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6180" windowWidth="15600" windowHeight="1890" tabRatio="890" firstSheet="14" activeTab="30"/>
  </bookViews>
  <sheets>
    <sheet name="AUG 1" sheetId="208" r:id="rId1"/>
    <sheet name="AUG 2" sheetId="209" r:id="rId2"/>
    <sheet name="AUG 3" sheetId="210" r:id="rId3"/>
    <sheet name="AUG 4" sheetId="211" r:id="rId4"/>
    <sheet name="AUG 5" sheetId="212" r:id="rId5"/>
    <sheet name="AUG 6" sheetId="213" r:id="rId6"/>
    <sheet name="AUG 7" sheetId="214" r:id="rId7"/>
    <sheet name="AUG 8" sheetId="215" r:id="rId8"/>
    <sheet name="AUG 9" sheetId="216" r:id="rId9"/>
    <sheet name="AUG 10" sheetId="217" r:id="rId10"/>
    <sheet name="AUG 11" sheetId="218" r:id="rId11"/>
    <sheet name="AUG 12" sheetId="219" r:id="rId12"/>
    <sheet name="AUG 13" sheetId="220" r:id="rId13"/>
    <sheet name="AUG 14" sheetId="221" r:id="rId14"/>
    <sheet name="AUG 15" sheetId="222" r:id="rId15"/>
    <sheet name="AUG 16" sheetId="223" r:id="rId16"/>
    <sheet name="AUG 17" sheetId="224" r:id="rId17"/>
    <sheet name="AUG 18" sheetId="225" r:id="rId18"/>
    <sheet name="AUG 19" sheetId="226" r:id="rId19"/>
    <sheet name="AUG 20" sheetId="227" r:id="rId20"/>
    <sheet name="AUG 21" sheetId="228" r:id="rId21"/>
    <sheet name="AUG 22" sheetId="229" r:id="rId22"/>
    <sheet name="AUG 23" sheetId="230" r:id="rId23"/>
    <sheet name="AUG 24" sheetId="231" r:id="rId24"/>
    <sheet name="AUG 25" sheetId="232" r:id="rId25"/>
    <sheet name="AUG 26" sheetId="233" r:id="rId26"/>
    <sheet name="AUG 27" sheetId="234" r:id="rId27"/>
    <sheet name="AUG 28" sheetId="235" r:id="rId28"/>
    <sheet name="AUG 29" sheetId="236" r:id="rId29"/>
    <sheet name="AUG 30" sheetId="237" r:id="rId30"/>
    <sheet name="AUG 31" sheetId="238" r:id="rId31"/>
  </sheets>
  <externalReferences>
    <externalReference r:id="rId32"/>
    <externalReference r:id="rId33"/>
  </externalReferences>
  <definedNames>
    <definedName name="_2pm___10pm" localSheetId="0">#REF!</definedName>
    <definedName name="_2pm___10pm" localSheetId="9">#REF!</definedName>
    <definedName name="_2pm___10pm" localSheetId="10">#REF!</definedName>
    <definedName name="_2pm___10pm" localSheetId="11">#REF!</definedName>
    <definedName name="_2pm___10pm" localSheetId="12">#REF!</definedName>
    <definedName name="_2pm___10pm" localSheetId="13">#REF!</definedName>
    <definedName name="_2pm___10pm" localSheetId="14">#REF!</definedName>
    <definedName name="_2pm___10pm" localSheetId="15">#REF!</definedName>
    <definedName name="_2pm___10pm" localSheetId="16">#REF!</definedName>
    <definedName name="_2pm___10pm" localSheetId="17">#REF!</definedName>
    <definedName name="_2pm___10pm" localSheetId="18">#REF!</definedName>
    <definedName name="_2pm___10pm" localSheetId="1">#REF!</definedName>
    <definedName name="_2pm___10pm" localSheetId="19">#REF!</definedName>
    <definedName name="_2pm___10pm" localSheetId="20">#REF!</definedName>
    <definedName name="_2pm___10pm" localSheetId="21">#REF!</definedName>
    <definedName name="_2pm___10pm" localSheetId="22">#REF!</definedName>
    <definedName name="_2pm___10pm" localSheetId="23">#REF!</definedName>
    <definedName name="_2pm___10pm" localSheetId="24">#REF!</definedName>
    <definedName name="_2pm___10pm" localSheetId="25">#REF!</definedName>
    <definedName name="_2pm___10pm" localSheetId="26">#REF!</definedName>
    <definedName name="_2pm___10pm" localSheetId="27">#REF!</definedName>
    <definedName name="_2pm___10pm" localSheetId="28">#REF!</definedName>
    <definedName name="_2pm___10pm" localSheetId="2">#REF!</definedName>
    <definedName name="_2pm___10pm" localSheetId="29">#REF!</definedName>
    <definedName name="_2pm___10pm" localSheetId="30">#REF!</definedName>
    <definedName name="_2pm___10pm" localSheetId="3">#REF!</definedName>
    <definedName name="_2pm___10pm" localSheetId="4">#REF!</definedName>
    <definedName name="_2pm___10pm" localSheetId="5">#REF!</definedName>
    <definedName name="_2pm___10pm" localSheetId="6">#REF!</definedName>
    <definedName name="_2pm___10pm" localSheetId="7">#REF!</definedName>
    <definedName name="_2pm___10pm" localSheetId="8">#REF!</definedName>
    <definedName name="_2pm___10pm">#REF!</definedName>
    <definedName name="R._MALLARI___R._REGENCIA" localSheetId="0">#REF!</definedName>
    <definedName name="R._MALLARI___R._REGENCIA" localSheetId="9">#REF!</definedName>
    <definedName name="R._MALLARI___R._REGENCIA" localSheetId="10">#REF!</definedName>
    <definedName name="R._MALLARI___R._REGENCIA" localSheetId="11">#REF!</definedName>
    <definedName name="R._MALLARI___R._REGENCIA" localSheetId="12">#REF!</definedName>
    <definedName name="R._MALLARI___R._REGENCIA" localSheetId="13">#REF!</definedName>
    <definedName name="R._MALLARI___R._REGENCIA" localSheetId="14">#REF!</definedName>
    <definedName name="R._MALLARI___R._REGENCIA" localSheetId="15">#REF!</definedName>
    <definedName name="R._MALLARI___R._REGENCIA" localSheetId="16">#REF!</definedName>
    <definedName name="R._MALLARI___R._REGENCIA" localSheetId="17">#REF!</definedName>
    <definedName name="R._MALLARI___R._REGENCIA" localSheetId="18">#REF!</definedName>
    <definedName name="R._MALLARI___R._REGENCIA" localSheetId="1">#REF!</definedName>
    <definedName name="R._MALLARI___R._REGENCIA" localSheetId="19">#REF!</definedName>
    <definedName name="R._MALLARI___R._REGENCIA" localSheetId="20">#REF!</definedName>
    <definedName name="R._MALLARI___R._REGENCIA" localSheetId="21">#REF!</definedName>
    <definedName name="R._MALLARI___R._REGENCIA" localSheetId="22">#REF!</definedName>
    <definedName name="R._MALLARI___R._REGENCIA" localSheetId="23">#REF!</definedName>
    <definedName name="R._MALLARI___R._REGENCIA" localSheetId="24">#REF!</definedName>
    <definedName name="R._MALLARI___R._REGENCIA" localSheetId="25">#REF!</definedName>
    <definedName name="R._MALLARI___R._REGENCIA" localSheetId="26">#REF!</definedName>
    <definedName name="R._MALLARI___R._REGENCIA" localSheetId="27">#REF!</definedName>
    <definedName name="R._MALLARI___R._REGENCIA" localSheetId="28">#REF!</definedName>
    <definedName name="R._MALLARI___R._REGENCIA" localSheetId="2">#REF!</definedName>
    <definedName name="R._MALLARI___R._REGENCIA" localSheetId="29">#REF!</definedName>
    <definedName name="R._MALLARI___R._REGENCIA" localSheetId="30">#REF!</definedName>
    <definedName name="R._MALLARI___R._REGENCIA" localSheetId="3">#REF!</definedName>
    <definedName name="R._MALLARI___R._REGENCIA" localSheetId="4">#REF!</definedName>
    <definedName name="R._MALLARI___R._REGENCIA" localSheetId="5">#REF!</definedName>
    <definedName name="R._MALLARI___R._REGENCIA" localSheetId="6">#REF!</definedName>
    <definedName name="R._MALLARI___R._REGENCIA" localSheetId="7">#REF!</definedName>
    <definedName name="R._MALLARI___R._REGENCIA" localSheetId="8">#REF!</definedName>
    <definedName name="R._MALLARI___R._REGENCIA">#REF!</definedName>
  </definedNames>
  <calcPr calcId="145621"/>
</workbook>
</file>

<file path=xl/calcChain.xml><?xml version="1.0" encoding="utf-8"?>
<calcChain xmlns="http://schemas.openxmlformats.org/spreadsheetml/2006/main">
  <c r="AP10" i="238" l="1"/>
  <c r="AG10" i="238"/>
  <c r="AH11" i="238" s="1"/>
  <c r="Q10" i="238"/>
  <c r="AR35" i="238"/>
  <c r="P35" i="238"/>
  <c r="AQ34" i="238"/>
  <c r="AH34" i="238"/>
  <c r="V34" i="238"/>
  <c r="R34" i="238"/>
  <c r="S34" i="238" s="1"/>
  <c r="J34" i="238"/>
  <c r="K34" i="238" s="1"/>
  <c r="G34" i="238"/>
  <c r="E34" i="238"/>
  <c r="AQ33" i="238"/>
  <c r="AH33" i="238"/>
  <c r="V33" i="238"/>
  <c r="R33" i="238"/>
  <c r="S33" i="238" s="1"/>
  <c r="J33" i="238"/>
  <c r="K33" i="238" s="1"/>
  <c r="G33" i="238"/>
  <c r="E33" i="238"/>
  <c r="AW32" i="238"/>
  <c r="AQ32" i="238"/>
  <c r="AH32" i="238"/>
  <c r="V32" i="238"/>
  <c r="R32" i="238"/>
  <c r="K32" i="238"/>
  <c r="J32" i="238"/>
  <c r="I32" i="238"/>
  <c r="G32" i="238"/>
  <c r="E32" i="238"/>
  <c r="AQ31" i="238"/>
  <c r="AH31" i="238"/>
  <c r="V31" i="238"/>
  <c r="R31" i="238"/>
  <c r="K31" i="238"/>
  <c r="J31" i="238"/>
  <c r="I31" i="238"/>
  <c r="G31" i="238"/>
  <c r="E31" i="238"/>
  <c r="AQ30" i="238"/>
  <c r="AH30" i="238"/>
  <c r="V30" i="238"/>
  <c r="R30" i="238"/>
  <c r="K30" i="238"/>
  <c r="J30" i="238"/>
  <c r="I30" i="238"/>
  <c r="G30" i="238"/>
  <c r="E30" i="238"/>
  <c r="AQ29" i="238"/>
  <c r="AH29" i="238"/>
  <c r="V29" i="238"/>
  <c r="R29" i="238"/>
  <c r="K29" i="238"/>
  <c r="J29" i="238"/>
  <c r="I29" i="238"/>
  <c r="G29" i="238"/>
  <c r="E29" i="238"/>
  <c r="AQ28" i="238"/>
  <c r="AH28" i="238"/>
  <c r="V28" i="238"/>
  <c r="R28" i="238"/>
  <c r="K28" i="238"/>
  <c r="J28" i="238"/>
  <c r="I28" i="238"/>
  <c r="G28" i="238"/>
  <c r="E28" i="238"/>
  <c r="AQ27" i="238"/>
  <c r="AH27" i="238"/>
  <c r="V27" i="238"/>
  <c r="R27" i="238"/>
  <c r="K27" i="238"/>
  <c r="J27" i="238"/>
  <c r="I27" i="238"/>
  <c r="G27" i="238"/>
  <c r="E27" i="238"/>
  <c r="AQ26" i="238"/>
  <c r="AH26" i="238"/>
  <c r="V26" i="238"/>
  <c r="R26" i="238"/>
  <c r="K26" i="238"/>
  <c r="J26" i="238"/>
  <c r="I26" i="238"/>
  <c r="G26" i="238"/>
  <c r="E26" i="238"/>
  <c r="AQ25" i="238"/>
  <c r="AH25" i="238"/>
  <c r="V25" i="238"/>
  <c r="R25" i="238"/>
  <c r="K25" i="238"/>
  <c r="J25" i="238"/>
  <c r="I25" i="238"/>
  <c r="G25" i="238"/>
  <c r="E25" i="238"/>
  <c r="AQ24" i="238"/>
  <c r="AH24" i="238"/>
  <c r="V24" i="238"/>
  <c r="R24" i="238"/>
  <c r="K24" i="238"/>
  <c r="J24" i="238"/>
  <c r="I24" i="238"/>
  <c r="G24" i="238"/>
  <c r="E24" i="238"/>
  <c r="AQ23" i="238"/>
  <c r="AH23" i="238"/>
  <c r="V23" i="238"/>
  <c r="R23" i="238"/>
  <c r="K23" i="238"/>
  <c r="J23" i="238"/>
  <c r="I23" i="238"/>
  <c r="G23" i="238"/>
  <c r="AQ22" i="238"/>
  <c r="AH22" i="238"/>
  <c r="V22" i="238"/>
  <c r="R22" i="238"/>
  <c r="S22" i="238" s="1"/>
  <c r="J22" i="238"/>
  <c r="K22" i="238" s="1"/>
  <c r="G22" i="238"/>
  <c r="E22" i="238"/>
  <c r="AQ21" i="238"/>
  <c r="AH21" i="238"/>
  <c r="R21" i="238"/>
  <c r="T21" i="238" s="1"/>
  <c r="J21" i="238"/>
  <c r="K21" i="238" s="1"/>
  <c r="I21" i="238"/>
  <c r="G21" i="238"/>
  <c r="E21" i="238"/>
  <c r="AQ20" i="238"/>
  <c r="AH20" i="238"/>
  <c r="R20" i="238"/>
  <c r="T20" i="238" s="1"/>
  <c r="J20" i="238"/>
  <c r="K20" i="238" s="1"/>
  <c r="I20" i="238"/>
  <c r="G20" i="238"/>
  <c r="E20" i="238"/>
  <c r="AQ19" i="238"/>
  <c r="AH19" i="238"/>
  <c r="V19" i="238"/>
  <c r="R19" i="238"/>
  <c r="S19" i="238" s="1"/>
  <c r="J19" i="238"/>
  <c r="K19" i="238" s="1"/>
  <c r="I19" i="238"/>
  <c r="G19" i="238"/>
  <c r="E19" i="238"/>
  <c r="AQ18" i="238"/>
  <c r="AH18" i="238"/>
  <c r="V18" i="238"/>
  <c r="R18" i="238"/>
  <c r="S18" i="238" s="1"/>
  <c r="J18" i="238"/>
  <c r="K18" i="238" s="1"/>
  <c r="I18" i="238"/>
  <c r="G18" i="238"/>
  <c r="E18" i="238"/>
  <c r="AQ17" i="238"/>
  <c r="AH17" i="238"/>
  <c r="V17" i="238"/>
  <c r="R17" i="238"/>
  <c r="S17" i="238" s="1"/>
  <c r="J17" i="238"/>
  <c r="K17" i="238" s="1"/>
  <c r="I17" i="238"/>
  <c r="G17" i="238"/>
  <c r="E17" i="238"/>
  <c r="AQ16" i="238"/>
  <c r="AH16" i="238"/>
  <c r="V16" i="238"/>
  <c r="R16" i="238"/>
  <c r="S16" i="238" s="1"/>
  <c r="J16" i="238"/>
  <c r="K16" i="238" s="1"/>
  <c r="I16" i="238"/>
  <c r="G16" i="238"/>
  <c r="E16" i="238"/>
  <c r="AQ15" i="238"/>
  <c r="AH15" i="238"/>
  <c r="V15" i="238"/>
  <c r="R15" i="238"/>
  <c r="S15" i="238" s="1"/>
  <c r="J15" i="238"/>
  <c r="K15" i="238" s="1"/>
  <c r="I15" i="238"/>
  <c r="G15" i="238"/>
  <c r="E15" i="238"/>
  <c r="AQ14" i="238"/>
  <c r="AH14" i="238"/>
  <c r="V14" i="238"/>
  <c r="R14" i="238"/>
  <c r="S14" i="238" s="1"/>
  <c r="J14" i="238"/>
  <c r="K14" i="238" s="1"/>
  <c r="I14" i="238"/>
  <c r="G14" i="238"/>
  <c r="E14" i="238"/>
  <c r="AQ13" i="238"/>
  <c r="AH13" i="238"/>
  <c r="V13" i="238"/>
  <c r="R13" i="238"/>
  <c r="S13" i="238" s="1"/>
  <c r="J13" i="238"/>
  <c r="K13" i="238" s="1"/>
  <c r="I13" i="238"/>
  <c r="G13" i="238"/>
  <c r="E13" i="238"/>
  <c r="AQ12" i="238"/>
  <c r="AH12" i="238"/>
  <c r="V12" i="238"/>
  <c r="R12" i="238"/>
  <c r="T12" i="238" s="1"/>
  <c r="J12" i="238"/>
  <c r="K12" i="238" s="1"/>
  <c r="I12" i="238"/>
  <c r="G12" i="238"/>
  <c r="E12" i="238"/>
  <c r="V11" i="238"/>
  <c r="J11" i="238"/>
  <c r="K11" i="238" s="1"/>
  <c r="I11" i="238"/>
  <c r="G11" i="238"/>
  <c r="E11" i="238"/>
  <c r="AQ11" i="238"/>
  <c r="AG8" i="238"/>
  <c r="Q35" i="238"/>
  <c r="T34" i="238" l="1"/>
  <c r="AI34" i="238" s="1"/>
  <c r="T33" i="238"/>
  <c r="AI33" i="238" s="1"/>
  <c r="S32" i="238"/>
  <c r="S31" i="238"/>
  <c r="S30" i="238"/>
  <c r="S29" i="238"/>
  <c r="S28" i="238"/>
  <c r="S27" i="238"/>
  <c r="S26" i="238"/>
  <c r="T25" i="238"/>
  <c r="AI25" i="238" s="1"/>
  <c r="S23" i="238"/>
  <c r="S24" i="238"/>
  <c r="AI20" i="238"/>
  <c r="AQ35" i="238"/>
  <c r="AH35" i="238"/>
  <c r="S21" i="238"/>
  <c r="T22" i="238"/>
  <c r="AI22" i="238" s="1"/>
  <c r="AI21" i="238"/>
  <c r="AI12" i="238"/>
  <c r="T13" i="238"/>
  <c r="AI13" i="238" s="1"/>
  <c r="T14" i="238"/>
  <c r="AI14" i="238" s="1"/>
  <c r="T15" i="238"/>
  <c r="AI15" i="238" s="1"/>
  <c r="T16" i="238"/>
  <c r="AI16" i="238" s="1"/>
  <c r="T17" i="238"/>
  <c r="AI17" i="238" s="1"/>
  <c r="T18" i="238"/>
  <c r="AI18" i="238" s="1"/>
  <c r="T19" i="238"/>
  <c r="AI19" i="238" s="1"/>
  <c r="S25" i="238"/>
  <c r="I22" i="238"/>
  <c r="T23" i="238"/>
  <c r="AI23" i="238" s="1"/>
  <c r="T24" i="238"/>
  <c r="AI24" i="238" s="1"/>
  <c r="T26" i="238"/>
  <c r="AI26" i="238" s="1"/>
  <c r="T27" i="238"/>
  <c r="AI27" i="238" s="1"/>
  <c r="T28" i="238"/>
  <c r="AI28" i="238" s="1"/>
  <c r="T29" i="238"/>
  <c r="AI29" i="238" s="1"/>
  <c r="T30" i="238"/>
  <c r="AI30" i="238" s="1"/>
  <c r="T31" i="238"/>
  <c r="AI31" i="238" s="1"/>
  <c r="T32" i="238"/>
  <c r="AI32" i="238" s="1"/>
  <c r="I33" i="238"/>
  <c r="I34" i="238"/>
  <c r="AP35" i="238"/>
  <c r="R11" i="238"/>
  <c r="S12" i="238"/>
  <c r="S20" i="238"/>
  <c r="S11" i="238" l="1"/>
  <c r="S35" i="238" s="1"/>
  <c r="R35" i="238"/>
  <c r="T11" i="238"/>
  <c r="T35" i="238" l="1"/>
  <c r="AI35" i="238" s="1"/>
  <c r="AI11" i="238"/>
  <c r="AP10" i="237" l="1"/>
  <c r="AQ11" i="237" s="1"/>
  <c r="AG10" i="237"/>
  <c r="Q10" i="237"/>
  <c r="Q35" i="237" s="1"/>
  <c r="AR35" i="237"/>
  <c r="P35" i="237"/>
  <c r="AQ34" i="237"/>
  <c r="AH34" i="237"/>
  <c r="V34" i="237"/>
  <c r="R34" i="237"/>
  <c r="J34" i="237"/>
  <c r="K34" i="237" s="1"/>
  <c r="G34" i="237"/>
  <c r="E34" i="237"/>
  <c r="AQ33" i="237"/>
  <c r="AH33" i="237"/>
  <c r="V33" i="237"/>
  <c r="R33" i="237"/>
  <c r="J33" i="237"/>
  <c r="K33" i="237" s="1"/>
  <c r="G33" i="237"/>
  <c r="E33" i="237"/>
  <c r="AW32" i="237"/>
  <c r="AQ32" i="237"/>
  <c r="AH32" i="237"/>
  <c r="V32" i="237"/>
  <c r="R32" i="237"/>
  <c r="J32" i="237"/>
  <c r="I32" i="237" s="1"/>
  <c r="G32" i="237"/>
  <c r="E32" i="237"/>
  <c r="AQ31" i="237"/>
  <c r="AH31" i="237"/>
  <c r="V31" i="237"/>
  <c r="R31" i="237"/>
  <c r="J31" i="237"/>
  <c r="I31" i="237" s="1"/>
  <c r="G31" i="237"/>
  <c r="E31" i="237"/>
  <c r="AQ30" i="237"/>
  <c r="AH30" i="237"/>
  <c r="V30" i="237"/>
  <c r="R30" i="237"/>
  <c r="J30" i="237"/>
  <c r="I30" i="237" s="1"/>
  <c r="G30" i="237"/>
  <c r="E30" i="237"/>
  <c r="AQ29" i="237"/>
  <c r="AH29" i="237"/>
  <c r="V29" i="237"/>
  <c r="R29" i="237"/>
  <c r="J29" i="237"/>
  <c r="I29" i="237" s="1"/>
  <c r="G29" i="237"/>
  <c r="E29" i="237"/>
  <c r="AQ28" i="237"/>
  <c r="AH28" i="237"/>
  <c r="V28" i="237"/>
  <c r="R28" i="237"/>
  <c r="J28" i="237"/>
  <c r="I28" i="237" s="1"/>
  <c r="G28" i="237"/>
  <c r="E28" i="237"/>
  <c r="AQ27" i="237"/>
  <c r="AH27" i="237"/>
  <c r="V27" i="237"/>
  <c r="R27" i="237"/>
  <c r="J27" i="237"/>
  <c r="I27" i="237" s="1"/>
  <c r="G27" i="237"/>
  <c r="E27" i="237"/>
  <c r="AQ26" i="237"/>
  <c r="AH26" i="237"/>
  <c r="V26" i="237"/>
  <c r="R26" i="237"/>
  <c r="J26" i="237"/>
  <c r="I26" i="237" s="1"/>
  <c r="G26" i="237"/>
  <c r="E26" i="237"/>
  <c r="AQ25" i="237"/>
  <c r="AH25" i="237"/>
  <c r="V25" i="237"/>
  <c r="R25" i="237"/>
  <c r="J25" i="237"/>
  <c r="I25" i="237" s="1"/>
  <c r="G25" i="237"/>
  <c r="E25" i="237"/>
  <c r="AQ24" i="237"/>
  <c r="AH24" i="237"/>
  <c r="V24" i="237"/>
  <c r="R24" i="237"/>
  <c r="J24" i="237"/>
  <c r="I24" i="237" s="1"/>
  <c r="G24" i="237"/>
  <c r="E24" i="237"/>
  <c r="AQ23" i="237"/>
  <c r="AH23" i="237"/>
  <c r="V23" i="237"/>
  <c r="R23" i="237"/>
  <c r="J23" i="237"/>
  <c r="I23" i="237" s="1"/>
  <c r="G23" i="237"/>
  <c r="AQ22" i="237"/>
  <c r="AH22" i="237"/>
  <c r="V22" i="237"/>
  <c r="R22" i="237"/>
  <c r="J22" i="237"/>
  <c r="K22" i="237" s="1"/>
  <c r="G22" i="237"/>
  <c r="E22" i="237"/>
  <c r="AQ21" i="237"/>
  <c r="AH21" i="237"/>
  <c r="R21" i="237"/>
  <c r="J21" i="237"/>
  <c r="K21" i="237" s="1"/>
  <c r="G21" i="237"/>
  <c r="E21" i="237"/>
  <c r="AQ20" i="237"/>
  <c r="AH20" i="237"/>
  <c r="R20" i="237"/>
  <c r="J20" i="237"/>
  <c r="I20" i="237" s="1"/>
  <c r="G20" i="237"/>
  <c r="E20" i="237"/>
  <c r="AQ19" i="237"/>
  <c r="AH19" i="237"/>
  <c r="V19" i="237"/>
  <c r="R19" i="237"/>
  <c r="J19" i="237"/>
  <c r="K19" i="237" s="1"/>
  <c r="G19" i="237"/>
  <c r="E19" i="237"/>
  <c r="AQ18" i="237"/>
  <c r="AH18" i="237"/>
  <c r="V18" i="237"/>
  <c r="R18" i="237"/>
  <c r="J18" i="237"/>
  <c r="K18" i="237" s="1"/>
  <c r="G18" i="237"/>
  <c r="E18" i="237"/>
  <c r="AQ17" i="237"/>
  <c r="AH17" i="237"/>
  <c r="V17" i="237"/>
  <c r="R17" i="237"/>
  <c r="J17" i="237"/>
  <c r="I17" i="237" s="1"/>
  <c r="G17" i="237"/>
  <c r="E17" i="237"/>
  <c r="AQ16" i="237"/>
  <c r="AH16" i="237"/>
  <c r="V16" i="237"/>
  <c r="R16" i="237"/>
  <c r="J16" i="237"/>
  <c r="I16" i="237" s="1"/>
  <c r="G16" i="237"/>
  <c r="E16" i="237"/>
  <c r="AQ15" i="237"/>
  <c r="AH15" i="237"/>
  <c r="V15" i="237"/>
  <c r="R15" i="237"/>
  <c r="K15" i="237"/>
  <c r="J15" i="237"/>
  <c r="I15" i="237"/>
  <c r="G15" i="237"/>
  <c r="E15" i="237"/>
  <c r="AQ14" i="237"/>
  <c r="AH14" i="237"/>
  <c r="V14" i="237"/>
  <c r="R14" i="237"/>
  <c r="J14" i="237"/>
  <c r="K14" i="237" s="1"/>
  <c r="I14" i="237"/>
  <c r="G14" i="237"/>
  <c r="E14" i="237"/>
  <c r="AQ13" i="237"/>
  <c r="AH13" i="237"/>
  <c r="V13" i="237"/>
  <c r="R13" i="237"/>
  <c r="J13" i="237"/>
  <c r="K13" i="237" s="1"/>
  <c r="I13" i="237"/>
  <c r="G13" i="237"/>
  <c r="E13" i="237"/>
  <c r="AQ12" i="237"/>
  <c r="AH12" i="237"/>
  <c r="V12" i="237"/>
  <c r="R12" i="237"/>
  <c r="J12" i="237"/>
  <c r="I12" i="237" s="1"/>
  <c r="G12" i="237"/>
  <c r="E12" i="237"/>
  <c r="AH11" i="237"/>
  <c r="V11" i="237"/>
  <c r="J11" i="237"/>
  <c r="K11" i="237" s="1"/>
  <c r="I11" i="237"/>
  <c r="G11" i="237"/>
  <c r="E11" i="237"/>
  <c r="AG8" i="237"/>
  <c r="S21" i="237" l="1"/>
  <c r="S22" i="237"/>
  <c r="S24" i="237"/>
  <c r="S28" i="237"/>
  <c r="S32" i="237"/>
  <c r="S33" i="237"/>
  <c r="T14" i="237"/>
  <c r="K12" i="237"/>
  <c r="T16" i="237"/>
  <c r="S23" i="237"/>
  <c r="S27" i="237"/>
  <c r="S31" i="237"/>
  <c r="T15" i="237"/>
  <c r="K16" i="237"/>
  <c r="K17" i="237"/>
  <c r="K20" i="237"/>
  <c r="T12" i="237"/>
  <c r="T13" i="237"/>
  <c r="AI13" i="237" s="1"/>
  <c r="I19" i="237"/>
  <c r="I21" i="237"/>
  <c r="T22" i="237"/>
  <c r="AI22" i="237" s="1"/>
  <c r="S26" i="237"/>
  <c r="S30" i="237"/>
  <c r="S25" i="237"/>
  <c r="S29" i="237"/>
  <c r="S34" i="237"/>
  <c r="T21" i="237"/>
  <c r="AI21" i="237" s="1"/>
  <c r="T20" i="237"/>
  <c r="AI20" i="237" s="1"/>
  <c r="T19" i="237"/>
  <c r="AI19" i="237" s="1"/>
  <c r="T17" i="237"/>
  <c r="T18" i="237"/>
  <c r="AI18" i="237" s="1"/>
  <c r="I18" i="237"/>
  <c r="K23" i="237"/>
  <c r="K24" i="237"/>
  <c r="K25" i="237"/>
  <c r="K26" i="237"/>
  <c r="K27" i="237"/>
  <c r="K28" i="237"/>
  <c r="K29" i="237"/>
  <c r="K30" i="237"/>
  <c r="K31" i="237"/>
  <c r="K32" i="237"/>
  <c r="AI14" i="237"/>
  <c r="AQ35" i="237"/>
  <c r="AH35" i="237"/>
  <c r="T33" i="237"/>
  <c r="AI33" i="237" s="1"/>
  <c r="T34" i="237"/>
  <c r="AI34" i="237" s="1"/>
  <c r="AI15" i="237"/>
  <c r="AI12" i="237"/>
  <c r="AI16" i="237"/>
  <c r="AI17" i="237"/>
  <c r="S12" i="237"/>
  <c r="S13" i="237"/>
  <c r="S17" i="237"/>
  <c r="S18" i="237"/>
  <c r="S19" i="237"/>
  <c r="S20" i="237"/>
  <c r="I22" i="237"/>
  <c r="T23" i="237"/>
  <c r="AI23" i="237" s="1"/>
  <c r="T24" i="237"/>
  <c r="AI24" i="237" s="1"/>
  <c r="T25" i="237"/>
  <c r="AI25" i="237" s="1"/>
  <c r="T26" i="237"/>
  <c r="AI26" i="237" s="1"/>
  <c r="T27" i="237"/>
  <c r="AI27" i="237" s="1"/>
  <c r="T28" i="237"/>
  <c r="AI28" i="237" s="1"/>
  <c r="T29" i="237"/>
  <c r="AI29" i="237" s="1"/>
  <c r="T30" i="237"/>
  <c r="AI30" i="237" s="1"/>
  <c r="T31" i="237"/>
  <c r="AI31" i="237" s="1"/>
  <c r="T32" i="237"/>
  <c r="AI32" i="237" s="1"/>
  <c r="I33" i="237"/>
  <c r="I34" i="237"/>
  <c r="R11" i="237"/>
  <c r="AP35" i="237"/>
  <c r="S14" i="237"/>
  <c r="S15" i="237"/>
  <c r="S16" i="237"/>
  <c r="T11" i="237" l="1"/>
  <c r="R35" i="237"/>
  <c r="S11" i="237"/>
  <c r="S35" i="237" s="1"/>
  <c r="T35" i="237" l="1"/>
  <c r="AI35" i="237" s="1"/>
  <c r="AI11" i="237"/>
  <c r="AG10" i="236" l="1"/>
  <c r="AG8" i="236" s="1"/>
  <c r="AP10" i="236"/>
  <c r="AQ11" i="236" s="1"/>
  <c r="Q10" i="236"/>
  <c r="AR35" i="236"/>
  <c r="P35" i="236"/>
  <c r="AQ34" i="236"/>
  <c r="AH34" i="236"/>
  <c r="V34" i="236"/>
  <c r="R34" i="236"/>
  <c r="T34" i="236" s="1"/>
  <c r="J34" i="236"/>
  <c r="K34" i="236" s="1"/>
  <c r="G34" i="236"/>
  <c r="E34" i="236"/>
  <c r="AQ33" i="236"/>
  <c r="AH33" i="236"/>
  <c r="V33" i="236"/>
  <c r="R33" i="236"/>
  <c r="T33" i="236" s="1"/>
  <c r="J33" i="236"/>
  <c r="I33" i="236" s="1"/>
  <c r="G33" i="236"/>
  <c r="E33" i="236"/>
  <c r="AW32" i="236"/>
  <c r="AQ32" i="236"/>
  <c r="AH32" i="236"/>
  <c r="V32" i="236"/>
  <c r="R32" i="236"/>
  <c r="J32" i="236"/>
  <c r="I32" i="236" s="1"/>
  <c r="G32" i="236"/>
  <c r="E32" i="236"/>
  <c r="AQ31" i="236"/>
  <c r="AH31" i="236"/>
  <c r="V31" i="236"/>
  <c r="R31" i="236"/>
  <c r="J31" i="236"/>
  <c r="I31" i="236" s="1"/>
  <c r="G31" i="236"/>
  <c r="E31" i="236"/>
  <c r="AQ30" i="236"/>
  <c r="AH30" i="236"/>
  <c r="V30" i="236"/>
  <c r="R30" i="236"/>
  <c r="J30" i="236"/>
  <c r="I30" i="236" s="1"/>
  <c r="G30" i="236"/>
  <c r="E30" i="236"/>
  <c r="AQ29" i="236"/>
  <c r="AH29" i="236"/>
  <c r="V29" i="236"/>
  <c r="R29" i="236"/>
  <c r="J29" i="236"/>
  <c r="I29" i="236" s="1"/>
  <c r="G29" i="236"/>
  <c r="E29" i="236"/>
  <c r="AQ28" i="236"/>
  <c r="AH28" i="236"/>
  <c r="V28" i="236"/>
  <c r="R28" i="236"/>
  <c r="S28" i="236" s="1"/>
  <c r="J28" i="236"/>
  <c r="I28" i="236" s="1"/>
  <c r="G28" i="236"/>
  <c r="E28" i="236"/>
  <c r="AQ27" i="236"/>
  <c r="AH27" i="236"/>
  <c r="V27" i="236"/>
  <c r="R27" i="236"/>
  <c r="S27" i="236" s="1"/>
  <c r="J27" i="236"/>
  <c r="I27" i="236" s="1"/>
  <c r="G27" i="236"/>
  <c r="E27" i="236"/>
  <c r="AQ26" i="236"/>
  <c r="AH26" i="236"/>
  <c r="V26" i="236"/>
  <c r="R26" i="236"/>
  <c r="S26" i="236" s="1"/>
  <c r="J26" i="236"/>
  <c r="I26" i="236" s="1"/>
  <c r="G26" i="236"/>
  <c r="E26" i="236"/>
  <c r="AQ25" i="236"/>
  <c r="AH25" i="236"/>
  <c r="V25" i="236"/>
  <c r="R25" i="236"/>
  <c r="S25" i="236" s="1"/>
  <c r="J25" i="236"/>
  <c r="I25" i="236" s="1"/>
  <c r="G25" i="236"/>
  <c r="E25" i="236"/>
  <c r="AQ24" i="236"/>
  <c r="AH24" i="236"/>
  <c r="V24" i="236"/>
  <c r="R24" i="236"/>
  <c r="S24" i="236" s="1"/>
  <c r="J24" i="236"/>
  <c r="I24" i="236" s="1"/>
  <c r="G24" i="236"/>
  <c r="E24" i="236"/>
  <c r="AQ23" i="236"/>
  <c r="AH23" i="236"/>
  <c r="V23" i="236"/>
  <c r="R23" i="236"/>
  <c r="S23" i="236" s="1"/>
  <c r="J23" i="236"/>
  <c r="I23" i="236" s="1"/>
  <c r="G23" i="236"/>
  <c r="AQ22" i="236"/>
  <c r="AH22" i="236"/>
  <c r="V22" i="236"/>
  <c r="R22" i="236"/>
  <c r="T22" i="236" s="1"/>
  <c r="J22" i="236"/>
  <c r="K22" i="236" s="1"/>
  <c r="G22" i="236"/>
  <c r="E22" i="236"/>
  <c r="AQ21" i="236"/>
  <c r="AH21" i="236"/>
  <c r="R21" i="236"/>
  <c r="T21" i="236" s="1"/>
  <c r="J21" i="236"/>
  <c r="K21" i="236" s="1"/>
  <c r="G21" i="236"/>
  <c r="E21" i="236"/>
  <c r="AQ20" i="236"/>
  <c r="AH20" i="236"/>
  <c r="R20" i="236"/>
  <c r="T20" i="236" s="1"/>
  <c r="J20" i="236"/>
  <c r="K20" i="236" s="1"/>
  <c r="G20" i="236"/>
  <c r="E20" i="236"/>
  <c r="AQ19" i="236"/>
  <c r="AH19" i="236"/>
  <c r="V19" i="236"/>
  <c r="R19" i="236"/>
  <c r="T19" i="236" s="1"/>
  <c r="J19" i="236"/>
  <c r="K19" i="236" s="1"/>
  <c r="I19" i="236"/>
  <c r="G19" i="236"/>
  <c r="E19" i="236"/>
  <c r="AQ18" i="236"/>
  <c r="AH18" i="236"/>
  <c r="V18" i="236"/>
  <c r="R18" i="236"/>
  <c r="T18" i="236" s="1"/>
  <c r="J18" i="236"/>
  <c r="K18" i="236" s="1"/>
  <c r="I18" i="236"/>
  <c r="G18" i="236"/>
  <c r="E18" i="236"/>
  <c r="AQ17" i="236"/>
  <c r="AH17" i="236"/>
  <c r="V17" i="236"/>
  <c r="R17" i="236"/>
  <c r="T17" i="236" s="1"/>
  <c r="J17" i="236"/>
  <c r="I17" i="236" s="1"/>
  <c r="G17" i="236"/>
  <c r="E17" i="236"/>
  <c r="AQ16" i="236"/>
  <c r="AH16" i="236"/>
  <c r="V16" i="236"/>
  <c r="R16" i="236"/>
  <c r="T16" i="236" s="1"/>
  <c r="K16" i="236"/>
  <c r="J16" i="236"/>
  <c r="I16" i="236"/>
  <c r="G16" i="236"/>
  <c r="E16" i="236"/>
  <c r="AQ15" i="236"/>
  <c r="AH15" i="236"/>
  <c r="V15" i="236"/>
  <c r="R15" i="236"/>
  <c r="T15" i="236" s="1"/>
  <c r="J15" i="236"/>
  <c r="K15" i="236" s="1"/>
  <c r="I15" i="236"/>
  <c r="G15" i="236"/>
  <c r="E15" i="236"/>
  <c r="AQ14" i="236"/>
  <c r="AH14" i="236"/>
  <c r="V14" i="236"/>
  <c r="R14" i="236"/>
  <c r="T14" i="236" s="1"/>
  <c r="J14" i="236"/>
  <c r="K14" i="236" s="1"/>
  <c r="I14" i="236"/>
  <c r="G14" i="236"/>
  <c r="E14" i="236"/>
  <c r="AQ13" i="236"/>
  <c r="AH13" i="236"/>
  <c r="V13" i="236"/>
  <c r="R13" i="236"/>
  <c r="T13" i="236" s="1"/>
  <c r="J13" i="236"/>
  <c r="K13" i="236" s="1"/>
  <c r="G13" i="236"/>
  <c r="E13" i="236"/>
  <c r="AQ12" i="236"/>
  <c r="AH12" i="236"/>
  <c r="V12" i="236"/>
  <c r="R12" i="236"/>
  <c r="T12" i="236" s="1"/>
  <c r="K12" i="236"/>
  <c r="J12" i="236"/>
  <c r="I12" i="236"/>
  <c r="G12" i="236"/>
  <c r="E12" i="236"/>
  <c r="AH11" i="236"/>
  <c r="V11" i="236"/>
  <c r="J11" i="236"/>
  <c r="K11" i="236" s="1"/>
  <c r="G11" i="236"/>
  <c r="E11" i="236"/>
  <c r="Q35" i="236"/>
  <c r="AP10" i="235"/>
  <c r="AG10" i="235"/>
  <c r="AH11" i="235" s="1"/>
  <c r="Q10" i="235"/>
  <c r="Q35" i="235" s="1"/>
  <c r="AR35" i="235"/>
  <c r="P35" i="235"/>
  <c r="AQ34" i="235"/>
  <c r="AH34" i="235"/>
  <c r="V34" i="235"/>
  <c r="R34" i="235"/>
  <c r="T34" i="235" s="1"/>
  <c r="J34" i="235"/>
  <c r="K34" i="235" s="1"/>
  <c r="G34" i="235"/>
  <c r="E34" i="235"/>
  <c r="AQ33" i="235"/>
  <c r="AH33" i="235"/>
  <c r="V33" i="235"/>
  <c r="R33" i="235"/>
  <c r="T33" i="235" s="1"/>
  <c r="J33" i="235"/>
  <c r="K33" i="235" s="1"/>
  <c r="G33" i="235"/>
  <c r="E33" i="235"/>
  <c r="AW32" i="235"/>
  <c r="AQ32" i="235"/>
  <c r="AH32" i="235"/>
  <c r="V32" i="235"/>
  <c r="R32" i="235"/>
  <c r="S32" i="235" s="1"/>
  <c r="K32" i="235"/>
  <c r="J32" i="235"/>
  <c r="I32" i="235" s="1"/>
  <c r="G32" i="235"/>
  <c r="E32" i="235"/>
  <c r="AQ31" i="235"/>
  <c r="AH31" i="235"/>
  <c r="V31" i="235"/>
  <c r="R31" i="235"/>
  <c r="S31" i="235" s="1"/>
  <c r="K31" i="235"/>
  <c r="J31" i="235"/>
  <c r="I31" i="235" s="1"/>
  <c r="G31" i="235"/>
  <c r="E31" i="235"/>
  <c r="AQ30" i="235"/>
  <c r="AH30" i="235"/>
  <c r="V30" i="235"/>
  <c r="R30" i="235"/>
  <c r="S30" i="235" s="1"/>
  <c r="K30" i="235"/>
  <c r="J30" i="235"/>
  <c r="I30" i="235" s="1"/>
  <c r="G30" i="235"/>
  <c r="E30" i="235"/>
  <c r="AQ29" i="235"/>
  <c r="AH29" i="235"/>
  <c r="V29" i="235"/>
  <c r="R29" i="235"/>
  <c r="S29" i="235" s="1"/>
  <c r="K29" i="235"/>
  <c r="J29" i="235"/>
  <c r="I29" i="235" s="1"/>
  <c r="G29" i="235"/>
  <c r="E29" i="235"/>
  <c r="AQ28" i="235"/>
  <c r="AH28" i="235"/>
  <c r="V28" i="235"/>
  <c r="R28" i="235"/>
  <c r="S28" i="235" s="1"/>
  <c r="K28" i="235"/>
  <c r="J28" i="235"/>
  <c r="I28" i="235" s="1"/>
  <c r="G28" i="235"/>
  <c r="E28" i="235"/>
  <c r="AQ27" i="235"/>
  <c r="AH27" i="235"/>
  <c r="V27" i="235"/>
  <c r="R27" i="235"/>
  <c r="S27" i="235" s="1"/>
  <c r="K27" i="235"/>
  <c r="J27" i="235"/>
  <c r="I27" i="235" s="1"/>
  <c r="G27" i="235"/>
  <c r="E27" i="235"/>
  <c r="AQ26" i="235"/>
  <c r="AH26" i="235"/>
  <c r="V26" i="235"/>
  <c r="R26" i="235"/>
  <c r="S26" i="235" s="1"/>
  <c r="K26" i="235"/>
  <c r="J26" i="235"/>
  <c r="I26" i="235" s="1"/>
  <c r="G26" i="235"/>
  <c r="E26" i="235"/>
  <c r="AQ25" i="235"/>
  <c r="AH25" i="235"/>
  <c r="V25" i="235"/>
  <c r="R25" i="235"/>
  <c r="S25" i="235" s="1"/>
  <c r="K25" i="235"/>
  <c r="J25" i="235"/>
  <c r="I25" i="235" s="1"/>
  <c r="G25" i="235"/>
  <c r="E25" i="235"/>
  <c r="AQ24" i="235"/>
  <c r="AH24" i="235"/>
  <c r="V24" i="235"/>
  <c r="R24" i="235"/>
  <c r="S24" i="235" s="1"/>
  <c r="K24" i="235"/>
  <c r="J24" i="235"/>
  <c r="I24" i="235" s="1"/>
  <c r="G24" i="235"/>
  <c r="E24" i="235"/>
  <c r="AQ23" i="235"/>
  <c r="AH23" i="235"/>
  <c r="V23" i="235"/>
  <c r="R23" i="235"/>
  <c r="S23" i="235" s="1"/>
  <c r="K23" i="235"/>
  <c r="J23" i="235"/>
  <c r="I23" i="235" s="1"/>
  <c r="G23" i="235"/>
  <c r="AQ22" i="235"/>
  <c r="AH22" i="235"/>
  <c r="V22" i="235"/>
  <c r="R22" i="235"/>
  <c r="S22" i="235" s="1"/>
  <c r="J22" i="235"/>
  <c r="K22" i="235" s="1"/>
  <c r="G22" i="235"/>
  <c r="E22" i="235"/>
  <c r="AQ21" i="235"/>
  <c r="AH21" i="235"/>
  <c r="R21" i="235"/>
  <c r="S21" i="235" s="1"/>
  <c r="J21" i="235"/>
  <c r="K21" i="235" s="1"/>
  <c r="I21" i="235"/>
  <c r="G21" i="235"/>
  <c r="E21" i="235"/>
  <c r="AQ20" i="235"/>
  <c r="AH20" i="235"/>
  <c r="R20" i="235"/>
  <c r="T20" i="235" s="1"/>
  <c r="K20" i="235"/>
  <c r="J20" i="235"/>
  <c r="I20" i="235"/>
  <c r="G20" i="235"/>
  <c r="E20" i="235"/>
  <c r="AQ19" i="235"/>
  <c r="AH19" i="235"/>
  <c r="V19" i="235"/>
  <c r="R19" i="235"/>
  <c r="T19" i="235" s="1"/>
  <c r="K19" i="235"/>
  <c r="J19" i="235"/>
  <c r="I19" i="235"/>
  <c r="G19" i="235"/>
  <c r="E19" i="235"/>
  <c r="AQ18" i="235"/>
  <c r="AH18" i="235"/>
  <c r="V18" i="235"/>
  <c r="R18" i="235"/>
  <c r="T18" i="235" s="1"/>
  <c r="K18" i="235"/>
  <c r="J18" i="235"/>
  <c r="I18" i="235"/>
  <c r="G18" i="235"/>
  <c r="E18" i="235"/>
  <c r="AQ17" i="235"/>
  <c r="AH17" i="235"/>
  <c r="V17" i="235"/>
  <c r="R17" i="235"/>
  <c r="T17" i="235" s="1"/>
  <c r="K17" i="235"/>
  <c r="J17" i="235"/>
  <c r="I17" i="235"/>
  <c r="G17" i="235"/>
  <c r="E17" i="235"/>
  <c r="AQ16" i="235"/>
  <c r="AH16" i="235"/>
  <c r="V16" i="235"/>
  <c r="R16" i="235"/>
  <c r="T16" i="235" s="1"/>
  <c r="K16" i="235"/>
  <c r="J16" i="235"/>
  <c r="I16" i="235"/>
  <c r="G16" i="235"/>
  <c r="E16" i="235"/>
  <c r="AQ15" i="235"/>
  <c r="AH15" i="235"/>
  <c r="V15" i="235"/>
  <c r="R15" i="235"/>
  <c r="T15" i="235" s="1"/>
  <c r="K15" i="235"/>
  <c r="J15" i="235"/>
  <c r="I15" i="235"/>
  <c r="G15" i="235"/>
  <c r="E15" i="235"/>
  <c r="AQ14" i="235"/>
  <c r="AH14" i="235"/>
  <c r="V14" i="235"/>
  <c r="R14" i="235"/>
  <c r="T14" i="235" s="1"/>
  <c r="K14" i="235"/>
  <c r="J14" i="235"/>
  <c r="I14" i="235"/>
  <c r="G14" i="235"/>
  <c r="E14" i="235"/>
  <c r="AQ13" i="235"/>
  <c r="AH13" i="235"/>
  <c r="V13" i="235"/>
  <c r="R13" i="235"/>
  <c r="T13" i="235" s="1"/>
  <c r="K13" i="235"/>
  <c r="J13" i="235"/>
  <c r="I13" i="235"/>
  <c r="G13" i="235"/>
  <c r="E13" i="235"/>
  <c r="AQ12" i="235"/>
  <c r="AH12" i="235"/>
  <c r="V12" i="235"/>
  <c r="R12" i="235"/>
  <c r="T12" i="235" s="1"/>
  <c r="K12" i="235"/>
  <c r="J12" i="235"/>
  <c r="I12" i="235"/>
  <c r="G12" i="235"/>
  <c r="E12" i="235"/>
  <c r="V11" i="235"/>
  <c r="K11" i="235"/>
  <c r="J11" i="235"/>
  <c r="I11" i="235"/>
  <c r="G11" i="235"/>
  <c r="E11" i="235"/>
  <c r="AQ11" i="235"/>
  <c r="AP10" i="234"/>
  <c r="AG10" i="234"/>
  <c r="Q10" i="234"/>
  <c r="AR35" i="234"/>
  <c r="P35" i="234"/>
  <c r="AQ34" i="234"/>
  <c r="AH34" i="234"/>
  <c r="V34" i="234"/>
  <c r="R34" i="234"/>
  <c r="T34" i="234" s="1"/>
  <c r="K34" i="234"/>
  <c r="J34" i="234"/>
  <c r="I34" i="234" s="1"/>
  <c r="G34" i="234"/>
  <c r="E34" i="234"/>
  <c r="AQ33" i="234"/>
  <c r="AH33" i="234"/>
  <c r="V33" i="234"/>
  <c r="R33" i="234"/>
  <c r="T33" i="234" s="1"/>
  <c r="K33" i="234"/>
  <c r="J33" i="234"/>
  <c r="I33" i="234" s="1"/>
  <c r="G33" i="234"/>
  <c r="E33" i="234"/>
  <c r="AW32" i="234"/>
  <c r="AQ32" i="234"/>
  <c r="AH32" i="234"/>
  <c r="V32" i="234"/>
  <c r="R32" i="234"/>
  <c r="S32" i="234" s="1"/>
  <c r="K32" i="234"/>
  <c r="J32" i="234"/>
  <c r="I32" i="234"/>
  <c r="G32" i="234"/>
  <c r="E32" i="234"/>
  <c r="AQ31" i="234"/>
  <c r="AH31" i="234"/>
  <c r="V31" i="234"/>
  <c r="R31" i="234"/>
  <c r="S31" i="234" s="1"/>
  <c r="K31" i="234"/>
  <c r="J31" i="234"/>
  <c r="I31" i="234"/>
  <c r="G31" i="234"/>
  <c r="E31" i="234"/>
  <c r="AQ30" i="234"/>
  <c r="AH30" i="234"/>
  <c r="V30" i="234"/>
  <c r="R30" i="234"/>
  <c r="S30" i="234" s="1"/>
  <c r="K30" i="234"/>
  <c r="J30" i="234"/>
  <c r="I30" i="234"/>
  <c r="G30" i="234"/>
  <c r="E30" i="234"/>
  <c r="AQ29" i="234"/>
  <c r="AH29" i="234"/>
  <c r="V29" i="234"/>
  <c r="R29" i="234"/>
  <c r="S29" i="234" s="1"/>
  <c r="K29" i="234"/>
  <c r="J29" i="234"/>
  <c r="I29" i="234"/>
  <c r="G29" i="234"/>
  <c r="E29" i="234"/>
  <c r="AQ28" i="234"/>
  <c r="AH28" i="234"/>
  <c r="V28" i="234"/>
  <c r="R28" i="234"/>
  <c r="S28" i="234" s="1"/>
  <c r="K28" i="234"/>
  <c r="J28" i="234"/>
  <c r="I28" i="234"/>
  <c r="G28" i="234"/>
  <c r="E28" i="234"/>
  <c r="AQ27" i="234"/>
  <c r="AH27" i="234"/>
  <c r="V27" i="234"/>
  <c r="R27" i="234"/>
  <c r="S27" i="234" s="1"/>
  <c r="K27" i="234"/>
  <c r="J27" i="234"/>
  <c r="I27" i="234"/>
  <c r="G27" i="234"/>
  <c r="E27" i="234"/>
  <c r="AQ26" i="234"/>
  <c r="AH26" i="234"/>
  <c r="V26" i="234"/>
  <c r="R26" i="234"/>
  <c r="S26" i="234" s="1"/>
  <c r="K26" i="234"/>
  <c r="J26" i="234"/>
  <c r="I26" i="234"/>
  <c r="G26" i="234"/>
  <c r="E26" i="234"/>
  <c r="AQ25" i="234"/>
  <c r="AH25" i="234"/>
  <c r="V25" i="234"/>
  <c r="R25" i="234"/>
  <c r="S25" i="234" s="1"/>
  <c r="K25" i="234"/>
  <c r="J25" i="234"/>
  <c r="I25" i="234" s="1"/>
  <c r="G25" i="234"/>
  <c r="E25" i="234"/>
  <c r="AQ24" i="234"/>
  <c r="AH24" i="234"/>
  <c r="V24" i="234"/>
  <c r="R24" i="234"/>
  <c r="S24" i="234" s="1"/>
  <c r="K24" i="234"/>
  <c r="J24" i="234"/>
  <c r="I24" i="234" s="1"/>
  <c r="G24" i="234"/>
  <c r="E24" i="234"/>
  <c r="AQ23" i="234"/>
  <c r="AH23" i="234"/>
  <c r="V23" i="234"/>
  <c r="R23" i="234"/>
  <c r="S23" i="234" s="1"/>
  <c r="K23" i="234"/>
  <c r="J23" i="234"/>
  <c r="I23" i="234" s="1"/>
  <c r="G23" i="234"/>
  <c r="AQ22" i="234"/>
  <c r="AH22" i="234"/>
  <c r="V22" i="234"/>
  <c r="R22" i="234"/>
  <c r="S22" i="234" s="1"/>
  <c r="J22" i="234"/>
  <c r="K22" i="234" s="1"/>
  <c r="G22" i="234"/>
  <c r="E22" i="234"/>
  <c r="AQ21" i="234"/>
  <c r="AH21" i="234"/>
  <c r="R21" i="234"/>
  <c r="T21" i="234" s="1"/>
  <c r="J21" i="234"/>
  <c r="K21" i="234" s="1"/>
  <c r="I21" i="234"/>
  <c r="G21" i="234"/>
  <c r="E21" i="234"/>
  <c r="AQ20" i="234"/>
  <c r="AH20" i="234"/>
  <c r="R20" i="234"/>
  <c r="T20" i="234" s="1"/>
  <c r="K20" i="234"/>
  <c r="J20" i="234"/>
  <c r="I20" i="234"/>
  <c r="G20" i="234"/>
  <c r="E20" i="234"/>
  <c r="AQ19" i="234"/>
  <c r="AH19" i="234"/>
  <c r="V19" i="234"/>
  <c r="R19" i="234"/>
  <c r="T19" i="234" s="1"/>
  <c r="K19" i="234"/>
  <c r="J19" i="234"/>
  <c r="I19" i="234"/>
  <c r="G19" i="234"/>
  <c r="E19" i="234"/>
  <c r="AQ18" i="234"/>
  <c r="AH18" i="234"/>
  <c r="V18" i="234"/>
  <c r="R18" i="234"/>
  <c r="T18" i="234" s="1"/>
  <c r="K18" i="234"/>
  <c r="J18" i="234"/>
  <c r="I18" i="234"/>
  <c r="G18" i="234"/>
  <c r="E18" i="234"/>
  <c r="AQ17" i="234"/>
  <c r="AH17" i="234"/>
  <c r="V17" i="234"/>
  <c r="R17" i="234"/>
  <c r="T17" i="234" s="1"/>
  <c r="K17" i="234"/>
  <c r="J17" i="234"/>
  <c r="I17" i="234"/>
  <c r="G17" i="234"/>
  <c r="E17" i="234"/>
  <c r="AQ16" i="234"/>
  <c r="AH16" i="234"/>
  <c r="V16" i="234"/>
  <c r="R16" i="234"/>
  <c r="T16" i="234" s="1"/>
  <c r="K16" i="234"/>
  <c r="J16" i="234"/>
  <c r="I16" i="234"/>
  <c r="G16" i="234"/>
  <c r="E16" i="234"/>
  <c r="AQ15" i="234"/>
  <c r="AH15" i="234"/>
  <c r="V15" i="234"/>
  <c r="R15" i="234"/>
  <c r="T15" i="234" s="1"/>
  <c r="K15" i="234"/>
  <c r="J15" i="234"/>
  <c r="I15" i="234"/>
  <c r="G15" i="234"/>
  <c r="E15" i="234"/>
  <c r="AQ14" i="234"/>
  <c r="AH14" i="234"/>
  <c r="V14" i="234"/>
  <c r="R14" i="234"/>
  <c r="T14" i="234" s="1"/>
  <c r="K14" i="234"/>
  <c r="J14" i="234"/>
  <c r="I14" i="234"/>
  <c r="G14" i="234"/>
  <c r="E14" i="234"/>
  <c r="AQ13" i="234"/>
  <c r="AH13" i="234"/>
  <c r="V13" i="234"/>
  <c r="R13" i="234"/>
  <c r="T13" i="234" s="1"/>
  <c r="K13" i="234"/>
  <c r="J13" i="234"/>
  <c r="I13" i="234"/>
  <c r="G13" i="234"/>
  <c r="E13" i="234"/>
  <c r="AQ12" i="234"/>
  <c r="AH12" i="234"/>
  <c r="V12" i="234"/>
  <c r="R12" i="234"/>
  <c r="T12" i="234" s="1"/>
  <c r="K12" i="234"/>
  <c r="J12" i="234"/>
  <c r="I12" i="234"/>
  <c r="G12" i="234"/>
  <c r="E12" i="234"/>
  <c r="AH11" i="234"/>
  <c r="V11" i="234"/>
  <c r="K11" i="234"/>
  <c r="J11" i="234"/>
  <c r="I11" i="234"/>
  <c r="G11" i="234"/>
  <c r="E11" i="234"/>
  <c r="AQ11" i="234"/>
  <c r="AG8" i="234"/>
  <c r="Q35" i="234"/>
  <c r="AP10" i="233"/>
  <c r="AG10" i="233"/>
  <c r="AG8" i="233" s="1"/>
  <c r="Q10" i="233"/>
  <c r="Q35" i="233" s="1"/>
  <c r="AR35" i="233"/>
  <c r="AP35" i="233"/>
  <c r="P35" i="233"/>
  <c r="AQ34" i="233"/>
  <c r="AH34" i="233"/>
  <c r="V34" i="233"/>
  <c r="R34" i="233"/>
  <c r="S34" i="233" s="1"/>
  <c r="J34" i="233"/>
  <c r="K34" i="233" s="1"/>
  <c r="G34" i="233"/>
  <c r="E34" i="233"/>
  <c r="AQ33" i="233"/>
  <c r="AH33" i="233"/>
  <c r="V33" i="233"/>
  <c r="R33" i="233"/>
  <c r="S33" i="233" s="1"/>
  <c r="J33" i="233"/>
  <c r="K33" i="233" s="1"/>
  <c r="G33" i="233"/>
  <c r="E33" i="233"/>
  <c r="AW32" i="233"/>
  <c r="AQ32" i="233"/>
  <c r="AH32" i="233"/>
  <c r="V32" i="233"/>
  <c r="S32" i="233"/>
  <c r="R32" i="233"/>
  <c r="T32" i="233" s="1"/>
  <c r="K32" i="233"/>
  <c r="J32" i="233"/>
  <c r="I32" i="233"/>
  <c r="G32" i="233"/>
  <c r="E32" i="233"/>
  <c r="AQ31" i="233"/>
  <c r="AH31" i="233"/>
  <c r="V31" i="233"/>
  <c r="R31" i="233"/>
  <c r="T31" i="233" s="1"/>
  <c r="K31" i="233"/>
  <c r="J31" i="233"/>
  <c r="I31" i="233"/>
  <c r="G31" i="233"/>
  <c r="E31" i="233"/>
  <c r="AQ30" i="233"/>
  <c r="AH30" i="233"/>
  <c r="V30" i="233"/>
  <c r="S30" i="233"/>
  <c r="R30" i="233"/>
  <c r="T30" i="233" s="1"/>
  <c r="K30" i="233"/>
  <c r="J30" i="233"/>
  <c r="I30" i="233"/>
  <c r="G30" i="233"/>
  <c r="E30" i="233"/>
  <c r="AQ29" i="233"/>
  <c r="AH29" i="233"/>
  <c r="V29" i="233"/>
  <c r="R29" i="233"/>
  <c r="T29" i="233" s="1"/>
  <c r="K29" i="233"/>
  <c r="J29" i="233"/>
  <c r="I29" i="233"/>
  <c r="G29" i="233"/>
  <c r="E29" i="233"/>
  <c r="AQ28" i="233"/>
  <c r="AH28" i="233"/>
  <c r="V28" i="233"/>
  <c r="S28" i="233"/>
  <c r="R28" i="233"/>
  <c r="T28" i="233" s="1"/>
  <c r="K28" i="233"/>
  <c r="J28" i="233"/>
  <c r="I28" i="233"/>
  <c r="G28" i="233"/>
  <c r="E28" i="233"/>
  <c r="AQ27" i="233"/>
  <c r="AH27" i="233"/>
  <c r="V27" i="233"/>
  <c r="R27" i="233"/>
  <c r="T27" i="233" s="1"/>
  <c r="K27" i="233"/>
  <c r="J27" i="233"/>
  <c r="I27" i="233"/>
  <c r="G27" i="233"/>
  <c r="E27" i="233"/>
  <c r="AQ26" i="233"/>
  <c r="AH26" i="233"/>
  <c r="V26" i="233"/>
  <c r="R26" i="233"/>
  <c r="S26" i="233" s="1"/>
  <c r="K26" i="233"/>
  <c r="J26" i="233"/>
  <c r="I26" i="233"/>
  <c r="G26" i="233"/>
  <c r="E26" i="233"/>
  <c r="AQ25" i="233"/>
  <c r="AH25" i="233"/>
  <c r="V25" i="233"/>
  <c r="R25" i="233"/>
  <c r="T25" i="233" s="1"/>
  <c r="K25" i="233"/>
  <c r="J25" i="233"/>
  <c r="I25" i="233"/>
  <c r="G25" i="233"/>
  <c r="E25" i="233"/>
  <c r="AQ24" i="233"/>
  <c r="AH24" i="233"/>
  <c r="V24" i="233"/>
  <c r="R24" i="233"/>
  <c r="S24" i="233" s="1"/>
  <c r="K24" i="233"/>
  <c r="J24" i="233"/>
  <c r="I24" i="233"/>
  <c r="G24" i="233"/>
  <c r="E24" i="233"/>
  <c r="AQ23" i="233"/>
  <c r="AH23" i="233"/>
  <c r="V23" i="233"/>
  <c r="R23" i="233"/>
  <c r="S23" i="233" s="1"/>
  <c r="K23" i="233"/>
  <c r="J23" i="233"/>
  <c r="I23" i="233"/>
  <c r="G23" i="233"/>
  <c r="AQ22" i="233"/>
  <c r="AH22" i="233"/>
  <c r="V22" i="233"/>
  <c r="R22" i="233"/>
  <c r="S22" i="233" s="1"/>
  <c r="J22" i="233"/>
  <c r="K22" i="233" s="1"/>
  <c r="G22" i="233"/>
  <c r="E22" i="233"/>
  <c r="AQ21" i="233"/>
  <c r="AH21" i="233"/>
  <c r="R21" i="233"/>
  <c r="T21" i="233" s="1"/>
  <c r="J21" i="233"/>
  <c r="K21" i="233" s="1"/>
  <c r="I21" i="233"/>
  <c r="G21" i="233"/>
  <c r="E21" i="233"/>
  <c r="AQ20" i="233"/>
  <c r="AH20" i="233"/>
  <c r="R20" i="233"/>
  <c r="S20" i="233" s="1"/>
  <c r="J20" i="233"/>
  <c r="K20" i="233" s="1"/>
  <c r="I20" i="233"/>
  <c r="G20" i="233"/>
  <c r="E20" i="233"/>
  <c r="AQ19" i="233"/>
  <c r="AH19" i="233"/>
  <c r="V19" i="233"/>
  <c r="R19" i="233"/>
  <c r="T19" i="233" s="1"/>
  <c r="J19" i="233"/>
  <c r="K19" i="233" s="1"/>
  <c r="I19" i="233"/>
  <c r="G19" i="233"/>
  <c r="E19" i="233"/>
  <c r="AQ18" i="233"/>
  <c r="AH18" i="233"/>
  <c r="V18" i="233"/>
  <c r="R18" i="233"/>
  <c r="S18" i="233" s="1"/>
  <c r="J18" i="233"/>
  <c r="K18" i="233" s="1"/>
  <c r="I18" i="233"/>
  <c r="G18" i="233"/>
  <c r="E18" i="233"/>
  <c r="AQ17" i="233"/>
  <c r="AH17" i="233"/>
  <c r="V17" i="233"/>
  <c r="R17" i="233"/>
  <c r="T17" i="233" s="1"/>
  <c r="J17" i="233"/>
  <c r="K17" i="233" s="1"/>
  <c r="I17" i="233"/>
  <c r="G17" i="233"/>
  <c r="E17" i="233"/>
  <c r="AQ16" i="233"/>
  <c r="AH16" i="233"/>
  <c r="V16" i="233"/>
  <c r="R16" i="233"/>
  <c r="S16" i="233" s="1"/>
  <c r="J16" i="233"/>
  <c r="K16" i="233" s="1"/>
  <c r="I16" i="233"/>
  <c r="G16" i="233"/>
  <c r="E16" i="233"/>
  <c r="AQ15" i="233"/>
  <c r="AH15" i="233"/>
  <c r="V15" i="233"/>
  <c r="R15" i="233"/>
  <c r="S15" i="233" s="1"/>
  <c r="J15" i="233"/>
  <c r="K15" i="233" s="1"/>
  <c r="I15" i="233"/>
  <c r="G15" i="233"/>
  <c r="E15" i="233"/>
  <c r="AQ14" i="233"/>
  <c r="AH14" i="233"/>
  <c r="V14" i="233"/>
  <c r="R14" i="233"/>
  <c r="S14" i="233" s="1"/>
  <c r="J14" i="233"/>
  <c r="K14" i="233" s="1"/>
  <c r="I14" i="233"/>
  <c r="G14" i="233"/>
  <c r="E14" i="233"/>
  <c r="AQ13" i="233"/>
  <c r="AH13" i="233"/>
  <c r="V13" i="233"/>
  <c r="R13" i="233"/>
  <c r="T13" i="233" s="1"/>
  <c r="J13" i="233"/>
  <c r="K13" i="233" s="1"/>
  <c r="I13" i="233"/>
  <c r="G13" i="233"/>
  <c r="E13" i="233"/>
  <c r="AQ12" i="233"/>
  <c r="AH12" i="233"/>
  <c r="V12" i="233"/>
  <c r="R12" i="233"/>
  <c r="T12" i="233" s="1"/>
  <c r="J12" i="233"/>
  <c r="K12" i="233" s="1"/>
  <c r="I12" i="233"/>
  <c r="G12" i="233"/>
  <c r="E12" i="233"/>
  <c r="AH11" i="233"/>
  <c r="V11" i="233"/>
  <c r="J11" i="233"/>
  <c r="K11" i="233" s="1"/>
  <c r="I11" i="233"/>
  <c r="G11" i="233"/>
  <c r="E11" i="233"/>
  <c r="AQ11" i="233"/>
  <c r="S32" i="236" l="1"/>
  <c r="S31" i="236"/>
  <c r="S30" i="236"/>
  <c r="S29" i="236"/>
  <c r="K23" i="236"/>
  <c r="K24" i="236"/>
  <c r="K25" i="236"/>
  <c r="K26" i="236"/>
  <c r="K27" i="236"/>
  <c r="K28" i="236"/>
  <c r="K29" i="236"/>
  <c r="K30" i="236"/>
  <c r="K31" i="236"/>
  <c r="K32" i="236"/>
  <c r="I21" i="236"/>
  <c r="I20" i="236"/>
  <c r="K17" i="236"/>
  <c r="I11" i="236"/>
  <c r="I13" i="236"/>
  <c r="S33" i="236"/>
  <c r="K33" i="236"/>
  <c r="AI20" i="236"/>
  <c r="S22" i="236"/>
  <c r="S21" i="236"/>
  <c r="AI18" i="236"/>
  <c r="AI14" i="236"/>
  <c r="AQ35" i="236"/>
  <c r="AI21" i="236"/>
  <c r="AI22" i="236"/>
  <c r="AI33" i="236"/>
  <c r="AI34" i="236"/>
  <c r="AH35" i="236"/>
  <c r="AI13" i="236"/>
  <c r="AI17" i="236"/>
  <c r="S34" i="236"/>
  <c r="AI15" i="236"/>
  <c r="AI19" i="236"/>
  <c r="AI12" i="236"/>
  <c r="AI16" i="236"/>
  <c r="I22" i="236"/>
  <c r="T23" i="236"/>
  <c r="AI23" i="236" s="1"/>
  <c r="T24" i="236"/>
  <c r="AI24" i="236" s="1"/>
  <c r="T25" i="236"/>
  <c r="AI25" i="236" s="1"/>
  <c r="T26" i="236"/>
  <c r="AI26" i="236" s="1"/>
  <c r="T27" i="236"/>
  <c r="AI27" i="236" s="1"/>
  <c r="T28" i="236"/>
  <c r="AI28" i="236" s="1"/>
  <c r="T29" i="236"/>
  <c r="AI29" i="236" s="1"/>
  <c r="T30" i="236"/>
  <c r="AI30" i="236" s="1"/>
  <c r="T31" i="236"/>
  <c r="AI31" i="236" s="1"/>
  <c r="T32" i="236"/>
  <c r="AI32" i="236" s="1"/>
  <c r="I34" i="236"/>
  <c r="R11" i="236"/>
  <c r="AP35" i="236"/>
  <c r="S12" i="236"/>
  <c r="S13" i="236"/>
  <c r="S14" i="236"/>
  <c r="S15" i="236"/>
  <c r="S16" i="236"/>
  <c r="S17" i="236"/>
  <c r="S18" i="236"/>
  <c r="S19" i="236"/>
  <c r="S20" i="236"/>
  <c r="S33" i="235"/>
  <c r="T22" i="235"/>
  <c r="AI22" i="235" s="1"/>
  <c r="T21" i="235"/>
  <c r="AI21" i="235" s="1"/>
  <c r="AQ35" i="235"/>
  <c r="AI20" i="235"/>
  <c r="AI33" i="235"/>
  <c r="AI34" i="235"/>
  <c r="AH35" i="235"/>
  <c r="AG8" i="235"/>
  <c r="AI16" i="235"/>
  <c r="S34" i="235"/>
  <c r="AI13" i="235"/>
  <c r="AI17" i="235"/>
  <c r="AI12" i="235"/>
  <c r="AI14" i="235"/>
  <c r="AI18" i="235"/>
  <c r="AI15" i="235"/>
  <c r="AI19" i="235"/>
  <c r="AI24" i="235"/>
  <c r="AI28" i="235"/>
  <c r="I22" i="235"/>
  <c r="T23" i="235"/>
  <c r="AI23" i="235" s="1"/>
  <c r="T24" i="235"/>
  <c r="T25" i="235"/>
  <c r="AI25" i="235" s="1"/>
  <c r="T26" i="235"/>
  <c r="AI26" i="235" s="1"/>
  <c r="T27" i="235"/>
  <c r="AI27" i="235" s="1"/>
  <c r="T28" i="235"/>
  <c r="T29" i="235"/>
  <c r="AI29" i="235" s="1"/>
  <c r="T30" i="235"/>
  <c r="AI30" i="235" s="1"/>
  <c r="T31" i="235"/>
  <c r="AI31" i="235" s="1"/>
  <c r="T32" i="235"/>
  <c r="AI32" i="235" s="1"/>
  <c r="I33" i="235"/>
  <c r="I34" i="235"/>
  <c r="R11" i="235"/>
  <c r="AP35" i="235"/>
  <c r="S12" i="235"/>
  <c r="S13" i="235"/>
  <c r="S14" i="235"/>
  <c r="S15" i="235"/>
  <c r="S16" i="235"/>
  <c r="S17" i="235"/>
  <c r="S18" i="235"/>
  <c r="S19" i="235"/>
  <c r="S20" i="235"/>
  <c r="AQ35" i="234"/>
  <c r="AH35" i="234"/>
  <c r="AI20" i="234"/>
  <c r="AI15" i="234"/>
  <c r="AI12" i="234"/>
  <c r="AI16" i="234"/>
  <c r="AI21" i="234"/>
  <c r="S21" i="234"/>
  <c r="T22" i="234"/>
  <c r="AI22" i="234" s="1"/>
  <c r="AI19" i="234"/>
  <c r="AI33" i="234"/>
  <c r="AI34" i="234"/>
  <c r="AI26" i="234"/>
  <c r="AI13" i="234"/>
  <c r="AI17" i="234"/>
  <c r="AI14" i="234"/>
  <c r="AI18" i="234"/>
  <c r="I22" i="234"/>
  <c r="T23" i="234"/>
  <c r="AI23" i="234" s="1"/>
  <c r="T24" i="234"/>
  <c r="AI24" i="234" s="1"/>
  <c r="T25" i="234"/>
  <c r="AI25" i="234" s="1"/>
  <c r="T26" i="234"/>
  <c r="T27" i="234"/>
  <c r="AI27" i="234" s="1"/>
  <c r="T28" i="234"/>
  <c r="AI28" i="234" s="1"/>
  <c r="T29" i="234"/>
  <c r="AI29" i="234" s="1"/>
  <c r="T30" i="234"/>
  <c r="AI30" i="234" s="1"/>
  <c r="T31" i="234"/>
  <c r="AI31" i="234" s="1"/>
  <c r="T32" i="234"/>
  <c r="AI32" i="234" s="1"/>
  <c r="S33" i="234"/>
  <c r="S34" i="234"/>
  <c r="R11" i="234"/>
  <c r="AP35" i="234"/>
  <c r="S12" i="234"/>
  <c r="S13" i="234"/>
  <c r="S14" i="234"/>
  <c r="S15" i="234"/>
  <c r="S16" i="234"/>
  <c r="S17" i="234"/>
  <c r="S18" i="234"/>
  <c r="S19" i="234"/>
  <c r="S20" i="234"/>
  <c r="AI31" i="233"/>
  <c r="S31" i="233"/>
  <c r="AI29" i="233"/>
  <c r="S29" i="233"/>
  <c r="AI27" i="233"/>
  <c r="S27" i="233"/>
  <c r="AQ35" i="233"/>
  <c r="AH35" i="233"/>
  <c r="AI28" i="233"/>
  <c r="AI30" i="233"/>
  <c r="AI32" i="233"/>
  <c r="S21" i="233"/>
  <c r="T22" i="233"/>
  <c r="AI25" i="233"/>
  <c r="T33" i="233"/>
  <c r="T34" i="233"/>
  <c r="AI21" i="233"/>
  <c r="AI22" i="233"/>
  <c r="AI33" i="233"/>
  <c r="AI34" i="233"/>
  <c r="AI12" i="233"/>
  <c r="AI13" i="233"/>
  <c r="AI17" i="233"/>
  <c r="AI19" i="233"/>
  <c r="T14" i="233"/>
  <c r="AI14" i="233" s="1"/>
  <c r="T15" i="233"/>
  <c r="AI15" i="233" s="1"/>
  <c r="T16" i="233"/>
  <c r="AI16" i="233" s="1"/>
  <c r="T18" i="233"/>
  <c r="AI18" i="233" s="1"/>
  <c r="T20" i="233"/>
  <c r="AI20" i="233" s="1"/>
  <c r="S25" i="233"/>
  <c r="I22" i="233"/>
  <c r="T23" i="233"/>
  <c r="AI23" i="233" s="1"/>
  <c r="T24" i="233"/>
  <c r="AI24" i="233" s="1"/>
  <c r="T26" i="233"/>
  <c r="AI26" i="233" s="1"/>
  <c r="I33" i="233"/>
  <c r="I34" i="233"/>
  <c r="R11" i="233"/>
  <c r="S12" i="233"/>
  <c r="S13" i="233"/>
  <c r="S17" i="233"/>
  <c r="S19" i="233"/>
  <c r="T11" i="236" l="1"/>
  <c r="S11" i="236"/>
  <c r="S35" i="236" s="1"/>
  <c r="R35" i="236"/>
  <c r="T11" i="235"/>
  <c r="S11" i="235"/>
  <c r="S35" i="235" s="1"/>
  <c r="R35" i="235"/>
  <c r="T11" i="234"/>
  <c r="S11" i="234"/>
  <c r="S35" i="234" s="1"/>
  <c r="R35" i="234"/>
  <c r="T11" i="233"/>
  <c r="R35" i="233"/>
  <c r="S11" i="233"/>
  <c r="S35" i="233" s="1"/>
  <c r="T35" i="236" l="1"/>
  <c r="AI35" i="236" s="1"/>
  <c r="AI11" i="236"/>
  <c r="T35" i="235"/>
  <c r="AI35" i="235" s="1"/>
  <c r="AI11" i="235"/>
  <c r="T35" i="234"/>
  <c r="AI35" i="234" s="1"/>
  <c r="AI11" i="234"/>
  <c r="T35" i="233"/>
  <c r="AI35" i="233" s="1"/>
  <c r="AI11" i="233"/>
  <c r="AP10" i="232" l="1"/>
  <c r="AQ11" i="232" s="1"/>
  <c r="AG10" i="232"/>
  <c r="AG8" i="232" s="1"/>
  <c r="Q10" i="232"/>
  <c r="Q35" i="232" s="1"/>
  <c r="AR35" i="232"/>
  <c r="P35" i="232"/>
  <c r="AQ34" i="232"/>
  <c r="AH34" i="232"/>
  <c r="V34" i="232"/>
  <c r="R34" i="232"/>
  <c r="J34" i="232"/>
  <c r="K34" i="232" s="1"/>
  <c r="G34" i="232"/>
  <c r="E34" i="232"/>
  <c r="AQ33" i="232"/>
  <c r="AH33" i="232"/>
  <c r="V33" i="232"/>
  <c r="R33" i="232"/>
  <c r="J33" i="232"/>
  <c r="K33" i="232" s="1"/>
  <c r="G33" i="232"/>
  <c r="E33" i="232"/>
  <c r="AW32" i="232"/>
  <c r="AQ32" i="232"/>
  <c r="AH32" i="232"/>
  <c r="V32" i="232"/>
  <c r="R32" i="232"/>
  <c r="J32" i="232"/>
  <c r="I32" i="232" s="1"/>
  <c r="G32" i="232"/>
  <c r="E32" i="232"/>
  <c r="AQ31" i="232"/>
  <c r="AH31" i="232"/>
  <c r="V31" i="232"/>
  <c r="R31" i="232"/>
  <c r="J31" i="232"/>
  <c r="K31" i="232" s="1"/>
  <c r="G31" i="232"/>
  <c r="E31" i="232"/>
  <c r="AQ30" i="232"/>
  <c r="AH30" i="232"/>
  <c r="V30" i="232"/>
  <c r="R30" i="232"/>
  <c r="J30" i="232"/>
  <c r="I30" i="232" s="1"/>
  <c r="G30" i="232"/>
  <c r="E30" i="232"/>
  <c r="AQ29" i="232"/>
  <c r="AH29" i="232"/>
  <c r="V29" i="232"/>
  <c r="R29" i="232"/>
  <c r="J29" i="232"/>
  <c r="I29" i="232" s="1"/>
  <c r="G29" i="232"/>
  <c r="E29" i="232"/>
  <c r="AQ28" i="232"/>
  <c r="AH28" i="232"/>
  <c r="V28" i="232"/>
  <c r="R28" i="232"/>
  <c r="J28" i="232"/>
  <c r="I28" i="232" s="1"/>
  <c r="G28" i="232"/>
  <c r="E28" i="232"/>
  <c r="AQ27" i="232"/>
  <c r="AH27" i="232"/>
  <c r="V27" i="232"/>
  <c r="R27" i="232"/>
  <c r="J27" i="232"/>
  <c r="I27" i="232" s="1"/>
  <c r="G27" i="232"/>
  <c r="E27" i="232"/>
  <c r="AQ26" i="232"/>
  <c r="AH26" i="232"/>
  <c r="V26" i="232"/>
  <c r="R26" i="232"/>
  <c r="J26" i="232"/>
  <c r="I26" i="232" s="1"/>
  <c r="G26" i="232"/>
  <c r="E26" i="232"/>
  <c r="AQ25" i="232"/>
  <c r="AH25" i="232"/>
  <c r="V25" i="232"/>
  <c r="R25" i="232"/>
  <c r="K25" i="232"/>
  <c r="J25" i="232"/>
  <c r="I25" i="232" s="1"/>
  <c r="G25" i="232"/>
  <c r="E25" i="232"/>
  <c r="AQ24" i="232"/>
  <c r="AH24" i="232"/>
  <c r="V24" i="232"/>
  <c r="R24" i="232"/>
  <c r="K24" i="232"/>
  <c r="J24" i="232"/>
  <c r="I24" i="232" s="1"/>
  <c r="G24" i="232"/>
  <c r="E24" i="232"/>
  <c r="AQ23" i="232"/>
  <c r="AH23" i="232"/>
  <c r="V23" i="232"/>
  <c r="R23" i="232"/>
  <c r="J23" i="232"/>
  <c r="I23" i="232" s="1"/>
  <c r="G23" i="232"/>
  <c r="AQ22" i="232"/>
  <c r="AH22" i="232"/>
  <c r="V22" i="232"/>
  <c r="R22" i="232"/>
  <c r="J22" i="232"/>
  <c r="K22" i="232" s="1"/>
  <c r="G22" i="232"/>
  <c r="E22" i="232"/>
  <c r="AQ21" i="232"/>
  <c r="AH21" i="232"/>
  <c r="R21" i="232"/>
  <c r="J21" i="232"/>
  <c r="K21" i="232" s="1"/>
  <c r="G21" i="232"/>
  <c r="E21" i="232"/>
  <c r="AQ20" i="232"/>
  <c r="AH20" i="232"/>
  <c r="R20" i="232"/>
  <c r="J20" i="232"/>
  <c r="K20" i="232" s="1"/>
  <c r="G20" i="232"/>
  <c r="E20" i="232"/>
  <c r="AQ19" i="232"/>
  <c r="AH19" i="232"/>
  <c r="V19" i="232"/>
  <c r="R19" i="232"/>
  <c r="J19" i="232"/>
  <c r="K19" i="232" s="1"/>
  <c r="G19" i="232"/>
  <c r="E19" i="232"/>
  <c r="AQ18" i="232"/>
  <c r="AH18" i="232"/>
  <c r="V18" i="232"/>
  <c r="R18" i="232"/>
  <c r="J18" i="232"/>
  <c r="K18" i="232" s="1"/>
  <c r="G18" i="232"/>
  <c r="E18" i="232"/>
  <c r="AQ17" i="232"/>
  <c r="AH17" i="232"/>
  <c r="V17" i="232"/>
  <c r="R17" i="232"/>
  <c r="J17" i="232"/>
  <c r="K17" i="232" s="1"/>
  <c r="G17" i="232"/>
  <c r="E17" i="232"/>
  <c r="AQ16" i="232"/>
  <c r="AH16" i="232"/>
  <c r="V16" i="232"/>
  <c r="R16" i="232"/>
  <c r="J16" i="232"/>
  <c r="K16" i="232" s="1"/>
  <c r="G16" i="232"/>
  <c r="E16" i="232"/>
  <c r="AQ15" i="232"/>
  <c r="AH15" i="232"/>
  <c r="V15" i="232"/>
  <c r="R15" i="232"/>
  <c r="J15" i="232"/>
  <c r="K15" i="232" s="1"/>
  <c r="G15" i="232"/>
  <c r="E15" i="232"/>
  <c r="AQ14" i="232"/>
  <c r="AH14" i="232"/>
  <c r="V14" i="232"/>
  <c r="R14" i="232"/>
  <c r="J14" i="232"/>
  <c r="K14" i="232" s="1"/>
  <c r="G14" i="232"/>
  <c r="E14" i="232"/>
  <c r="AQ13" i="232"/>
  <c r="AH13" i="232"/>
  <c r="V13" i="232"/>
  <c r="R13" i="232"/>
  <c r="J13" i="232"/>
  <c r="K13" i="232" s="1"/>
  <c r="G13" i="232"/>
  <c r="E13" i="232"/>
  <c r="AQ12" i="232"/>
  <c r="AH12" i="232"/>
  <c r="V12" i="232"/>
  <c r="R12" i="232"/>
  <c r="J12" i="232"/>
  <c r="K12" i="232" s="1"/>
  <c r="G12" i="232"/>
  <c r="E12" i="232"/>
  <c r="AH11" i="232"/>
  <c r="V11" i="232"/>
  <c r="J11" i="232"/>
  <c r="K11" i="232" s="1"/>
  <c r="I11" i="232"/>
  <c r="G11" i="232"/>
  <c r="E11" i="232"/>
  <c r="K28" i="232" l="1"/>
  <c r="K29" i="232"/>
  <c r="T34" i="232"/>
  <c r="T33" i="232"/>
  <c r="AI33" i="232" s="1"/>
  <c r="S32" i="232"/>
  <c r="S31" i="232"/>
  <c r="S30" i="232"/>
  <c r="S29" i="232"/>
  <c r="S28" i="232"/>
  <c r="S27" i="232"/>
  <c r="S26" i="232"/>
  <c r="S25" i="232"/>
  <c r="T24" i="232"/>
  <c r="S23" i="232"/>
  <c r="S22" i="232"/>
  <c r="T22" i="232"/>
  <c r="AI22" i="232" s="1"/>
  <c r="T21" i="232"/>
  <c r="AI21" i="232" s="1"/>
  <c r="S21" i="232"/>
  <c r="T20" i="232"/>
  <c r="T19" i="232"/>
  <c r="AI19" i="232" s="1"/>
  <c r="T18" i="232"/>
  <c r="AI18" i="232" s="1"/>
  <c r="T17" i="232"/>
  <c r="AI17" i="232" s="1"/>
  <c r="T16" i="232"/>
  <c r="AI16" i="232" s="1"/>
  <c r="T15" i="232"/>
  <c r="AI15" i="232" s="1"/>
  <c r="S14" i="232"/>
  <c r="T13" i="232"/>
  <c r="AI13" i="232" s="1"/>
  <c r="S12" i="232"/>
  <c r="K32" i="232"/>
  <c r="I31" i="232"/>
  <c r="K27" i="232"/>
  <c r="K23" i="232"/>
  <c r="I21" i="232"/>
  <c r="I12" i="232"/>
  <c r="I13" i="232"/>
  <c r="I14" i="232"/>
  <c r="I15" i="232"/>
  <c r="I16" i="232"/>
  <c r="I17" i="232"/>
  <c r="I18" i="232"/>
  <c r="I19" i="232"/>
  <c r="I20" i="232"/>
  <c r="K26" i="232"/>
  <c r="K30" i="232"/>
  <c r="AI20" i="232"/>
  <c r="AQ35" i="232"/>
  <c r="AH35" i="232"/>
  <c r="AI34" i="232"/>
  <c r="AI24" i="232"/>
  <c r="R11" i="232"/>
  <c r="S13" i="232"/>
  <c r="S16" i="232"/>
  <c r="S18" i="232"/>
  <c r="S19" i="232"/>
  <c r="S20" i="232"/>
  <c r="T12" i="232"/>
  <c r="AI12" i="232" s="1"/>
  <c r="T14" i="232"/>
  <c r="AI14" i="232" s="1"/>
  <c r="S24" i="232"/>
  <c r="I22" i="232"/>
  <c r="T23" i="232"/>
  <c r="AI23" i="232" s="1"/>
  <c r="T25" i="232"/>
  <c r="AI25" i="232" s="1"/>
  <c r="T26" i="232"/>
  <c r="AI26" i="232" s="1"/>
  <c r="T27" i="232"/>
  <c r="AI27" i="232" s="1"/>
  <c r="T28" i="232"/>
  <c r="AI28" i="232" s="1"/>
  <c r="T29" i="232"/>
  <c r="AI29" i="232" s="1"/>
  <c r="T30" i="232"/>
  <c r="AI30" i="232" s="1"/>
  <c r="T31" i="232"/>
  <c r="AI31" i="232" s="1"/>
  <c r="T32" i="232"/>
  <c r="AI32" i="232" s="1"/>
  <c r="I33" i="232"/>
  <c r="S33" i="232"/>
  <c r="I34" i="232"/>
  <c r="S34" i="232"/>
  <c r="AP35" i="232"/>
  <c r="S15" i="232"/>
  <c r="S17" i="232"/>
  <c r="AP10" i="231"/>
  <c r="AG10" i="231"/>
  <c r="AH11" i="231" s="1"/>
  <c r="Q10" i="231"/>
  <c r="AR35" i="231"/>
  <c r="P35" i="231"/>
  <c r="AQ34" i="231"/>
  <c r="AH34" i="231"/>
  <c r="V34" i="231"/>
  <c r="R34" i="231"/>
  <c r="T34" i="231" s="1"/>
  <c r="J34" i="231"/>
  <c r="K34" i="231" s="1"/>
  <c r="G34" i="231"/>
  <c r="E34" i="231"/>
  <c r="AH33" i="231"/>
  <c r="V33" i="231"/>
  <c r="R33" i="231"/>
  <c r="T33" i="231" s="1"/>
  <c r="J33" i="231"/>
  <c r="K33" i="231" s="1"/>
  <c r="G33" i="231"/>
  <c r="E33" i="231"/>
  <c r="AW32" i="231"/>
  <c r="AQ32" i="231"/>
  <c r="AH32" i="231"/>
  <c r="V32" i="231"/>
  <c r="R32" i="231"/>
  <c r="T32" i="231" s="1"/>
  <c r="J32" i="231"/>
  <c r="K32" i="231" s="1"/>
  <c r="G32" i="231"/>
  <c r="E32" i="231"/>
  <c r="AQ31" i="231"/>
  <c r="AH31" i="231"/>
  <c r="V31" i="231"/>
  <c r="R31" i="231"/>
  <c r="T31" i="231" s="1"/>
  <c r="J31" i="231"/>
  <c r="I31" i="231" s="1"/>
  <c r="G31" i="231"/>
  <c r="E31" i="231"/>
  <c r="AQ30" i="231"/>
  <c r="AH30" i="231"/>
  <c r="V30" i="231"/>
  <c r="R30" i="231"/>
  <c r="T30" i="231" s="1"/>
  <c r="J30" i="231"/>
  <c r="K30" i="231" s="1"/>
  <c r="G30" i="231"/>
  <c r="E30" i="231"/>
  <c r="AQ29" i="231"/>
  <c r="AH29" i="231"/>
  <c r="V29" i="231"/>
  <c r="R29" i="231"/>
  <c r="T29" i="231" s="1"/>
  <c r="J29" i="231"/>
  <c r="I29" i="231" s="1"/>
  <c r="G29" i="231"/>
  <c r="E29" i="231"/>
  <c r="AQ28" i="231"/>
  <c r="AH28" i="231"/>
  <c r="V28" i="231"/>
  <c r="R28" i="231"/>
  <c r="T28" i="231" s="1"/>
  <c r="J28" i="231"/>
  <c r="K28" i="231" s="1"/>
  <c r="G28" i="231"/>
  <c r="E28" i="231"/>
  <c r="AQ27" i="231"/>
  <c r="AH27" i="231"/>
  <c r="V27" i="231"/>
  <c r="R27" i="231"/>
  <c r="T27" i="231" s="1"/>
  <c r="J27" i="231"/>
  <c r="I27" i="231" s="1"/>
  <c r="G27" i="231"/>
  <c r="E27" i="231"/>
  <c r="AQ26" i="231"/>
  <c r="AH26" i="231"/>
  <c r="V26" i="231"/>
  <c r="R26" i="231"/>
  <c r="T26" i="231" s="1"/>
  <c r="J26" i="231"/>
  <c r="K26" i="231" s="1"/>
  <c r="G26" i="231"/>
  <c r="E26" i="231"/>
  <c r="AQ25" i="231"/>
  <c r="AH25" i="231"/>
  <c r="V25" i="231"/>
  <c r="R25" i="231"/>
  <c r="T25" i="231" s="1"/>
  <c r="J25" i="231"/>
  <c r="I25" i="231" s="1"/>
  <c r="G25" i="231"/>
  <c r="E25" i="231"/>
  <c r="AQ24" i="231"/>
  <c r="AH24" i="231"/>
  <c r="V24" i="231"/>
  <c r="R24" i="231"/>
  <c r="T24" i="231" s="1"/>
  <c r="J24" i="231"/>
  <c r="I24" i="231" s="1"/>
  <c r="G24" i="231"/>
  <c r="E24" i="231"/>
  <c r="AQ23" i="231"/>
  <c r="AH23" i="231"/>
  <c r="V23" i="231"/>
  <c r="R23" i="231"/>
  <c r="T23" i="231" s="1"/>
  <c r="J23" i="231"/>
  <c r="I23" i="231" s="1"/>
  <c r="G23" i="231"/>
  <c r="AQ22" i="231"/>
  <c r="AH22" i="231"/>
  <c r="V22" i="231"/>
  <c r="R22" i="231"/>
  <c r="S22" i="231" s="1"/>
  <c r="J22" i="231"/>
  <c r="K22" i="231" s="1"/>
  <c r="G22" i="231"/>
  <c r="E22" i="231"/>
  <c r="AQ21" i="231"/>
  <c r="AH21" i="231"/>
  <c r="R21" i="231"/>
  <c r="S21" i="231" s="1"/>
  <c r="J21" i="231"/>
  <c r="I21" i="231" s="1"/>
  <c r="G21" i="231"/>
  <c r="E21" i="231"/>
  <c r="AQ20" i="231"/>
  <c r="AH20" i="231"/>
  <c r="R20" i="231"/>
  <c r="T20" i="231" s="1"/>
  <c r="J20" i="231"/>
  <c r="I20" i="231" s="1"/>
  <c r="G20" i="231"/>
  <c r="E20" i="231"/>
  <c r="AQ19" i="231"/>
  <c r="AH19" i="231"/>
  <c r="V19" i="231"/>
  <c r="R19" i="231"/>
  <c r="S19" i="231" s="1"/>
  <c r="J19" i="231"/>
  <c r="I19" i="231" s="1"/>
  <c r="G19" i="231"/>
  <c r="E19" i="231"/>
  <c r="AQ18" i="231"/>
  <c r="AH18" i="231"/>
  <c r="V18" i="231"/>
  <c r="R18" i="231"/>
  <c r="S18" i="231" s="1"/>
  <c r="J18" i="231"/>
  <c r="I18" i="231" s="1"/>
  <c r="G18" i="231"/>
  <c r="E18" i="231"/>
  <c r="AQ17" i="231"/>
  <c r="AH17" i="231"/>
  <c r="V17" i="231"/>
  <c r="R17" i="231"/>
  <c r="S17" i="231" s="1"/>
  <c r="J17" i="231"/>
  <c r="I17" i="231" s="1"/>
  <c r="G17" i="231"/>
  <c r="E17" i="231"/>
  <c r="AQ16" i="231"/>
  <c r="AH16" i="231"/>
  <c r="V16" i="231"/>
  <c r="R16" i="231"/>
  <c r="S16" i="231" s="1"/>
  <c r="J16" i="231"/>
  <c r="I16" i="231" s="1"/>
  <c r="G16" i="231"/>
  <c r="E16" i="231"/>
  <c r="AQ15" i="231"/>
  <c r="AH15" i="231"/>
  <c r="V15" i="231"/>
  <c r="R15" i="231"/>
  <c r="T15" i="231" s="1"/>
  <c r="J15" i="231"/>
  <c r="I15" i="231" s="1"/>
  <c r="G15" i="231"/>
  <c r="E15" i="231"/>
  <c r="AQ14" i="231"/>
  <c r="AH14" i="231"/>
  <c r="V14" i="231"/>
  <c r="R14" i="231"/>
  <c r="S14" i="231" s="1"/>
  <c r="J14" i="231"/>
  <c r="I14" i="231" s="1"/>
  <c r="G14" i="231"/>
  <c r="E14" i="231"/>
  <c r="AQ13" i="231"/>
  <c r="AH13" i="231"/>
  <c r="V13" i="231"/>
  <c r="R13" i="231"/>
  <c r="T13" i="231" s="1"/>
  <c r="J13" i="231"/>
  <c r="I13" i="231" s="1"/>
  <c r="G13" i="231"/>
  <c r="E13" i="231"/>
  <c r="AQ12" i="231"/>
  <c r="AH12" i="231"/>
  <c r="V12" i="231"/>
  <c r="R12" i="231"/>
  <c r="S12" i="231" s="1"/>
  <c r="J12" i="231"/>
  <c r="K12" i="231" s="1"/>
  <c r="I12" i="231"/>
  <c r="G12" i="231"/>
  <c r="E12" i="231"/>
  <c r="V11" i="231"/>
  <c r="J11" i="231"/>
  <c r="K11" i="231" s="1"/>
  <c r="I11" i="231"/>
  <c r="G11" i="231"/>
  <c r="E11" i="231"/>
  <c r="AQ11" i="231"/>
  <c r="AG8" i="231"/>
  <c r="Q35" i="231"/>
  <c r="AI23" i="231" l="1"/>
  <c r="T22" i="231"/>
  <c r="AI22" i="231" s="1"/>
  <c r="T21" i="231"/>
  <c r="AI21" i="231" s="1"/>
  <c r="I28" i="231"/>
  <c r="I32" i="231"/>
  <c r="I30" i="231"/>
  <c r="K21" i="231"/>
  <c r="K24" i="231"/>
  <c r="I26" i="231"/>
  <c r="AI25" i="231"/>
  <c r="AI27" i="231"/>
  <c r="AI29" i="231"/>
  <c r="AI31" i="231"/>
  <c r="R35" i="232"/>
  <c r="T11" i="232"/>
  <c r="S11" i="232"/>
  <c r="S35" i="232" s="1"/>
  <c r="AQ35" i="231"/>
  <c r="AI24" i="231"/>
  <c r="AI26" i="231"/>
  <c r="AI28" i="231"/>
  <c r="AI30" i="231"/>
  <c r="AI32" i="231"/>
  <c r="AI20" i="231"/>
  <c r="AH35" i="231"/>
  <c r="AI15" i="231"/>
  <c r="S23" i="231"/>
  <c r="S26" i="231"/>
  <c r="S27" i="231"/>
  <c r="S30" i="231"/>
  <c r="S31" i="231"/>
  <c r="S24" i="231"/>
  <c r="S25" i="231"/>
  <c r="S28" i="231"/>
  <c r="S29" i="231"/>
  <c r="S32" i="231"/>
  <c r="K29" i="231"/>
  <c r="K23" i="231"/>
  <c r="K25" i="231"/>
  <c r="K27" i="231"/>
  <c r="K31" i="231"/>
  <c r="AI34" i="231"/>
  <c r="AI13" i="231"/>
  <c r="AI33" i="231"/>
  <c r="T12" i="231"/>
  <c r="AI12" i="231" s="1"/>
  <c r="T14" i="231"/>
  <c r="AI14" i="231" s="1"/>
  <c r="T16" i="231"/>
  <c r="AI16" i="231" s="1"/>
  <c r="T17" i="231"/>
  <c r="AI17" i="231" s="1"/>
  <c r="T18" i="231"/>
  <c r="AI18" i="231" s="1"/>
  <c r="T19" i="231"/>
  <c r="AI19" i="231" s="1"/>
  <c r="K13" i="231"/>
  <c r="K14" i="231"/>
  <c r="K15" i="231"/>
  <c r="K16" i="231"/>
  <c r="K17" i="231"/>
  <c r="K18" i="231"/>
  <c r="K19" i="231"/>
  <c r="K20" i="231"/>
  <c r="I22" i="231"/>
  <c r="I33" i="231"/>
  <c r="S33" i="231"/>
  <c r="I34" i="231"/>
  <c r="S34" i="231"/>
  <c r="AP35" i="231"/>
  <c r="S13" i="231"/>
  <c r="S15" i="231"/>
  <c r="S20" i="231"/>
  <c r="R11" i="231"/>
  <c r="AP10" i="230"/>
  <c r="AQ11" i="230" s="1"/>
  <c r="AG10" i="230"/>
  <c r="AH11" i="230" s="1"/>
  <c r="Q10" i="230"/>
  <c r="Q35" i="230" s="1"/>
  <c r="AR35" i="230"/>
  <c r="P35" i="230"/>
  <c r="AQ34" i="230"/>
  <c r="AH34" i="230"/>
  <c r="V34" i="230"/>
  <c r="R34" i="230"/>
  <c r="T34" i="230" s="1"/>
  <c r="J34" i="230"/>
  <c r="K34" i="230" s="1"/>
  <c r="G34" i="230"/>
  <c r="E34" i="230"/>
  <c r="AQ33" i="230"/>
  <c r="AH33" i="230"/>
  <c r="V33" i="230"/>
  <c r="R33" i="230"/>
  <c r="T33" i="230" s="1"/>
  <c r="J33" i="230"/>
  <c r="I33" i="230" s="1"/>
  <c r="G33" i="230"/>
  <c r="E33" i="230"/>
  <c r="AW32" i="230"/>
  <c r="AQ32" i="230"/>
  <c r="AH32" i="230"/>
  <c r="V32" i="230"/>
  <c r="R32" i="230"/>
  <c r="T32" i="230" s="1"/>
  <c r="J32" i="230"/>
  <c r="I32" i="230" s="1"/>
  <c r="G32" i="230"/>
  <c r="E32" i="230"/>
  <c r="AQ31" i="230"/>
  <c r="AH31" i="230"/>
  <c r="V31" i="230"/>
  <c r="R31" i="230"/>
  <c r="T31" i="230" s="1"/>
  <c r="J31" i="230"/>
  <c r="I31" i="230" s="1"/>
  <c r="G31" i="230"/>
  <c r="E31" i="230"/>
  <c r="AQ30" i="230"/>
  <c r="AH30" i="230"/>
  <c r="V30" i="230"/>
  <c r="R30" i="230"/>
  <c r="S30" i="230" s="1"/>
  <c r="J30" i="230"/>
  <c r="I30" i="230" s="1"/>
  <c r="G30" i="230"/>
  <c r="E30" i="230"/>
  <c r="AQ29" i="230"/>
  <c r="AH29" i="230"/>
  <c r="V29" i="230"/>
  <c r="R29" i="230"/>
  <c r="S29" i="230" s="1"/>
  <c r="J29" i="230"/>
  <c r="I29" i="230" s="1"/>
  <c r="G29" i="230"/>
  <c r="E29" i="230"/>
  <c r="AQ28" i="230"/>
  <c r="AH28" i="230"/>
  <c r="V28" i="230"/>
  <c r="R28" i="230"/>
  <c r="T28" i="230" s="1"/>
  <c r="J28" i="230"/>
  <c r="I28" i="230" s="1"/>
  <c r="G28" i="230"/>
  <c r="E28" i="230"/>
  <c r="AQ27" i="230"/>
  <c r="AH27" i="230"/>
  <c r="V27" i="230"/>
  <c r="R27" i="230"/>
  <c r="T27" i="230" s="1"/>
  <c r="J27" i="230"/>
  <c r="I27" i="230" s="1"/>
  <c r="G27" i="230"/>
  <c r="E27" i="230"/>
  <c r="AQ26" i="230"/>
  <c r="AH26" i="230"/>
  <c r="V26" i="230"/>
  <c r="R26" i="230"/>
  <c r="S26" i="230" s="1"/>
  <c r="J26" i="230"/>
  <c r="I26" i="230" s="1"/>
  <c r="G26" i="230"/>
  <c r="E26" i="230"/>
  <c r="AQ25" i="230"/>
  <c r="AH25" i="230"/>
  <c r="V25" i="230"/>
  <c r="R25" i="230"/>
  <c r="S25" i="230" s="1"/>
  <c r="J25" i="230"/>
  <c r="I25" i="230" s="1"/>
  <c r="G25" i="230"/>
  <c r="E25" i="230"/>
  <c r="AQ24" i="230"/>
  <c r="AH24" i="230"/>
  <c r="V24" i="230"/>
  <c r="R24" i="230"/>
  <c r="T24" i="230" s="1"/>
  <c r="J24" i="230"/>
  <c r="I24" i="230" s="1"/>
  <c r="G24" i="230"/>
  <c r="E24" i="230"/>
  <c r="AQ23" i="230"/>
  <c r="AH23" i="230"/>
  <c r="V23" i="230"/>
  <c r="R23" i="230"/>
  <c r="T23" i="230" s="1"/>
  <c r="J23" i="230"/>
  <c r="I23" i="230" s="1"/>
  <c r="G23" i="230"/>
  <c r="AQ22" i="230"/>
  <c r="AH22" i="230"/>
  <c r="V22" i="230"/>
  <c r="R22" i="230"/>
  <c r="S22" i="230" s="1"/>
  <c r="J22" i="230"/>
  <c r="K22" i="230" s="1"/>
  <c r="G22" i="230"/>
  <c r="E22" i="230"/>
  <c r="AQ21" i="230"/>
  <c r="AH21" i="230"/>
  <c r="R21" i="230"/>
  <c r="T21" i="230" s="1"/>
  <c r="J21" i="230"/>
  <c r="I21" i="230" s="1"/>
  <c r="G21" i="230"/>
  <c r="E21" i="230"/>
  <c r="AQ20" i="230"/>
  <c r="AH20" i="230"/>
  <c r="R20" i="230"/>
  <c r="T20" i="230" s="1"/>
  <c r="K20" i="230"/>
  <c r="J20" i="230"/>
  <c r="I20" i="230" s="1"/>
  <c r="G20" i="230"/>
  <c r="E20" i="230"/>
  <c r="AQ19" i="230"/>
  <c r="AH19" i="230"/>
  <c r="V19" i="230"/>
  <c r="R19" i="230"/>
  <c r="T19" i="230" s="1"/>
  <c r="J19" i="230"/>
  <c r="I19" i="230" s="1"/>
  <c r="G19" i="230"/>
  <c r="E19" i="230"/>
  <c r="AQ18" i="230"/>
  <c r="AH18" i="230"/>
  <c r="V18" i="230"/>
  <c r="R18" i="230"/>
  <c r="T18" i="230" s="1"/>
  <c r="J18" i="230"/>
  <c r="I18" i="230" s="1"/>
  <c r="G18" i="230"/>
  <c r="E18" i="230"/>
  <c r="AQ17" i="230"/>
  <c r="AH17" i="230"/>
  <c r="V17" i="230"/>
  <c r="R17" i="230"/>
  <c r="T17" i="230" s="1"/>
  <c r="J17" i="230"/>
  <c r="I17" i="230" s="1"/>
  <c r="G17" i="230"/>
  <c r="E17" i="230"/>
  <c r="AQ16" i="230"/>
  <c r="AH16" i="230"/>
  <c r="V16" i="230"/>
  <c r="R16" i="230"/>
  <c r="T16" i="230" s="1"/>
  <c r="J16" i="230"/>
  <c r="I16" i="230" s="1"/>
  <c r="G16" i="230"/>
  <c r="E16" i="230"/>
  <c r="AQ15" i="230"/>
  <c r="AH15" i="230"/>
  <c r="V15" i="230"/>
  <c r="R15" i="230"/>
  <c r="T15" i="230" s="1"/>
  <c r="J15" i="230"/>
  <c r="I15" i="230" s="1"/>
  <c r="G15" i="230"/>
  <c r="E15" i="230"/>
  <c r="AQ14" i="230"/>
  <c r="AH14" i="230"/>
  <c r="V14" i="230"/>
  <c r="R14" i="230"/>
  <c r="T14" i="230" s="1"/>
  <c r="J14" i="230"/>
  <c r="I14" i="230" s="1"/>
  <c r="G14" i="230"/>
  <c r="E14" i="230"/>
  <c r="AQ13" i="230"/>
  <c r="AH13" i="230"/>
  <c r="V13" i="230"/>
  <c r="R13" i="230"/>
  <c r="T13" i="230" s="1"/>
  <c r="J13" i="230"/>
  <c r="I13" i="230" s="1"/>
  <c r="G13" i="230"/>
  <c r="E13" i="230"/>
  <c r="AQ12" i="230"/>
  <c r="AH12" i="230"/>
  <c r="V12" i="230"/>
  <c r="R12" i="230"/>
  <c r="T12" i="230" s="1"/>
  <c r="J12" i="230"/>
  <c r="I12" i="230" s="1"/>
  <c r="G12" i="230"/>
  <c r="E12" i="230"/>
  <c r="V11" i="230"/>
  <c r="J11" i="230"/>
  <c r="I11" i="230" s="1"/>
  <c r="G11" i="230"/>
  <c r="E11" i="230"/>
  <c r="K11" i="230" l="1"/>
  <c r="K21" i="230"/>
  <c r="T35" i="232"/>
  <c r="AI35" i="232" s="1"/>
  <c r="AI11" i="232"/>
  <c r="R35" i="231"/>
  <c r="T11" i="231"/>
  <c r="S11" i="231"/>
  <c r="S35" i="231" s="1"/>
  <c r="S33" i="230"/>
  <c r="I34" i="230"/>
  <c r="K33" i="230"/>
  <c r="AI32" i="230"/>
  <c r="S31" i="230"/>
  <c r="T30" i="230"/>
  <c r="AI30" i="230" s="1"/>
  <c r="I22" i="230"/>
  <c r="AI23" i="230"/>
  <c r="S23" i="230"/>
  <c r="AI19" i="230"/>
  <c r="AI18" i="230"/>
  <c r="T26" i="230"/>
  <c r="AI26" i="230" s="1"/>
  <c r="S27" i="230"/>
  <c r="K19" i="230"/>
  <c r="K12" i="230"/>
  <c r="K13" i="230"/>
  <c r="K14" i="230"/>
  <c r="K15" i="230"/>
  <c r="K16" i="230"/>
  <c r="K17" i="230"/>
  <c r="AI21" i="230"/>
  <c r="T22" i="230"/>
  <c r="AI22" i="230" s="1"/>
  <c r="AQ35" i="230"/>
  <c r="AI24" i="230"/>
  <c r="AI27" i="230"/>
  <c r="AI34" i="230"/>
  <c r="AI28" i="230"/>
  <c r="AI31" i="230"/>
  <c r="AI33" i="230"/>
  <c r="AH35" i="230"/>
  <c r="AG8" i="230"/>
  <c r="T25" i="230"/>
  <c r="AI25" i="230" s="1"/>
  <c r="T29" i="230"/>
  <c r="AI29" i="230" s="1"/>
  <c r="S24" i="230"/>
  <c r="S32" i="230"/>
  <c r="S34" i="230"/>
  <c r="S28" i="230"/>
  <c r="AI12" i="230"/>
  <c r="AI13" i="230"/>
  <c r="AI14" i="230"/>
  <c r="AI15" i="230"/>
  <c r="AI16" i="230"/>
  <c r="AI17" i="230"/>
  <c r="K18" i="230"/>
  <c r="AI20" i="230"/>
  <c r="S21" i="230"/>
  <c r="K23" i="230"/>
  <c r="K24" i="230"/>
  <c r="K25" i="230"/>
  <c r="K26" i="230"/>
  <c r="K27" i="230"/>
  <c r="K28" i="230"/>
  <c r="K29" i="230"/>
  <c r="K30" i="230"/>
  <c r="K31" i="230"/>
  <c r="K32" i="230"/>
  <c r="AP35" i="230"/>
  <c r="R11" i="230"/>
  <c r="S12" i="230"/>
  <c r="S13" i="230"/>
  <c r="S14" i="230"/>
  <c r="S15" i="230"/>
  <c r="S16" i="230"/>
  <c r="S17" i="230"/>
  <c r="S18" i="230"/>
  <c r="S19" i="230"/>
  <c r="S20" i="230"/>
  <c r="T35" i="231" l="1"/>
  <c r="AI35" i="231" s="1"/>
  <c r="AI11" i="231"/>
  <c r="T11" i="230"/>
  <c r="S11" i="230"/>
  <c r="S35" i="230" s="1"/>
  <c r="R35" i="230"/>
  <c r="T35" i="230" l="1"/>
  <c r="AI35" i="230" s="1"/>
  <c r="AI11" i="230"/>
  <c r="E27" i="229" l="1"/>
  <c r="E13" i="229" l="1"/>
  <c r="AP10" i="229"/>
  <c r="AQ11" i="229" s="1"/>
  <c r="AG10" i="229"/>
  <c r="AH11" i="229" s="1"/>
  <c r="Q10" i="229"/>
  <c r="Q35" i="229" s="1"/>
  <c r="AR35" i="229"/>
  <c r="P35" i="229"/>
  <c r="AQ34" i="229"/>
  <c r="AH34" i="229"/>
  <c r="V34" i="229"/>
  <c r="R34" i="229"/>
  <c r="T34" i="229" s="1"/>
  <c r="J34" i="229"/>
  <c r="I34" i="229" s="1"/>
  <c r="G34" i="229"/>
  <c r="E34" i="229"/>
  <c r="AQ33" i="229"/>
  <c r="AH33" i="229"/>
  <c r="V33" i="229"/>
  <c r="R33" i="229"/>
  <c r="T33" i="229" s="1"/>
  <c r="J33" i="229"/>
  <c r="K33" i="229" s="1"/>
  <c r="G33" i="229"/>
  <c r="E33" i="229"/>
  <c r="AW32" i="229"/>
  <c r="AQ32" i="229"/>
  <c r="AH32" i="229"/>
  <c r="V32" i="229"/>
  <c r="R32" i="229"/>
  <c r="S32" i="229" s="1"/>
  <c r="J32" i="229"/>
  <c r="I32" i="229" s="1"/>
  <c r="G32" i="229"/>
  <c r="E32" i="229"/>
  <c r="AQ31" i="229"/>
  <c r="AH31" i="229"/>
  <c r="V31" i="229"/>
  <c r="R31" i="229"/>
  <c r="S31" i="229" s="1"/>
  <c r="J31" i="229"/>
  <c r="I31" i="229" s="1"/>
  <c r="G31" i="229"/>
  <c r="E31" i="229"/>
  <c r="AQ30" i="229"/>
  <c r="AH30" i="229"/>
  <c r="V30" i="229"/>
  <c r="R30" i="229"/>
  <c r="S30" i="229" s="1"/>
  <c r="J30" i="229"/>
  <c r="I30" i="229" s="1"/>
  <c r="G30" i="229"/>
  <c r="E30" i="229"/>
  <c r="AQ29" i="229"/>
  <c r="AH29" i="229"/>
  <c r="V29" i="229"/>
  <c r="R29" i="229"/>
  <c r="S29" i="229" s="1"/>
  <c r="J29" i="229"/>
  <c r="I29" i="229" s="1"/>
  <c r="G29" i="229"/>
  <c r="E29" i="229"/>
  <c r="AQ28" i="229"/>
  <c r="AH28" i="229"/>
  <c r="V28" i="229"/>
  <c r="R28" i="229"/>
  <c r="S28" i="229" s="1"/>
  <c r="J28" i="229"/>
  <c r="I28" i="229" s="1"/>
  <c r="G28" i="229"/>
  <c r="E28" i="229"/>
  <c r="AQ27" i="229"/>
  <c r="AH27" i="229"/>
  <c r="V27" i="229"/>
  <c r="R27" i="229"/>
  <c r="S27" i="229" s="1"/>
  <c r="J27" i="229"/>
  <c r="I27" i="229" s="1"/>
  <c r="G27" i="229"/>
  <c r="AQ26" i="229"/>
  <c r="AH26" i="229"/>
  <c r="V26" i="229"/>
  <c r="R26" i="229"/>
  <c r="S26" i="229" s="1"/>
  <c r="J26" i="229"/>
  <c r="I26" i="229" s="1"/>
  <c r="G26" i="229"/>
  <c r="E26" i="229"/>
  <c r="AQ25" i="229"/>
  <c r="AH25" i="229"/>
  <c r="V25" i="229"/>
  <c r="R25" i="229"/>
  <c r="S25" i="229" s="1"/>
  <c r="J25" i="229"/>
  <c r="I25" i="229" s="1"/>
  <c r="G25" i="229"/>
  <c r="E25" i="229"/>
  <c r="AQ24" i="229"/>
  <c r="AH24" i="229"/>
  <c r="V24" i="229"/>
  <c r="R24" i="229"/>
  <c r="S24" i="229" s="1"/>
  <c r="J24" i="229"/>
  <c r="I24" i="229" s="1"/>
  <c r="G24" i="229"/>
  <c r="E24" i="229"/>
  <c r="AQ23" i="229"/>
  <c r="AH23" i="229"/>
  <c r="V23" i="229"/>
  <c r="R23" i="229"/>
  <c r="S23" i="229" s="1"/>
  <c r="J23" i="229"/>
  <c r="I23" i="229" s="1"/>
  <c r="G23" i="229"/>
  <c r="AQ22" i="229"/>
  <c r="AH22" i="229"/>
  <c r="V22" i="229"/>
  <c r="R22" i="229"/>
  <c r="T22" i="229" s="1"/>
  <c r="J22" i="229"/>
  <c r="I22" i="229" s="1"/>
  <c r="G22" i="229"/>
  <c r="E22" i="229"/>
  <c r="AQ21" i="229"/>
  <c r="AH21" i="229"/>
  <c r="R21" i="229"/>
  <c r="T21" i="229" s="1"/>
  <c r="J21" i="229"/>
  <c r="K21" i="229" s="1"/>
  <c r="G21" i="229"/>
  <c r="E21" i="229"/>
  <c r="AQ20" i="229"/>
  <c r="AH20" i="229"/>
  <c r="R20" i="229"/>
  <c r="S20" i="229" s="1"/>
  <c r="J20" i="229"/>
  <c r="K20" i="229" s="1"/>
  <c r="G20" i="229"/>
  <c r="E20" i="229"/>
  <c r="AQ19" i="229"/>
  <c r="AH19" i="229"/>
  <c r="V19" i="229"/>
  <c r="R19" i="229"/>
  <c r="S19" i="229" s="1"/>
  <c r="J19" i="229"/>
  <c r="K19" i="229" s="1"/>
  <c r="G19" i="229"/>
  <c r="E19" i="229"/>
  <c r="AQ18" i="229"/>
  <c r="AH18" i="229"/>
  <c r="V18" i="229"/>
  <c r="R18" i="229"/>
  <c r="S18" i="229" s="1"/>
  <c r="J18" i="229"/>
  <c r="I18" i="229" s="1"/>
  <c r="G18" i="229"/>
  <c r="E18" i="229"/>
  <c r="AQ17" i="229"/>
  <c r="AH17" i="229"/>
  <c r="V17" i="229"/>
  <c r="R17" i="229"/>
  <c r="T17" i="229" s="1"/>
  <c r="J17" i="229"/>
  <c r="K17" i="229" s="1"/>
  <c r="G17" i="229"/>
  <c r="E17" i="229"/>
  <c r="AQ16" i="229"/>
  <c r="AH16" i="229"/>
  <c r="V16" i="229"/>
  <c r="R16" i="229"/>
  <c r="J16" i="229"/>
  <c r="I16" i="229" s="1"/>
  <c r="G16" i="229"/>
  <c r="E16" i="229"/>
  <c r="AQ15" i="229"/>
  <c r="AH15" i="229"/>
  <c r="V15" i="229"/>
  <c r="R15" i="229"/>
  <c r="J15" i="229"/>
  <c r="I15" i="229" s="1"/>
  <c r="G15" i="229"/>
  <c r="E15" i="229"/>
  <c r="AQ14" i="229"/>
  <c r="AH14" i="229"/>
  <c r="V14" i="229"/>
  <c r="R14" i="229"/>
  <c r="T14" i="229" s="1"/>
  <c r="J14" i="229"/>
  <c r="K14" i="229" s="1"/>
  <c r="G14" i="229"/>
  <c r="E14" i="229"/>
  <c r="AQ13" i="229"/>
  <c r="AH13" i="229"/>
  <c r="V13" i="229"/>
  <c r="R13" i="229"/>
  <c r="J13" i="229"/>
  <c r="I13" i="229" s="1"/>
  <c r="G13" i="229"/>
  <c r="AQ12" i="229"/>
  <c r="AH12" i="229"/>
  <c r="V12" i="229"/>
  <c r="R12" i="229"/>
  <c r="S12" i="229" s="1"/>
  <c r="J12" i="229"/>
  <c r="K12" i="229" s="1"/>
  <c r="G12" i="229"/>
  <c r="E12" i="229"/>
  <c r="V11" i="229"/>
  <c r="J11" i="229"/>
  <c r="I11" i="229" s="1"/>
  <c r="G11" i="229"/>
  <c r="E11" i="229"/>
  <c r="T32" i="229" l="1"/>
  <c r="AI32" i="229" s="1"/>
  <c r="S34" i="229"/>
  <c r="S33" i="229"/>
  <c r="T31" i="229"/>
  <c r="AI31" i="229" s="1"/>
  <c r="I33" i="229"/>
  <c r="S14" i="229"/>
  <c r="I17" i="229"/>
  <c r="I14" i="229"/>
  <c r="I12" i="229"/>
  <c r="I19" i="229"/>
  <c r="I20" i="229"/>
  <c r="AI21" i="229"/>
  <c r="K18" i="229"/>
  <c r="K22" i="229"/>
  <c r="S22" i="229"/>
  <c r="T20" i="229"/>
  <c r="AI20" i="229" s="1"/>
  <c r="T19" i="229"/>
  <c r="AI19" i="229" s="1"/>
  <c r="T18" i="229"/>
  <c r="AI18" i="229" s="1"/>
  <c r="S17" i="229"/>
  <c r="AI17" i="229"/>
  <c r="K16" i="229"/>
  <c r="S16" i="229"/>
  <c r="T16" i="229"/>
  <c r="AI16" i="229" s="1"/>
  <c r="K15" i="229"/>
  <c r="S15" i="229"/>
  <c r="T15" i="229"/>
  <c r="AI15" i="229" s="1"/>
  <c r="AI14" i="229"/>
  <c r="K13" i="229"/>
  <c r="S13" i="229"/>
  <c r="T13" i="229"/>
  <c r="AI13" i="229" s="1"/>
  <c r="AQ35" i="229"/>
  <c r="AI22" i="229"/>
  <c r="AI33" i="229"/>
  <c r="AI34" i="229"/>
  <c r="AG8" i="229"/>
  <c r="T12" i="229"/>
  <c r="AI12" i="229" s="1"/>
  <c r="T23" i="229"/>
  <c r="AI23" i="229" s="1"/>
  <c r="T24" i="229"/>
  <c r="AI24" i="229" s="1"/>
  <c r="T25" i="229"/>
  <c r="AI25" i="229" s="1"/>
  <c r="T26" i="229"/>
  <c r="AI26" i="229" s="1"/>
  <c r="T27" i="229"/>
  <c r="AI27" i="229" s="1"/>
  <c r="T28" i="229"/>
  <c r="AI28" i="229" s="1"/>
  <c r="T29" i="229"/>
  <c r="AI29" i="229" s="1"/>
  <c r="T30" i="229"/>
  <c r="AI30" i="229" s="1"/>
  <c r="K34" i="229"/>
  <c r="K11" i="229"/>
  <c r="AH35" i="229"/>
  <c r="R11" i="229"/>
  <c r="I21" i="229"/>
  <c r="S21" i="229"/>
  <c r="K23" i="229"/>
  <c r="K24" i="229"/>
  <c r="K25" i="229"/>
  <c r="K26" i="229"/>
  <c r="K27" i="229"/>
  <c r="K28" i="229"/>
  <c r="K29" i="229"/>
  <c r="K30" i="229"/>
  <c r="K31" i="229"/>
  <c r="K32" i="229"/>
  <c r="AP35" i="229"/>
  <c r="T11" i="229" l="1"/>
  <c r="S11" i="229"/>
  <c r="S35" i="229" s="1"/>
  <c r="R35" i="229"/>
  <c r="T35" i="229" l="1"/>
  <c r="AI35" i="229" s="1"/>
  <c r="AI11" i="229"/>
  <c r="AP10" i="228" l="1"/>
  <c r="AG10" i="228"/>
  <c r="Q10" i="228"/>
  <c r="AR35" i="228"/>
  <c r="P35" i="228"/>
  <c r="AQ34" i="228"/>
  <c r="AH34" i="228"/>
  <c r="V34" i="228"/>
  <c r="R34" i="228"/>
  <c r="T34" i="228" s="1"/>
  <c r="J34" i="228"/>
  <c r="I34" i="228" s="1"/>
  <c r="G34" i="228"/>
  <c r="E34" i="228"/>
  <c r="AQ33" i="228"/>
  <c r="AH33" i="228"/>
  <c r="V33" i="228"/>
  <c r="R33" i="228"/>
  <c r="T33" i="228" s="1"/>
  <c r="J33" i="228"/>
  <c r="I33" i="228" s="1"/>
  <c r="G33" i="228"/>
  <c r="E33" i="228"/>
  <c r="AW32" i="228"/>
  <c r="AQ32" i="228"/>
  <c r="AH32" i="228"/>
  <c r="V32" i="228"/>
  <c r="R32" i="228"/>
  <c r="S32" i="228" s="1"/>
  <c r="J32" i="228"/>
  <c r="K32" i="228" s="1"/>
  <c r="G32" i="228"/>
  <c r="E32" i="228"/>
  <c r="AQ31" i="228"/>
  <c r="AH31" i="228"/>
  <c r="V31" i="228"/>
  <c r="R31" i="228"/>
  <c r="S31" i="228" s="1"/>
  <c r="J31" i="228"/>
  <c r="K31" i="228" s="1"/>
  <c r="G31" i="228"/>
  <c r="E31" i="228"/>
  <c r="AQ30" i="228"/>
  <c r="AH30" i="228"/>
  <c r="V30" i="228"/>
  <c r="R30" i="228"/>
  <c r="S30" i="228" s="1"/>
  <c r="J30" i="228"/>
  <c r="I30" i="228" s="1"/>
  <c r="G30" i="228"/>
  <c r="E30" i="228"/>
  <c r="AQ29" i="228"/>
  <c r="AH29" i="228"/>
  <c r="V29" i="228"/>
  <c r="R29" i="228"/>
  <c r="S29" i="228" s="1"/>
  <c r="J29" i="228"/>
  <c r="K29" i="228" s="1"/>
  <c r="G29" i="228"/>
  <c r="E29" i="228"/>
  <c r="AQ28" i="228"/>
  <c r="AH28" i="228"/>
  <c r="V28" i="228"/>
  <c r="R28" i="228"/>
  <c r="S28" i="228" s="1"/>
  <c r="J28" i="228"/>
  <c r="K28" i="228" s="1"/>
  <c r="G28" i="228"/>
  <c r="E28" i="228"/>
  <c r="AQ27" i="228"/>
  <c r="AH27" i="228"/>
  <c r="V27" i="228"/>
  <c r="R27" i="228"/>
  <c r="S27" i="228" s="1"/>
  <c r="J27" i="228"/>
  <c r="K27" i="228" s="1"/>
  <c r="I27" i="228"/>
  <c r="G27" i="228"/>
  <c r="E27" i="228"/>
  <c r="AQ26" i="228"/>
  <c r="AH26" i="228"/>
  <c r="V26" i="228"/>
  <c r="R26" i="228"/>
  <c r="S26" i="228" s="1"/>
  <c r="J26" i="228"/>
  <c r="I26" i="228" s="1"/>
  <c r="G26" i="228"/>
  <c r="E26" i="228"/>
  <c r="AQ25" i="228"/>
  <c r="AH25" i="228"/>
  <c r="V25" i="228"/>
  <c r="R25" i="228"/>
  <c r="S25" i="228" s="1"/>
  <c r="J25" i="228"/>
  <c r="K25" i="228" s="1"/>
  <c r="G25" i="228"/>
  <c r="E25" i="228"/>
  <c r="AQ24" i="228"/>
  <c r="AH24" i="228"/>
  <c r="V24" i="228"/>
  <c r="R24" i="228"/>
  <c r="S24" i="228" s="1"/>
  <c r="J24" i="228"/>
  <c r="K24" i="228" s="1"/>
  <c r="G24" i="228"/>
  <c r="E24" i="228"/>
  <c r="AQ23" i="228"/>
  <c r="AH23" i="228"/>
  <c r="V23" i="228"/>
  <c r="R23" i="228"/>
  <c r="S23" i="228" s="1"/>
  <c r="J23" i="228"/>
  <c r="K23" i="228" s="1"/>
  <c r="G23" i="228"/>
  <c r="AQ22" i="228"/>
  <c r="AH22" i="228"/>
  <c r="V22" i="228"/>
  <c r="R22" i="228"/>
  <c r="S22" i="228" s="1"/>
  <c r="J22" i="228"/>
  <c r="I22" i="228" s="1"/>
  <c r="G22" i="228"/>
  <c r="E22" i="228"/>
  <c r="AQ21" i="228"/>
  <c r="AH21" i="228"/>
  <c r="R21" i="228"/>
  <c r="T21" i="228" s="1"/>
  <c r="J21" i="228"/>
  <c r="K21" i="228" s="1"/>
  <c r="G21" i="228"/>
  <c r="E21" i="228"/>
  <c r="AQ20" i="228"/>
  <c r="AH20" i="228"/>
  <c r="R20" i="228"/>
  <c r="T20" i="228" s="1"/>
  <c r="J20" i="228"/>
  <c r="K20" i="228" s="1"/>
  <c r="G20" i="228"/>
  <c r="E20" i="228"/>
  <c r="AQ19" i="228"/>
  <c r="AH19" i="228"/>
  <c r="V19" i="228"/>
  <c r="R19" i="228"/>
  <c r="T19" i="228" s="1"/>
  <c r="J19" i="228"/>
  <c r="K19" i="228" s="1"/>
  <c r="G19" i="228"/>
  <c r="E19" i="228"/>
  <c r="AQ18" i="228"/>
  <c r="AH18" i="228"/>
  <c r="V18" i="228"/>
  <c r="R18" i="228"/>
  <c r="T18" i="228" s="1"/>
  <c r="J18" i="228"/>
  <c r="K18" i="228" s="1"/>
  <c r="G18" i="228"/>
  <c r="E18" i="228"/>
  <c r="AQ17" i="228"/>
  <c r="AH17" i="228"/>
  <c r="V17" i="228"/>
  <c r="R17" i="228"/>
  <c r="T17" i="228" s="1"/>
  <c r="J17" i="228"/>
  <c r="K17" i="228" s="1"/>
  <c r="G17" i="228"/>
  <c r="E17" i="228"/>
  <c r="AQ16" i="228"/>
  <c r="AH16" i="228"/>
  <c r="V16" i="228"/>
  <c r="R16" i="228"/>
  <c r="T16" i="228" s="1"/>
  <c r="J16" i="228"/>
  <c r="K16" i="228" s="1"/>
  <c r="G16" i="228"/>
  <c r="E16" i="228"/>
  <c r="AQ15" i="228"/>
  <c r="AH15" i="228"/>
  <c r="V15" i="228"/>
  <c r="R15" i="228"/>
  <c r="T15" i="228" s="1"/>
  <c r="J15" i="228"/>
  <c r="K15" i="228" s="1"/>
  <c r="G15" i="228"/>
  <c r="E15" i="228"/>
  <c r="AQ14" i="228"/>
  <c r="AH14" i="228"/>
  <c r="V14" i="228"/>
  <c r="R14" i="228"/>
  <c r="T14" i="228" s="1"/>
  <c r="J14" i="228"/>
  <c r="K14" i="228" s="1"/>
  <c r="G14" i="228"/>
  <c r="E14" i="228"/>
  <c r="AQ13" i="228"/>
  <c r="AH13" i="228"/>
  <c r="V13" i="228"/>
  <c r="R13" i="228"/>
  <c r="T13" i="228" s="1"/>
  <c r="J13" i="228"/>
  <c r="K13" i="228" s="1"/>
  <c r="G13" i="228"/>
  <c r="E13" i="228"/>
  <c r="AQ12" i="228"/>
  <c r="AH12" i="228"/>
  <c r="V12" i="228"/>
  <c r="R12" i="228"/>
  <c r="T12" i="228" s="1"/>
  <c r="J12" i="228"/>
  <c r="K12" i="228" s="1"/>
  <c r="G12" i="228"/>
  <c r="E12" i="228"/>
  <c r="V11" i="228"/>
  <c r="J11" i="228"/>
  <c r="K11" i="228" s="1"/>
  <c r="G11" i="228"/>
  <c r="E11" i="228"/>
  <c r="AQ11" i="228"/>
  <c r="AH11" i="228"/>
  <c r="Q35" i="228"/>
  <c r="I24" i="228" l="1"/>
  <c r="I25" i="228"/>
  <c r="K33" i="228"/>
  <c r="K34" i="228"/>
  <c r="I29" i="228"/>
  <c r="I32" i="228"/>
  <c r="I31" i="228"/>
  <c r="I28" i="228"/>
  <c r="I23" i="228"/>
  <c r="I20" i="228"/>
  <c r="S20" i="228"/>
  <c r="I18" i="228"/>
  <c r="I17" i="228"/>
  <c r="S17" i="228"/>
  <c r="I16" i="228"/>
  <c r="S15" i="228"/>
  <c r="AI15" i="228"/>
  <c r="AI14" i="228"/>
  <c r="I14" i="228"/>
  <c r="S14" i="228"/>
  <c r="I13" i="228"/>
  <c r="AI13" i="228"/>
  <c r="I12" i="228"/>
  <c r="I11" i="228"/>
  <c r="AQ35" i="228"/>
  <c r="AI16" i="228"/>
  <c r="AI17" i="228"/>
  <c r="AI19" i="228"/>
  <c r="AI18" i="228"/>
  <c r="AI20" i="228"/>
  <c r="AI12" i="228"/>
  <c r="S13" i="228"/>
  <c r="S18" i="228"/>
  <c r="S19" i="228"/>
  <c r="S21" i="228"/>
  <c r="T22" i="228"/>
  <c r="AI22" i="228" s="1"/>
  <c r="S16" i="228"/>
  <c r="AI21" i="228"/>
  <c r="S12" i="228"/>
  <c r="K22" i="228"/>
  <c r="K26" i="228"/>
  <c r="K30" i="228"/>
  <c r="I15" i="228"/>
  <c r="I19" i="228"/>
  <c r="AH35" i="228"/>
  <c r="AI33" i="228"/>
  <c r="AI34" i="228"/>
  <c r="AG8" i="228"/>
  <c r="T23" i="228"/>
  <c r="AI23" i="228" s="1"/>
  <c r="T24" i="228"/>
  <c r="AI24" i="228" s="1"/>
  <c r="T25" i="228"/>
  <c r="AI25" i="228" s="1"/>
  <c r="T26" i="228"/>
  <c r="AI26" i="228" s="1"/>
  <c r="T27" i="228"/>
  <c r="AI27" i="228" s="1"/>
  <c r="T28" i="228"/>
  <c r="AI28" i="228" s="1"/>
  <c r="T29" i="228"/>
  <c r="AI29" i="228" s="1"/>
  <c r="T30" i="228"/>
  <c r="AI30" i="228" s="1"/>
  <c r="T31" i="228"/>
  <c r="AI31" i="228" s="1"/>
  <c r="T32" i="228"/>
  <c r="AI32" i="228" s="1"/>
  <c r="S33" i="228"/>
  <c r="S34" i="228"/>
  <c r="R11" i="228"/>
  <c r="I21" i="228"/>
  <c r="AP35" i="228"/>
  <c r="S11" i="228" l="1"/>
  <c r="S35" i="228" s="1"/>
  <c r="R35" i="228"/>
  <c r="T11" i="228"/>
  <c r="T35" i="228" l="1"/>
  <c r="AI35" i="228" s="1"/>
  <c r="AI11" i="228"/>
  <c r="V22" i="227" l="1"/>
  <c r="AP10" i="227" l="1"/>
  <c r="AQ11" i="227" s="1"/>
  <c r="AG10" i="227"/>
  <c r="AH11" i="227" s="1"/>
  <c r="Q10" i="227"/>
  <c r="AR35" i="227"/>
  <c r="P35" i="227"/>
  <c r="AQ34" i="227"/>
  <c r="AH34" i="227"/>
  <c r="V34" i="227"/>
  <c r="R34" i="227"/>
  <c r="J34" i="227"/>
  <c r="K34" i="227" s="1"/>
  <c r="G34" i="227"/>
  <c r="E34" i="227"/>
  <c r="AQ33" i="227"/>
  <c r="AH33" i="227"/>
  <c r="V33" i="227"/>
  <c r="R33" i="227"/>
  <c r="J33" i="227"/>
  <c r="K33" i="227" s="1"/>
  <c r="G33" i="227"/>
  <c r="E33" i="227"/>
  <c r="AW32" i="227"/>
  <c r="AQ32" i="227"/>
  <c r="AH32" i="227"/>
  <c r="V32" i="227"/>
  <c r="R32" i="227"/>
  <c r="J32" i="227"/>
  <c r="K32" i="227" s="1"/>
  <c r="G32" i="227"/>
  <c r="E32" i="227"/>
  <c r="AQ31" i="227"/>
  <c r="AH31" i="227"/>
  <c r="V31" i="227"/>
  <c r="R31" i="227"/>
  <c r="T31" i="227" s="1"/>
  <c r="J31" i="227"/>
  <c r="K31" i="227" s="1"/>
  <c r="G31" i="227"/>
  <c r="E31" i="227"/>
  <c r="AQ30" i="227"/>
  <c r="AH30" i="227"/>
  <c r="V30" i="227"/>
  <c r="R30" i="227"/>
  <c r="J30" i="227"/>
  <c r="K30" i="227" s="1"/>
  <c r="G30" i="227"/>
  <c r="E30" i="227"/>
  <c r="AQ29" i="227"/>
  <c r="AH29" i="227"/>
  <c r="V29" i="227"/>
  <c r="R29" i="227"/>
  <c r="J29" i="227"/>
  <c r="I29" i="227" s="1"/>
  <c r="G29" i="227"/>
  <c r="E29" i="227"/>
  <c r="AQ28" i="227"/>
  <c r="AH28" i="227"/>
  <c r="V28" i="227"/>
  <c r="R28" i="227"/>
  <c r="J28" i="227"/>
  <c r="K28" i="227" s="1"/>
  <c r="G28" i="227"/>
  <c r="E28" i="227"/>
  <c r="AQ27" i="227"/>
  <c r="AH27" i="227"/>
  <c r="V27" i="227"/>
  <c r="R27" i="227"/>
  <c r="J27" i="227"/>
  <c r="K27" i="227" s="1"/>
  <c r="G27" i="227"/>
  <c r="E27" i="227"/>
  <c r="AQ26" i="227"/>
  <c r="AH26" i="227"/>
  <c r="V26" i="227"/>
  <c r="R26" i="227"/>
  <c r="J26" i="227"/>
  <c r="K26" i="227" s="1"/>
  <c r="G26" i="227"/>
  <c r="E26" i="227"/>
  <c r="AQ25" i="227"/>
  <c r="AH25" i="227"/>
  <c r="V25" i="227"/>
  <c r="R25" i="227"/>
  <c r="J25" i="227"/>
  <c r="I25" i="227" s="1"/>
  <c r="G25" i="227"/>
  <c r="E25" i="227"/>
  <c r="AQ24" i="227"/>
  <c r="AH24" i="227"/>
  <c r="V24" i="227"/>
  <c r="R24" i="227"/>
  <c r="S24" i="227" s="1"/>
  <c r="J24" i="227"/>
  <c r="K24" i="227" s="1"/>
  <c r="G24" i="227"/>
  <c r="E24" i="227"/>
  <c r="AQ23" i="227"/>
  <c r="AH23" i="227"/>
  <c r="V23" i="227"/>
  <c r="R23" i="227"/>
  <c r="T23" i="227" s="1"/>
  <c r="J23" i="227"/>
  <c r="K23" i="227" s="1"/>
  <c r="G23" i="227"/>
  <c r="AQ22" i="227"/>
  <c r="AH22" i="227"/>
  <c r="R22" i="227"/>
  <c r="T22" i="227" s="1"/>
  <c r="J22" i="227"/>
  <c r="K22" i="227" s="1"/>
  <c r="G22" i="227"/>
  <c r="E22" i="227"/>
  <c r="AQ21" i="227"/>
  <c r="AH21" i="227"/>
  <c r="R21" i="227"/>
  <c r="T21" i="227" s="1"/>
  <c r="J21" i="227"/>
  <c r="I21" i="227" s="1"/>
  <c r="G21" i="227"/>
  <c r="E21" i="227"/>
  <c r="AQ20" i="227"/>
  <c r="AH20" i="227"/>
  <c r="R20" i="227"/>
  <c r="S20" i="227" s="1"/>
  <c r="J20" i="227"/>
  <c r="K20" i="227" s="1"/>
  <c r="G20" i="227"/>
  <c r="E20" i="227"/>
  <c r="AQ19" i="227"/>
  <c r="AH19" i="227"/>
  <c r="V19" i="227"/>
  <c r="R19" i="227"/>
  <c r="S19" i="227" s="1"/>
  <c r="J19" i="227"/>
  <c r="K19" i="227" s="1"/>
  <c r="G19" i="227"/>
  <c r="E19" i="227"/>
  <c r="AQ18" i="227"/>
  <c r="AH18" i="227"/>
  <c r="V18" i="227"/>
  <c r="R18" i="227"/>
  <c r="J18" i="227"/>
  <c r="K18" i="227" s="1"/>
  <c r="G18" i="227"/>
  <c r="E18" i="227"/>
  <c r="AQ17" i="227"/>
  <c r="AH17" i="227"/>
  <c r="V17" i="227"/>
  <c r="R17" i="227"/>
  <c r="J17" i="227"/>
  <c r="K17" i="227" s="1"/>
  <c r="G17" i="227"/>
  <c r="E17" i="227"/>
  <c r="AQ16" i="227"/>
  <c r="AH16" i="227"/>
  <c r="V16" i="227"/>
  <c r="R16" i="227"/>
  <c r="S16" i="227" s="1"/>
  <c r="J16" i="227"/>
  <c r="K16" i="227" s="1"/>
  <c r="G16" i="227"/>
  <c r="E16" i="227"/>
  <c r="AQ15" i="227"/>
  <c r="AH15" i="227"/>
  <c r="V15" i="227"/>
  <c r="R15" i="227"/>
  <c r="J15" i="227"/>
  <c r="K15" i="227" s="1"/>
  <c r="G15" i="227"/>
  <c r="E15" i="227"/>
  <c r="AQ14" i="227"/>
  <c r="AH14" i="227"/>
  <c r="V14" i="227"/>
  <c r="R14" i="227"/>
  <c r="T14" i="227" s="1"/>
  <c r="J14" i="227"/>
  <c r="I14" i="227" s="1"/>
  <c r="G14" i="227"/>
  <c r="E14" i="227"/>
  <c r="AQ13" i="227"/>
  <c r="AH13" i="227"/>
  <c r="V13" i="227"/>
  <c r="R13" i="227"/>
  <c r="J13" i="227"/>
  <c r="I13" i="227" s="1"/>
  <c r="G13" i="227"/>
  <c r="E13" i="227"/>
  <c r="AQ12" i="227"/>
  <c r="AH12" i="227"/>
  <c r="V12" i="227"/>
  <c r="R12" i="227"/>
  <c r="T12" i="227" s="1"/>
  <c r="J12" i="227"/>
  <c r="I12" i="227" s="1"/>
  <c r="G12" i="227"/>
  <c r="E12" i="227"/>
  <c r="V11" i="227"/>
  <c r="J11" i="227"/>
  <c r="K11" i="227" s="1"/>
  <c r="G11" i="227"/>
  <c r="E11" i="227"/>
  <c r="Q35" i="227"/>
  <c r="AG8" i="227"/>
  <c r="S34" i="227" l="1"/>
  <c r="S33" i="227"/>
  <c r="T32" i="227"/>
  <c r="I31" i="227"/>
  <c r="AI31" i="227"/>
  <c r="S31" i="227"/>
  <c r="T30" i="227"/>
  <c r="AI30" i="227" s="1"/>
  <c r="T29" i="227"/>
  <c r="AI29" i="227" s="1"/>
  <c r="S28" i="227"/>
  <c r="I27" i="227"/>
  <c r="S27" i="227"/>
  <c r="T27" i="227"/>
  <c r="AI27" i="227" s="1"/>
  <c r="I26" i="227"/>
  <c r="T26" i="227"/>
  <c r="T25" i="227"/>
  <c r="S25" i="227"/>
  <c r="I22" i="227"/>
  <c r="S32" i="227"/>
  <c r="I23" i="227"/>
  <c r="I24" i="227"/>
  <c r="T24" i="227"/>
  <c r="AI24" i="227" s="1"/>
  <c r="T28" i="227"/>
  <c r="AI28" i="227" s="1"/>
  <c r="S30" i="227"/>
  <c r="I32" i="227"/>
  <c r="I28" i="227"/>
  <c r="I30" i="227"/>
  <c r="S22" i="227"/>
  <c r="AI21" i="227"/>
  <c r="I20" i="227"/>
  <c r="T20" i="227"/>
  <c r="I19" i="227"/>
  <c r="T19" i="227"/>
  <c r="AI19" i="227" s="1"/>
  <c r="I18" i="227"/>
  <c r="T17" i="227"/>
  <c r="AI17" i="227" s="1"/>
  <c r="T18" i="227"/>
  <c r="AI18" i="227" s="1"/>
  <c r="I17" i="227"/>
  <c r="S17" i="227"/>
  <c r="I16" i="227"/>
  <c r="T16" i="227"/>
  <c r="S15" i="227"/>
  <c r="T15" i="227"/>
  <c r="AI15" i="227" s="1"/>
  <c r="S14" i="227"/>
  <c r="S13" i="227"/>
  <c r="T13" i="227"/>
  <c r="AI13" i="227" s="1"/>
  <c r="AI12" i="227"/>
  <c r="I11" i="227"/>
  <c r="AQ35" i="227"/>
  <c r="AP35" i="227"/>
  <c r="AI32" i="227"/>
  <c r="AI14" i="227"/>
  <c r="AI16" i="227"/>
  <c r="AI26" i="227"/>
  <c r="AI23" i="227"/>
  <c r="AI25" i="227"/>
  <c r="S18" i="227"/>
  <c r="AI20" i="227"/>
  <c r="S23" i="227"/>
  <c r="S26" i="227"/>
  <c r="S29" i="227"/>
  <c r="T33" i="227"/>
  <c r="AI33" i="227" s="1"/>
  <c r="T34" i="227"/>
  <c r="AI34" i="227" s="1"/>
  <c r="AI22" i="227"/>
  <c r="S12" i="227"/>
  <c r="K29" i="227"/>
  <c r="K25" i="227"/>
  <c r="I15" i="227"/>
  <c r="K14" i="227"/>
  <c r="K13" i="227"/>
  <c r="K12" i="227"/>
  <c r="AH35" i="227"/>
  <c r="K21" i="227"/>
  <c r="I33" i="227"/>
  <c r="I34" i="227"/>
  <c r="R11" i="227"/>
  <c r="S21" i="227"/>
  <c r="S11" i="227" l="1"/>
  <c r="S35" i="227" s="1"/>
  <c r="R35" i="227"/>
  <c r="T11" i="227"/>
  <c r="T35" i="227" l="1"/>
  <c r="AI35" i="227" s="1"/>
  <c r="AI11" i="227"/>
  <c r="E25" i="226" l="1"/>
  <c r="AP10" i="226" l="1"/>
  <c r="AG10" i="226"/>
  <c r="Q10" i="226"/>
  <c r="AR35" i="226"/>
  <c r="P35" i="226"/>
  <c r="AQ34" i="226"/>
  <c r="AH34" i="226"/>
  <c r="V34" i="226"/>
  <c r="R34" i="226"/>
  <c r="J34" i="226"/>
  <c r="K34" i="226" s="1"/>
  <c r="G34" i="226"/>
  <c r="E34" i="226"/>
  <c r="AQ33" i="226"/>
  <c r="AH33" i="226"/>
  <c r="V33" i="226"/>
  <c r="R33" i="226"/>
  <c r="J33" i="226"/>
  <c r="I33" i="226" s="1"/>
  <c r="G33" i="226"/>
  <c r="E33" i="226"/>
  <c r="AW32" i="226"/>
  <c r="AQ32" i="226"/>
  <c r="AH32" i="226"/>
  <c r="V32" i="226"/>
  <c r="R32" i="226"/>
  <c r="J32" i="226"/>
  <c r="K32" i="226" s="1"/>
  <c r="G32" i="226"/>
  <c r="E32" i="226"/>
  <c r="AQ31" i="226"/>
  <c r="AH31" i="226"/>
  <c r="V31" i="226"/>
  <c r="R31" i="226"/>
  <c r="J31" i="226"/>
  <c r="K31" i="226" s="1"/>
  <c r="G31" i="226"/>
  <c r="E31" i="226"/>
  <c r="AQ30" i="226"/>
  <c r="AH30" i="226"/>
  <c r="V30" i="226"/>
  <c r="R30" i="226"/>
  <c r="J30" i="226"/>
  <c r="K30" i="226" s="1"/>
  <c r="G30" i="226"/>
  <c r="E30" i="226"/>
  <c r="AQ29" i="226"/>
  <c r="AH29" i="226"/>
  <c r="V29" i="226"/>
  <c r="R29" i="226"/>
  <c r="J29" i="226"/>
  <c r="K29" i="226" s="1"/>
  <c r="G29" i="226"/>
  <c r="E29" i="226"/>
  <c r="AQ28" i="226"/>
  <c r="AH28" i="226"/>
  <c r="V28" i="226"/>
  <c r="R28" i="226"/>
  <c r="J28" i="226"/>
  <c r="K28" i="226" s="1"/>
  <c r="G28" i="226"/>
  <c r="E28" i="226"/>
  <c r="AQ27" i="226"/>
  <c r="AH27" i="226"/>
  <c r="V27" i="226"/>
  <c r="R27" i="226"/>
  <c r="J27" i="226"/>
  <c r="K27" i="226" s="1"/>
  <c r="G27" i="226"/>
  <c r="E27" i="226"/>
  <c r="AQ26" i="226"/>
  <c r="AH26" i="226"/>
  <c r="V26" i="226"/>
  <c r="R26" i="226"/>
  <c r="J26" i="226"/>
  <c r="K26" i="226" s="1"/>
  <c r="G26" i="226"/>
  <c r="E26" i="226"/>
  <c r="AQ25" i="226"/>
  <c r="AH25" i="226"/>
  <c r="V25" i="226"/>
  <c r="R25" i="226"/>
  <c r="J25" i="226"/>
  <c r="K25" i="226" s="1"/>
  <c r="G25" i="226"/>
  <c r="AQ24" i="226"/>
  <c r="AH24" i="226"/>
  <c r="V24" i="226"/>
  <c r="R24" i="226"/>
  <c r="J24" i="226"/>
  <c r="K24" i="226" s="1"/>
  <c r="G24" i="226"/>
  <c r="E24" i="226"/>
  <c r="AQ23" i="226"/>
  <c r="AH23" i="226"/>
  <c r="V23" i="226"/>
  <c r="R23" i="226"/>
  <c r="J23" i="226"/>
  <c r="K23" i="226" s="1"/>
  <c r="G23" i="226"/>
  <c r="AQ22" i="226"/>
  <c r="AH22" i="226"/>
  <c r="R22" i="226"/>
  <c r="J22" i="226"/>
  <c r="I22" i="226" s="1"/>
  <c r="G22" i="226"/>
  <c r="E22" i="226"/>
  <c r="AQ21" i="226"/>
  <c r="AH21" i="226"/>
  <c r="R21" i="226"/>
  <c r="J21" i="226"/>
  <c r="I21" i="226" s="1"/>
  <c r="G21" i="226"/>
  <c r="E21" i="226"/>
  <c r="AQ20" i="226"/>
  <c r="AH20" i="226"/>
  <c r="R20" i="226"/>
  <c r="J20" i="226"/>
  <c r="K20" i="226" s="1"/>
  <c r="G20" i="226"/>
  <c r="E20" i="226"/>
  <c r="AQ19" i="226"/>
  <c r="AH19" i="226"/>
  <c r="V19" i="226"/>
  <c r="R19" i="226"/>
  <c r="J19" i="226"/>
  <c r="K19" i="226" s="1"/>
  <c r="G19" i="226"/>
  <c r="E19" i="226"/>
  <c r="AQ18" i="226"/>
  <c r="AH18" i="226"/>
  <c r="V18" i="226"/>
  <c r="R18" i="226"/>
  <c r="J18" i="226"/>
  <c r="K18" i="226" s="1"/>
  <c r="G18" i="226"/>
  <c r="E18" i="226"/>
  <c r="AQ17" i="226"/>
  <c r="AH17" i="226"/>
  <c r="V17" i="226"/>
  <c r="R17" i="226"/>
  <c r="J17" i="226"/>
  <c r="K17" i="226" s="1"/>
  <c r="G17" i="226"/>
  <c r="E17" i="226"/>
  <c r="AQ16" i="226"/>
  <c r="AH16" i="226"/>
  <c r="V16" i="226"/>
  <c r="R16" i="226"/>
  <c r="J16" i="226"/>
  <c r="K16" i="226" s="1"/>
  <c r="G16" i="226"/>
  <c r="E16" i="226"/>
  <c r="AQ15" i="226"/>
  <c r="AH15" i="226"/>
  <c r="V15" i="226"/>
  <c r="R15" i="226"/>
  <c r="J15" i="226"/>
  <c r="K15" i="226" s="1"/>
  <c r="G15" i="226"/>
  <c r="E15" i="226"/>
  <c r="AQ14" i="226"/>
  <c r="AH14" i="226"/>
  <c r="V14" i="226"/>
  <c r="R14" i="226"/>
  <c r="J14" i="226"/>
  <c r="K14" i="226" s="1"/>
  <c r="G14" i="226"/>
  <c r="E14" i="226"/>
  <c r="AQ13" i="226"/>
  <c r="AH13" i="226"/>
  <c r="V13" i="226"/>
  <c r="R13" i="226"/>
  <c r="J13" i="226"/>
  <c r="K13" i="226" s="1"/>
  <c r="I13" i="226"/>
  <c r="G13" i="226"/>
  <c r="E13" i="226"/>
  <c r="AQ12" i="226"/>
  <c r="AH12" i="226"/>
  <c r="V12" i="226"/>
  <c r="R12" i="226"/>
  <c r="J12" i="226"/>
  <c r="K12" i="226" s="1"/>
  <c r="G12" i="226"/>
  <c r="E12" i="226"/>
  <c r="V11" i="226"/>
  <c r="J11" i="226"/>
  <c r="K11" i="226" s="1"/>
  <c r="I11" i="226"/>
  <c r="G11" i="226"/>
  <c r="E11" i="226"/>
  <c r="AQ11" i="226"/>
  <c r="AH11" i="226"/>
  <c r="Q35" i="226"/>
  <c r="I31" i="226" l="1"/>
  <c r="I34" i="226"/>
  <c r="T22" i="226"/>
  <c r="S18" i="226"/>
  <c r="S19" i="226"/>
  <c r="T33" i="226"/>
  <c r="T17" i="226"/>
  <c r="S14" i="226"/>
  <c r="T15" i="226"/>
  <c r="AI15" i="226" s="1"/>
  <c r="I18" i="226"/>
  <c r="T18" i="226"/>
  <c r="S21" i="226"/>
  <c r="S33" i="226"/>
  <c r="T34" i="226"/>
  <c r="AI34" i="226" s="1"/>
  <c r="T23" i="226"/>
  <c r="T12" i="226"/>
  <c r="I24" i="226"/>
  <c r="S34" i="226"/>
  <c r="T32" i="226"/>
  <c r="AI32" i="226" s="1"/>
  <c r="S31" i="226"/>
  <c r="T31" i="226"/>
  <c r="AI31" i="226" s="1"/>
  <c r="I30" i="226"/>
  <c r="T30" i="226"/>
  <c r="AI30" i="226" s="1"/>
  <c r="S30" i="226"/>
  <c r="T29" i="226"/>
  <c r="AI29" i="226" s="1"/>
  <c r="I28" i="226"/>
  <c r="S28" i="226"/>
  <c r="T28" i="226"/>
  <c r="AI28" i="226" s="1"/>
  <c r="I27" i="226"/>
  <c r="S27" i="226"/>
  <c r="T27" i="226"/>
  <c r="AI27" i="226" s="1"/>
  <c r="I26" i="226"/>
  <c r="T26" i="226"/>
  <c r="AI26" i="226" s="1"/>
  <c r="T24" i="226"/>
  <c r="S25" i="226"/>
  <c r="AI24" i="226"/>
  <c r="S24" i="226"/>
  <c r="I23" i="226"/>
  <c r="I16" i="226"/>
  <c r="AI17" i="226"/>
  <c r="T21" i="226"/>
  <c r="AI21" i="226" s="1"/>
  <c r="S20" i="226"/>
  <c r="T20" i="226"/>
  <c r="AI18" i="226"/>
  <c r="S16" i="226"/>
  <c r="T16" i="226"/>
  <c r="S15" i="226"/>
  <c r="S13" i="226"/>
  <c r="T13" i="226"/>
  <c r="AI13" i="226" s="1"/>
  <c r="I12" i="226"/>
  <c r="AQ35" i="226"/>
  <c r="AI33" i="226"/>
  <c r="AI16" i="226"/>
  <c r="AI23" i="226"/>
  <c r="AI12" i="226"/>
  <c r="T14" i="226"/>
  <c r="AI14" i="226" s="1"/>
  <c r="T19" i="226"/>
  <c r="AI19" i="226" s="1"/>
  <c r="T25" i="226"/>
  <c r="AI25" i="226" s="1"/>
  <c r="S32" i="226"/>
  <c r="S17" i="226"/>
  <c r="S23" i="226"/>
  <c r="S26" i="226"/>
  <c r="S29" i="226"/>
  <c r="AI20" i="226"/>
  <c r="S12" i="226"/>
  <c r="K22" i="226"/>
  <c r="I14" i="226"/>
  <c r="I17" i="226"/>
  <c r="I20" i="226"/>
  <c r="I32" i="226"/>
  <c r="K33" i="226"/>
  <c r="I15" i="226"/>
  <c r="I19" i="226"/>
  <c r="I25" i="226"/>
  <c r="I29" i="226"/>
  <c r="AH35" i="226"/>
  <c r="AI22" i="226"/>
  <c r="K21" i="226"/>
  <c r="AP35" i="226"/>
  <c r="AG8" i="226"/>
  <c r="S22" i="226"/>
  <c r="R11" i="226"/>
  <c r="R35" i="226" l="1"/>
  <c r="T11" i="226"/>
  <c r="S11" i="226"/>
  <c r="S35" i="226" s="1"/>
  <c r="T35" i="226" l="1"/>
  <c r="AI35" i="226" s="1"/>
  <c r="AI11" i="226"/>
  <c r="AP10" i="225" l="1"/>
  <c r="AP35" i="225" s="1"/>
  <c r="AG10" i="225"/>
  <c r="Q10" i="225"/>
  <c r="AR35" i="225"/>
  <c r="P35" i="225"/>
  <c r="AQ34" i="225"/>
  <c r="AH34" i="225"/>
  <c r="V34" i="225"/>
  <c r="R34" i="225"/>
  <c r="J34" i="225"/>
  <c r="I34" i="225" s="1"/>
  <c r="G34" i="225"/>
  <c r="E34" i="225"/>
  <c r="AQ33" i="225"/>
  <c r="AH33" i="225"/>
  <c r="V33" i="225"/>
  <c r="R33" i="225"/>
  <c r="J33" i="225"/>
  <c r="I33" i="225" s="1"/>
  <c r="G33" i="225"/>
  <c r="E33" i="225"/>
  <c r="AW32" i="225"/>
  <c r="AQ32" i="225"/>
  <c r="AH32" i="225"/>
  <c r="V32" i="225"/>
  <c r="R32" i="225"/>
  <c r="J32" i="225"/>
  <c r="I32" i="225" s="1"/>
  <c r="G32" i="225"/>
  <c r="E32" i="225"/>
  <c r="AQ31" i="225"/>
  <c r="AH31" i="225"/>
  <c r="V31" i="225"/>
  <c r="R31" i="225"/>
  <c r="J31" i="225"/>
  <c r="K31" i="225" s="1"/>
  <c r="G31" i="225"/>
  <c r="E31" i="225"/>
  <c r="AQ30" i="225"/>
  <c r="AH30" i="225"/>
  <c r="V30" i="225"/>
  <c r="R30" i="225"/>
  <c r="J30" i="225"/>
  <c r="I30" i="225" s="1"/>
  <c r="G30" i="225"/>
  <c r="E30" i="225"/>
  <c r="AQ29" i="225"/>
  <c r="AH29" i="225"/>
  <c r="V29" i="225"/>
  <c r="R29" i="225"/>
  <c r="S29" i="225" s="1"/>
  <c r="J29" i="225"/>
  <c r="K29" i="225" s="1"/>
  <c r="G29" i="225"/>
  <c r="E29" i="225"/>
  <c r="AQ28" i="225"/>
  <c r="AH28" i="225"/>
  <c r="V28" i="225"/>
  <c r="R28" i="225"/>
  <c r="J28" i="225"/>
  <c r="I28" i="225" s="1"/>
  <c r="G28" i="225"/>
  <c r="E28" i="225"/>
  <c r="AQ27" i="225"/>
  <c r="AH27" i="225"/>
  <c r="V27" i="225"/>
  <c r="R27" i="225"/>
  <c r="J27" i="225"/>
  <c r="K27" i="225" s="1"/>
  <c r="G27" i="225"/>
  <c r="E27" i="225"/>
  <c r="AQ26" i="225"/>
  <c r="AH26" i="225"/>
  <c r="V26" i="225"/>
  <c r="R26" i="225"/>
  <c r="J26" i="225"/>
  <c r="I26" i="225" s="1"/>
  <c r="G26" i="225"/>
  <c r="E26" i="225"/>
  <c r="AQ25" i="225"/>
  <c r="AH25" i="225"/>
  <c r="V25" i="225"/>
  <c r="R25" i="225"/>
  <c r="J25" i="225"/>
  <c r="K25" i="225" s="1"/>
  <c r="G25" i="225"/>
  <c r="E25" i="225"/>
  <c r="AQ24" i="225"/>
  <c r="AH24" i="225"/>
  <c r="V24" i="225"/>
  <c r="R24" i="225"/>
  <c r="T24" i="225" s="1"/>
  <c r="J24" i="225"/>
  <c r="I24" i="225" s="1"/>
  <c r="G24" i="225"/>
  <c r="E24" i="225"/>
  <c r="AQ23" i="225"/>
  <c r="AH23" i="225"/>
  <c r="V23" i="225"/>
  <c r="R23" i="225"/>
  <c r="S23" i="225" s="1"/>
  <c r="K23" i="225"/>
  <c r="J23" i="225"/>
  <c r="I23" i="225"/>
  <c r="G23" i="225"/>
  <c r="AQ22" i="225"/>
  <c r="AH22" i="225"/>
  <c r="R22" i="225"/>
  <c r="T22" i="225" s="1"/>
  <c r="J22" i="225"/>
  <c r="K22" i="225" s="1"/>
  <c r="I22" i="225"/>
  <c r="G22" i="225"/>
  <c r="E22" i="225"/>
  <c r="AQ21" i="225"/>
  <c r="AH21" i="225"/>
  <c r="R21" i="225"/>
  <c r="T21" i="225" s="1"/>
  <c r="J21" i="225"/>
  <c r="I21" i="225" s="1"/>
  <c r="G21" i="225"/>
  <c r="E21" i="225"/>
  <c r="AQ20" i="225"/>
  <c r="AH20" i="225"/>
  <c r="R20" i="225"/>
  <c r="T20" i="225" s="1"/>
  <c r="J20" i="225"/>
  <c r="I20" i="225" s="1"/>
  <c r="G20" i="225"/>
  <c r="E20" i="225"/>
  <c r="AQ19" i="225"/>
  <c r="AH19" i="225"/>
  <c r="V19" i="225"/>
  <c r="R19" i="225"/>
  <c r="S19" i="225" s="1"/>
  <c r="J19" i="225"/>
  <c r="K19" i="225" s="1"/>
  <c r="I19" i="225"/>
  <c r="G19" i="225"/>
  <c r="E19" i="225"/>
  <c r="AQ18" i="225"/>
  <c r="AH18" i="225"/>
  <c r="V18" i="225"/>
  <c r="R18" i="225"/>
  <c r="T18" i="225" s="1"/>
  <c r="J18" i="225"/>
  <c r="K18" i="225" s="1"/>
  <c r="I18" i="225"/>
  <c r="G18" i="225"/>
  <c r="E18" i="225"/>
  <c r="AQ17" i="225"/>
  <c r="AH17" i="225"/>
  <c r="V17" i="225"/>
  <c r="R17" i="225"/>
  <c r="T17" i="225" s="1"/>
  <c r="J17" i="225"/>
  <c r="I17" i="225" s="1"/>
  <c r="G17" i="225"/>
  <c r="E17" i="225"/>
  <c r="AQ16" i="225"/>
  <c r="AH16" i="225"/>
  <c r="V16" i="225"/>
  <c r="R16" i="225"/>
  <c r="T16" i="225" s="1"/>
  <c r="J16" i="225"/>
  <c r="K16" i="225" s="1"/>
  <c r="G16" i="225"/>
  <c r="E16" i="225"/>
  <c r="AQ15" i="225"/>
  <c r="AH15" i="225"/>
  <c r="V15" i="225"/>
  <c r="R15" i="225"/>
  <c r="T15" i="225" s="1"/>
  <c r="J15" i="225"/>
  <c r="K15" i="225" s="1"/>
  <c r="G15" i="225"/>
  <c r="E15" i="225"/>
  <c r="AQ14" i="225"/>
  <c r="AH14" i="225"/>
  <c r="V14" i="225"/>
  <c r="R14" i="225"/>
  <c r="S14" i="225" s="1"/>
  <c r="J14" i="225"/>
  <c r="K14" i="225" s="1"/>
  <c r="G14" i="225"/>
  <c r="E14" i="225"/>
  <c r="AQ13" i="225"/>
  <c r="AH13" i="225"/>
  <c r="V13" i="225"/>
  <c r="R13" i="225"/>
  <c r="S13" i="225" s="1"/>
  <c r="J13" i="225"/>
  <c r="I13" i="225" s="1"/>
  <c r="G13" i="225"/>
  <c r="E13" i="225"/>
  <c r="AQ12" i="225"/>
  <c r="AH12" i="225"/>
  <c r="V12" i="225"/>
  <c r="R12" i="225"/>
  <c r="S12" i="225" s="1"/>
  <c r="J12" i="225"/>
  <c r="K12" i="225" s="1"/>
  <c r="G12" i="225"/>
  <c r="E12" i="225"/>
  <c r="AH11" i="225"/>
  <c r="V11" i="225"/>
  <c r="J11" i="225"/>
  <c r="K11" i="225" s="1"/>
  <c r="G11" i="225"/>
  <c r="E11" i="225"/>
  <c r="Q35" i="225"/>
  <c r="AG8" i="225"/>
  <c r="I12" i="225" l="1"/>
  <c r="I11" i="225"/>
  <c r="T34" i="225"/>
  <c r="T33" i="225"/>
  <c r="T32" i="225"/>
  <c r="AI32" i="225" s="1"/>
  <c r="I31" i="225"/>
  <c r="T31" i="225"/>
  <c r="AI31" i="225" s="1"/>
  <c r="S30" i="225"/>
  <c r="T30" i="225"/>
  <c r="AI30" i="225" s="1"/>
  <c r="I29" i="225"/>
  <c r="T29" i="225"/>
  <c r="AI29" i="225" s="1"/>
  <c r="T28" i="225"/>
  <c r="AI28" i="225" s="1"/>
  <c r="I27" i="225"/>
  <c r="T27" i="225"/>
  <c r="AI27" i="225" s="1"/>
  <c r="T26" i="225"/>
  <c r="AI26" i="225" s="1"/>
  <c r="T25" i="225"/>
  <c r="I16" i="225"/>
  <c r="AI21" i="225"/>
  <c r="S20" i="225"/>
  <c r="I15" i="225"/>
  <c r="I14" i="225"/>
  <c r="AH35" i="225"/>
  <c r="AI25" i="225"/>
  <c r="AI24" i="225"/>
  <c r="AI17" i="225"/>
  <c r="AI18" i="225"/>
  <c r="S22" i="225"/>
  <c r="S24" i="225"/>
  <c r="S25" i="225"/>
  <c r="S26" i="225"/>
  <c r="S27" i="225"/>
  <c r="S28" i="225"/>
  <c r="AI22" i="225"/>
  <c r="S31" i="225"/>
  <c r="S32" i="225"/>
  <c r="K20" i="225"/>
  <c r="I25" i="225"/>
  <c r="K13" i="225"/>
  <c r="K24" i="225"/>
  <c r="K26" i="225"/>
  <c r="K28" i="225"/>
  <c r="K30" i="225"/>
  <c r="K32" i="225"/>
  <c r="K17" i="225"/>
  <c r="K33" i="225"/>
  <c r="K34" i="225"/>
  <c r="AI15" i="225"/>
  <c r="AI33" i="225"/>
  <c r="AI34" i="225"/>
  <c r="AI16" i="225"/>
  <c r="AI20" i="225"/>
  <c r="S15" i="225"/>
  <c r="S16" i="225"/>
  <c r="S17" i="225"/>
  <c r="S18" i="225"/>
  <c r="AQ11" i="225"/>
  <c r="AQ35" i="225" s="1"/>
  <c r="T12" i="225"/>
  <c r="AI12" i="225" s="1"/>
  <c r="T13" i="225"/>
  <c r="AI13" i="225" s="1"/>
  <c r="T14" i="225"/>
  <c r="AI14" i="225" s="1"/>
  <c r="T19" i="225"/>
  <c r="AI19" i="225" s="1"/>
  <c r="K21" i="225"/>
  <c r="T23" i="225"/>
  <c r="AI23" i="225" s="1"/>
  <c r="S33" i="225"/>
  <c r="S34" i="225"/>
  <c r="S21" i="225"/>
  <c r="R11" i="225"/>
  <c r="R35" i="225" l="1"/>
  <c r="T11" i="225"/>
  <c r="S11" i="225"/>
  <c r="S35" i="225" s="1"/>
  <c r="T35" i="225" l="1"/>
  <c r="AI35" i="225" s="1"/>
  <c r="AI11" i="225"/>
  <c r="E30" i="224" l="1"/>
  <c r="AP10" i="224" l="1"/>
  <c r="AQ11" i="224" s="1"/>
  <c r="AG10" i="224"/>
  <c r="AG8" i="224" s="1"/>
  <c r="Q10" i="224"/>
  <c r="AR35" i="224"/>
  <c r="P35" i="224"/>
  <c r="AQ34" i="224"/>
  <c r="AH34" i="224"/>
  <c r="V34" i="224"/>
  <c r="R34" i="224"/>
  <c r="J34" i="224"/>
  <c r="K34" i="224" s="1"/>
  <c r="G34" i="224"/>
  <c r="E34" i="224"/>
  <c r="AQ33" i="224"/>
  <c r="AH33" i="224"/>
  <c r="V33" i="224"/>
  <c r="R33" i="224"/>
  <c r="J33" i="224"/>
  <c r="I33" i="224" s="1"/>
  <c r="G33" i="224"/>
  <c r="E33" i="224"/>
  <c r="AW32" i="224"/>
  <c r="AQ32" i="224"/>
  <c r="AH32" i="224"/>
  <c r="V32" i="224"/>
  <c r="R32" i="224"/>
  <c r="J32" i="224"/>
  <c r="I32" i="224" s="1"/>
  <c r="G32" i="224"/>
  <c r="E32" i="224"/>
  <c r="AQ31" i="224"/>
  <c r="AH31" i="224"/>
  <c r="V31" i="224"/>
  <c r="R31" i="224"/>
  <c r="J31" i="224"/>
  <c r="I31" i="224" s="1"/>
  <c r="G31" i="224"/>
  <c r="E31" i="224"/>
  <c r="AQ30" i="224"/>
  <c r="AH30" i="224"/>
  <c r="V30" i="224"/>
  <c r="R30" i="224"/>
  <c r="J30" i="224"/>
  <c r="I30" i="224" s="1"/>
  <c r="G30" i="224"/>
  <c r="AQ29" i="224"/>
  <c r="AH29" i="224"/>
  <c r="V29" i="224"/>
  <c r="R29" i="224"/>
  <c r="J29" i="224"/>
  <c r="I29" i="224" s="1"/>
  <c r="G29" i="224"/>
  <c r="E29" i="224"/>
  <c r="AQ28" i="224"/>
  <c r="AH28" i="224"/>
  <c r="V28" i="224"/>
  <c r="R28" i="224"/>
  <c r="J28" i="224"/>
  <c r="I28" i="224" s="1"/>
  <c r="G28" i="224"/>
  <c r="E28" i="224"/>
  <c r="AQ27" i="224"/>
  <c r="AH27" i="224"/>
  <c r="V27" i="224"/>
  <c r="R27" i="224"/>
  <c r="J27" i="224"/>
  <c r="I27" i="224" s="1"/>
  <c r="G27" i="224"/>
  <c r="E27" i="224"/>
  <c r="AQ26" i="224"/>
  <c r="AH26" i="224"/>
  <c r="V26" i="224"/>
  <c r="R26" i="224"/>
  <c r="J26" i="224"/>
  <c r="I26" i="224" s="1"/>
  <c r="G26" i="224"/>
  <c r="E26" i="224"/>
  <c r="AQ25" i="224"/>
  <c r="AH25" i="224"/>
  <c r="V25" i="224"/>
  <c r="R25" i="224"/>
  <c r="J25" i="224"/>
  <c r="I25" i="224" s="1"/>
  <c r="G25" i="224"/>
  <c r="E25" i="224"/>
  <c r="AQ24" i="224"/>
  <c r="AH24" i="224"/>
  <c r="V24" i="224"/>
  <c r="R24" i="224"/>
  <c r="J24" i="224"/>
  <c r="I24" i="224" s="1"/>
  <c r="G24" i="224"/>
  <c r="E24" i="224"/>
  <c r="AQ23" i="224"/>
  <c r="AH23" i="224"/>
  <c r="V23" i="224"/>
  <c r="R23" i="224"/>
  <c r="J23" i="224"/>
  <c r="I23" i="224" s="1"/>
  <c r="G23" i="224"/>
  <c r="AQ22" i="224"/>
  <c r="AH22" i="224"/>
  <c r="R22" i="224"/>
  <c r="J22" i="224"/>
  <c r="K22" i="224" s="1"/>
  <c r="G22" i="224"/>
  <c r="E22" i="224"/>
  <c r="AQ21" i="224"/>
  <c r="AH21" i="224"/>
  <c r="R21" i="224"/>
  <c r="J21" i="224"/>
  <c r="K21" i="224" s="1"/>
  <c r="G21" i="224"/>
  <c r="E21" i="224"/>
  <c r="AQ20" i="224"/>
  <c r="AH20" i="224"/>
  <c r="R20" i="224"/>
  <c r="J20" i="224"/>
  <c r="I20" i="224" s="1"/>
  <c r="G20" i="224"/>
  <c r="E20" i="224"/>
  <c r="AQ19" i="224"/>
  <c r="AH19" i="224"/>
  <c r="V19" i="224"/>
  <c r="R19" i="224"/>
  <c r="J19" i="224"/>
  <c r="I19" i="224" s="1"/>
  <c r="G19" i="224"/>
  <c r="E19" i="224"/>
  <c r="AQ18" i="224"/>
  <c r="AH18" i="224"/>
  <c r="V18" i="224"/>
  <c r="R18" i="224"/>
  <c r="J18" i="224"/>
  <c r="I18" i="224" s="1"/>
  <c r="G18" i="224"/>
  <c r="E18" i="224"/>
  <c r="AQ17" i="224"/>
  <c r="AH17" i="224"/>
  <c r="V17" i="224"/>
  <c r="R17" i="224"/>
  <c r="J17" i="224"/>
  <c r="I17" i="224" s="1"/>
  <c r="G17" i="224"/>
  <c r="E17" i="224"/>
  <c r="AQ16" i="224"/>
  <c r="AH16" i="224"/>
  <c r="V16" i="224"/>
  <c r="R16" i="224"/>
  <c r="J16" i="224"/>
  <c r="I16" i="224" s="1"/>
  <c r="G16" i="224"/>
  <c r="E16" i="224"/>
  <c r="AQ15" i="224"/>
  <c r="AH15" i="224"/>
  <c r="V15" i="224"/>
  <c r="R15" i="224"/>
  <c r="J15" i="224"/>
  <c r="I15" i="224" s="1"/>
  <c r="G15" i="224"/>
  <c r="E15" i="224"/>
  <c r="AQ14" i="224"/>
  <c r="AH14" i="224"/>
  <c r="V14" i="224"/>
  <c r="R14" i="224"/>
  <c r="J14" i="224"/>
  <c r="I14" i="224" s="1"/>
  <c r="G14" i="224"/>
  <c r="E14" i="224"/>
  <c r="AQ13" i="224"/>
  <c r="AH13" i="224"/>
  <c r="V13" i="224"/>
  <c r="R13" i="224"/>
  <c r="J13" i="224"/>
  <c r="I13" i="224" s="1"/>
  <c r="G13" i="224"/>
  <c r="E13" i="224"/>
  <c r="AQ12" i="224"/>
  <c r="AH12" i="224"/>
  <c r="V12" i="224"/>
  <c r="R12" i="224"/>
  <c r="J12" i="224"/>
  <c r="I12" i="224" s="1"/>
  <c r="G12" i="224"/>
  <c r="E12" i="224"/>
  <c r="AH11" i="224"/>
  <c r="V11" i="224"/>
  <c r="J11" i="224"/>
  <c r="I11" i="224" s="1"/>
  <c r="G11" i="224"/>
  <c r="E11" i="224"/>
  <c r="Q35" i="224"/>
  <c r="S34" i="224" l="1"/>
  <c r="I34" i="224"/>
  <c r="S12" i="224"/>
  <c r="S16" i="224"/>
  <c r="S20" i="224"/>
  <c r="T22" i="224"/>
  <c r="S24" i="224"/>
  <c r="K33" i="224"/>
  <c r="S13" i="224"/>
  <c r="S17" i="224"/>
  <c r="S15" i="224"/>
  <c r="S19" i="224"/>
  <c r="S23" i="224"/>
  <c r="T34" i="224"/>
  <c r="AI34" i="224" s="1"/>
  <c r="S14" i="224"/>
  <c r="S18" i="224"/>
  <c r="T21" i="224"/>
  <c r="AI21" i="224" s="1"/>
  <c r="T32" i="224"/>
  <c r="T33" i="224"/>
  <c r="AI33" i="224" s="1"/>
  <c r="AI32" i="224"/>
  <c r="S32" i="224"/>
  <c r="T31" i="224"/>
  <c r="AI31" i="224" s="1"/>
  <c r="T30" i="224"/>
  <c r="AI30" i="224" s="1"/>
  <c r="T29" i="224"/>
  <c r="AI29" i="224" s="1"/>
  <c r="S29" i="224"/>
  <c r="S28" i="224"/>
  <c r="T28" i="224"/>
  <c r="AI28" i="224" s="1"/>
  <c r="T27" i="224"/>
  <c r="AI27" i="224" s="1"/>
  <c r="T26" i="224"/>
  <c r="S25" i="224"/>
  <c r="I22" i="224"/>
  <c r="I21" i="224"/>
  <c r="AQ35" i="224"/>
  <c r="AI22" i="224"/>
  <c r="AH35" i="224"/>
  <c r="AI26" i="224"/>
  <c r="T13" i="224"/>
  <c r="AI13" i="224" s="1"/>
  <c r="T14" i="224"/>
  <c r="AI14" i="224" s="1"/>
  <c r="T15" i="224"/>
  <c r="AI15" i="224" s="1"/>
  <c r="T16" i="224"/>
  <c r="AI16" i="224" s="1"/>
  <c r="T17" i="224"/>
  <c r="AI17" i="224" s="1"/>
  <c r="T18" i="224"/>
  <c r="AI18" i="224" s="1"/>
  <c r="T19" i="224"/>
  <c r="AI19" i="224" s="1"/>
  <c r="T20" i="224"/>
  <c r="AI20" i="224" s="1"/>
  <c r="T23" i="224"/>
  <c r="AI23" i="224" s="1"/>
  <c r="T25" i="224"/>
  <c r="AI25" i="224" s="1"/>
  <c r="S26" i="224"/>
  <c r="S30" i="224"/>
  <c r="S27" i="224"/>
  <c r="S31" i="224"/>
  <c r="S33" i="224"/>
  <c r="T24" i="224"/>
  <c r="AI24" i="224" s="1"/>
  <c r="T12" i="224"/>
  <c r="AI12" i="224" s="1"/>
  <c r="K11" i="224"/>
  <c r="K12" i="224"/>
  <c r="K13" i="224"/>
  <c r="K14" i="224"/>
  <c r="K15" i="224"/>
  <c r="K16" i="224"/>
  <c r="K17" i="224"/>
  <c r="K18" i="224"/>
  <c r="K19" i="224"/>
  <c r="K20" i="224"/>
  <c r="S22" i="224"/>
  <c r="K23" i="224"/>
  <c r="K24" i="224"/>
  <c r="K25" i="224"/>
  <c r="K26" i="224"/>
  <c r="K27" i="224"/>
  <c r="K28" i="224"/>
  <c r="K29" i="224"/>
  <c r="K30" i="224"/>
  <c r="K31" i="224"/>
  <c r="K32" i="224"/>
  <c r="AP35" i="224"/>
  <c r="R11" i="224"/>
  <c r="S21" i="224"/>
  <c r="S11" i="224" l="1"/>
  <c r="S35" i="224" s="1"/>
  <c r="R35" i="224"/>
  <c r="T11" i="224"/>
  <c r="T35" i="224" l="1"/>
  <c r="AI35" i="224" s="1"/>
  <c r="AI11" i="224"/>
  <c r="AP10" i="223" l="1"/>
  <c r="AG10" i="223"/>
  <c r="AH11" i="223" s="1"/>
  <c r="Q10" i="223"/>
  <c r="AR35" i="223"/>
  <c r="P35" i="223"/>
  <c r="AQ34" i="223"/>
  <c r="AH34" i="223"/>
  <c r="V34" i="223"/>
  <c r="R34" i="223"/>
  <c r="J34" i="223"/>
  <c r="K34" i="223" s="1"/>
  <c r="G34" i="223"/>
  <c r="E34" i="223"/>
  <c r="AQ33" i="223"/>
  <c r="AH33" i="223"/>
  <c r="V33" i="223"/>
  <c r="R33" i="223"/>
  <c r="J33" i="223"/>
  <c r="K33" i="223" s="1"/>
  <c r="G33" i="223"/>
  <c r="E33" i="223"/>
  <c r="AW32" i="223"/>
  <c r="AQ32" i="223"/>
  <c r="AH32" i="223"/>
  <c r="V32" i="223"/>
  <c r="S32" i="223"/>
  <c r="R32" i="223"/>
  <c r="J32" i="223"/>
  <c r="I32" i="223" s="1"/>
  <c r="G32" i="223"/>
  <c r="E32" i="223"/>
  <c r="AQ31" i="223"/>
  <c r="AH31" i="223"/>
  <c r="V31" i="223"/>
  <c r="R31" i="223"/>
  <c r="J31" i="223"/>
  <c r="K31" i="223" s="1"/>
  <c r="G31" i="223"/>
  <c r="E31" i="223"/>
  <c r="AQ30" i="223"/>
  <c r="AH30" i="223"/>
  <c r="V30" i="223"/>
  <c r="R30" i="223"/>
  <c r="J30" i="223"/>
  <c r="I30" i="223" s="1"/>
  <c r="G30" i="223"/>
  <c r="E30" i="223"/>
  <c r="AQ29" i="223"/>
  <c r="AH29" i="223"/>
  <c r="V29" i="223"/>
  <c r="R29" i="223"/>
  <c r="J29" i="223"/>
  <c r="K29" i="223" s="1"/>
  <c r="G29" i="223"/>
  <c r="E29" i="223"/>
  <c r="AQ28" i="223"/>
  <c r="AH28" i="223"/>
  <c r="V28" i="223"/>
  <c r="R28" i="223"/>
  <c r="J28" i="223"/>
  <c r="I28" i="223" s="1"/>
  <c r="G28" i="223"/>
  <c r="E28" i="223"/>
  <c r="AQ27" i="223"/>
  <c r="AH27" i="223"/>
  <c r="V27" i="223"/>
  <c r="R27" i="223"/>
  <c r="J27" i="223"/>
  <c r="K27" i="223" s="1"/>
  <c r="G27" i="223"/>
  <c r="E27" i="223"/>
  <c r="AQ26" i="223"/>
  <c r="AH26" i="223"/>
  <c r="V26" i="223"/>
  <c r="R26" i="223"/>
  <c r="J26" i="223"/>
  <c r="I26" i="223" s="1"/>
  <c r="G26" i="223"/>
  <c r="E26" i="223"/>
  <c r="AQ25" i="223"/>
  <c r="AH25" i="223"/>
  <c r="V25" i="223"/>
  <c r="R25" i="223"/>
  <c r="J25" i="223"/>
  <c r="K25" i="223" s="1"/>
  <c r="G25" i="223"/>
  <c r="E25" i="223"/>
  <c r="AQ24" i="223"/>
  <c r="AH24" i="223"/>
  <c r="V24" i="223"/>
  <c r="R24" i="223"/>
  <c r="J24" i="223"/>
  <c r="I24" i="223" s="1"/>
  <c r="G24" i="223"/>
  <c r="E24" i="223"/>
  <c r="AQ23" i="223"/>
  <c r="AH23" i="223"/>
  <c r="V23" i="223"/>
  <c r="R23" i="223"/>
  <c r="J23" i="223"/>
  <c r="K23" i="223" s="1"/>
  <c r="G23" i="223"/>
  <c r="AQ22" i="223"/>
  <c r="AH22" i="223"/>
  <c r="R22" i="223"/>
  <c r="J22" i="223"/>
  <c r="K22" i="223" s="1"/>
  <c r="G22" i="223"/>
  <c r="E22" i="223"/>
  <c r="AQ21" i="223"/>
  <c r="AH21" i="223"/>
  <c r="R21" i="223"/>
  <c r="J21" i="223"/>
  <c r="I21" i="223" s="1"/>
  <c r="G21" i="223"/>
  <c r="E21" i="223"/>
  <c r="AQ20" i="223"/>
  <c r="AH20" i="223"/>
  <c r="R20" i="223"/>
  <c r="J20" i="223"/>
  <c r="I20" i="223" s="1"/>
  <c r="G20" i="223"/>
  <c r="E20" i="223"/>
  <c r="AQ19" i="223"/>
  <c r="AH19" i="223"/>
  <c r="V19" i="223"/>
  <c r="R19" i="223"/>
  <c r="J19" i="223"/>
  <c r="K19" i="223" s="1"/>
  <c r="G19" i="223"/>
  <c r="E19" i="223"/>
  <c r="AQ18" i="223"/>
  <c r="AH18" i="223"/>
  <c r="V18" i="223"/>
  <c r="R18" i="223"/>
  <c r="J18" i="223"/>
  <c r="K18" i="223" s="1"/>
  <c r="G18" i="223"/>
  <c r="E18" i="223"/>
  <c r="AQ17" i="223"/>
  <c r="AH17" i="223"/>
  <c r="V17" i="223"/>
  <c r="R17" i="223"/>
  <c r="J17" i="223"/>
  <c r="K17" i="223" s="1"/>
  <c r="G17" i="223"/>
  <c r="E17" i="223"/>
  <c r="AQ16" i="223"/>
  <c r="AH16" i="223"/>
  <c r="V16" i="223"/>
  <c r="R16" i="223"/>
  <c r="J16" i="223"/>
  <c r="I16" i="223" s="1"/>
  <c r="G16" i="223"/>
  <c r="E16" i="223"/>
  <c r="AQ15" i="223"/>
  <c r="AH15" i="223"/>
  <c r="V15" i="223"/>
  <c r="R15" i="223"/>
  <c r="J15" i="223"/>
  <c r="K15" i="223" s="1"/>
  <c r="G15" i="223"/>
  <c r="E15" i="223"/>
  <c r="AQ14" i="223"/>
  <c r="AH14" i="223"/>
  <c r="V14" i="223"/>
  <c r="R14" i="223"/>
  <c r="J14" i="223"/>
  <c r="K14" i="223" s="1"/>
  <c r="G14" i="223"/>
  <c r="E14" i="223"/>
  <c r="AQ13" i="223"/>
  <c r="AH13" i="223"/>
  <c r="V13" i="223"/>
  <c r="R13" i="223"/>
  <c r="J13" i="223"/>
  <c r="I13" i="223" s="1"/>
  <c r="G13" i="223"/>
  <c r="E13" i="223"/>
  <c r="AQ12" i="223"/>
  <c r="AH12" i="223"/>
  <c r="V12" i="223"/>
  <c r="R12" i="223"/>
  <c r="J12" i="223"/>
  <c r="K12" i="223" s="1"/>
  <c r="G12" i="223"/>
  <c r="E12" i="223"/>
  <c r="V11" i="223"/>
  <c r="J11" i="223"/>
  <c r="K11" i="223" s="1"/>
  <c r="G11" i="223"/>
  <c r="E11" i="223"/>
  <c r="AP35" i="223"/>
  <c r="Q35" i="223"/>
  <c r="I12" i="223" l="1"/>
  <c r="S30" i="223"/>
  <c r="S29" i="223"/>
  <c r="S31" i="223"/>
  <c r="T33" i="223"/>
  <c r="AI33" i="223" s="1"/>
  <c r="S13" i="223"/>
  <c r="T14" i="223"/>
  <c r="S18" i="223"/>
  <c r="T21" i="223"/>
  <c r="AI21" i="223" s="1"/>
  <c r="I29" i="223"/>
  <c r="S15" i="223"/>
  <c r="T23" i="223"/>
  <c r="T17" i="223"/>
  <c r="AI17" i="223" s="1"/>
  <c r="T19" i="223"/>
  <c r="T12" i="223"/>
  <c r="AI12" i="223" s="1"/>
  <c r="I14" i="223"/>
  <c r="S16" i="223"/>
  <c r="T20" i="223"/>
  <c r="S22" i="223"/>
  <c r="T24" i="223"/>
  <c r="T29" i="223"/>
  <c r="AI29" i="223" s="1"/>
  <c r="T30" i="223"/>
  <c r="T31" i="223"/>
  <c r="AI31" i="223" s="1"/>
  <c r="T32" i="223"/>
  <c r="AI32" i="223" s="1"/>
  <c r="T34" i="223"/>
  <c r="AI34" i="223" s="1"/>
  <c r="T28" i="223"/>
  <c r="S28" i="223"/>
  <c r="T27" i="223"/>
  <c r="AI27" i="223" s="1"/>
  <c r="S27" i="223"/>
  <c r="T26" i="223"/>
  <c r="AI26" i="223" s="1"/>
  <c r="T25" i="223"/>
  <c r="AI25" i="223" s="1"/>
  <c r="S26" i="223"/>
  <c r="I25" i="223"/>
  <c r="S25" i="223"/>
  <c r="I22" i="223"/>
  <c r="I19" i="223"/>
  <c r="I18" i="223"/>
  <c r="K16" i="223"/>
  <c r="AI23" i="223"/>
  <c r="AI19" i="223"/>
  <c r="S23" i="223"/>
  <c r="S24" i="223"/>
  <c r="S20" i="223"/>
  <c r="S19" i="223"/>
  <c r="I15" i="223"/>
  <c r="AI14" i="223"/>
  <c r="I11" i="223"/>
  <c r="K32" i="223"/>
  <c r="I23" i="223"/>
  <c r="K26" i="223"/>
  <c r="I27" i="223"/>
  <c r="K30" i="223"/>
  <c r="I31" i="223"/>
  <c r="K24" i="223"/>
  <c r="K28" i="223"/>
  <c r="K13" i="223"/>
  <c r="K20" i="223"/>
  <c r="I17" i="223"/>
  <c r="AI24" i="223"/>
  <c r="AI28" i="223"/>
  <c r="AI30" i="223"/>
  <c r="AH35" i="223"/>
  <c r="AG8" i="223"/>
  <c r="T22" i="223"/>
  <c r="AI22" i="223" s="1"/>
  <c r="AI20" i="223"/>
  <c r="R11" i="223"/>
  <c r="S12" i="223"/>
  <c r="S14" i="223"/>
  <c r="S17" i="223"/>
  <c r="AQ11" i="223"/>
  <c r="AQ35" i="223" s="1"/>
  <c r="T13" i="223"/>
  <c r="AI13" i="223" s="1"/>
  <c r="T15" i="223"/>
  <c r="AI15" i="223" s="1"/>
  <c r="T16" i="223"/>
  <c r="AI16" i="223" s="1"/>
  <c r="T18" i="223"/>
  <c r="AI18" i="223" s="1"/>
  <c r="K21" i="223"/>
  <c r="I33" i="223"/>
  <c r="S33" i="223"/>
  <c r="I34" i="223"/>
  <c r="S34" i="223"/>
  <c r="S21" i="223"/>
  <c r="R35" i="223" l="1"/>
  <c r="T11" i="223"/>
  <c r="S11" i="223"/>
  <c r="S35" i="223" s="1"/>
  <c r="T35" i="223" l="1"/>
  <c r="AI35" i="223" s="1"/>
  <c r="AI11" i="223"/>
  <c r="AP10" i="222" l="1"/>
  <c r="AP35" i="222" s="1"/>
  <c r="AG10" i="222"/>
  <c r="AH11" i="222" s="1"/>
  <c r="Q10" i="222"/>
  <c r="Q35" i="222" s="1"/>
  <c r="AR35" i="222"/>
  <c r="P35" i="222"/>
  <c r="AQ34" i="222"/>
  <c r="AH34" i="222"/>
  <c r="V34" i="222"/>
  <c r="R34" i="222"/>
  <c r="T34" i="222" s="1"/>
  <c r="J34" i="222"/>
  <c r="I34" i="222" s="1"/>
  <c r="G34" i="222"/>
  <c r="E34" i="222"/>
  <c r="AQ33" i="222"/>
  <c r="AH33" i="222"/>
  <c r="V33" i="222"/>
  <c r="R33" i="222"/>
  <c r="T33" i="222" s="1"/>
  <c r="J33" i="222"/>
  <c r="I33" i="222" s="1"/>
  <c r="G33" i="222"/>
  <c r="E33" i="222"/>
  <c r="AW32" i="222"/>
  <c r="AQ32" i="222"/>
  <c r="AH32" i="222"/>
  <c r="V32" i="222"/>
  <c r="R32" i="222"/>
  <c r="S32" i="222" s="1"/>
  <c r="J32" i="222"/>
  <c r="K32" i="222" s="1"/>
  <c r="G32" i="222"/>
  <c r="E32" i="222"/>
  <c r="AQ31" i="222"/>
  <c r="AH31" i="222"/>
  <c r="V31" i="222"/>
  <c r="R31" i="222"/>
  <c r="S31" i="222" s="1"/>
  <c r="J31" i="222"/>
  <c r="K31" i="222" s="1"/>
  <c r="G31" i="222"/>
  <c r="E31" i="222"/>
  <c r="AQ30" i="222"/>
  <c r="AH30" i="222"/>
  <c r="V30" i="222"/>
  <c r="R30" i="222"/>
  <c r="S30" i="222" s="1"/>
  <c r="J30" i="222"/>
  <c r="I30" i="222" s="1"/>
  <c r="G30" i="222"/>
  <c r="E30" i="222"/>
  <c r="AQ29" i="222"/>
  <c r="AH29" i="222"/>
  <c r="V29" i="222"/>
  <c r="R29" i="222"/>
  <c r="S29" i="222" s="1"/>
  <c r="J29" i="222"/>
  <c r="K29" i="222" s="1"/>
  <c r="G29" i="222"/>
  <c r="E29" i="222"/>
  <c r="AQ28" i="222"/>
  <c r="AH28" i="222"/>
  <c r="V28" i="222"/>
  <c r="R28" i="222"/>
  <c r="S28" i="222" s="1"/>
  <c r="J28" i="222"/>
  <c r="K28" i="222" s="1"/>
  <c r="G28" i="222"/>
  <c r="E28" i="222"/>
  <c r="AQ27" i="222"/>
  <c r="AH27" i="222"/>
  <c r="V27" i="222"/>
  <c r="R27" i="222"/>
  <c r="S27" i="222" s="1"/>
  <c r="J27" i="222"/>
  <c r="K27" i="222" s="1"/>
  <c r="G27" i="222"/>
  <c r="E27" i="222"/>
  <c r="AQ26" i="222"/>
  <c r="AH26" i="222"/>
  <c r="V26" i="222"/>
  <c r="R26" i="222"/>
  <c r="S26" i="222" s="1"/>
  <c r="J26" i="222"/>
  <c r="I26" i="222" s="1"/>
  <c r="G26" i="222"/>
  <c r="E26" i="222"/>
  <c r="AQ25" i="222"/>
  <c r="AH25" i="222"/>
  <c r="V25" i="222"/>
  <c r="R25" i="222"/>
  <c r="S25" i="222" s="1"/>
  <c r="J25" i="222"/>
  <c r="K25" i="222" s="1"/>
  <c r="G25" i="222"/>
  <c r="E25" i="222"/>
  <c r="AQ24" i="222"/>
  <c r="AH24" i="222"/>
  <c r="V24" i="222"/>
  <c r="R24" i="222"/>
  <c r="S24" i="222" s="1"/>
  <c r="J24" i="222"/>
  <c r="K24" i="222" s="1"/>
  <c r="G24" i="222"/>
  <c r="E24" i="222"/>
  <c r="AQ23" i="222"/>
  <c r="AH23" i="222"/>
  <c r="V23" i="222"/>
  <c r="R23" i="222"/>
  <c r="S23" i="222" s="1"/>
  <c r="J23" i="222"/>
  <c r="K23" i="222" s="1"/>
  <c r="G23" i="222"/>
  <c r="AQ22" i="222"/>
  <c r="AH22" i="222"/>
  <c r="R22" i="222"/>
  <c r="T22" i="222" s="1"/>
  <c r="J22" i="222"/>
  <c r="K22" i="222" s="1"/>
  <c r="G22" i="222"/>
  <c r="E22" i="222"/>
  <c r="AQ21" i="222"/>
  <c r="AH21" i="222"/>
  <c r="R21" i="222"/>
  <c r="T21" i="222" s="1"/>
  <c r="J21" i="222"/>
  <c r="K21" i="222" s="1"/>
  <c r="G21" i="222"/>
  <c r="E21" i="222"/>
  <c r="AQ20" i="222"/>
  <c r="AH20" i="222"/>
  <c r="R20" i="222"/>
  <c r="S20" i="222" s="1"/>
  <c r="J20" i="222"/>
  <c r="K20" i="222" s="1"/>
  <c r="G20" i="222"/>
  <c r="E20" i="222"/>
  <c r="AQ19" i="222"/>
  <c r="AH19" i="222"/>
  <c r="V19" i="222"/>
  <c r="R19" i="222"/>
  <c r="S19" i="222" s="1"/>
  <c r="J19" i="222"/>
  <c r="K19" i="222" s="1"/>
  <c r="G19" i="222"/>
  <c r="E19" i="222"/>
  <c r="AQ18" i="222"/>
  <c r="AH18" i="222"/>
  <c r="V18" i="222"/>
  <c r="R18" i="222"/>
  <c r="S18" i="222" s="1"/>
  <c r="J18" i="222"/>
  <c r="I18" i="222" s="1"/>
  <c r="G18" i="222"/>
  <c r="E18" i="222"/>
  <c r="AQ17" i="222"/>
  <c r="AH17" i="222"/>
  <c r="V17" i="222"/>
  <c r="R17" i="222"/>
  <c r="S17" i="222" s="1"/>
  <c r="J17" i="222"/>
  <c r="I17" i="222" s="1"/>
  <c r="G17" i="222"/>
  <c r="E17" i="222"/>
  <c r="AQ16" i="222"/>
  <c r="AH16" i="222"/>
  <c r="V16" i="222"/>
  <c r="R16" i="222"/>
  <c r="S16" i="222" s="1"/>
  <c r="J16" i="222"/>
  <c r="K16" i="222" s="1"/>
  <c r="G16" i="222"/>
  <c r="E16" i="222"/>
  <c r="AQ15" i="222"/>
  <c r="AH15" i="222"/>
  <c r="V15" i="222"/>
  <c r="R15" i="222"/>
  <c r="S15" i="222" s="1"/>
  <c r="J15" i="222"/>
  <c r="K15" i="222" s="1"/>
  <c r="I15" i="222"/>
  <c r="G15" i="222"/>
  <c r="E15" i="222"/>
  <c r="AQ14" i="222"/>
  <c r="AH14" i="222"/>
  <c r="V14" i="222"/>
  <c r="R14" i="222"/>
  <c r="S14" i="222" s="1"/>
  <c r="J14" i="222"/>
  <c r="K14" i="222" s="1"/>
  <c r="G14" i="222"/>
  <c r="E14" i="222"/>
  <c r="AQ13" i="222"/>
  <c r="AH13" i="222"/>
  <c r="V13" i="222"/>
  <c r="R13" i="222"/>
  <c r="S13" i="222" s="1"/>
  <c r="J13" i="222"/>
  <c r="K13" i="222" s="1"/>
  <c r="I13" i="222"/>
  <c r="G13" i="222"/>
  <c r="E13" i="222"/>
  <c r="AQ12" i="222"/>
  <c r="AH12" i="222"/>
  <c r="V12" i="222"/>
  <c r="R12" i="222"/>
  <c r="S12" i="222" s="1"/>
  <c r="J12" i="222"/>
  <c r="I12" i="222" s="1"/>
  <c r="G12" i="222"/>
  <c r="E12" i="222"/>
  <c r="V11" i="222"/>
  <c r="J11" i="222"/>
  <c r="K11" i="222" s="1"/>
  <c r="G11" i="222"/>
  <c r="E11" i="222"/>
  <c r="I23" i="222" l="1"/>
  <c r="I31" i="222"/>
  <c r="I29" i="222"/>
  <c r="I28" i="222"/>
  <c r="I27" i="222"/>
  <c r="I25" i="222"/>
  <c r="I24" i="222"/>
  <c r="K33" i="222"/>
  <c r="K34" i="222"/>
  <c r="I11" i="222"/>
  <c r="K12" i="222"/>
  <c r="I14" i="222"/>
  <c r="I32" i="222"/>
  <c r="I22" i="222"/>
  <c r="I21" i="222"/>
  <c r="I20" i="222"/>
  <c r="I19" i="222"/>
  <c r="S22" i="222"/>
  <c r="K17" i="222"/>
  <c r="I16" i="222"/>
  <c r="AI21" i="222"/>
  <c r="AH35" i="222"/>
  <c r="AG8" i="222"/>
  <c r="AI22" i="222"/>
  <c r="K18" i="222"/>
  <c r="K26" i="222"/>
  <c r="K30" i="222"/>
  <c r="AI17" i="222"/>
  <c r="AI33" i="222"/>
  <c r="AI34" i="222"/>
  <c r="AQ11" i="222"/>
  <c r="AQ35" i="222" s="1"/>
  <c r="T12" i="222"/>
  <c r="AI12" i="222" s="1"/>
  <c r="T13" i="222"/>
  <c r="AI13" i="222" s="1"/>
  <c r="T14" i="222"/>
  <c r="AI14" i="222" s="1"/>
  <c r="T15" i="222"/>
  <c r="AI15" i="222" s="1"/>
  <c r="T16" i="222"/>
  <c r="AI16" i="222" s="1"/>
  <c r="T17" i="222"/>
  <c r="T18" i="222"/>
  <c r="AI18" i="222" s="1"/>
  <c r="T19" i="222"/>
  <c r="AI19" i="222" s="1"/>
  <c r="T20" i="222"/>
  <c r="AI20" i="222" s="1"/>
  <c r="T23" i="222"/>
  <c r="AI23" i="222" s="1"/>
  <c r="T24" i="222"/>
  <c r="AI24" i="222" s="1"/>
  <c r="T25" i="222"/>
  <c r="AI25" i="222" s="1"/>
  <c r="T26" i="222"/>
  <c r="AI26" i="222" s="1"/>
  <c r="T27" i="222"/>
  <c r="AI27" i="222" s="1"/>
  <c r="T28" i="222"/>
  <c r="AI28" i="222" s="1"/>
  <c r="T29" i="222"/>
  <c r="AI29" i="222" s="1"/>
  <c r="T30" i="222"/>
  <c r="AI30" i="222" s="1"/>
  <c r="T31" i="222"/>
  <c r="AI31" i="222" s="1"/>
  <c r="T32" i="222"/>
  <c r="AI32" i="222" s="1"/>
  <c r="S33" i="222"/>
  <c r="S34" i="222"/>
  <c r="R11" i="222"/>
  <c r="S21" i="222"/>
  <c r="AP10" i="221"/>
  <c r="AP35" i="221" s="1"/>
  <c r="AG10" i="221"/>
  <c r="AG8" i="221" s="1"/>
  <c r="Q10" i="221"/>
  <c r="AR35" i="221"/>
  <c r="P35" i="221"/>
  <c r="AQ34" i="221"/>
  <c r="AH34" i="221"/>
  <c r="V34" i="221"/>
  <c r="R34" i="221"/>
  <c r="T34" i="221" s="1"/>
  <c r="J34" i="221"/>
  <c r="I34" i="221" s="1"/>
  <c r="G34" i="221"/>
  <c r="E34" i="221"/>
  <c r="AQ33" i="221"/>
  <c r="AH33" i="221"/>
  <c r="V33" i="221"/>
  <c r="R33" i="221"/>
  <c r="T33" i="221" s="1"/>
  <c r="K33" i="221"/>
  <c r="J33" i="221"/>
  <c r="I33" i="221" s="1"/>
  <c r="G33" i="221"/>
  <c r="E33" i="221"/>
  <c r="AW32" i="221"/>
  <c r="AQ32" i="221"/>
  <c r="AH32" i="221"/>
  <c r="V32" i="221"/>
  <c r="R32" i="221"/>
  <c r="J32" i="221"/>
  <c r="I32" i="221" s="1"/>
  <c r="G32" i="221"/>
  <c r="E32" i="221"/>
  <c r="AQ31" i="221"/>
  <c r="AH31" i="221"/>
  <c r="V31" i="221"/>
  <c r="R31" i="221"/>
  <c r="J31" i="221"/>
  <c r="I31" i="221" s="1"/>
  <c r="G31" i="221"/>
  <c r="E31" i="221"/>
  <c r="AQ30" i="221"/>
  <c r="AH30" i="221"/>
  <c r="V30" i="221"/>
  <c r="R30" i="221"/>
  <c r="T30" i="221" s="1"/>
  <c r="J30" i="221"/>
  <c r="I30" i="221" s="1"/>
  <c r="G30" i="221"/>
  <c r="E30" i="221"/>
  <c r="AQ29" i="221"/>
  <c r="AH29" i="221"/>
  <c r="V29" i="221"/>
  <c r="R29" i="221"/>
  <c r="J29" i="221"/>
  <c r="I29" i="221" s="1"/>
  <c r="G29" i="221"/>
  <c r="E29" i="221"/>
  <c r="AQ28" i="221"/>
  <c r="AH28" i="221"/>
  <c r="V28" i="221"/>
  <c r="R28" i="221"/>
  <c r="J28" i="221"/>
  <c r="I28" i="221" s="1"/>
  <c r="G28" i="221"/>
  <c r="E28" i="221"/>
  <c r="AQ27" i="221"/>
  <c r="AH27" i="221"/>
  <c r="V27" i="221"/>
  <c r="R27" i="221"/>
  <c r="J27" i="221"/>
  <c r="I27" i="221" s="1"/>
  <c r="G27" i="221"/>
  <c r="E27" i="221"/>
  <c r="AQ26" i="221"/>
  <c r="AH26" i="221"/>
  <c r="V26" i="221"/>
  <c r="R26" i="221"/>
  <c r="J26" i="221"/>
  <c r="I26" i="221" s="1"/>
  <c r="G26" i="221"/>
  <c r="E26" i="221"/>
  <c r="AQ25" i="221"/>
  <c r="AH25" i="221"/>
  <c r="V25" i="221"/>
  <c r="R25" i="221"/>
  <c r="J25" i="221"/>
  <c r="I25" i="221" s="1"/>
  <c r="G25" i="221"/>
  <c r="E25" i="221"/>
  <c r="AQ24" i="221"/>
  <c r="AH24" i="221"/>
  <c r="V24" i="221"/>
  <c r="R24" i="221"/>
  <c r="J24" i="221"/>
  <c r="I24" i="221" s="1"/>
  <c r="G24" i="221"/>
  <c r="E24" i="221"/>
  <c r="AQ23" i="221"/>
  <c r="AH23" i="221"/>
  <c r="V23" i="221"/>
  <c r="R23" i="221"/>
  <c r="T23" i="221" s="1"/>
  <c r="J23" i="221"/>
  <c r="I23" i="221" s="1"/>
  <c r="G23" i="221"/>
  <c r="AQ22" i="221"/>
  <c r="AH22" i="221"/>
  <c r="R22" i="221"/>
  <c r="T22" i="221" s="1"/>
  <c r="J22" i="221"/>
  <c r="I22" i="221" s="1"/>
  <c r="G22" i="221"/>
  <c r="E22" i="221"/>
  <c r="AQ21" i="221"/>
  <c r="AH21" i="221"/>
  <c r="R21" i="221"/>
  <c r="T21" i="221" s="1"/>
  <c r="J21" i="221"/>
  <c r="I21" i="221" s="1"/>
  <c r="G21" i="221"/>
  <c r="E21" i="221"/>
  <c r="AQ20" i="221"/>
  <c r="AH20" i="221"/>
  <c r="R20" i="221"/>
  <c r="T20" i="221" s="1"/>
  <c r="J20" i="221"/>
  <c r="I20" i="221" s="1"/>
  <c r="G20" i="221"/>
  <c r="E20" i="221"/>
  <c r="AQ19" i="221"/>
  <c r="AH19" i="221"/>
  <c r="V19" i="221"/>
  <c r="R19" i="221"/>
  <c r="T19" i="221" s="1"/>
  <c r="J19" i="221"/>
  <c r="I19" i="221" s="1"/>
  <c r="G19" i="221"/>
  <c r="E19" i="221"/>
  <c r="AQ18" i="221"/>
  <c r="AH18" i="221"/>
  <c r="V18" i="221"/>
  <c r="R18" i="221"/>
  <c r="S18" i="221" s="1"/>
  <c r="J18" i="221"/>
  <c r="I18" i="221" s="1"/>
  <c r="G18" i="221"/>
  <c r="E18" i="221"/>
  <c r="AQ17" i="221"/>
  <c r="AH17" i="221"/>
  <c r="V17" i="221"/>
  <c r="R17" i="221"/>
  <c r="T17" i="221" s="1"/>
  <c r="J17" i="221"/>
  <c r="I17" i="221" s="1"/>
  <c r="G17" i="221"/>
  <c r="E17" i="221"/>
  <c r="AQ16" i="221"/>
  <c r="AH16" i="221"/>
  <c r="V16" i="221"/>
  <c r="R16" i="221"/>
  <c r="S16" i="221" s="1"/>
  <c r="J16" i="221"/>
  <c r="I16" i="221" s="1"/>
  <c r="G16" i="221"/>
  <c r="E16" i="221"/>
  <c r="AQ15" i="221"/>
  <c r="AH15" i="221"/>
  <c r="V15" i="221"/>
  <c r="R15" i="221"/>
  <c r="J15" i="221"/>
  <c r="I15" i="221" s="1"/>
  <c r="G15" i="221"/>
  <c r="E15" i="221"/>
  <c r="AQ14" i="221"/>
  <c r="AH14" i="221"/>
  <c r="V14" i="221"/>
  <c r="R14" i="221"/>
  <c r="J14" i="221"/>
  <c r="I14" i="221" s="1"/>
  <c r="G14" i="221"/>
  <c r="E14" i="221"/>
  <c r="AQ13" i="221"/>
  <c r="AH13" i="221"/>
  <c r="V13" i="221"/>
  <c r="R13" i="221"/>
  <c r="T13" i="221" s="1"/>
  <c r="J13" i="221"/>
  <c r="I13" i="221" s="1"/>
  <c r="G13" i="221"/>
  <c r="E13" i="221"/>
  <c r="AQ12" i="221"/>
  <c r="AH12" i="221"/>
  <c r="V12" i="221"/>
  <c r="R12" i="221"/>
  <c r="S12" i="221" s="1"/>
  <c r="J12" i="221"/>
  <c r="I12" i="221" s="1"/>
  <c r="G12" i="221"/>
  <c r="E12" i="221"/>
  <c r="V11" i="221"/>
  <c r="J11" i="221"/>
  <c r="I11" i="221" s="1"/>
  <c r="G11" i="221"/>
  <c r="E11" i="221"/>
  <c r="Q35" i="221"/>
  <c r="S23" i="221" l="1"/>
  <c r="K21" i="221"/>
  <c r="K22" i="221"/>
  <c r="K34" i="221"/>
  <c r="S11" i="222"/>
  <c r="S35" i="222" s="1"/>
  <c r="R35" i="222"/>
  <c r="T11" i="222"/>
  <c r="AI33" i="221"/>
  <c r="S32" i="221"/>
  <c r="S31" i="221"/>
  <c r="T31" i="221"/>
  <c r="AI31" i="221" s="1"/>
  <c r="S30" i="221"/>
  <c r="T29" i="221"/>
  <c r="AI29" i="221" s="1"/>
  <c r="T28" i="221"/>
  <c r="AI28" i="221" s="1"/>
  <c r="S27" i="221"/>
  <c r="T27" i="221"/>
  <c r="AI27" i="221" s="1"/>
  <c r="S26" i="221"/>
  <c r="T26" i="221"/>
  <c r="AI26" i="221" s="1"/>
  <c r="T25" i="221"/>
  <c r="AI25" i="221" s="1"/>
  <c r="S24" i="221"/>
  <c r="AI23" i="221"/>
  <c r="S20" i="221"/>
  <c r="S19" i="221"/>
  <c r="T18" i="221"/>
  <c r="AI18" i="221" s="1"/>
  <c r="S15" i="221"/>
  <c r="T15" i="221"/>
  <c r="AI15" i="221" s="1"/>
  <c r="T14" i="221"/>
  <c r="AI14" i="221" s="1"/>
  <c r="S14" i="221"/>
  <c r="AI34" i="221"/>
  <c r="AI30" i="221"/>
  <c r="AI22" i="221"/>
  <c r="AI19" i="221"/>
  <c r="AI13" i="221"/>
  <c r="AI17" i="221"/>
  <c r="AH11" i="221"/>
  <c r="S28" i="221"/>
  <c r="S33" i="221"/>
  <c r="T24" i="221"/>
  <c r="AI24" i="221" s="1"/>
  <c r="S25" i="221"/>
  <c r="S29" i="221"/>
  <c r="T32" i="221"/>
  <c r="AI32" i="221" s="1"/>
  <c r="S34" i="221"/>
  <c r="S13" i="221"/>
  <c r="T16" i="221"/>
  <c r="AI16" i="221" s="1"/>
  <c r="S17" i="221"/>
  <c r="AI20" i="221"/>
  <c r="T12" i="221"/>
  <c r="AI12" i="221" s="1"/>
  <c r="AI21" i="221"/>
  <c r="AQ11" i="221"/>
  <c r="AQ35" i="221" s="1"/>
  <c r="K11" i="221"/>
  <c r="K18" i="221"/>
  <c r="K19" i="221"/>
  <c r="K20" i="221"/>
  <c r="S22" i="221"/>
  <c r="K23" i="221"/>
  <c r="K24" i="221"/>
  <c r="K25" i="221"/>
  <c r="K26" i="221"/>
  <c r="K27" i="221"/>
  <c r="K28" i="221"/>
  <c r="K29" i="221"/>
  <c r="K30" i="221"/>
  <c r="K31" i="221"/>
  <c r="K32" i="221"/>
  <c r="K12" i="221"/>
  <c r="K13" i="221"/>
  <c r="K14" i="221"/>
  <c r="R11" i="221"/>
  <c r="S21" i="221"/>
  <c r="K15" i="221"/>
  <c r="K16" i="221"/>
  <c r="K17" i="221"/>
  <c r="T35" i="222" l="1"/>
  <c r="AI35" i="222" s="1"/>
  <c r="AI11" i="222"/>
  <c r="AH35" i="221"/>
  <c r="S11" i="221"/>
  <c r="S35" i="221" s="1"/>
  <c r="R35" i="221"/>
  <c r="T11" i="221"/>
  <c r="T35" i="221" l="1"/>
  <c r="AI35" i="221" s="1"/>
  <c r="AI11" i="221"/>
  <c r="AP10" i="220" l="1"/>
  <c r="AQ11" i="220" s="1"/>
  <c r="AG10" i="220"/>
  <c r="AG8" i="220" s="1"/>
  <c r="Q10" i="220"/>
  <c r="AR35" i="220"/>
  <c r="P35" i="220"/>
  <c r="AQ34" i="220"/>
  <c r="AH34" i="220"/>
  <c r="V34" i="220"/>
  <c r="R34" i="220"/>
  <c r="J34" i="220"/>
  <c r="K34" i="220" s="1"/>
  <c r="G34" i="220"/>
  <c r="E34" i="220"/>
  <c r="AQ33" i="220"/>
  <c r="AH33" i="220"/>
  <c r="V33" i="220"/>
  <c r="R33" i="220"/>
  <c r="J33" i="220"/>
  <c r="K33" i="220" s="1"/>
  <c r="G33" i="220"/>
  <c r="E33" i="220"/>
  <c r="AW32" i="220"/>
  <c r="AQ32" i="220"/>
  <c r="AH32" i="220"/>
  <c r="V32" i="220"/>
  <c r="R32" i="220"/>
  <c r="J32" i="220"/>
  <c r="K32" i="220" s="1"/>
  <c r="G32" i="220"/>
  <c r="E32" i="220"/>
  <c r="AQ31" i="220"/>
  <c r="AH31" i="220"/>
  <c r="V31" i="220"/>
  <c r="R31" i="220"/>
  <c r="J31" i="220"/>
  <c r="I31" i="220" s="1"/>
  <c r="G31" i="220"/>
  <c r="E31" i="220"/>
  <c r="AQ30" i="220"/>
  <c r="AH30" i="220"/>
  <c r="V30" i="220"/>
  <c r="R30" i="220"/>
  <c r="J30" i="220"/>
  <c r="K30" i="220" s="1"/>
  <c r="I30" i="220"/>
  <c r="G30" i="220"/>
  <c r="E30" i="220"/>
  <c r="AQ29" i="220"/>
  <c r="AH29" i="220"/>
  <c r="V29" i="220"/>
  <c r="R29" i="220"/>
  <c r="J29" i="220"/>
  <c r="I29" i="220" s="1"/>
  <c r="G29" i="220"/>
  <c r="E29" i="220"/>
  <c r="AQ28" i="220"/>
  <c r="AH28" i="220"/>
  <c r="V28" i="220"/>
  <c r="R28" i="220"/>
  <c r="J28" i="220"/>
  <c r="K28" i="220" s="1"/>
  <c r="G28" i="220"/>
  <c r="E28" i="220"/>
  <c r="AQ27" i="220"/>
  <c r="AH27" i="220"/>
  <c r="V27" i="220"/>
  <c r="R27" i="220"/>
  <c r="J27" i="220"/>
  <c r="I27" i="220" s="1"/>
  <c r="G27" i="220"/>
  <c r="E27" i="220"/>
  <c r="AQ26" i="220"/>
  <c r="AH26" i="220"/>
  <c r="V26" i="220"/>
  <c r="R26" i="220"/>
  <c r="J26" i="220"/>
  <c r="K26" i="220" s="1"/>
  <c r="G26" i="220"/>
  <c r="E26" i="220"/>
  <c r="AQ25" i="220"/>
  <c r="AH25" i="220"/>
  <c r="V25" i="220"/>
  <c r="R25" i="220"/>
  <c r="K25" i="220"/>
  <c r="J25" i="220"/>
  <c r="I25" i="220" s="1"/>
  <c r="G25" i="220"/>
  <c r="E25" i="220"/>
  <c r="AQ24" i="220"/>
  <c r="AH24" i="220"/>
  <c r="V24" i="220"/>
  <c r="R24" i="220"/>
  <c r="J24" i="220"/>
  <c r="K24" i="220" s="1"/>
  <c r="G24" i="220"/>
  <c r="E24" i="220"/>
  <c r="AQ23" i="220"/>
  <c r="AH23" i="220"/>
  <c r="V23" i="220"/>
  <c r="R23" i="220"/>
  <c r="T23" i="220" s="1"/>
  <c r="J23" i="220"/>
  <c r="I23" i="220" s="1"/>
  <c r="G23" i="220"/>
  <c r="AQ22" i="220"/>
  <c r="AH22" i="220"/>
  <c r="R22" i="220"/>
  <c r="S22" i="220" s="1"/>
  <c r="J22" i="220"/>
  <c r="K22" i="220" s="1"/>
  <c r="G22" i="220"/>
  <c r="E22" i="220"/>
  <c r="AQ21" i="220"/>
  <c r="AH21" i="220"/>
  <c r="R21" i="220"/>
  <c r="T21" i="220" s="1"/>
  <c r="J21" i="220"/>
  <c r="I21" i="220" s="1"/>
  <c r="G21" i="220"/>
  <c r="E21" i="220"/>
  <c r="AQ20" i="220"/>
  <c r="AH20" i="220"/>
  <c r="R20" i="220"/>
  <c r="T20" i="220" s="1"/>
  <c r="J20" i="220"/>
  <c r="I20" i="220" s="1"/>
  <c r="G20" i="220"/>
  <c r="E20" i="220"/>
  <c r="AQ19" i="220"/>
  <c r="AH19" i="220"/>
  <c r="V19" i="220"/>
  <c r="R19" i="220"/>
  <c r="T19" i="220" s="1"/>
  <c r="J19" i="220"/>
  <c r="I19" i="220" s="1"/>
  <c r="G19" i="220"/>
  <c r="E19" i="220"/>
  <c r="AQ18" i="220"/>
  <c r="AH18" i="220"/>
  <c r="V18" i="220"/>
  <c r="R18" i="220"/>
  <c r="T18" i="220" s="1"/>
  <c r="J18" i="220"/>
  <c r="I18" i="220" s="1"/>
  <c r="G18" i="220"/>
  <c r="E18" i="220"/>
  <c r="AQ17" i="220"/>
  <c r="AH17" i="220"/>
  <c r="V17" i="220"/>
  <c r="R17" i="220"/>
  <c r="T17" i="220" s="1"/>
  <c r="J17" i="220"/>
  <c r="I17" i="220" s="1"/>
  <c r="G17" i="220"/>
  <c r="E17" i="220"/>
  <c r="AQ16" i="220"/>
  <c r="AH16" i="220"/>
  <c r="V16" i="220"/>
  <c r="R16" i="220"/>
  <c r="T16" i="220" s="1"/>
  <c r="J16" i="220"/>
  <c r="I16" i="220" s="1"/>
  <c r="G16" i="220"/>
  <c r="E16" i="220"/>
  <c r="AQ15" i="220"/>
  <c r="AH15" i="220"/>
  <c r="V15" i="220"/>
  <c r="R15" i="220"/>
  <c r="S15" i="220" s="1"/>
  <c r="J15" i="220"/>
  <c r="I15" i="220" s="1"/>
  <c r="G15" i="220"/>
  <c r="E15" i="220"/>
  <c r="AQ14" i="220"/>
  <c r="AH14" i="220"/>
  <c r="V14" i="220"/>
  <c r="R14" i="220"/>
  <c r="S14" i="220" s="1"/>
  <c r="J14" i="220"/>
  <c r="I14" i="220" s="1"/>
  <c r="G14" i="220"/>
  <c r="E14" i="220"/>
  <c r="AQ13" i="220"/>
  <c r="AH13" i="220"/>
  <c r="V13" i="220"/>
  <c r="R13" i="220"/>
  <c r="T13" i="220" s="1"/>
  <c r="J13" i="220"/>
  <c r="I13" i="220" s="1"/>
  <c r="G13" i="220"/>
  <c r="E13" i="220"/>
  <c r="AQ12" i="220"/>
  <c r="AH12" i="220"/>
  <c r="V12" i="220"/>
  <c r="R12" i="220"/>
  <c r="T12" i="220" s="1"/>
  <c r="J12" i="220"/>
  <c r="I12" i="220" s="1"/>
  <c r="G12" i="220"/>
  <c r="E12" i="220"/>
  <c r="AH11" i="220"/>
  <c r="V11" i="220"/>
  <c r="J11" i="220"/>
  <c r="I11" i="220" s="1"/>
  <c r="G11" i="220"/>
  <c r="E11" i="220"/>
  <c r="Q35" i="220"/>
  <c r="K23" i="220" l="1"/>
  <c r="I26" i="220"/>
  <c r="S34" i="220"/>
  <c r="T34" i="220"/>
  <c r="AI34" i="220" s="1"/>
  <c r="S33" i="220"/>
  <c r="T33" i="220"/>
  <c r="AI33" i="220" s="1"/>
  <c r="T32" i="220"/>
  <c r="AI32" i="220" s="1"/>
  <c r="T31" i="220"/>
  <c r="S31" i="220"/>
  <c r="I32" i="220"/>
  <c r="K31" i="220"/>
  <c r="T30" i="220"/>
  <c r="AI30" i="220" s="1"/>
  <c r="T29" i="220"/>
  <c r="AI29" i="220" s="1"/>
  <c r="S29" i="220"/>
  <c r="K29" i="220"/>
  <c r="I28" i="220"/>
  <c r="T28" i="220"/>
  <c r="AI28" i="220" s="1"/>
  <c r="T27" i="220"/>
  <c r="AI27" i="220" s="1"/>
  <c r="T26" i="220"/>
  <c r="AI26" i="220" s="1"/>
  <c r="T25" i="220"/>
  <c r="AI25" i="220" s="1"/>
  <c r="S25" i="220"/>
  <c r="T24" i="220"/>
  <c r="K27" i="220"/>
  <c r="I24" i="220"/>
  <c r="K21" i="220"/>
  <c r="AQ35" i="220"/>
  <c r="AI23" i="220"/>
  <c r="AI24" i="220"/>
  <c r="AI31" i="220"/>
  <c r="AH35" i="220"/>
  <c r="AI20" i="220"/>
  <c r="S26" i="220"/>
  <c r="AI13" i="220"/>
  <c r="AI17" i="220"/>
  <c r="S21" i="220"/>
  <c r="T22" i="220"/>
  <c r="AI22" i="220" s="1"/>
  <c r="S23" i="220"/>
  <c r="S27" i="220"/>
  <c r="AI12" i="220"/>
  <c r="AI16" i="220"/>
  <c r="S24" i="220"/>
  <c r="S28" i="220"/>
  <c r="S32" i="220"/>
  <c r="AI21" i="220"/>
  <c r="S30" i="220"/>
  <c r="AI19" i="220"/>
  <c r="AI18" i="220"/>
  <c r="T14" i="220"/>
  <c r="AI14" i="220" s="1"/>
  <c r="T15" i="220"/>
  <c r="AI15" i="220" s="1"/>
  <c r="K11" i="220"/>
  <c r="K12" i="220"/>
  <c r="K13" i="220"/>
  <c r="K14" i="220"/>
  <c r="K15" i="220"/>
  <c r="K16" i="220"/>
  <c r="K17" i="220"/>
  <c r="K18" i="220"/>
  <c r="K19" i="220"/>
  <c r="K20" i="220"/>
  <c r="I22" i="220"/>
  <c r="I33" i="220"/>
  <c r="I34" i="220"/>
  <c r="R11" i="220"/>
  <c r="AP35" i="220"/>
  <c r="S12" i="220"/>
  <c r="S13" i="220"/>
  <c r="S16" i="220"/>
  <c r="S17" i="220"/>
  <c r="S18" i="220"/>
  <c r="S19" i="220"/>
  <c r="S20" i="220"/>
  <c r="S11" i="220" l="1"/>
  <c r="S35" i="220" s="1"/>
  <c r="R35" i="220"/>
  <c r="T11" i="220"/>
  <c r="T35" i="220" l="1"/>
  <c r="AI35" i="220" s="1"/>
  <c r="AI11" i="220"/>
  <c r="E31" i="219" l="1"/>
  <c r="AR35" i="219" l="1"/>
  <c r="AP35" i="219"/>
  <c r="P35" i="219"/>
  <c r="AQ34" i="219"/>
  <c r="AH34" i="219"/>
  <c r="V34" i="219"/>
  <c r="R34" i="219"/>
  <c r="S34" i="219" s="1"/>
  <c r="J34" i="219"/>
  <c r="K34" i="219" s="1"/>
  <c r="G34" i="219"/>
  <c r="E34" i="219"/>
  <c r="AQ33" i="219"/>
  <c r="AH33" i="219"/>
  <c r="V33" i="219"/>
  <c r="R33" i="219"/>
  <c r="S33" i="219" s="1"/>
  <c r="J33" i="219"/>
  <c r="K33" i="219" s="1"/>
  <c r="G33" i="219"/>
  <c r="E33" i="219"/>
  <c r="AW32" i="219"/>
  <c r="AQ32" i="219"/>
  <c r="AH32" i="219"/>
  <c r="V32" i="219"/>
  <c r="R32" i="219"/>
  <c r="J32" i="219"/>
  <c r="I32" i="219" s="1"/>
  <c r="G32" i="219"/>
  <c r="E32" i="219"/>
  <c r="AQ31" i="219"/>
  <c r="AH31" i="219"/>
  <c r="V31" i="219"/>
  <c r="R31" i="219"/>
  <c r="J31" i="219"/>
  <c r="K31" i="219" s="1"/>
  <c r="G31" i="219"/>
  <c r="AQ30" i="219"/>
  <c r="AH30" i="219"/>
  <c r="V30" i="219"/>
  <c r="R30" i="219"/>
  <c r="J30" i="219"/>
  <c r="K30" i="219" s="1"/>
  <c r="G30" i="219"/>
  <c r="E30" i="219"/>
  <c r="AQ29" i="219"/>
  <c r="AH29" i="219"/>
  <c r="V29" i="219"/>
  <c r="R29" i="219"/>
  <c r="J29" i="219"/>
  <c r="K29" i="219" s="1"/>
  <c r="G29" i="219"/>
  <c r="E29" i="219"/>
  <c r="AQ28" i="219"/>
  <c r="AH28" i="219"/>
  <c r="V28" i="219"/>
  <c r="R28" i="219"/>
  <c r="J28" i="219"/>
  <c r="K28" i="219" s="1"/>
  <c r="G28" i="219"/>
  <c r="E28" i="219"/>
  <c r="AQ27" i="219"/>
  <c r="AH27" i="219"/>
  <c r="V27" i="219"/>
  <c r="R27" i="219"/>
  <c r="J27" i="219"/>
  <c r="K27" i="219" s="1"/>
  <c r="G27" i="219"/>
  <c r="E27" i="219"/>
  <c r="AQ26" i="219"/>
  <c r="AH26" i="219"/>
  <c r="V26" i="219"/>
  <c r="R26" i="219"/>
  <c r="J26" i="219"/>
  <c r="K26" i="219" s="1"/>
  <c r="G26" i="219"/>
  <c r="E26" i="219"/>
  <c r="AQ25" i="219"/>
  <c r="AH25" i="219"/>
  <c r="V25" i="219"/>
  <c r="R25" i="219"/>
  <c r="J25" i="219"/>
  <c r="K25" i="219" s="1"/>
  <c r="G25" i="219"/>
  <c r="E25" i="219"/>
  <c r="AQ24" i="219"/>
  <c r="AH24" i="219"/>
  <c r="V24" i="219"/>
  <c r="R24" i="219"/>
  <c r="S24" i="219" s="1"/>
  <c r="J24" i="219"/>
  <c r="K24" i="219" s="1"/>
  <c r="G24" i="219"/>
  <c r="E24" i="219"/>
  <c r="AQ23" i="219"/>
  <c r="AH23" i="219"/>
  <c r="V23" i="219"/>
  <c r="R23" i="219"/>
  <c r="S23" i="219" s="1"/>
  <c r="J23" i="219"/>
  <c r="K23" i="219" s="1"/>
  <c r="G23" i="219"/>
  <c r="E23" i="219"/>
  <c r="AQ22" i="219"/>
  <c r="AH22" i="219"/>
  <c r="V22" i="219"/>
  <c r="R22" i="219"/>
  <c r="S22" i="219" s="1"/>
  <c r="J22" i="219"/>
  <c r="K22" i="219" s="1"/>
  <c r="G22" i="219"/>
  <c r="E22" i="219"/>
  <c r="AQ21" i="219"/>
  <c r="AH21" i="219"/>
  <c r="R21" i="219"/>
  <c r="S21" i="219" s="1"/>
  <c r="J21" i="219"/>
  <c r="I21" i="219" s="1"/>
  <c r="G21" i="219"/>
  <c r="E21" i="219"/>
  <c r="AQ20" i="219"/>
  <c r="AH20" i="219"/>
  <c r="R20" i="219"/>
  <c r="S20" i="219" s="1"/>
  <c r="J20" i="219"/>
  <c r="I20" i="219" s="1"/>
  <c r="G20" i="219"/>
  <c r="E20" i="219"/>
  <c r="AQ19" i="219"/>
  <c r="AH19" i="219"/>
  <c r="V19" i="219"/>
  <c r="R19" i="219"/>
  <c r="S19" i="219" s="1"/>
  <c r="J19" i="219"/>
  <c r="I19" i="219" s="1"/>
  <c r="G19" i="219"/>
  <c r="E19" i="219"/>
  <c r="AQ18" i="219"/>
  <c r="AH18" i="219"/>
  <c r="V18" i="219"/>
  <c r="R18" i="219"/>
  <c r="T18" i="219" s="1"/>
  <c r="J18" i="219"/>
  <c r="I18" i="219" s="1"/>
  <c r="G18" i="219"/>
  <c r="E18" i="219"/>
  <c r="AQ17" i="219"/>
  <c r="AH17" i="219"/>
  <c r="V17" i="219"/>
  <c r="R17" i="219"/>
  <c r="S17" i="219" s="1"/>
  <c r="J17" i="219"/>
  <c r="I17" i="219" s="1"/>
  <c r="G17" i="219"/>
  <c r="E17" i="219"/>
  <c r="AQ16" i="219"/>
  <c r="AH16" i="219"/>
  <c r="V16" i="219"/>
  <c r="R16" i="219"/>
  <c r="T16" i="219" s="1"/>
  <c r="J16" i="219"/>
  <c r="I16" i="219" s="1"/>
  <c r="G16" i="219"/>
  <c r="E16" i="219"/>
  <c r="AQ15" i="219"/>
  <c r="AH15" i="219"/>
  <c r="V15" i="219"/>
  <c r="R15" i="219"/>
  <c r="S15" i="219" s="1"/>
  <c r="J15" i="219"/>
  <c r="I15" i="219" s="1"/>
  <c r="G15" i="219"/>
  <c r="E15" i="219"/>
  <c r="AQ14" i="219"/>
  <c r="AH14" i="219"/>
  <c r="V14" i="219"/>
  <c r="R14" i="219"/>
  <c r="S14" i="219" s="1"/>
  <c r="J14" i="219"/>
  <c r="I14" i="219" s="1"/>
  <c r="G14" i="219"/>
  <c r="E14" i="219"/>
  <c r="AQ13" i="219"/>
  <c r="AH13" i="219"/>
  <c r="V13" i="219"/>
  <c r="R13" i="219"/>
  <c r="T13" i="219" s="1"/>
  <c r="J13" i="219"/>
  <c r="I13" i="219" s="1"/>
  <c r="G13" i="219"/>
  <c r="E13" i="219"/>
  <c r="AQ12" i="219"/>
  <c r="AH12" i="219"/>
  <c r="V12" i="219"/>
  <c r="R12" i="219"/>
  <c r="S12" i="219" s="1"/>
  <c r="J12" i="219"/>
  <c r="I12" i="219" s="1"/>
  <c r="G12" i="219"/>
  <c r="E12" i="219"/>
  <c r="AQ11" i="219"/>
  <c r="AH11" i="219"/>
  <c r="V11" i="219"/>
  <c r="R11" i="219"/>
  <c r="S11" i="219" s="1"/>
  <c r="J11" i="219"/>
  <c r="I11" i="219" s="1"/>
  <c r="G11" i="219"/>
  <c r="E11" i="219"/>
  <c r="Q35" i="219"/>
  <c r="AG8" i="219"/>
  <c r="T32" i="219" l="1"/>
  <c r="AI32" i="219" s="1"/>
  <c r="T31" i="219"/>
  <c r="AI31" i="219" s="1"/>
  <c r="S30" i="219"/>
  <c r="S29" i="219"/>
  <c r="S28" i="219"/>
  <c r="S27" i="219"/>
  <c r="S26" i="219"/>
  <c r="S25" i="219"/>
  <c r="K32" i="219"/>
  <c r="I31" i="219"/>
  <c r="T33" i="219"/>
  <c r="AI33" i="219" s="1"/>
  <c r="T34" i="219"/>
  <c r="AI34" i="219" s="1"/>
  <c r="AI16" i="219"/>
  <c r="AQ35" i="219"/>
  <c r="AH35" i="219"/>
  <c r="T21" i="219"/>
  <c r="AI21" i="219" s="1"/>
  <c r="AI13" i="219"/>
  <c r="S32" i="219"/>
  <c r="T22" i="219"/>
  <c r="AI22" i="219" s="1"/>
  <c r="T23" i="219"/>
  <c r="AI23" i="219" s="1"/>
  <c r="T24" i="219"/>
  <c r="AI24" i="219" s="1"/>
  <c r="T25" i="219"/>
  <c r="AI25" i="219" s="1"/>
  <c r="T26" i="219"/>
  <c r="AI26" i="219" s="1"/>
  <c r="T27" i="219"/>
  <c r="AI27" i="219" s="1"/>
  <c r="T28" i="219"/>
  <c r="AI28" i="219" s="1"/>
  <c r="T29" i="219"/>
  <c r="AI29" i="219" s="1"/>
  <c r="T30" i="219"/>
  <c r="AI30" i="219" s="1"/>
  <c r="S31" i="219"/>
  <c r="K21" i="219"/>
  <c r="AI18" i="219"/>
  <c r="T11" i="219"/>
  <c r="AI11" i="219" s="1"/>
  <c r="T12" i="219"/>
  <c r="AI12" i="219" s="1"/>
  <c r="T14" i="219"/>
  <c r="AI14" i="219" s="1"/>
  <c r="T15" i="219"/>
  <c r="AI15" i="219" s="1"/>
  <c r="T17" i="219"/>
  <c r="AI17" i="219" s="1"/>
  <c r="T19" i="219"/>
  <c r="AI19" i="219" s="1"/>
  <c r="T20" i="219"/>
  <c r="AI20" i="219" s="1"/>
  <c r="K11" i="219"/>
  <c r="K12" i="219"/>
  <c r="K13" i="219"/>
  <c r="K14" i="219"/>
  <c r="K15" i="219"/>
  <c r="K16" i="219"/>
  <c r="K17" i="219"/>
  <c r="K18" i="219"/>
  <c r="K19" i="219"/>
  <c r="K20" i="219"/>
  <c r="I22" i="219"/>
  <c r="I23" i="219"/>
  <c r="I24" i="219"/>
  <c r="I25" i="219"/>
  <c r="I26" i="219"/>
  <c r="I27" i="219"/>
  <c r="I28" i="219"/>
  <c r="I29" i="219"/>
  <c r="I30" i="219"/>
  <c r="I33" i="219"/>
  <c r="I34" i="219"/>
  <c r="R35" i="219"/>
  <c r="S13" i="219"/>
  <c r="S16" i="219"/>
  <c r="S18" i="219"/>
  <c r="S35" i="219" l="1"/>
  <c r="T35" i="219"/>
  <c r="AI35" i="219" s="1"/>
  <c r="AG10" i="218" l="1"/>
  <c r="Q10" i="218"/>
  <c r="AQ11" i="218" l="1"/>
  <c r="AH11" i="218"/>
  <c r="Q35" i="218"/>
  <c r="AR35" i="218"/>
  <c r="P35" i="218"/>
  <c r="AQ34" i="218"/>
  <c r="AH34" i="218"/>
  <c r="V34" i="218"/>
  <c r="R34" i="218"/>
  <c r="T34" i="218" s="1"/>
  <c r="J34" i="218"/>
  <c r="K34" i="218" s="1"/>
  <c r="G34" i="218"/>
  <c r="E34" i="218"/>
  <c r="AQ33" i="218"/>
  <c r="AH33" i="218"/>
  <c r="V33" i="218"/>
  <c r="R33" i="218"/>
  <c r="T33" i="218" s="1"/>
  <c r="J33" i="218"/>
  <c r="I33" i="218" s="1"/>
  <c r="G33" i="218"/>
  <c r="E33" i="218"/>
  <c r="AW32" i="218"/>
  <c r="AQ32" i="218"/>
  <c r="AH32" i="218"/>
  <c r="V32" i="218"/>
  <c r="R32" i="218"/>
  <c r="J32" i="218"/>
  <c r="I32" i="218" s="1"/>
  <c r="G32" i="218"/>
  <c r="E32" i="218"/>
  <c r="AQ31" i="218"/>
  <c r="AH31" i="218"/>
  <c r="V31" i="218"/>
  <c r="R31" i="218"/>
  <c r="J31" i="218"/>
  <c r="I31" i="218" s="1"/>
  <c r="G31" i="218"/>
  <c r="AQ30" i="218"/>
  <c r="AH30" i="218"/>
  <c r="V30" i="218"/>
  <c r="R30" i="218"/>
  <c r="J30" i="218"/>
  <c r="I30" i="218" s="1"/>
  <c r="G30" i="218"/>
  <c r="E30" i="218"/>
  <c r="AQ29" i="218"/>
  <c r="AH29" i="218"/>
  <c r="V29" i="218"/>
  <c r="R29" i="218"/>
  <c r="J29" i="218"/>
  <c r="I29" i="218" s="1"/>
  <c r="G29" i="218"/>
  <c r="E29" i="218"/>
  <c r="AQ28" i="218"/>
  <c r="AH28" i="218"/>
  <c r="V28" i="218"/>
  <c r="R28" i="218"/>
  <c r="J28" i="218"/>
  <c r="I28" i="218" s="1"/>
  <c r="G28" i="218"/>
  <c r="E28" i="218"/>
  <c r="AQ27" i="218"/>
  <c r="AH27" i="218"/>
  <c r="V27" i="218"/>
  <c r="R27" i="218"/>
  <c r="J27" i="218"/>
  <c r="I27" i="218" s="1"/>
  <c r="G27" i="218"/>
  <c r="E27" i="218"/>
  <c r="AQ26" i="218"/>
  <c r="AH26" i="218"/>
  <c r="V26" i="218"/>
  <c r="R26" i="218"/>
  <c r="J26" i="218"/>
  <c r="I26" i="218" s="1"/>
  <c r="G26" i="218"/>
  <c r="E26" i="218"/>
  <c r="AQ25" i="218"/>
  <c r="AH25" i="218"/>
  <c r="V25" i="218"/>
  <c r="R25" i="218"/>
  <c r="J25" i="218"/>
  <c r="I25" i="218" s="1"/>
  <c r="G25" i="218"/>
  <c r="E25" i="218"/>
  <c r="AQ24" i="218"/>
  <c r="AH24" i="218"/>
  <c r="V24" i="218"/>
  <c r="R24" i="218"/>
  <c r="T24" i="218" s="1"/>
  <c r="J24" i="218"/>
  <c r="I24" i="218" s="1"/>
  <c r="G24" i="218"/>
  <c r="E24" i="218"/>
  <c r="AQ23" i="218"/>
  <c r="AH23" i="218"/>
  <c r="V23" i="218"/>
  <c r="R23" i="218"/>
  <c r="S23" i="218" s="1"/>
  <c r="J23" i="218"/>
  <c r="I23" i="218" s="1"/>
  <c r="G23" i="218"/>
  <c r="E23" i="218"/>
  <c r="AQ22" i="218"/>
  <c r="AH22" i="218"/>
  <c r="V22" i="218"/>
  <c r="R22" i="218"/>
  <c r="T22" i="218" s="1"/>
  <c r="J22" i="218"/>
  <c r="I22" i="218" s="1"/>
  <c r="G22" i="218"/>
  <c r="E22" i="218"/>
  <c r="AQ21" i="218"/>
  <c r="AH21" i="218"/>
  <c r="R21" i="218"/>
  <c r="T21" i="218" s="1"/>
  <c r="J21" i="218"/>
  <c r="I21" i="218" s="1"/>
  <c r="G21" i="218"/>
  <c r="E21" i="218"/>
  <c r="AQ20" i="218"/>
  <c r="AH20" i="218"/>
  <c r="R20" i="218"/>
  <c r="T20" i="218" s="1"/>
  <c r="J20" i="218"/>
  <c r="I20" i="218" s="1"/>
  <c r="G20" i="218"/>
  <c r="E20" i="218"/>
  <c r="AQ19" i="218"/>
  <c r="AH19" i="218"/>
  <c r="V19" i="218"/>
  <c r="R19" i="218"/>
  <c r="T19" i="218" s="1"/>
  <c r="J19" i="218"/>
  <c r="I19" i="218" s="1"/>
  <c r="G19" i="218"/>
  <c r="E19" i="218"/>
  <c r="AQ18" i="218"/>
  <c r="AH18" i="218"/>
  <c r="V18" i="218"/>
  <c r="R18" i="218"/>
  <c r="T18" i="218" s="1"/>
  <c r="J18" i="218"/>
  <c r="I18" i="218" s="1"/>
  <c r="G18" i="218"/>
  <c r="E18" i="218"/>
  <c r="AQ17" i="218"/>
  <c r="AH17" i="218"/>
  <c r="V17" i="218"/>
  <c r="R17" i="218"/>
  <c r="T17" i="218" s="1"/>
  <c r="J17" i="218"/>
  <c r="I17" i="218" s="1"/>
  <c r="G17" i="218"/>
  <c r="E17" i="218"/>
  <c r="AQ16" i="218"/>
  <c r="AH16" i="218"/>
  <c r="V16" i="218"/>
  <c r="R16" i="218"/>
  <c r="T16" i="218" s="1"/>
  <c r="J16" i="218"/>
  <c r="I16" i="218" s="1"/>
  <c r="G16" i="218"/>
  <c r="E16" i="218"/>
  <c r="AQ15" i="218"/>
  <c r="AH15" i="218"/>
  <c r="V15" i="218"/>
  <c r="R15" i="218"/>
  <c r="T15" i="218" s="1"/>
  <c r="J15" i="218"/>
  <c r="I15" i="218" s="1"/>
  <c r="G15" i="218"/>
  <c r="E15" i="218"/>
  <c r="AQ14" i="218"/>
  <c r="AH14" i="218"/>
  <c r="V14" i="218"/>
  <c r="R14" i="218"/>
  <c r="T14" i="218" s="1"/>
  <c r="J14" i="218"/>
  <c r="I14" i="218" s="1"/>
  <c r="G14" i="218"/>
  <c r="E14" i="218"/>
  <c r="AQ13" i="218"/>
  <c r="AH13" i="218"/>
  <c r="V13" i="218"/>
  <c r="R13" i="218"/>
  <c r="T13" i="218" s="1"/>
  <c r="J13" i="218"/>
  <c r="I13" i="218" s="1"/>
  <c r="G13" i="218"/>
  <c r="E13" i="218"/>
  <c r="AQ12" i="218"/>
  <c r="AH12" i="218"/>
  <c r="V12" i="218"/>
  <c r="R12" i="218"/>
  <c r="T12" i="218" s="1"/>
  <c r="J12" i="218"/>
  <c r="I12" i="218" s="1"/>
  <c r="G12" i="218"/>
  <c r="E12" i="218"/>
  <c r="V11" i="218"/>
  <c r="J11" i="218"/>
  <c r="I11" i="218" s="1"/>
  <c r="G11" i="218"/>
  <c r="E11" i="218"/>
  <c r="AG8" i="218"/>
  <c r="T32" i="218" l="1"/>
  <c r="S31" i="218"/>
  <c r="T30" i="218"/>
  <c r="AI30" i="218" s="1"/>
  <c r="T29" i="218"/>
  <c r="AI29" i="218" s="1"/>
  <c r="T28" i="218"/>
  <c r="S27" i="218"/>
  <c r="T26" i="218"/>
  <c r="AI26" i="218" s="1"/>
  <c r="T25" i="218"/>
  <c r="AI25" i="218" s="1"/>
  <c r="S28" i="218"/>
  <c r="T27" i="218"/>
  <c r="AI27" i="218" s="1"/>
  <c r="S32" i="218"/>
  <c r="S24" i="218"/>
  <c r="T31" i="218"/>
  <c r="AI31" i="218" s="1"/>
  <c r="AI22" i="218"/>
  <c r="T23" i="218"/>
  <c r="AI23" i="218" s="1"/>
  <c r="K14" i="218"/>
  <c r="K15" i="218"/>
  <c r="K16" i="218"/>
  <c r="K17" i="218"/>
  <c r="K18" i="218"/>
  <c r="K19" i="218"/>
  <c r="K20" i="218"/>
  <c r="K21" i="218"/>
  <c r="S25" i="218"/>
  <c r="S29" i="218"/>
  <c r="I34" i="218"/>
  <c r="K12" i="218"/>
  <c r="K13" i="218"/>
  <c r="AQ35" i="218"/>
  <c r="AH35" i="218"/>
  <c r="AI24" i="218"/>
  <c r="AI28" i="218"/>
  <c r="AI32" i="218"/>
  <c r="AI33" i="218"/>
  <c r="AI34" i="218"/>
  <c r="AI20" i="218"/>
  <c r="AI21" i="218"/>
  <c r="S22" i="218"/>
  <c r="S26" i="218"/>
  <c r="S30" i="218"/>
  <c r="S33" i="218"/>
  <c r="S21" i="218"/>
  <c r="S34" i="218"/>
  <c r="K33" i="218"/>
  <c r="K11" i="218"/>
  <c r="AI12" i="218"/>
  <c r="AI13" i="218"/>
  <c r="AI14" i="218"/>
  <c r="AI15" i="218"/>
  <c r="AI16" i="218"/>
  <c r="AI17" i="218"/>
  <c r="AI18" i="218"/>
  <c r="AI19" i="218"/>
  <c r="S12" i="218"/>
  <c r="S13" i="218"/>
  <c r="S14" i="218"/>
  <c r="S15" i="218"/>
  <c r="S16" i="218"/>
  <c r="S17" i="218"/>
  <c r="S18" i="218"/>
  <c r="S19" i="218"/>
  <c r="S20" i="218"/>
  <c r="K22" i="218"/>
  <c r="K23" i="218"/>
  <c r="K24" i="218"/>
  <c r="K25" i="218"/>
  <c r="K26" i="218"/>
  <c r="K27" i="218"/>
  <c r="K28" i="218"/>
  <c r="K29" i="218"/>
  <c r="K30" i="218"/>
  <c r="K31" i="218"/>
  <c r="K32" i="218"/>
  <c r="AP35" i="218"/>
  <c r="R11" i="218"/>
  <c r="T11" i="218" l="1"/>
  <c r="S11" i="218"/>
  <c r="S35" i="218" s="1"/>
  <c r="R35" i="218"/>
  <c r="T35" i="218" l="1"/>
  <c r="AI35" i="218" s="1"/>
  <c r="AI11" i="218"/>
  <c r="E23" i="217" l="1"/>
  <c r="E24" i="217"/>
  <c r="E25" i="217"/>
  <c r="E26" i="217"/>
  <c r="E27" i="217"/>
  <c r="E28" i="217"/>
  <c r="E29" i="217"/>
  <c r="E30" i="217"/>
  <c r="E31" i="217"/>
  <c r="E32" i="217"/>
  <c r="E33" i="217"/>
  <c r="E34" i="217"/>
  <c r="AP10" i="217" l="1"/>
  <c r="AP35" i="217" s="1"/>
  <c r="AG10" i="217"/>
  <c r="AH11" i="217" s="1"/>
  <c r="Q10" i="217"/>
  <c r="R11" i="217" s="1"/>
  <c r="T11" i="217" s="1"/>
  <c r="AR35" i="217"/>
  <c r="P35" i="217"/>
  <c r="AQ34" i="217"/>
  <c r="AH34" i="217"/>
  <c r="V34" i="217"/>
  <c r="R34" i="217"/>
  <c r="J34" i="217"/>
  <c r="I34" i="217" s="1"/>
  <c r="G34" i="217"/>
  <c r="AQ33" i="217"/>
  <c r="AH33" i="217"/>
  <c r="V33" i="217"/>
  <c r="R33" i="217"/>
  <c r="J33" i="217"/>
  <c r="I33" i="217" s="1"/>
  <c r="G33" i="217"/>
  <c r="AW32" i="217"/>
  <c r="AQ32" i="217"/>
  <c r="AH32" i="217"/>
  <c r="V32" i="217"/>
  <c r="R32" i="217"/>
  <c r="J32" i="217"/>
  <c r="I32" i="217" s="1"/>
  <c r="G32" i="217"/>
  <c r="AQ31" i="217"/>
  <c r="AH31" i="217"/>
  <c r="V31" i="217"/>
  <c r="R31" i="217"/>
  <c r="J31" i="217"/>
  <c r="I31" i="217" s="1"/>
  <c r="G31" i="217"/>
  <c r="AQ30" i="217"/>
  <c r="AH30" i="217"/>
  <c r="V30" i="217"/>
  <c r="R30" i="217"/>
  <c r="J30" i="217"/>
  <c r="K30" i="217" s="1"/>
  <c r="G30" i="217"/>
  <c r="AQ29" i="217"/>
  <c r="AH29" i="217"/>
  <c r="V29" i="217"/>
  <c r="R29" i="217"/>
  <c r="J29" i="217"/>
  <c r="K29" i="217" s="1"/>
  <c r="G29" i="217"/>
  <c r="AQ28" i="217"/>
  <c r="AH28" i="217"/>
  <c r="V28" i="217"/>
  <c r="R28" i="217"/>
  <c r="J28" i="217"/>
  <c r="I28" i="217" s="1"/>
  <c r="G28" i="217"/>
  <c r="AQ27" i="217"/>
  <c r="AH27" i="217"/>
  <c r="V27" i="217"/>
  <c r="R27" i="217"/>
  <c r="J27" i="217"/>
  <c r="I27" i="217" s="1"/>
  <c r="G27" i="217"/>
  <c r="AQ26" i="217"/>
  <c r="AH26" i="217"/>
  <c r="V26" i="217"/>
  <c r="R26" i="217"/>
  <c r="J26" i="217"/>
  <c r="K26" i="217" s="1"/>
  <c r="G26" i="217"/>
  <c r="AQ25" i="217"/>
  <c r="AH25" i="217"/>
  <c r="V25" i="217"/>
  <c r="R25" i="217"/>
  <c r="J25" i="217"/>
  <c r="K25" i="217" s="1"/>
  <c r="G25" i="217"/>
  <c r="AQ24" i="217"/>
  <c r="AH24" i="217"/>
  <c r="V24" i="217"/>
  <c r="R24" i="217"/>
  <c r="J24" i="217"/>
  <c r="I24" i="217" s="1"/>
  <c r="G24" i="217"/>
  <c r="AQ23" i="217"/>
  <c r="AH23" i="217"/>
  <c r="V23" i="217"/>
  <c r="R23" i="217"/>
  <c r="S23" i="217" s="1"/>
  <c r="J23" i="217"/>
  <c r="K23" i="217" s="1"/>
  <c r="G23" i="217"/>
  <c r="AQ22" i="217"/>
  <c r="AH22" i="217"/>
  <c r="V22" i="217"/>
  <c r="R22" i="217"/>
  <c r="S22" i="217" s="1"/>
  <c r="J22" i="217"/>
  <c r="I22" i="217" s="1"/>
  <c r="G22" i="217"/>
  <c r="E22" i="217"/>
  <c r="AQ21" i="217"/>
  <c r="AH21" i="217"/>
  <c r="R21" i="217"/>
  <c r="T21" i="217" s="1"/>
  <c r="J21" i="217"/>
  <c r="K21" i="217" s="1"/>
  <c r="G21" i="217"/>
  <c r="E21" i="217"/>
  <c r="AQ20" i="217"/>
  <c r="AH20" i="217"/>
  <c r="R20" i="217"/>
  <c r="T20" i="217" s="1"/>
  <c r="J20" i="217"/>
  <c r="K20" i="217" s="1"/>
  <c r="G20" i="217"/>
  <c r="E20" i="217"/>
  <c r="AQ19" i="217"/>
  <c r="AH19" i="217"/>
  <c r="V19" i="217"/>
  <c r="R19" i="217"/>
  <c r="T19" i="217" s="1"/>
  <c r="J19" i="217"/>
  <c r="K19" i="217" s="1"/>
  <c r="G19" i="217"/>
  <c r="E19" i="217"/>
  <c r="AQ18" i="217"/>
  <c r="AH18" i="217"/>
  <c r="V18" i="217"/>
  <c r="R18" i="217"/>
  <c r="T18" i="217" s="1"/>
  <c r="J18" i="217"/>
  <c r="K18" i="217" s="1"/>
  <c r="G18" i="217"/>
  <c r="E18" i="217"/>
  <c r="AQ17" i="217"/>
  <c r="AH17" i="217"/>
  <c r="V17" i="217"/>
  <c r="R17" i="217"/>
  <c r="T17" i="217" s="1"/>
  <c r="J17" i="217"/>
  <c r="K17" i="217" s="1"/>
  <c r="G17" i="217"/>
  <c r="E17" i="217"/>
  <c r="AQ16" i="217"/>
  <c r="AH16" i="217"/>
  <c r="V16" i="217"/>
  <c r="R16" i="217"/>
  <c r="T16" i="217" s="1"/>
  <c r="J16" i="217"/>
  <c r="K16" i="217" s="1"/>
  <c r="G16" i="217"/>
  <c r="E16" i="217"/>
  <c r="AQ15" i="217"/>
  <c r="AH15" i="217"/>
  <c r="V15" i="217"/>
  <c r="R15" i="217"/>
  <c r="T15" i="217" s="1"/>
  <c r="J15" i="217"/>
  <c r="K15" i="217" s="1"/>
  <c r="G15" i="217"/>
  <c r="E15" i="217"/>
  <c r="AQ14" i="217"/>
  <c r="AH14" i="217"/>
  <c r="V14" i="217"/>
  <c r="R14" i="217"/>
  <c r="T14" i="217" s="1"/>
  <c r="J14" i="217"/>
  <c r="K14" i="217" s="1"/>
  <c r="G14" i="217"/>
  <c r="E14" i="217"/>
  <c r="AQ13" i="217"/>
  <c r="AH13" i="217"/>
  <c r="V13" i="217"/>
  <c r="R13" i="217"/>
  <c r="T13" i="217" s="1"/>
  <c r="J13" i="217"/>
  <c r="K13" i="217" s="1"/>
  <c r="G13" i="217"/>
  <c r="E13" i="217"/>
  <c r="AQ12" i="217"/>
  <c r="AH12" i="217"/>
  <c r="V12" i="217"/>
  <c r="R12" i="217"/>
  <c r="T12" i="217" s="1"/>
  <c r="J12" i="217"/>
  <c r="K12" i="217" s="1"/>
  <c r="G12" i="217"/>
  <c r="E12" i="217"/>
  <c r="V11" i="217"/>
  <c r="J11" i="217"/>
  <c r="K11" i="217" s="1"/>
  <c r="G11" i="217"/>
  <c r="E11" i="217"/>
  <c r="T34" i="217" l="1"/>
  <c r="AI34" i="217" s="1"/>
  <c r="T33" i="217"/>
  <c r="T32" i="217"/>
  <c r="AI32" i="217" s="1"/>
  <c r="T31" i="217"/>
  <c r="T30" i="217"/>
  <c r="AI30" i="217" s="1"/>
  <c r="S29" i="217"/>
  <c r="T28" i="217"/>
  <c r="AI28" i="217" s="1"/>
  <c r="S27" i="217"/>
  <c r="I26" i="217"/>
  <c r="T26" i="217"/>
  <c r="AI26" i="217" s="1"/>
  <c r="I25" i="217"/>
  <c r="T24" i="217"/>
  <c r="S25" i="217"/>
  <c r="I12" i="217"/>
  <c r="I13" i="217"/>
  <c r="I14" i="217"/>
  <c r="I15" i="217"/>
  <c r="I16" i="217"/>
  <c r="I17" i="217"/>
  <c r="I18" i="217"/>
  <c r="K31" i="217"/>
  <c r="K27" i="217"/>
  <c r="I11" i="217"/>
  <c r="I20" i="217"/>
  <c r="I29" i="217"/>
  <c r="I30" i="217"/>
  <c r="K24" i="217"/>
  <c r="K28" i="217"/>
  <c r="K32" i="217"/>
  <c r="K33" i="217"/>
  <c r="K34" i="217"/>
  <c r="I23" i="217"/>
  <c r="K22" i="217"/>
  <c r="I19" i="217"/>
  <c r="T22" i="217"/>
  <c r="AI22" i="217" s="1"/>
  <c r="S20" i="217"/>
  <c r="S17" i="217"/>
  <c r="AG8" i="217"/>
  <c r="AQ11" i="217"/>
  <c r="AQ35" i="217" s="1"/>
  <c r="AI17" i="217"/>
  <c r="AI18" i="217"/>
  <c r="AI19" i="217"/>
  <c r="AI20" i="217"/>
  <c r="AH35" i="217"/>
  <c r="S21" i="217"/>
  <c r="AI24" i="217"/>
  <c r="AI33" i="217"/>
  <c r="AI21" i="217"/>
  <c r="S18" i="217"/>
  <c r="S19" i="217"/>
  <c r="Q35" i="217"/>
  <c r="AI12" i="217"/>
  <c r="AI13" i="217"/>
  <c r="AI14" i="217"/>
  <c r="AI15" i="217"/>
  <c r="AI16" i="217"/>
  <c r="AI31" i="217"/>
  <c r="S11" i="217"/>
  <c r="S12" i="217"/>
  <c r="S13" i="217"/>
  <c r="S14" i="217"/>
  <c r="S24" i="217"/>
  <c r="S26" i="217"/>
  <c r="S28" i="217"/>
  <c r="S30" i="217"/>
  <c r="S31" i="217"/>
  <c r="S32" i="217"/>
  <c r="T23" i="217"/>
  <c r="T25" i="217"/>
  <c r="AI25" i="217" s="1"/>
  <c r="T27" i="217"/>
  <c r="AI27" i="217" s="1"/>
  <c r="T29" i="217"/>
  <c r="AI29" i="217" s="1"/>
  <c r="S33" i="217"/>
  <c r="S34" i="217"/>
  <c r="R35" i="217"/>
  <c r="I21" i="217"/>
  <c r="AI11" i="217"/>
  <c r="S15" i="217"/>
  <c r="S16" i="217"/>
  <c r="T35" i="217" l="1"/>
  <c r="AI35" i="217" s="1"/>
  <c r="S35" i="217"/>
  <c r="AI23" i="217"/>
  <c r="AR35" i="216" l="1"/>
  <c r="AP35" i="216"/>
  <c r="P35" i="216"/>
  <c r="AQ34" i="216"/>
  <c r="AH34" i="216"/>
  <c r="V34" i="216"/>
  <c r="R34" i="216"/>
  <c r="J34" i="216"/>
  <c r="K34" i="216" s="1"/>
  <c r="G34" i="216"/>
  <c r="E34" i="216"/>
  <c r="AQ33" i="216"/>
  <c r="AH33" i="216"/>
  <c r="V33" i="216"/>
  <c r="R33" i="216"/>
  <c r="J33" i="216"/>
  <c r="K33" i="216" s="1"/>
  <c r="G33" i="216"/>
  <c r="E33" i="216"/>
  <c r="AW32" i="216"/>
  <c r="AQ32" i="216"/>
  <c r="AH32" i="216"/>
  <c r="V32" i="216"/>
  <c r="R32" i="216"/>
  <c r="J32" i="216"/>
  <c r="I32" i="216" s="1"/>
  <c r="G32" i="216"/>
  <c r="E32" i="216"/>
  <c r="AQ31" i="216"/>
  <c r="AH31" i="216"/>
  <c r="V31" i="216"/>
  <c r="R31" i="216"/>
  <c r="J31" i="216"/>
  <c r="I31" i="216" s="1"/>
  <c r="G31" i="216"/>
  <c r="E31" i="216"/>
  <c r="AQ30" i="216"/>
  <c r="AH30" i="216"/>
  <c r="V30" i="216"/>
  <c r="R30" i="216"/>
  <c r="J30" i="216"/>
  <c r="I30" i="216" s="1"/>
  <c r="G30" i="216"/>
  <c r="E30" i="216"/>
  <c r="AQ29" i="216"/>
  <c r="AH29" i="216"/>
  <c r="V29" i="216"/>
  <c r="R29" i="216"/>
  <c r="J29" i="216"/>
  <c r="I29" i="216" s="1"/>
  <c r="G29" i="216"/>
  <c r="E29" i="216"/>
  <c r="AQ28" i="216"/>
  <c r="AH28" i="216"/>
  <c r="V28" i="216"/>
  <c r="R28" i="216"/>
  <c r="J28" i="216"/>
  <c r="I28" i="216" s="1"/>
  <c r="G28" i="216"/>
  <c r="E28" i="216"/>
  <c r="AQ27" i="216"/>
  <c r="AH27" i="216"/>
  <c r="V27" i="216"/>
  <c r="R27" i="216"/>
  <c r="J27" i="216"/>
  <c r="I27" i="216" s="1"/>
  <c r="G27" i="216"/>
  <c r="E27" i="216"/>
  <c r="AQ26" i="216"/>
  <c r="AH26" i="216"/>
  <c r="V26" i="216"/>
  <c r="R26" i="216"/>
  <c r="J26" i="216"/>
  <c r="I26" i="216" s="1"/>
  <c r="G26" i="216"/>
  <c r="E26" i="216"/>
  <c r="AQ25" i="216"/>
  <c r="AH25" i="216"/>
  <c r="V25" i="216"/>
  <c r="R25" i="216"/>
  <c r="J25" i="216"/>
  <c r="I25" i="216" s="1"/>
  <c r="G25" i="216"/>
  <c r="E25" i="216"/>
  <c r="AQ24" i="216"/>
  <c r="AH24" i="216"/>
  <c r="V24" i="216"/>
  <c r="R24" i="216"/>
  <c r="J24" i="216"/>
  <c r="I24" i="216" s="1"/>
  <c r="G24" i="216"/>
  <c r="E24" i="216"/>
  <c r="AQ23" i="216"/>
  <c r="AH23" i="216"/>
  <c r="V23" i="216"/>
  <c r="R23" i="216"/>
  <c r="J23" i="216"/>
  <c r="I23" i="216" s="1"/>
  <c r="G23" i="216"/>
  <c r="AQ22" i="216"/>
  <c r="AH22" i="216"/>
  <c r="V22" i="216"/>
  <c r="R22" i="216"/>
  <c r="S22" i="216" s="1"/>
  <c r="J22" i="216"/>
  <c r="K22" i="216" s="1"/>
  <c r="G22" i="216"/>
  <c r="E22" i="216"/>
  <c r="AQ21" i="216"/>
  <c r="AH21" i="216"/>
  <c r="R21" i="216"/>
  <c r="S21" i="216" s="1"/>
  <c r="J21" i="216"/>
  <c r="K21" i="216" s="1"/>
  <c r="G21" i="216"/>
  <c r="E21" i="216"/>
  <c r="AQ20" i="216"/>
  <c r="AH20" i="216"/>
  <c r="R20" i="216"/>
  <c r="T20" i="216" s="1"/>
  <c r="J20" i="216"/>
  <c r="K20" i="216" s="1"/>
  <c r="G20" i="216"/>
  <c r="E20" i="216"/>
  <c r="AQ19" i="216"/>
  <c r="AH19" i="216"/>
  <c r="V19" i="216"/>
  <c r="R19" i="216"/>
  <c r="T19" i="216" s="1"/>
  <c r="J19" i="216"/>
  <c r="K19" i="216" s="1"/>
  <c r="G19" i="216"/>
  <c r="E19" i="216"/>
  <c r="AQ18" i="216"/>
  <c r="AH18" i="216"/>
  <c r="V18" i="216"/>
  <c r="R18" i="216"/>
  <c r="T18" i="216" s="1"/>
  <c r="J18" i="216"/>
  <c r="I18" i="216" s="1"/>
  <c r="G18" i="216"/>
  <c r="E18" i="216"/>
  <c r="AQ17" i="216"/>
  <c r="AH17" i="216"/>
  <c r="V17" i="216"/>
  <c r="R17" i="216"/>
  <c r="T17" i="216" s="1"/>
  <c r="J17" i="216"/>
  <c r="I17" i="216" s="1"/>
  <c r="G17" i="216"/>
  <c r="E17" i="216"/>
  <c r="AQ16" i="216"/>
  <c r="AH16" i="216"/>
  <c r="V16" i="216"/>
  <c r="R16" i="216"/>
  <c r="T16" i="216" s="1"/>
  <c r="K16" i="216"/>
  <c r="J16" i="216"/>
  <c r="I16" i="216"/>
  <c r="G16" i="216"/>
  <c r="E16" i="216"/>
  <c r="AQ15" i="216"/>
  <c r="AH15" i="216"/>
  <c r="V15" i="216"/>
  <c r="R15" i="216"/>
  <c r="T15" i="216" s="1"/>
  <c r="J15" i="216"/>
  <c r="K15" i="216" s="1"/>
  <c r="I15" i="216"/>
  <c r="G15" i="216"/>
  <c r="E15" i="216"/>
  <c r="AQ14" i="216"/>
  <c r="AH14" i="216"/>
  <c r="V14" i="216"/>
  <c r="R14" i="216"/>
  <c r="T14" i="216" s="1"/>
  <c r="J14" i="216"/>
  <c r="K14" i="216" s="1"/>
  <c r="G14" i="216"/>
  <c r="E14" i="216"/>
  <c r="AQ13" i="216"/>
  <c r="AH13" i="216"/>
  <c r="V13" i="216"/>
  <c r="R13" i="216"/>
  <c r="T13" i="216" s="1"/>
  <c r="K13" i="216"/>
  <c r="J13" i="216"/>
  <c r="I13" i="216" s="1"/>
  <c r="G13" i="216"/>
  <c r="E13" i="216"/>
  <c r="AQ12" i="216"/>
  <c r="AH12" i="216"/>
  <c r="V12" i="216"/>
  <c r="R12" i="216"/>
  <c r="T12" i="216" s="1"/>
  <c r="K12" i="216"/>
  <c r="J12" i="216"/>
  <c r="I12" i="216"/>
  <c r="G12" i="216"/>
  <c r="E12" i="216"/>
  <c r="AH11" i="216"/>
  <c r="V11" i="216"/>
  <c r="K11" i="216"/>
  <c r="J11" i="216"/>
  <c r="I11" i="216" s="1"/>
  <c r="G11" i="216"/>
  <c r="E11" i="216"/>
  <c r="AQ11" i="216"/>
  <c r="AG8" i="216"/>
  <c r="Q35" i="216"/>
  <c r="I14" i="216" l="1"/>
  <c r="T34" i="216"/>
  <c r="T33" i="216"/>
  <c r="AI33" i="216" s="1"/>
  <c r="S33" i="216"/>
  <c r="S32" i="216"/>
  <c r="S31" i="216"/>
  <c r="S30" i="216"/>
  <c r="S29" i="216"/>
  <c r="S28" i="216"/>
  <c r="S27" i="216"/>
  <c r="S26" i="216"/>
  <c r="S25" i="216"/>
  <c r="S24" i="216"/>
  <c r="S23" i="216"/>
  <c r="I21" i="216"/>
  <c r="I20" i="216"/>
  <c r="I19" i="216"/>
  <c r="K17" i="216"/>
  <c r="T22" i="216"/>
  <c r="AI22" i="216" s="1"/>
  <c r="T21" i="216"/>
  <c r="AI19" i="216"/>
  <c r="AI18" i="216"/>
  <c r="AI15" i="216"/>
  <c r="AH35" i="216"/>
  <c r="AQ35" i="216"/>
  <c r="AI20" i="216"/>
  <c r="AI21" i="216"/>
  <c r="AI34" i="216"/>
  <c r="AI14" i="216"/>
  <c r="S34" i="216"/>
  <c r="K18" i="216"/>
  <c r="K23" i="216"/>
  <c r="K24" i="216"/>
  <c r="K25" i="216"/>
  <c r="K26" i="216"/>
  <c r="K27" i="216"/>
  <c r="K28" i="216"/>
  <c r="K29" i="216"/>
  <c r="K30" i="216"/>
  <c r="K31" i="216"/>
  <c r="K32" i="216"/>
  <c r="AI12" i="216"/>
  <c r="AI16" i="216"/>
  <c r="AI13" i="216"/>
  <c r="AI17" i="216"/>
  <c r="S12" i="216"/>
  <c r="S13" i="216"/>
  <c r="S15" i="216"/>
  <c r="S17" i="216"/>
  <c r="S19" i="216"/>
  <c r="I22" i="216"/>
  <c r="T23" i="216"/>
  <c r="AI23" i="216" s="1"/>
  <c r="T24" i="216"/>
  <c r="AI24" i="216" s="1"/>
  <c r="T25" i="216"/>
  <c r="AI25" i="216" s="1"/>
  <c r="T26" i="216"/>
  <c r="AI26" i="216" s="1"/>
  <c r="T27" i="216"/>
  <c r="AI27" i="216" s="1"/>
  <c r="T28" i="216"/>
  <c r="AI28" i="216" s="1"/>
  <c r="T29" i="216"/>
  <c r="AI29" i="216" s="1"/>
  <c r="T30" i="216"/>
  <c r="AI30" i="216" s="1"/>
  <c r="T31" i="216"/>
  <c r="AI31" i="216" s="1"/>
  <c r="T32" i="216"/>
  <c r="AI32" i="216" s="1"/>
  <c r="I33" i="216"/>
  <c r="I34" i="216"/>
  <c r="R11" i="216"/>
  <c r="S14" i="216"/>
  <c r="S16" i="216"/>
  <c r="S18" i="216"/>
  <c r="S20" i="216"/>
  <c r="AP10" i="215"/>
  <c r="AG10" i="215"/>
  <c r="AH11" i="215" s="1"/>
  <c r="Q10" i="215"/>
  <c r="Q35" i="215" s="1"/>
  <c r="AR35" i="215"/>
  <c r="P35" i="215"/>
  <c r="AQ34" i="215"/>
  <c r="AH34" i="215"/>
  <c r="V34" i="215"/>
  <c r="R34" i="215"/>
  <c r="T34" i="215" s="1"/>
  <c r="J34" i="215"/>
  <c r="I34" i="215" s="1"/>
  <c r="G34" i="215"/>
  <c r="E34" i="215"/>
  <c r="AQ33" i="215"/>
  <c r="AH33" i="215"/>
  <c r="V33" i="215"/>
  <c r="R33" i="215"/>
  <c r="T33" i="215" s="1"/>
  <c r="J33" i="215"/>
  <c r="I33" i="215" s="1"/>
  <c r="G33" i="215"/>
  <c r="E33" i="215"/>
  <c r="AW32" i="215"/>
  <c r="AQ32" i="215"/>
  <c r="AH32" i="215"/>
  <c r="V32" i="215"/>
  <c r="R32" i="215"/>
  <c r="S32" i="215" s="1"/>
  <c r="J32" i="215"/>
  <c r="I32" i="215" s="1"/>
  <c r="G32" i="215"/>
  <c r="E32" i="215"/>
  <c r="AQ31" i="215"/>
  <c r="AH31" i="215"/>
  <c r="V31" i="215"/>
  <c r="R31" i="215"/>
  <c r="S31" i="215" s="1"/>
  <c r="J31" i="215"/>
  <c r="I31" i="215" s="1"/>
  <c r="G31" i="215"/>
  <c r="E31" i="215"/>
  <c r="AQ30" i="215"/>
  <c r="AH30" i="215"/>
  <c r="V30" i="215"/>
  <c r="R30" i="215"/>
  <c r="S30" i="215" s="1"/>
  <c r="J30" i="215"/>
  <c r="K30" i="215" s="1"/>
  <c r="G30" i="215"/>
  <c r="E30" i="215"/>
  <c r="AQ29" i="215"/>
  <c r="AH29" i="215"/>
  <c r="V29" i="215"/>
  <c r="R29" i="215"/>
  <c r="S29" i="215" s="1"/>
  <c r="J29" i="215"/>
  <c r="I29" i="215" s="1"/>
  <c r="G29" i="215"/>
  <c r="E29" i="215"/>
  <c r="AQ28" i="215"/>
  <c r="AH28" i="215"/>
  <c r="V28" i="215"/>
  <c r="R28" i="215"/>
  <c r="S28" i="215" s="1"/>
  <c r="J28" i="215"/>
  <c r="I28" i="215" s="1"/>
  <c r="G28" i="215"/>
  <c r="E28" i="215"/>
  <c r="AQ27" i="215"/>
  <c r="AH27" i="215"/>
  <c r="V27" i="215"/>
  <c r="R27" i="215"/>
  <c r="S27" i="215" s="1"/>
  <c r="J27" i="215"/>
  <c r="I27" i="215" s="1"/>
  <c r="G27" i="215"/>
  <c r="E27" i="215"/>
  <c r="AQ26" i="215"/>
  <c r="AH26" i="215"/>
  <c r="V26" i="215"/>
  <c r="R26" i="215"/>
  <c r="S26" i="215" s="1"/>
  <c r="J26" i="215"/>
  <c r="K26" i="215" s="1"/>
  <c r="G26" i="215"/>
  <c r="E26" i="215"/>
  <c r="AQ25" i="215"/>
  <c r="AH25" i="215"/>
  <c r="V25" i="215"/>
  <c r="R25" i="215"/>
  <c r="T25" i="215" s="1"/>
  <c r="J25" i="215"/>
  <c r="I25" i="215" s="1"/>
  <c r="G25" i="215"/>
  <c r="E25" i="215"/>
  <c r="AQ24" i="215"/>
  <c r="AH24" i="215"/>
  <c r="V24" i="215"/>
  <c r="R24" i="215"/>
  <c r="S24" i="215" s="1"/>
  <c r="J24" i="215"/>
  <c r="K24" i="215" s="1"/>
  <c r="G24" i="215"/>
  <c r="E24" i="215"/>
  <c r="AQ23" i="215"/>
  <c r="AH23" i="215"/>
  <c r="V23" i="215"/>
  <c r="R23" i="215"/>
  <c r="S23" i="215" s="1"/>
  <c r="J23" i="215"/>
  <c r="K23" i="215" s="1"/>
  <c r="G23" i="215"/>
  <c r="AQ22" i="215"/>
  <c r="AH22" i="215"/>
  <c r="V22" i="215"/>
  <c r="R22" i="215"/>
  <c r="S22" i="215" s="1"/>
  <c r="J22" i="215"/>
  <c r="I22" i="215" s="1"/>
  <c r="G22" i="215"/>
  <c r="E22" i="215"/>
  <c r="AQ21" i="215"/>
  <c r="AH21" i="215"/>
  <c r="R21" i="215"/>
  <c r="T21" i="215" s="1"/>
  <c r="J21" i="215"/>
  <c r="K21" i="215" s="1"/>
  <c r="G21" i="215"/>
  <c r="E21" i="215"/>
  <c r="AQ20" i="215"/>
  <c r="AH20" i="215"/>
  <c r="R20" i="215"/>
  <c r="T20" i="215" s="1"/>
  <c r="J20" i="215"/>
  <c r="K20" i="215" s="1"/>
  <c r="G20" i="215"/>
  <c r="E20" i="215"/>
  <c r="AQ19" i="215"/>
  <c r="AH19" i="215"/>
  <c r="V19" i="215"/>
  <c r="R19" i="215"/>
  <c r="S19" i="215" s="1"/>
  <c r="J19" i="215"/>
  <c r="K19" i="215" s="1"/>
  <c r="G19" i="215"/>
  <c r="E19" i="215"/>
  <c r="AQ18" i="215"/>
  <c r="AH18" i="215"/>
  <c r="V18" i="215"/>
  <c r="R18" i="215"/>
  <c r="S18" i="215" s="1"/>
  <c r="J18" i="215"/>
  <c r="K18" i="215" s="1"/>
  <c r="G18" i="215"/>
  <c r="E18" i="215"/>
  <c r="AQ17" i="215"/>
  <c r="AH17" i="215"/>
  <c r="V17" i="215"/>
  <c r="R17" i="215"/>
  <c r="S17" i="215" s="1"/>
  <c r="J17" i="215"/>
  <c r="K17" i="215" s="1"/>
  <c r="G17" i="215"/>
  <c r="E17" i="215"/>
  <c r="AQ16" i="215"/>
  <c r="AH16" i="215"/>
  <c r="V16" i="215"/>
  <c r="R16" i="215"/>
  <c r="J16" i="215"/>
  <c r="K16" i="215" s="1"/>
  <c r="G16" i="215"/>
  <c r="E16" i="215"/>
  <c r="AQ15" i="215"/>
  <c r="AH15" i="215"/>
  <c r="V15" i="215"/>
  <c r="R15" i="215"/>
  <c r="J15" i="215"/>
  <c r="K15" i="215" s="1"/>
  <c r="G15" i="215"/>
  <c r="E15" i="215"/>
  <c r="AQ14" i="215"/>
  <c r="AH14" i="215"/>
  <c r="V14" i="215"/>
  <c r="R14" i="215"/>
  <c r="J14" i="215"/>
  <c r="K14" i="215" s="1"/>
  <c r="G14" i="215"/>
  <c r="E14" i="215"/>
  <c r="AQ13" i="215"/>
  <c r="AH13" i="215"/>
  <c r="V13" i="215"/>
  <c r="R13" i="215"/>
  <c r="J13" i="215"/>
  <c r="K13" i="215" s="1"/>
  <c r="G13" i="215"/>
  <c r="E13" i="215"/>
  <c r="AQ12" i="215"/>
  <c r="AH12" i="215"/>
  <c r="V12" i="215"/>
  <c r="R12" i="215"/>
  <c r="J12" i="215"/>
  <c r="K12" i="215" s="1"/>
  <c r="G12" i="215"/>
  <c r="E12" i="215"/>
  <c r="V11" i="215"/>
  <c r="J11" i="215"/>
  <c r="K11" i="215" s="1"/>
  <c r="G11" i="215"/>
  <c r="E11" i="215"/>
  <c r="AP35" i="215"/>
  <c r="AG8" i="215"/>
  <c r="T11" i="216" l="1"/>
  <c r="R35" i="216"/>
  <c r="S11" i="216"/>
  <c r="S35" i="216" s="1"/>
  <c r="K31" i="215"/>
  <c r="K25" i="215"/>
  <c r="K29" i="215"/>
  <c r="K27" i="215"/>
  <c r="I12" i="215"/>
  <c r="I13" i="215"/>
  <c r="I14" i="215"/>
  <c r="I15" i="215"/>
  <c r="I16" i="215"/>
  <c r="I17" i="215"/>
  <c r="I18" i="215"/>
  <c r="I23" i="215"/>
  <c r="I24" i="215"/>
  <c r="I11" i="215"/>
  <c r="I26" i="215"/>
  <c r="K28" i="215"/>
  <c r="I30" i="215"/>
  <c r="K32" i="215"/>
  <c r="K33" i="215"/>
  <c r="K34" i="215"/>
  <c r="I21" i="215"/>
  <c r="I20" i="215"/>
  <c r="I19" i="215"/>
  <c r="T16" i="215"/>
  <c r="AI16" i="215" s="1"/>
  <c r="T15" i="215"/>
  <c r="AI15" i="215" s="1"/>
  <c r="S14" i="215"/>
  <c r="S13" i="215"/>
  <c r="S12" i="215"/>
  <c r="AI20" i="215"/>
  <c r="AH35" i="215"/>
  <c r="AI21" i="215"/>
  <c r="S21" i="215"/>
  <c r="T22" i="215"/>
  <c r="AI22" i="215" s="1"/>
  <c r="AI25" i="215"/>
  <c r="AI33" i="215"/>
  <c r="AI34" i="215"/>
  <c r="K22" i="215"/>
  <c r="AQ11" i="215"/>
  <c r="AQ35" i="215" s="1"/>
  <c r="T12" i="215"/>
  <c r="AI12" i="215" s="1"/>
  <c r="T13" i="215"/>
  <c r="AI13" i="215" s="1"/>
  <c r="T14" i="215"/>
  <c r="AI14" i="215" s="1"/>
  <c r="T17" i="215"/>
  <c r="AI17" i="215" s="1"/>
  <c r="T18" i="215"/>
  <c r="AI18" i="215" s="1"/>
  <c r="T19" i="215"/>
  <c r="AI19" i="215" s="1"/>
  <c r="S25" i="215"/>
  <c r="T23" i="215"/>
  <c r="AI23" i="215" s="1"/>
  <c r="T24" i="215"/>
  <c r="AI24" i="215" s="1"/>
  <c r="T26" i="215"/>
  <c r="AI26" i="215" s="1"/>
  <c r="T27" i="215"/>
  <c r="AI27" i="215" s="1"/>
  <c r="T28" i="215"/>
  <c r="AI28" i="215" s="1"/>
  <c r="T29" i="215"/>
  <c r="AI29" i="215" s="1"/>
  <c r="T30" i="215"/>
  <c r="AI30" i="215" s="1"/>
  <c r="T31" i="215"/>
  <c r="AI31" i="215" s="1"/>
  <c r="T32" i="215"/>
  <c r="AI32" i="215" s="1"/>
  <c r="S33" i="215"/>
  <c r="S34" i="215"/>
  <c r="S15" i="215"/>
  <c r="S16" i="215"/>
  <c r="R11" i="215"/>
  <c r="S20" i="215"/>
  <c r="T35" i="216" l="1"/>
  <c r="AI35" i="216" s="1"/>
  <c r="AI11" i="216"/>
  <c r="T11" i="215"/>
  <c r="S11" i="215"/>
  <c r="S35" i="215" s="1"/>
  <c r="R35" i="215"/>
  <c r="T35" i="215" l="1"/>
  <c r="AI35" i="215" s="1"/>
  <c r="AI11" i="215"/>
  <c r="AP10" i="212" l="1"/>
  <c r="AP10" i="213"/>
  <c r="AG10" i="213" l="1"/>
  <c r="AG10" i="212"/>
  <c r="AP10" i="214" l="1"/>
  <c r="AG10" i="214"/>
  <c r="Q10" i="214"/>
  <c r="AH32" i="213" l="1"/>
  <c r="AR35" i="214" l="1"/>
  <c r="P35" i="214"/>
  <c r="AQ34" i="214"/>
  <c r="AH34" i="214"/>
  <c r="V34" i="214"/>
  <c r="R34" i="214"/>
  <c r="K34" i="214"/>
  <c r="J34" i="214"/>
  <c r="I34" i="214"/>
  <c r="G34" i="214"/>
  <c r="E34" i="214"/>
  <c r="AQ33" i="214"/>
  <c r="AH33" i="214"/>
  <c r="V33" i="214"/>
  <c r="R33" i="214"/>
  <c r="J33" i="214"/>
  <c r="K33" i="214" s="1"/>
  <c r="I33" i="214"/>
  <c r="G33" i="214"/>
  <c r="E33" i="214"/>
  <c r="AW32" i="214"/>
  <c r="AQ32" i="214"/>
  <c r="AH32" i="214"/>
  <c r="V32" i="214"/>
  <c r="R32" i="214"/>
  <c r="J32" i="214"/>
  <c r="I32" i="214" s="1"/>
  <c r="G32" i="214"/>
  <c r="E32" i="214"/>
  <c r="AQ31" i="214"/>
  <c r="AH31" i="214"/>
  <c r="V31" i="214"/>
  <c r="R31" i="214"/>
  <c r="J31" i="214"/>
  <c r="I31" i="214" s="1"/>
  <c r="G31" i="214"/>
  <c r="E31" i="214"/>
  <c r="AQ30" i="214"/>
  <c r="AH30" i="214"/>
  <c r="V30" i="214"/>
  <c r="R30" i="214"/>
  <c r="J30" i="214"/>
  <c r="I30" i="214" s="1"/>
  <c r="G30" i="214"/>
  <c r="E30" i="214"/>
  <c r="AQ29" i="214"/>
  <c r="AH29" i="214"/>
  <c r="V29" i="214"/>
  <c r="R29" i="214"/>
  <c r="J29" i="214"/>
  <c r="I29" i="214" s="1"/>
  <c r="G29" i="214"/>
  <c r="E29" i="214"/>
  <c r="AQ28" i="214"/>
  <c r="AH28" i="214"/>
  <c r="V28" i="214"/>
  <c r="R28" i="214"/>
  <c r="J28" i="214"/>
  <c r="I28" i="214" s="1"/>
  <c r="G28" i="214"/>
  <c r="E28" i="214"/>
  <c r="AQ27" i="214"/>
  <c r="AH27" i="214"/>
  <c r="V27" i="214"/>
  <c r="R27" i="214"/>
  <c r="J27" i="214"/>
  <c r="I27" i="214" s="1"/>
  <c r="G27" i="214"/>
  <c r="E27" i="214"/>
  <c r="AQ26" i="214"/>
  <c r="AH26" i="214"/>
  <c r="V26" i="214"/>
  <c r="R26" i="214"/>
  <c r="J26" i="214"/>
  <c r="I26" i="214" s="1"/>
  <c r="G26" i="214"/>
  <c r="E26" i="214"/>
  <c r="AQ25" i="214"/>
  <c r="AH25" i="214"/>
  <c r="V25" i="214"/>
  <c r="R25" i="214"/>
  <c r="J25" i="214"/>
  <c r="I25" i="214" s="1"/>
  <c r="G25" i="214"/>
  <c r="E25" i="214"/>
  <c r="AQ24" i="214"/>
  <c r="AH24" i="214"/>
  <c r="V24" i="214"/>
  <c r="R24" i="214"/>
  <c r="J24" i="214"/>
  <c r="I24" i="214" s="1"/>
  <c r="G24" i="214"/>
  <c r="E24" i="214"/>
  <c r="AQ23" i="214"/>
  <c r="AH23" i="214"/>
  <c r="V23" i="214"/>
  <c r="R23" i="214"/>
  <c r="S23" i="214" s="1"/>
  <c r="J23" i="214"/>
  <c r="I23" i="214" s="1"/>
  <c r="G23" i="214"/>
  <c r="AQ22" i="214"/>
  <c r="AH22" i="214"/>
  <c r="V22" i="214"/>
  <c r="R22" i="214"/>
  <c r="S22" i="214" s="1"/>
  <c r="J22" i="214"/>
  <c r="K22" i="214" s="1"/>
  <c r="G22" i="214"/>
  <c r="E22" i="214"/>
  <c r="AQ21" i="214"/>
  <c r="AH21" i="214"/>
  <c r="R21" i="214"/>
  <c r="T21" i="214" s="1"/>
  <c r="AI21" i="214" s="1"/>
  <c r="J21" i="214"/>
  <c r="K21" i="214" s="1"/>
  <c r="G21" i="214"/>
  <c r="E21" i="214"/>
  <c r="AQ20" i="214"/>
  <c r="AH20" i="214"/>
  <c r="R20" i="214"/>
  <c r="T20" i="214" s="1"/>
  <c r="K20" i="214"/>
  <c r="J20" i="214"/>
  <c r="I20" i="214" s="1"/>
  <c r="G20" i="214"/>
  <c r="E20" i="214"/>
  <c r="AQ19" i="214"/>
  <c r="AH19" i="214"/>
  <c r="V19" i="214"/>
  <c r="R19" i="214"/>
  <c r="T19" i="214" s="1"/>
  <c r="K19" i="214"/>
  <c r="J19" i="214"/>
  <c r="I19" i="214" s="1"/>
  <c r="G19" i="214"/>
  <c r="E19" i="214"/>
  <c r="AQ18" i="214"/>
  <c r="AH18" i="214"/>
  <c r="V18" i="214"/>
  <c r="R18" i="214"/>
  <c r="T18" i="214" s="1"/>
  <c r="K18" i="214"/>
  <c r="J18" i="214"/>
  <c r="I18" i="214"/>
  <c r="G18" i="214"/>
  <c r="E18" i="214"/>
  <c r="AQ17" i="214"/>
  <c r="AH17" i="214"/>
  <c r="V17" i="214"/>
  <c r="R17" i="214"/>
  <c r="T17" i="214" s="1"/>
  <c r="J17" i="214"/>
  <c r="K17" i="214" s="1"/>
  <c r="G17" i="214"/>
  <c r="E17" i="214"/>
  <c r="AQ16" i="214"/>
  <c r="AH16" i="214"/>
  <c r="V16" i="214"/>
  <c r="R16" i="214"/>
  <c r="T16" i="214" s="1"/>
  <c r="K16" i="214"/>
  <c r="J16" i="214"/>
  <c r="I16" i="214" s="1"/>
  <c r="G16" i="214"/>
  <c r="E16" i="214"/>
  <c r="AQ15" i="214"/>
  <c r="AH15" i="214"/>
  <c r="V15" i="214"/>
  <c r="R15" i="214"/>
  <c r="T15" i="214" s="1"/>
  <c r="K15" i="214"/>
  <c r="J15" i="214"/>
  <c r="I15" i="214" s="1"/>
  <c r="G15" i="214"/>
  <c r="E15" i="214"/>
  <c r="AQ14" i="214"/>
  <c r="AH14" i="214"/>
  <c r="V14" i="214"/>
  <c r="R14" i="214"/>
  <c r="T14" i="214" s="1"/>
  <c r="K14" i="214"/>
  <c r="J14" i="214"/>
  <c r="I14" i="214"/>
  <c r="G14" i="214"/>
  <c r="E14" i="214"/>
  <c r="AQ13" i="214"/>
  <c r="AH13" i="214"/>
  <c r="V13" i="214"/>
  <c r="R13" i="214"/>
  <c r="T13" i="214" s="1"/>
  <c r="J13" i="214"/>
  <c r="K13" i="214" s="1"/>
  <c r="G13" i="214"/>
  <c r="E13" i="214"/>
  <c r="AQ12" i="214"/>
  <c r="AH12" i="214"/>
  <c r="V12" i="214"/>
  <c r="R12" i="214"/>
  <c r="T12" i="214" s="1"/>
  <c r="K12" i="214"/>
  <c r="J12" i="214"/>
  <c r="I12" i="214" s="1"/>
  <c r="G12" i="214"/>
  <c r="E12" i="214"/>
  <c r="AH11" i="214"/>
  <c r="V11" i="214"/>
  <c r="J11" i="214"/>
  <c r="K11" i="214" s="1"/>
  <c r="G11" i="214"/>
  <c r="E11" i="214"/>
  <c r="AQ11" i="214"/>
  <c r="AG8" i="214"/>
  <c r="Q35" i="214"/>
  <c r="I21" i="214" l="1"/>
  <c r="I11" i="214"/>
  <c r="I13" i="214"/>
  <c r="I17" i="214"/>
  <c r="I22" i="214"/>
  <c r="T34" i="214"/>
  <c r="AI34" i="214" s="1"/>
  <c r="T33" i="214"/>
  <c r="AI33" i="214" s="1"/>
  <c r="S32" i="214"/>
  <c r="T32" i="214"/>
  <c r="AI32" i="214" s="1"/>
  <c r="S31" i="214"/>
  <c r="T31" i="214"/>
  <c r="S30" i="214"/>
  <c r="T30" i="214"/>
  <c r="S29" i="214"/>
  <c r="T29" i="214"/>
  <c r="AI29" i="214" s="1"/>
  <c r="S28" i="214"/>
  <c r="T28" i="214"/>
  <c r="S27" i="214"/>
  <c r="T27" i="214"/>
  <c r="AI27" i="214" s="1"/>
  <c r="S26" i="214"/>
  <c r="T26" i="214"/>
  <c r="AI26" i="214" s="1"/>
  <c r="S25" i="214"/>
  <c r="S24" i="214"/>
  <c r="T25" i="214"/>
  <c r="AI25" i="214" s="1"/>
  <c r="T24" i="214"/>
  <c r="AI24" i="214" s="1"/>
  <c r="T23" i="214"/>
  <c r="T22" i="214"/>
  <c r="AI22" i="214" s="1"/>
  <c r="AI17" i="214"/>
  <c r="AI13" i="214"/>
  <c r="AQ35" i="214"/>
  <c r="AH35" i="214"/>
  <c r="AI12" i="214"/>
  <c r="S33" i="214"/>
  <c r="S34" i="214"/>
  <c r="AI16" i="214"/>
  <c r="AI23" i="214"/>
  <c r="AI28" i="214"/>
  <c r="AI30" i="214"/>
  <c r="AI31" i="214"/>
  <c r="AI14" i="214"/>
  <c r="AI18" i="214"/>
  <c r="AI15" i="214"/>
  <c r="AI19" i="214"/>
  <c r="AI20" i="214"/>
  <c r="S21" i="214"/>
  <c r="K23" i="214"/>
  <c r="K24" i="214"/>
  <c r="K25" i="214"/>
  <c r="K26" i="214"/>
  <c r="K27" i="214"/>
  <c r="K28" i="214"/>
  <c r="K29" i="214"/>
  <c r="K30" i="214"/>
  <c r="K31" i="214"/>
  <c r="K32" i="214"/>
  <c r="AP35" i="214"/>
  <c r="R11" i="214"/>
  <c r="S15" i="214"/>
  <c r="S16" i="214"/>
  <c r="S12" i="214"/>
  <c r="S13" i="214"/>
  <c r="S14" i="214"/>
  <c r="S17" i="214"/>
  <c r="S18" i="214"/>
  <c r="S19" i="214"/>
  <c r="S20" i="214"/>
  <c r="AH25" i="213"/>
  <c r="T11" i="214" l="1"/>
  <c r="S11" i="214"/>
  <c r="S35" i="214" s="1"/>
  <c r="R35" i="214"/>
  <c r="T35" i="214" l="1"/>
  <c r="AI35" i="214" s="1"/>
  <c r="AI11" i="214"/>
  <c r="AQ14" i="213" l="1"/>
  <c r="AP35" i="213"/>
  <c r="Q10" i="213"/>
  <c r="AR35" i="213"/>
  <c r="P35" i="213"/>
  <c r="AQ34" i="213"/>
  <c r="AH34" i="213"/>
  <c r="V34" i="213"/>
  <c r="R34" i="213"/>
  <c r="J34" i="213"/>
  <c r="K34" i="213" s="1"/>
  <c r="G34" i="213"/>
  <c r="E34" i="213"/>
  <c r="AQ33" i="213"/>
  <c r="AH33" i="213"/>
  <c r="V33" i="213"/>
  <c r="R33" i="213"/>
  <c r="J33" i="213"/>
  <c r="K33" i="213" s="1"/>
  <c r="G33" i="213"/>
  <c r="E33" i="213"/>
  <c r="AW32" i="213"/>
  <c r="AQ32" i="213"/>
  <c r="V32" i="213"/>
  <c r="R32" i="213"/>
  <c r="K32" i="213"/>
  <c r="J32" i="213"/>
  <c r="I32" i="213"/>
  <c r="G32" i="213"/>
  <c r="E32" i="213"/>
  <c r="AQ31" i="213"/>
  <c r="AH31" i="213"/>
  <c r="V31" i="213"/>
  <c r="R31" i="213"/>
  <c r="J31" i="213"/>
  <c r="K31" i="213" s="1"/>
  <c r="G31" i="213"/>
  <c r="E31" i="213"/>
  <c r="AQ30" i="213"/>
  <c r="AH30" i="213"/>
  <c r="V30" i="213"/>
  <c r="R30" i="213"/>
  <c r="K30" i="213"/>
  <c r="J30" i="213"/>
  <c r="I30" i="213"/>
  <c r="G30" i="213"/>
  <c r="E30" i="213"/>
  <c r="AQ29" i="213"/>
  <c r="AH29" i="213"/>
  <c r="V29" i="213"/>
  <c r="R29" i="213"/>
  <c r="J29" i="213"/>
  <c r="I29" i="213" s="1"/>
  <c r="G29" i="213"/>
  <c r="E29" i="213"/>
  <c r="AQ28" i="213"/>
  <c r="AH28" i="213"/>
  <c r="V28" i="213"/>
  <c r="R28" i="213"/>
  <c r="K28" i="213"/>
  <c r="J28" i="213"/>
  <c r="I28" i="213"/>
  <c r="G28" i="213"/>
  <c r="E28" i="213"/>
  <c r="AQ27" i="213"/>
  <c r="AH27" i="213"/>
  <c r="V27" i="213"/>
  <c r="R27" i="213"/>
  <c r="J27" i="213"/>
  <c r="K27" i="213" s="1"/>
  <c r="G27" i="213"/>
  <c r="E27" i="213"/>
  <c r="AQ26" i="213"/>
  <c r="AH26" i="213"/>
  <c r="V26" i="213"/>
  <c r="R26" i="213"/>
  <c r="K26" i="213"/>
  <c r="J26" i="213"/>
  <c r="I26" i="213"/>
  <c r="G26" i="213"/>
  <c r="E26" i="213"/>
  <c r="AQ25" i="213"/>
  <c r="V25" i="213"/>
  <c r="R25" i="213"/>
  <c r="K25" i="213"/>
  <c r="J25" i="213"/>
  <c r="I25" i="213"/>
  <c r="G25" i="213"/>
  <c r="E25" i="213"/>
  <c r="AQ24" i="213"/>
  <c r="AH24" i="213"/>
  <c r="V24" i="213"/>
  <c r="R24" i="213"/>
  <c r="J24" i="213"/>
  <c r="I24" i="213" s="1"/>
  <c r="G24" i="213"/>
  <c r="E24" i="213"/>
  <c r="AQ23" i="213"/>
  <c r="AH23" i="213"/>
  <c r="V23" i="213"/>
  <c r="R23" i="213"/>
  <c r="S23" i="213" s="1"/>
  <c r="K23" i="213"/>
  <c r="J23" i="213"/>
  <c r="I23" i="213"/>
  <c r="G23" i="213"/>
  <c r="AQ22" i="213"/>
  <c r="AH22" i="213"/>
  <c r="V22" i="213"/>
  <c r="R22" i="213"/>
  <c r="S22" i="213" s="1"/>
  <c r="J22" i="213"/>
  <c r="K22" i="213" s="1"/>
  <c r="G22" i="213"/>
  <c r="E22" i="213"/>
  <c r="AQ21" i="213"/>
  <c r="AH21" i="213"/>
  <c r="R21" i="213"/>
  <c r="T21" i="213" s="1"/>
  <c r="J21" i="213"/>
  <c r="K21" i="213" s="1"/>
  <c r="I21" i="213"/>
  <c r="G21" i="213"/>
  <c r="E21" i="213"/>
  <c r="AQ20" i="213"/>
  <c r="AH20" i="213"/>
  <c r="R20" i="213"/>
  <c r="T20" i="213" s="1"/>
  <c r="J20" i="213"/>
  <c r="K20" i="213" s="1"/>
  <c r="I20" i="213"/>
  <c r="G20" i="213"/>
  <c r="E20" i="213"/>
  <c r="AQ19" i="213"/>
  <c r="AH19" i="213"/>
  <c r="V19" i="213"/>
  <c r="R19" i="213"/>
  <c r="T19" i="213" s="1"/>
  <c r="J19" i="213"/>
  <c r="K19" i="213" s="1"/>
  <c r="I19" i="213"/>
  <c r="G19" i="213"/>
  <c r="E19" i="213"/>
  <c r="AQ18" i="213"/>
  <c r="AH18" i="213"/>
  <c r="V18" i="213"/>
  <c r="R18" i="213"/>
  <c r="T18" i="213" s="1"/>
  <c r="J18" i="213"/>
  <c r="K18" i="213" s="1"/>
  <c r="I18" i="213"/>
  <c r="G18" i="213"/>
  <c r="E18" i="213"/>
  <c r="AQ17" i="213"/>
  <c r="AH17" i="213"/>
  <c r="V17" i="213"/>
  <c r="R17" i="213"/>
  <c r="T17" i="213" s="1"/>
  <c r="J17" i="213"/>
  <c r="K17" i="213" s="1"/>
  <c r="I17" i="213"/>
  <c r="G17" i="213"/>
  <c r="E17" i="213"/>
  <c r="AQ16" i="213"/>
  <c r="AH16" i="213"/>
  <c r="V16" i="213"/>
  <c r="R16" i="213"/>
  <c r="T16" i="213" s="1"/>
  <c r="J16" i="213"/>
  <c r="K16" i="213" s="1"/>
  <c r="I16" i="213"/>
  <c r="G16" i="213"/>
  <c r="E16" i="213"/>
  <c r="AQ15" i="213"/>
  <c r="AH15" i="213"/>
  <c r="V15" i="213"/>
  <c r="R15" i="213"/>
  <c r="T15" i="213" s="1"/>
  <c r="J15" i="213"/>
  <c r="K15" i="213" s="1"/>
  <c r="I15" i="213"/>
  <c r="G15" i="213"/>
  <c r="E15" i="213"/>
  <c r="AH14" i="213"/>
  <c r="V14" i="213"/>
  <c r="R14" i="213"/>
  <c r="T14" i="213" s="1"/>
  <c r="J14" i="213"/>
  <c r="K14" i="213" s="1"/>
  <c r="G14" i="213"/>
  <c r="E14" i="213"/>
  <c r="AH13" i="213"/>
  <c r="V13" i="213"/>
  <c r="R13" i="213"/>
  <c r="T13" i="213" s="1"/>
  <c r="J13" i="213"/>
  <c r="K13" i="213" s="1"/>
  <c r="I13" i="213"/>
  <c r="G13" i="213"/>
  <c r="E13" i="213"/>
  <c r="AQ12" i="213"/>
  <c r="AH12" i="213"/>
  <c r="V12" i="213"/>
  <c r="R12" i="213"/>
  <c r="T12" i="213" s="1"/>
  <c r="J12" i="213"/>
  <c r="K12" i="213" s="1"/>
  <c r="I12" i="213"/>
  <c r="G12" i="213"/>
  <c r="E12" i="213"/>
  <c r="V11" i="213"/>
  <c r="J11" i="213"/>
  <c r="K11" i="213" s="1"/>
  <c r="G11" i="213"/>
  <c r="E11" i="213"/>
  <c r="Q35" i="213"/>
  <c r="K24" i="213" l="1"/>
  <c r="I27" i="213"/>
  <c r="K29" i="213"/>
  <c r="I31" i="213"/>
  <c r="I11" i="213"/>
  <c r="I14" i="213"/>
  <c r="AG8" i="213"/>
  <c r="AH11" i="213"/>
  <c r="AH35" i="213" s="1"/>
  <c r="S34" i="213"/>
  <c r="T34" i="213"/>
  <c r="AI34" i="213" s="1"/>
  <c r="S33" i="213"/>
  <c r="T33" i="213"/>
  <c r="AI33" i="213" s="1"/>
  <c r="S32" i="213"/>
  <c r="S31" i="213"/>
  <c r="S30" i="213"/>
  <c r="S29" i="213"/>
  <c r="S28" i="213"/>
  <c r="S27" i="213"/>
  <c r="S26" i="213"/>
  <c r="S24" i="213"/>
  <c r="S25" i="213"/>
  <c r="AI19" i="213"/>
  <c r="AI18" i="213"/>
  <c r="AI17" i="213"/>
  <c r="AI15" i="213"/>
  <c r="AI14" i="213"/>
  <c r="AI13" i="213"/>
  <c r="AQ13" i="213"/>
  <c r="AI20" i="213"/>
  <c r="S21" i="213"/>
  <c r="T22" i="213"/>
  <c r="AI22" i="213" s="1"/>
  <c r="AI16" i="213"/>
  <c r="AI21" i="213"/>
  <c r="AI12" i="213"/>
  <c r="R11" i="213"/>
  <c r="S13" i="213"/>
  <c r="S14" i="213"/>
  <c r="S15" i="213"/>
  <c r="S17" i="213"/>
  <c r="AQ11" i="213"/>
  <c r="I22" i="213"/>
  <c r="T23" i="213"/>
  <c r="AI23" i="213" s="1"/>
  <c r="T24" i="213"/>
  <c r="AI24" i="213" s="1"/>
  <c r="T25" i="213"/>
  <c r="AI25" i="213" s="1"/>
  <c r="T26" i="213"/>
  <c r="AI26" i="213" s="1"/>
  <c r="T27" i="213"/>
  <c r="AI27" i="213" s="1"/>
  <c r="T28" i="213"/>
  <c r="AI28" i="213" s="1"/>
  <c r="T29" i="213"/>
  <c r="AI29" i="213" s="1"/>
  <c r="T30" i="213"/>
  <c r="AI30" i="213" s="1"/>
  <c r="T31" i="213"/>
  <c r="AI31" i="213" s="1"/>
  <c r="T32" i="213"/>
  <c r="AI32" i="213" s="1"/>
  <c r="I33" i="213"/>
  <c r="I34" i="213"/>
  <c r="S12" i="213"/>
  <c r="S19" i="213"/>
  <c r="S20" i="213"/>
  <c r="S16" i="213"/>
  <c r="S18" i="213"/>
  <c r="AQ35" i="213" l="1"/>
  <c r="T11" i="213"/>
  <c r="S11" i="213"/>
  <c r="S35" i="213" s="1"/>
  <c r="R35" i="213"/>
  <c r="T35" i="213" l="1"/>
  <c r="AI35" i="213" s="1"/>
  <c r="AI11" i="213"/>
  <c r="AQ11" i="212" l="1"/>
  <c r="AH11" i="212"/>
  <c r="Q10" i="212"/>
  <c r="AR35" i="212"/>
  <c r="P35" i="212"/>
  <c r="AQ34" i="212"/>
  <c r="AH34" i="212"/>
  <c r="V34" i="212"/>
  <c r="R34" i="212"/>
  <c r="J34" i="212"/>
  <c r="I34" i="212" s="1"/>
  <c r="G34" i="212"/>
  <c r="E34" i="212"/>
  <c r="AQ33" i="212"/>
  <c r="AH33" i="212"/>
  <c r="V33" i="212"/>
  <c r="R33" i="212"/>
  <c r="J33" i="212"/>
  <c r="I33" i="212" s="1"/>
  <c r="G33" i="212"/>
  <c r="E33" i="212"/>
  <c r="AW32" i="212"/>
  <c r="AQ32" i="212"/>
  <c r="AH32" i="212"/>
  <c r="V32" i="212"/>
  <c r="R32" i="212"/>
  <c r="J32" i="212"/>
  <c r="I32" i="212" s="1"/>
  <c r="G32" i="212"/>
  <c r="E32" i="212"/>
  <c r="AQ31" i="212"/>
  <c r="AH31" i="212"/>
  <c r="V31" i="212"/>
  <c r="R31" i="212"/>
  <c r="K31" i="212"/>
  <c r="J31" i="212"/>
  <c r="I31" i="212"/>
  <c r="G31" i="212"/>
  <c r="E31" i="212"/>
  <c r="AQ30" i="212"/>
  <c r="AH30" i="212"/>
  <c r="V30" i="212"/>
  <c r="R30" i="212"/>
  <c r="J30" i="212"/>
  <c r="K30" i="212" s="1"/>
  <c r="G30" i="212"/>
  <c r="E30" i="212"/>
  <c r="AQ29" i="212"/>
  <c r="AH29" i="212"/>
  <c r="V29" i="212"/>
  <c r="R29" i="212"/>
  <c r="K29" i="212"/>
  <c r="J29" i="212"/>
  <c r="I29" i="212" s="1"/>
  <c r="G29" i="212"/>
  <c r="E29" i="212"/>
  <c r="AQ28" i="212"/>
  <c r="AH28" i="212"/>
  <c r="V28" i="212"/>
  <c r="R28" i="212"/>
  <c r="J28" i="212"/>
  <c r="I28" i="212" s="1"/>
  <c r="G28" i="212"/>
  <c r="E28" i="212"/>
  <c r="AQ27" i="212"/>
  <c r="AH27" i="212"/>
  <c r="V27" i="212"/>
  <c r="R27" i="212"/>
  <c r="K27" i="212"/>
  <c r="J27" i="212"/>
  <c r="I27" i="212"/>
  <c r="G27" i="212"/>
  <c r="E27" i="212"/>
  <c r="AQ26" i="212"/>
  <c r="AH26" i="212"/>
  <c r="V26" i="212"/>
  <c r="R26" i="212"/>
  <c r="J26" i="212"/>
  <c r="K26" i="212" s="1"/>
  <c r="G26" i="212"/>
  <c r="E26" i="212"/>
  <c r="AQ25" i="212"/>
  <c r="AH25" i="212"/>
  <c r="V25" i="212"/>
  <c r="R25" i="212"/>
  <c r="K25" i="212"/>
  <c r="J25" i="212"/>
  <c r="I25" i="212"/>
  <c r="G25" i="212"/>
  <c r="E25" i="212"/>
  <c r="AQ24" i="212"/>
  <c r="AH24" i="212"/>
  <c r="V24" i="212"/>
  <c r="R24" i="212"/>
  <c r="J24" i="212"/>
  <c r="I24" i="212" s="1"/>
  <c r="G24" i="212"/>
  <c r="E24" i="212"/>
  <c r="AQ23" i="212"/>
  <c r="AH23" i="212"/>
  <c r="V23" i="212"/>
  <c r="R23" i="212"/>
  <c r="S23" i="212" s="1"/>
  <c r="K23" i="212"/>
  <c r="J23" i="212"/>
  <c r="I23" i="212"/>
  <c r="G23" i="212"/>
  <c r="AQ22" i="212"/>
  <c r="AH22" i="212"/>
  <c r="V22" i="212"/>
  <c r="R22" i="212"/>
  <c r="S22" i="212" s="1"/>
  <c r="J22" i="212"/>
  <c r="K22" i="212" s="1"/>
  <c r="G22" i="212"/>
  <c r="E22" i="212"/>
  <c r="AQ21" i="212"/>
  <c r="AH21" i="212"/>
  <c r="R21" i="212"/>
  <c r="T21" i="212" s="1"/>
  <c r="J21" i="212"/>
  <c r="K21" i="212" s="1"/>
  <c r="I21" i="212"/>
  <c r="G21" i="212"/>
  <c r="E21" i="212"/>
  <c r="AQ20" i="212"/>
  <c r="AH20" i="212"/>
  <c r="R20" i="212"/>
  <c r="T20" i="212" s="1"/>
  <c r="J20" i="212"/>
  <c r="K20" i="212" s="1"/>
  <c r="I20" i="212"/>
  <c r="G20" i="212"/>
  <c r="E20" i="212"/>
  <c r="AQ19" i="212"/>
  <c r="AH19" i="212"/>
  <c r="V19" i="212"/>
  <c r="R19" i="212"/>
  <c r="T19" i="212" s="1"/>
  <c r="J19" i="212"/>
  <c r="K19" i="212" s="1"/>
  <c r="I19" i="212"/>
  <c r="G19" i="212"/>
  <c r="E19" i="212"/>
  <c r="AQ18" i="212"/>
  <c r="AH18" i="212"/>
  <c r="V18" i="212"/>
  <c r="R18" i="212"/>
  <c r="T18" i="212" s="1"/>
  <c r="J18" i="212"/>
  <c r="K18" i="212" s="1"/>
  <c r="I18" i="212"/>
  <c r="G18" i="212"/>
  <c r="E18" i="212"/>
  <c r="AQ17" i="212"/>
  <c r="AH17" i="212"/>
  <c r="V17" i="212"/>
  <c r="R17" i="212"/>
  <c r="J17" i="212"/>
  <c r="K17" i="212" s="1"/>
  <c r="I17" i="212"/>
  <c r="G17" i="212"/>
  <c r="E17" i="212"/>
  <c r="AQ16" i="212"/>
  <c r="AH16" i="212"/>
  <c r="V16" i="212"/>
  <c r="R16" i="212"/>
  <c r="J16" i="212"/>
  <c r="K16" i="212" s="1"/>
  <c r="I16" i="212"/>
  <c r="G16" i="212"/>
  <c r="E16" i="212"/>
  <c r="AQ15" i="212"/>
  <c r="AH15" i="212"/>
  <c r="V15" i="212"/>
  <c r="R15" i="212"/>
  <c r="T15" i="212" s="1"/>
  <c r="J15" i="212"/>
  <c r="K15" i="212" s="1"/>
  <c r="I15" i="212"/>
  <c r="G15" i="212"/>
  <c r="E15" i="212"/>
  <c r="AQ14" i="212"/>
  <c r="AH14" i="212"/>
  <c r="V14" i="212"/>
  <c r="R14" i="212"/>
  <c r="T14" i="212" s="1"/>
  <c r="J14" i="212"/>
  <c r="K14" i="212" s="1"/>
  <c r="I14" i="212"/>
  <c r="G14" i="212"/>
  <c r="E14" i="212"/>
  <c r="AQ13" i="212"/>
  <c r="AH13" i="212"/>
  <c r="V13" i="212"/>
  <c r="R13" i="212"/>
  <c r="T13" i="212" s="1"/>
  <c r="J13" i="212"/>
  <c r="K13" i="212" s="1"/>
  <c r="I13" i="212"/>
  <c r="G13" i="212"/>
  <c r="E13" i="212"/>
  <c r="AQ12" i="212"/>
  <c r="AH12" i="212"/>
  <c r="V12" i="212"/>
  <c r="R12" i="212"/>
  <c r="S12" i="212" s="1"/>
  <c r="J12" i="212"/>
  <c r="K12" i="212" s="1"/>
  <c r="I12" i="212"/>
  <c r="G12" i="212"/>
  <c r="E12" i="212"/>
  <c r="V11" i="212"/>
  <c r="J11" i="212"/>
  <c r="K11" i="212" s="1"/>
  <c r="G11" i="212"/>
  <c r="E11" i="212"/>
  <c r="AG8" i="212"/>
  <c r="Q35" i="212"/>
  <c r="I11" i="212" l="1"/>
  <c r="K24" i="212"/>
  <c r="I26" i="212"/>
  <c r="K28" i="212"/>
  <c r="I30" i="212"/>
  <c r="K32" i="212"/>
  <c r="K33" i="212"/>
  <c r="K34" i="212"/>
  <c r="T34" i="212"/>
  <c r="T33" i="212"/>
  <c r="AI33" i="212" s="1"/>
  <c r="S32" i="212"/>
  <c r="S31" i="212"/>
  <c r="S30" i="212"/>
  <c r="S29" i="212"/>
  <c r="S28" i="212"/>
  <c r="S27" i="212"/>
  <c r="S26" i="212"/>
  <c r="S24" i="212"/>
  <c r="S25" i="212"/>
  <c r="AI19" i="212"/>
  <c r="AI18" i="212"/>
  <c r="T17" i="212"/>
  <c r="AI17" i="212" s="1"/>
  <c r="T16" i="212"/>
  <c r="AI16" i="212"/>
  <c r="AI15" i="212"/>
  <c r="AI14" i="212"/>
  <c r="AI13" i="212"/>
  <c r="AQ35" i="212"/>
  <c r="AH35" i="212"/>
  <c r="AI20" i="212"/>
  <c r="AI21" i="212"/>
  <c r="S21" i="212"/>
  <c r="T22" i="212"/>
  <c r="AI22" i="212" s="1"/>
  <c r="AI34" i="212"/>
  <c r="R11" i="212"/>
  <c r="S13" i="212"/>
  <c r="S14" i="212"/>
  <c r="S15" i="212"/>
  <c r="S18" i="212"/>
  <c r="S19" i="212"/>
  <c r="T12" i="212"/>
  <c r="AI12" i="212" s="1"/>
  <c r="I22" i="212"/>
  <c r="T23" i="212"/>
  <c r="AI23" i="212" s="1"/>
  <c r="T24" i="212"/>
  <c r="AI24" i="212" s="1"/>
  <c r="T25" i="212"/>
  <c r="AI25" i="212" s="1"/>
  <c r="T26" i="212"/>
  <c r="AI26" i="212" s="1"/>
  <c r="T27" i="212"/>
  <c r="AI27" i="212" s="1"/>
  <c r="T28" i="212"/>
  <c r="AI28" i="212" s="1"/>
  <c r="T29" i="212"/>
  <c r="AI29" i="212" s="1"/>
  <c r="T30" i="212"/>
  <c r="AI30" i="212" s="1"/>
  <c r="T31" i="212"/>
  <c r="AI31" i="212" s="1"/>
  <c r="T32" i="212"/>
  <c r="AI32" i="212" s="1"/>
  <c r="S33" i="212"/>
  <c r="S34" i="212"/>
  <c r="AP35" i="212"/>
  <c r="S16" i="212"/>
  <c r="S17" i="212"/>
  <c r="S20" i="212"/>
  <c r="S11" i="212" l="1"/>
  <c r="S35" i="212" s="1"/>
  <c r="R35" i="212"/>
  <c r="T11" i="212"/>
  <c r="T35" i="212" l="1"/>
  <c r="AI35" i="212" s="1"/>
  <c r="AI11" i="212"/>
  <c r="AP10" i="211" l="1"/>
  <c r="AG10" i="211"/>
  <c r="Q10" i="211"/>
  <c r="AG8" i="211" l="1"/>
  <c r="AR35" i="211"/>
  <c r="P35" i="211"/>
  <c r="AQ34" i="211"/>
  <c r="AH34" i="211"/>
  <c r="V34" i="211"/>
  <c r="R34" i="211"/>
  <c r="J34" i="211"/>
  <c r="I34" i="211" s="1"/>
  <c r="G34" i="211"/>
  <c r="E34" i="211"/>
  <c r="AQ33" i="211"/>
  <c r="AH33" i="211"/>
  <c r="V33" i="211"/>
  <c r="R33" i="211"/>
  <c r="J33" i="211"/>
  <c r="I33" i="211" s="1"/>
  <c r="G33" i="211"/>
  <c r="E33" i="211"/>
  <c r="AW32" i="211"/>
  <c r="AQ32" i="211"/>
  <c r="AH32" i="211"/>
  <c r="V32" i="211"/>
  <c r="R32" i="211"/>
  <c r="K32" i="211"/>
  <c r="J32" i="211"/>
  <c r="I32" i="211" s="1"/>
  <c r="G32" i="211"/>
  <c r="E32" i="211"/>
  <c r="AQ31" i="211"/>
  <c r="AH31" i="211"/>
  <c r="V31" i="211"/>
  <c r="R31" i="211"/>
  <c r="S31" i="211" s="1"/>
  <c r="K31" i="211"/>
  <c r="J31" i="211"/>
  <c r="I31" i="211"/>
  <c r="G31" i="211"/>
  <c r="E31" i="211"/>
  <c r="AQ30" i="211"/>
  <c r="AH30" i="211"/>
  <c r="V30" i="211"/>
  <c r="R30" i="211"/>
  <c r="J30" i="211"/>
  <c r="K30" i="211" s="1"/>
  <c r="G30" i="211"/>
  <c r="E30" i="211"/>
  <c r="AQ29" i="211"/>
  <c r="AH29" i="211"/>
  <c r="V29" i="211"/>
  <c r="R29" i="211"/>
  <c r="K29" i="211"/>
  <c r="J29" i="211"/>
  <c r="I29" i="211" s="1"/>
  <c r="G29" i="211"/>
  <c r="E29" i="211"/>
  <c r="AQ28" i="211"/>
  <c r="AH28" i="211"/>
  <c r="V28" i="211"/>
  <c r="R28" i="211"/>
  <c r="K28" i="211"/>
  <c r="J28" i="211"/>
  <c r="I28" i="211" s="1"/>
  <c r="G28" i="211"/>
  <c r="E28" i="211"/>
  <c r="AQ27" i="211"/>
  <c r="AH27" i="211"/>
  <c r="V27" i="211"/>
  <c r="R27" i="211"/>
  <c r="K27" i="211"/>
  <c r="J27" i="211"/>
  <c r="I27" i="211"/>
  <c r="G27" i="211"/>
  <c r="E27" i="211"/>
  <c r="AQ26" i="211"/>
  <c r="AH26" i="211"/>
  <c r="V26" i="211"/>
  <c r="R26" i="211"/>
  <c r="J26" i="211"/>
  <c r="K26" i="211" s="1"/>
  <c r="G26" i="211"/>
  <c r="E26" i="211"/>
  <c r="AQ25" i="211"/>
  <c r="AH25" i="211"/>
  <c r="V25" i="211"/>
  <c r="R25" i="211"/>
  <c r="K25" i="211"/>
  <c r="J25" i="211"/>
  <c r="I25" i="211" s="1"/>
  <c r="G25" i="211"/>
  <c r="E25" i="211"/>
  <c r="AQ24" i="211"/>
  <c r="AH24" i="211"/>
  <c r="V24" i="211"/>
  <c r="R24" i="211"/>
  <c r="K24" i="211"/>
  <c r="J24" i="211"/>
  <c r="I24" i="211" s="1"/>
  <c r="G24" i="211"/>
  <c r="E24" i="211"/>
  <c r="AQ23" i="211"/>
  <c r="AH23" i="211"/>
  <c r="V23" i="211"/>
  <c r="R23" i="211"/>
  <c r="K23" i="211"/>
  <c r="J23" i="211"/>
  <c r="I23" i="211"/>
  <c r="G23" i="211"/>
  <c r="AQ22" i="211"/>
  <c r="AH22" i="211"/>
  <c r="V22" i="211"/>
  <c r="R22" i="211"/>
  <c r="S22" i="211" s="1"/>
  <c r="J22" i="211"/>
  <c r="I22" i="211" s="1"/>
  <c r="G22" i="211"/>
  <c r="E22" i="211"/>
  <c r="AQ21" i="211"/>
  <c r="AH21" i="211"/>
  <c r="R21" i="211"/>
  <c r="S21" i="211" s="1"/>
  <c r="J21" i="211"/>
  <c r="K21" i="211" s="1"/>
  <c r="G21" i="211"/>
  <c r="E21" i="211"/>
  <c r="AQ20" i="211"/>
  <c r="AH20" i="211"/>
  <c r="R20" i="211"/>
  <c r="T20" i="211" s="1"/>
  <c r="J20" i="211"/>
  <c r="K20" i="211" s="1"/>
  <c r="G20" i="211"/>
  <c r="E20" i="211"/>
  <c r="AQ19" i="211"/>
  <c r="AH19" i="211"/>
  <c r="V19" i="211"/>
  <c r="R19" i="211"/>
  <c r="T19" i="211" s="1"/>
  <c r="J19" i="211"/>
  <c r="K19" i="211" s="1"/>
  <c r="G19" i="211"/>
  <c r="E19" i="211"/>
  <c r="AQ18" i="211"/>
  <c r="AH18" i="211"/>
  <c r="V18" i="211"/>
  <c r="R18" i="211"/>
  <c r="T18" i="211" s="1"/>
  <c r="J18" i="211"/>
  <c r="K18" i="211" s="1"/>
  <c r="G18" i="211"/>
  <c r="E18" i="211"/>
  <c r="AQ17" i="211"/>
  <c r="AH17" i="211"/>
  <c r="V17" i="211"/>
  <c r="R17" i="211"/>
  <c r="T17" i="211" s="1"/>
  <c r="J17" i="211"/>
  <c r="K17" i="211" s="1"/>
  <c r="G17" i="211"/>
  <c r="E17" i="211"/>
  <c r="AQ16" i="211"/>
  <c r="AH16" i="211"/>
  <c r="V16" i="211"/>
  <c r="R16" i="211"/>
  <c r="J16" i="211"/>
  <c r="K16" i="211" s="1"/>
  <c r="G16" i="211"/>
  <c r="E16" i="211"/>
  <c r="AQ15" i="211"/>
  <c r="AH15" i="211"/>
  <c r="V15" i="211"/>
  <c r="R15" i="211"/>
  <c r="J15" i="211"/>
  <c r="K15" i="211" s="1"/>
  <c r="G15" i="211"/>
  <c r="E15" i="211"/>
  <c r="AQ14" i="211"/>
  <c r="AH14" i="211"/>
  <c r="V14" i="211"/>
  <c r="R14" i="211"/>
  <c r="J14" i="211"/>
  <c r="K14" i="211" s="1"/>
  <c r="G14" i="211"/>
  <c r="E14" i="211"/>
  <c r="AQ13" i="211"/>
  <c r="AH13" i="211"/>
  <c r="V13" i="211"/>
  <c r="R13" i="211"/>
  <c r="J13" i="211"/>
  <c r="K13" i="211" s="1"/>
  <c r="G13" i="211"/>
  <c r="E13" i="211"/>
  <c r="AQ12" i="211"/>
  <c r="AH12" i="211"/>
  <c r="V12" i="211"/>
  <c r="R12" i="211"/>
  <c r="J12" i="211"/>
  <c r="K12" i="211" s="1"/>
  <c r="G12" i="211"/>
  <c r="E12" i="211"/>
  <c r="AH11" i="211"/>
  <c r="V11" i="211"/>
  <c r="J11" i="211"/>
  <c r="K11" i="211" s="1"/>
  <c r="G11" i="211"/>
  <c r="E11" i="211"/>
  <c r="AQ11" i="211"/>
  <c r="R11" i="211"/>
  <c r="I21" i="211" l="1"/>
  <c r="I26" i="211"/>
  <c r="I30" i="211"/>
  <c r="S34" i="211"/>
  <c r="S33" i="211"/>
  <c r="T32" i="211"/>
  <c r="S32" i="211"/>
  <c r="T31" i="211"/>
  <c r="T30" i="211"/>
  <c r="AI30" i="211" s="1"/>
  <c r="T29" i="211"/>
  <c r="AI29" i="211" s="1"/>
  <c r="S29" i="211"/>
  <c r="T28" i="211"/>
  <c r="AI28" i="211" s="1"/>
  <c r="T27" i="211"/>
  <c r="S27" i="211"/>
  <c r="T26" i="211"/>
  <c r="T25" i="211"/>
  <c r="AI25" i="211" s="1"/>
  <c r="S25" i="211"/>
  <c r="T23" i="211"/>
  <c r="T24" i="211"/>
  <c r="AI24" i="211" s="1"/>
  <c r="AI20" i="211"/>
  <c r="S23" i="211"/>
  <c r="T21" i="211"/>
  <c r="AI21" i="211" s="1"/>
  <c r="T16" i="211"/>
  <c r="AI16" i="211" s="1"/>
  <c r="T15" i="211"/>
  <c r="AI15" i="211" s="1"/>
  <c r="T14" i="211"/>
  <c r="AI14" i="211" s="1"/>
  <c r="T13" i="211"/>
  <c r="T12" i="211"/>
  <c r="AI12" i="211" s="1"/>
  <c r="AQ35" i="211"/>
  <c r="AI31" i="211"/>
  <c r="AH35" i="211"/>
  <c r="AI26" i="211"/>
  <c r="AI27" i="211"/>
  <c r="AI32" i="211"/>
  <c r="AI23" i="211"/>
  <c r="S24" i="211"/>
  <c r="S30" i="211"/>
  <c r="S26" i="211"/>
  <c r="S28" i="211"/>
  <c r="AI13" i="211"/>
  <c r="AI17" i="211"/>
  <c r="T22" i="211"/>
  <c r="AI22" i="211" s="1"/>
  <c r="T33" i="211"/>
  <c r="AI33" i="211" s="1"/>
  <c r="T34" i="211"/>
  <c r="AI34" i="211" s="1"/>
  <c r="R35" i="211"/>
  <c r="T11" i="211"/>
  <c r="S11" i="211"/>
  <c r="AI19" i="211"/>
  <c r="AI18" i="211"/>
  <c r="I11" i="211"/>
  <c r="I12" i="211"/>
  <c r="S12" i="211"/>
  <c r="I13" i="211"/>
  <c r="S13" i="211"/>
  <c r="I14" i="211"/>
  <c r="S14" i="211"/>
  <c r="I15" i="211"/>
  <c r="S15" i="211"/>
  <c r="I16" i="211"/>
  <c r="S16" i="211"/>
  <c r="I17" i="211"/>
  <c r="S17" i="211"/>
  <c r="I18" i="211"/>
  <c r="S18" i="211"/>
  <c r="I19" i="211"/>
  <c r="S19" i="211"/>
  <c r="I20" i="211"/>
  <c r="S20" i="211"/>
  <c r="K22" i="211"/>
  <c r="K33" i="211"/>
  <c r="K34" i="211"/>
  <c r="AP35" i="211"/>
  <c r="Q35" i="211"/>
  <c r="T35" i="211" l="1"/>
  <c r="AI35" i="211" s="1"/>
  <c r="AI11" i="211"/>
  <c r="S35" i="211"/>
  <c r="AP10" i="210" l="1"/>
  <c r="AQ11" i="210" s="1"/>
  <c r="AG10" i="210"/>
  <c r="AG8" i="210" s="1"/>
  <c r="Q10" i="210"/>
  <c r="Q35" i="210" s="1"/>
  <c r="AR35" i="210"/>
  <c r="P35" i="210"/>
  <c r="AQ34" i="210"/>
  <c r="AH34" i="210"/>
  <c r="V34" i="210"/>
  <c r="R34" i="210"/>
  <c r="J34" i="210"/>
  <c r="K34" i="210" s="1"/>
  <c r="G34" i="210"/>
  <c r="E34" i="210"/>
  <c r="AQ33" i="210"/>
  <c r="AH33" i="210"/>
  <c r="V33" i="210"/>
  <c r="R33" i="210"/>
  <c r="T33" i="210" s="1"/>
  <c r="J33" i="210"/>
  <c r="I33" i="210" s="1"/>
  <c r="G33" i="210"/>
  <c r="E33" i="210"/>
  <c r="AW32" i="210"/>
  <c r="AQ32" i="210"/>
  <c r="AH32" i="210"/>
  <c r="V32" i="210"/>
  <c r="R32" i="210"/>
  <c r="J32" i="210"/>
  <c r="I32" i="210" s="1"/>
  <c r="G32" i="210"/>
  <c r="E32" i="210"/>
  <c r="AQ31" i="210"/>
  <c r="AH31" i="210"/>
  <c r="V31" i="210"/>
  <c r="R31" i="210"/>
  <c r="J31" i="210"/>
  <c r="I31" i="210" s="1"/>
  <c r="G31" i="210"/>
  <c r="E31" i="210"/>
  <c r="AQ30" i="210"/>
  <c r="AH30" i="210"/>
  <c r="V30" i="210"/>
  <c r="R30" i="210"/>
  <c r="J30" i="210"/>
  <c r="I30" i="210" s="1"/>
  <c r="G30" i="210"/>
  <c r="E30" i="210"/>
  <c r="AQ29" i="210"/>
  <c r="AH29" i="210"/>
  <c r="V29" i="210"/>
  <c r="R29" i="210"/>
  <c r="J29" i="210"/>
  <c r="I29" i="210" s="1"/>
  <c r="G29" i="210"/>
  <c r="E29" i="210"/>
  <c r="AQ28" i="210"/>
  <c r="AH28" i="210"/>
  <c r="V28" i="210"/>
  <c r="R28" i="210"/>
  <c r="J28" i="210"/>
  <c r="I28" i="210" s="1"/>
  <c r="G28" i="210"/>
  <c r="E28" i="210"/>
  <c r="AQ27" i="210"/>
  <c r="AH27" i="210"/>
  <c r="V27" i="210"/>
  <c r="R27" i="210"/>
  <c r="J27" i="210"/>
  <c r="I27" i="210" s="1"/>
  <c r="G27" i="210"/>
  <c r="E27" i="210"/>
  <c r="AQ26" i="210"/>
  <c r="AH26" i="210"/>
  <c r="V26" i="210"/>
  <c r="R26" i="210"/>
  <c r="J26" i="210"/>
  <c r="I26" i="210" s="1"/>
  <c r="G26" i="210"/>
  <c r="E26" i="210"/>
  <c r="AQ25" i="210"/>
  <c r="AH25" i="210"/>
  <c r="V25" i="210"/>
  <c r="R25" i="210"/>
  <c r="J25" i="210"/>
  <c r="I25" i="210" s="1"/>
  <c r="G25" i="210"/>
  <c r="E25" i="210"/>
  <c r="AQ24" i="210"/>
  <c r="AH24" i="210"/>
  <c r="V24" i="210"/>
  <c r="R24" i="210"/>
  <c r="J24" i="210"/>
  <c r="I24" i="210" s="1"/>
  <c r="G24" i="210"/>
  <c r="E24" i="210"/>
  <c r="AQ23" i="210"/>
  <c r="AH23" i="210"/>
  <c r="V23" i="210"/>
  <c r="R23" i="210"/>
  <c r="S23" i="210" s="1"/>
  <c r="J23" i="210"/>
  <c r="I23" i="210" s="1"/>
  <c r="G23" i="210"/>
  <c r="AQ22" i="210"/>
  <c r="AH22" i="210"/>
  <c r="V22" i="210"/>
  <c r="R22" i="210"/>
  <c r="T22" i="210" s="1"/>
  <c r="J22" i="210"/>
  <c r="I22" i="210" s="1"/>
  <c r="G22" i="210"/>
  <c r="E22" i="210"/>
  <c r="AQ21" i="210"/>
  <c r="AH21" i="210"/>
  <c r="R21" i="210"/>
  <c r="T21" i="210" s="1"/>
  <c r="J21" i="210"/>
  <c r="K21" i="210" s="1"/>
  <c r="G21" i="210"/>
  <c r="E21" i="210"/>
  <c r="AQ20" i="210"/>
  <c r="AH20" i="210"/>
  <c r="R20" i="210"/>
  <c r="T20" i="210" s="1"/>
  <c r="J20" i="210"/>
  <c r="K20" i="210" s="1"/>
  <c r="G20" i="210"/>
  <c r="E20" i="210"/>
  <c r="AQ19" i="210"/>
  <c r="AH19" i="210"/>
  <c r="V19" i="210"/>
  <c r="R19" i="210"/>
  <c r="T19" i="210" s="1"/>
  <c r="K19" i="210"/>
  <c r="J19" i="210"/>
  <c r="I19" i="210"/>
  <c r="G19" i="210"/>
  <c r="E19" i="210"/>
  <c r="AQ18" i="210"/>
  <c r="AH18" i="210"/>
  <c r="V18" i="210"/>
  <c r="R18" i="210"/>
  <c r="T18" i="210" s="1"/>
  <c r="J18" i="210"/>
  <c r="I18" i="210" s="1"/>
  <c r="G18" i="210"/>
  <c r="E18" i="210"/>
  <c r="AQ17" i="210"/>
  <c r="AH17" i="210"/>
  <c r="V17" i="210"/>
  <c r="R17" i="210"/>
  <c r="T17" i="210" s="1"/>
  <c r="K17" i="210"/>
  <c r="J17" i="210"/>
  <c r="I17" i="210"/>
  <c r="G17" i="210"/>
  <c r="E17" i="210"/>
  <c r="AQ16" i="210"/>
  <c r="AH16" i="210"/>
  <c r="V16" i="210"/>
  <c r="R16" i="210"/>
  <c r="T16" i="210" s="1"/>
  <c r="J16" i="210"/>
  <c r="K16" i="210" s="1"/>
  <c r="G16" i="210"/>
  <c r="E16" i="210"/>
  <c r="AQ15" i="210"/>
  <c r="AH15" i="210"/>
  <c r="V15" i="210"/>
  <c r="R15" i="210"/>
  <c r="T15" i="210" s="1"/>
  <c r="K15" i="210"/>
  <c r="J15" i="210"/>
  <c r="I15" i="210"/>
  <c r="G15" i="210"/>
  <c r="E15" i="210"/>
  <c r="AQ14" i="210"/>
  <c r="AH14" i="210"/>
  <c r="V14" i="210"/>
  <c r="R14" i="210"/>
  <c r="T14" i="210" s="1"/>
  <c r="J14" i="210"/>
  <c r="I14" i="210" s="1"/>
  <c r="G14" i="210"/>
  <c r="E14" i="210"/>
  <c r="AQ13" i="210"/>
  <c r="AH13" i="210"/>
  <c r="V13" i="210"/>
  <c r="R13" i="210"/>
  <c r="T13" i="210" s="1"/>
  <c r="K13" i="210"/>
  <c r="J13" i="210"/>
  <c r="I13" i="210"/>
  <c r="G13" i="210"/>
  <c r="E13" i="210"/>
  <c r="AQ12" i="210"/>
  <c r="AH12" i="210"/>
  <c r="V12" i="210"/>
  <c r="R12" i="210"/>
  <c r="T12" i="210" s="1"/>
  <c r="J12" i="210"/>
  <c r="K12" i="210" s="1"/>
  <c r="G12" i="210"/>
  <c r="E12" i="210"/>
  <c r="V11" i="210"/>
  <c r="J11" i="210"/>
  <c r="I11" i="210" s="1"/>
  <c r="G11" i="210"/>
  <c r="E11" i="210"/>
  <c r="I34" i="210" l="1"/>
  <c r="K11" i="210"/>
  <c r="I12" i="210"/>
  <c r="K14" i="210"/>
  <c r="I16" i="210"/>
  <c r="K18" i="210"/>
  <c r="I20" i="210"/>
  <c r="I21" i="210"/>
  <c r="K33" i="210"/>
  <c r="K23" i="210"/>
  <c r="K24" i="210"/>
  <c r="K25" i="210"/>
  <c r="K26" i="210"/>
  <c r="K27" i="210"/>
  <c r="K28" i="210"/>
  <c r="K29" i="210"/>
  <c r="K30" i="210"/>
  <c r="K31" i="210"/>
  <c r="K32" i="210"/>
  <c r="AH11" i="210"/>
  <c r="AH35" i="210" s="1"/>
  <c r="AG35" i="210"/>
  <c r="T34" i="210"/>
  <c r="AI33" i="210"/>
  <c r="S32" i="210"/>
  <c r="S31" i="210"/>
  <c r="S30" i="210"/>
  <c r="S29" i="210"/>
  <c r="S28" i="210"/>
  <c r="S27" i="210"/>
  <c r="S26" i="210"/>
  <c r="S25" i="210"/>
  <c r="S24" i="210"/>
  <c r="AI21" i="210"/>
  <c r="AQ35" i="210"/>
  <c r="AI34" i="210"/>
  <c r="AI22" i="210"/>
  <c r="AI20" i="210"/>
  <c r="S34" i="210"/>
  <c r="S33" i="210"/>
  <c r="T30" i="210"/>
  <c r="AI30" i="210" s="1"/>
  <c r="T31" i="210"/>
  <c r="AI31" i="210" s="1"/>
  <c r="T32" i="210"/>
  <c r="AI32" i="210" s="1"/>
  <c r="T29" i="210"/>
  <c r="AI29" i="210" s="1"/>
  <c r="T27" i="210"/>
  <c r="AI27" i="210" s="1"/>
  <c r="T28" i="210"/>
  <c r="AI28" i="210" s="1"/>
  <c r="T26" i="210"/>
  <c r="AI26" i="210" s="1"/>
  <c r="T25" i="210"/>
  <c r="AI25" i="210" s="1"/>
  <c r="T24" i="210"/>
  <c r="AI24" i="210" s="1"/>
  <c r="T23" i="210"/>
  <c r="AI23" i="210" s="1"/>
  <c r="S22" i="210"/>
  <c r="S21" i="210"/>
  <c r="AI19" i="210"/>
  <c r="AI16" i="210"/>
  <c r="AI15" i="210"/>
  <c r="AI12" i="210"/>
  <c r="AI13" i="210"/>
  <c r="AI17" i="210"/>
  <c r="AI14" i="210"/>
  <c r="AI18" i="210"/>
  <c r="R11" i="210"/>
  <c r="S12" i="210"/>
  <c r="S13" i="210"/>
  <c r="S14" i="210"/>
  <c r="S15" i="210"/>
  <c r="S16" i="210"/>
  <c r="S17" i="210"/>
  <c r="S18" i="210"/>
  <c r="S19" i="210"/>
  <c r="S20" i="210"/>
  <c r="K22" i="210"/>
  <c r="AP35" i="210"/>
  <c r="S11" i="210" l="1"/>
  <c r="S35" i="210" s="1"/>
  <c r="R35" i="210"/>
  <c r="T11" i="210"/>
  <c r="T35" i="210" l="1"/>
  <c r="AI35" i="210" s="1"/>
  <c r="AI11" i="210"/>
  <c r="AP10" i="209" l="1"/>
  <c r="AG10" i="209"/>
  <c r="Q10" i="209" l="1"/>
  <c r="AR35" i="209" l="1"/>
  <c r="AP35" i="209"/>
  <c r="AG35" i="209"/>
  <c r="Q35" i="209"/>
  <c r="P35" i="209"/>
  <c r="AQ34" i="209"/>
  <c r="AH34" i="209"/>
  <c r="V34" i="209"/>
  <c r="R34" i="209"/>
  <c r="J34" i="209"/>
  <c r="K34" i="209" s="1"/>
  <c r="G34" i="209"/>
  <c r="E34" i="209"/>
  <c r="AQ33" i="209"/>
  <c r="AH33" i="209"/>
  <c r="V33" i="209"/>
  <c r="R33" i="209"/>
  <c r="J33" i="209"/>
  <c r="I33" i="209" s="1"/>
  <c r="G33" i="209"/>
  <c r="E33" i="209"/>
  <c r="AW32" i="209"/>
  <c r="AQ32" i="209"/>
  <c r="AH32" i="209"/>
  <c r="V32" i="209"/>
  <c r="R32" i="209"/>
  <c r="J32" i="209"/>
  <c r="K32" i="209" s="1"/>
  <c r="G32" i="209"/>
  <c r="E32" i="209"/>
  <c r="AQ31" i="209"/>
  <c r="AH31" i="209"/>
  <c r="V31" i="209"/>
  <c r="R31" i="209"/>
  <c r="J31" i="209"/>
  <c r="K31" i="209" s="1"/>
  <c r="G31" i="209"/>
  <c r="E31" i="209"/>
  <c r="AQ30" i="209"/>
  <c r="AH30" i="209"/>
  <c r="V30" i="209"/>
  <c r="R30" i="209"/>
  <c r="J30" i="209"/>
  <c r="K30" i="209" s="1"/>
  <c r="G30" i="209"/>
  <c r="E30" i="209"/>
  <c r="AQ29" i="209"/>
  <c r="AH29" i="209"/>
  <c r="V29" i="209"/>
  <c r="R29" i="209"/>
  <c r="J29" i="209"/>
  <c r="K29" i="209" s="1"/>
  <c r="G29" i="209"/>
  <c r="E29" i="209"/>
  <c r="AQ28" i="209"/>
  <c r="AH28" i="209"/>
  <c r="V28" i="209"/>
  <c r="R28" i="209"/>
  <c r="J28" i="209"/>
  <c r="K28" i="209" s="1"/>
  <c r="G28" i="209"/>
  <c r="E28" i="209"/>
  <c r="AQ27" i="209"/>
  <c r="AH27" i="209"/>
  <c r="V27" i="209"/>
  <c r="R27" i="209"/>
  <c r="J27" i="209"/>
  <c r="K27" i="209" s="1"/>
  <c r="G27" i="209"/>
  <c r="E27" i="209"/>
  <c r="AQ26" i="209"/>
  <c r="AH26" i="209"/>
  <c r="V26" i="209"/>
  <c r="R26" i="209"/>
  <c r="J26" i="209"/>
  <c r="K26" i="209" s="1"/>
  <c r="G26" i="209"/>
  <c r="E26" i="209"/>
  <c r="AQ25" i="209"/>
  <c r="AH25" i="209"/>
  <c r="V25" i="209"/>
  <c r="R25" i="209"/>
  <c r="J25" i="209"/>
  <c r="K25" i="209" s="1"/>
  <c r="G25" i="209"/>
  <c r="E25" i="209"/>
  <c r="AQ24" i="209"/>
  <c r="AH24" i="209"/>
  <c r="V24" i="209"/>
  <c r="R24" i="209"/>
  <c r="J24" i="209"/>
  <c r="K24" i="209" s="1"/>
  <c r="G24" i="209"/>
  <c r="E24" i="209"/>
  <c r="AQ23" i="209"/>
  <c r="AH23" i="209"/>
  <c r="V23" i="209"/>
  <c r="R23" i="209"/>
  <c r="J23" i="209"/>
  <c r="K23" i="209" s="1"/>
  <c r="G23" i="209"/>
  <c r="AQ22" i="209"/>
  <c r="AH22" i="209"/>
  <c r="V22" i="209"/>
  <c r="R22" i="209"/>
  <c r="J22" i="209"/>
  <c r="K22" i="209" s="1"/>
  <c r="G22" i="209"/>
  <c r="E22" i="209"/>
  <c r="AQ21" i="209"/>
  <c r="AH21" i="209"/>
  <c r="R21" i="209"/>
  <c r="J21" i="209"/>
  <c r="I21" i="209" s="1"/>
  <c r="G21" i="209"/>
  <c r="E21" i="209"/>
  <c r="AQ20" i="209"/>
  <c r="AH20" i="209"/>
  <c r="R20" i="209"/>
  <c r="J20" i="209"/>
  <c r="K20" i="209" s="1"/>
  <c r="G20" i="209"/>
  <c r="E20" i="209"/>
  <c r="AQ19" i="209"/>
  <c r="AH19" i="209"/>
  <c r="V19" i="209"/>
  <c r="R19" i="209"/>
  <c r="J19" i="209"/>
  <c r="I19" i="209" s="1"/>
  <c r="G19" i="209"/>
  <c r="E19" i="209"/>
  <c r="AQ18" i="209"/>
  <c r="AH18" i="209"/>
  <c r="V18" i="209"/>
  <c r="R18" i="209"/>
  <c r="J18" i="209"/>
  <c r="K18" i="209" s="1"/>
  <c r="G18" i="209"/>
  <c r="E18" i="209"/>
  <c r="AQ17" i="209"/>
  <c r="AH17" i="209"/>
  <c r="V17" i="209"/>
  <c r="R17" i="209"/>
  <c r="S17" i="209" s="1"/>
  <c r="J17" i="209"/>
  <c r="K17" i="209" s="1"/>
  <c r="G17" i="209"/>
  <c r="E17" i="209"/>
  <c r="AQ16" i="209"/>
  <c r="AH16" i="209"/>
  <c r="V16" i="209"/>
  <c r="R16" i="209"/>
  <c r="J16" i="209"/>
  <c r="K16" i="209" s="1"/>
  <c r="G16" i="209"/>
  <c r="E16" i="209"/>
  <c r="AQ15" i="209"/>
  <c r="AH15" i="209"/>
  <c r="V15" i="209"/>
  <c r="R15" i="209"/>
  <c r="J15" i="209"/>
  <c r="K15" i="209" s="1"/>
  <c r="G15" i="209"/>
  <c r="E15" i="209"/>
  <c r="AQ14" i="209"/>
  <c r="AH14" i="209"/>
  <c r="V14" i="209"/>
  <c r="R14" i="209"/>
  <c r="J14" i="209"/>
  <c r="K14" i="209" s="1"/>
  <c r="G14" i="209"/>
  <c r="E14" i="209"/>
  <c r="AQ13" i="209"/>
  <c r="AH13" i="209"/>
  <c r="V13" i="209"/>
  <c r="R13" i="209"/>
  <c r="J13" i="209"/>
  <c r="K13" i="209" s="1"/>
  <c r="G13" i="209"/>
  <c r="E13" i="209"/>
  <c r="AQ12" i="209"/>
  <c r="AH12" i="209"/>
  <c r="V12" i="209"/>
  <c r="R12" i="209"/>
  <c r="J12" i="209"/>
  <c r="I12" i="209" s="1"/>
  <c r="G12" i="209"/>
  <c r="E12" i="209"/>
  <c r="AQ11" i="209"/>
  <c r="AH11" i="209"/>
  <c r="V11" i="209"/>
  <c r="R11" i="209"/>
  <c r="J11" i="209"/>
  <c r="I11" i="209" s="1"/>
  <c r="G11" i="209"/>
  <c r="E11" i="209"/>
  <c r="AG8" i="209"/>
  <c r="I34" i="209" l="1"/>
  <c r="K21" i="209"/>
  <c r="K33" i="209"/>
  <c r="I23" i="209"/>
  <c r="I24" i="209"/>
  <c r="I25" i="209"/>
  <c r="I26" i="209"/>
  <c r="I27" i="209"/>
  <c r="I28" i="209"/>
  <c r="I29" i="209"/>
  <c r="I30" i="209"/>
  <c r="I31" i="209"/>
  <c r="I32" i="209"/>
  <c r="I22" i="209"/>
  <c r="S34" i="209"/>
  <c r="T32" i="209"/>
  <c r="S33" i="209"/>
  <c r="AI32" i="209"/>
  <c r="S32" i="209"/>
  <c r="T31" i="209"/>
  <c r="T30" i="209"/>
  <c r="S29" i="209"/>
  <c r="S28" i="209"/>
  <c r="T29" i="209"/>
  <c r="AI29" i="209" s="1"/>
  <c r="T28" i="209"/>
  <c r="AI28" i="209" s="1"/>
  <c r="T27" i="209"/>
  <c r="AI27" i="209" s="1"/>
  <c r="T26" i="209"/>
  <c r="AI26" i="209" s="1"/>
  <c r="S25" i="209"/>
  <c r="S24" i="209"/>
  <c r="T25" i="209"/>
  <c r="AI25" i="209" s="1"/>
  <c r="T24" i="209"/>
  <c r="AI24" i="209" s="1"/>
  <c r="T23" i="209"/>
  <c r="S22" i="209"/>
  <c r="T21" i="209"/>
  <c r="S20" i="209"/>
  <c r="S19" i="209"/>
  <c r="S18" i="209"/>
  <c r="S16" i="209"/>
  <c r="S15" i="209"/>
  <c r="S14" i="209"/>
  <c r="S13" i="209"/>
  <c r="S12" i="209"/>
  <c r="AQ35" i="209"/>
  <c r="AI30" i="209"/>
  <c r="AI31" i="209"/>
  <c r="AI23" i="209"/>
  <c r="AH35" i="209"/>
  <c r="S23" i="209"/>
  <c r="S31" i="209"/>
  <c r="S27" i="209"/>
  <c r="S26" i="209"/>
  <c r="S30" i="209"/>
  <c r="T19" i="209"/>
  <c r="AI19" i="209" s="1"/>
  <c r="T20" i="209"/>
  <c r="AI20" i="209" s="1"/>
  <c r="T16" i="209"/>
  <c r="AI16" i="209" s="1"/>
  <c r="T18" i="209"/>
  <c r="AI18" i="209" s="1"/>
  <c r="T15" i="209"/>
  <c r="AI15" i="209" s="1"/>
  <c r="T17" i="209"/>
  <c r="AI17" i="209" s="1"/>
  <c r="T14" i="209"/>
  <c r="AI14" i="209" s="1"/>
  <c r="T13" i="209"/>
  <c r="AI13" i="209" s="1"/>
  <c r="R35" i="209"/>
  <c r="T12" i="209"/>
  <c r="AI12" i="209" s="1"/>
  <c r="T11" i="209"/>
  <c r="AI11" i="209" s="1"/>
  <c r="AI21" i="209"/>
  <c r="K11" i="209"/>
  <c r="K12" i="209"/>
  <c r="T22" i="209"/>
  <c r="AI22" i="209" s="1"/>
  <c r="T33" i="209"/>
  <c r="AI33" i="209" s="1"/>
  <c r="T34" i="209"/>
  <c r="AI34" i="209" s="1"/>
  <c r="K19" i="209"/>
  <c r="S21" i="209"/>
  <c r="S11" i="209"/>
  <c r="I13" i="209"/>
  <c r="I14" i="209"/>
  <c r="I15" i="209"/>
  <c r="I16" i="209"/>
  <c r="I17" i="209"/>
  <c r="I18" i="209"/>
  <c r="I20" i="209"/>
  <c r="S35" i="209" l="1"/>
  <c r="T35" i="209"/>
  <c r="AI35" i="209" s="1"/>
  <c r="AR35" i="208" l="1"/>
  <c r="P35" i="208"/>
  <c r="AQ34" i="208"/>
  <c r="AH34" i="208"/>
  <c r="V34" i="208"/>
  <c r="R34" i="208"/>
  <c r="J34" i="208"/>
  <c r="I34" i="208" s="1"/>
  <c r="G34" i="208"/>
  <c r="E34" i="208"/>
  <c r="AQ33" i="208"/>
  <c r="AH33" i="208"/>
  <c r="V33" i="208"/>
  <c r="R33" i="208"/>
  <c r="J33" i="208"/>
  <c r="I33" i="208" s="1"/>
  <c r="G33" i="208"/>
  <c r="E33" i="208"/>
  <c r="AW32" i="208"/>
  <c r="AQ32" i="208"/>
  <c r="AH32" i="208"/>
  <c r="V32" i="208"/>
  <c r="R32" i="208"/>
  <c r="J32" i="208"/>
  <c r="I32" i="208" s="1"/>
  <c r="G32" i="208"/>
  <c r="E32" i="208"/>
  <c r="AQ31" i="208"/>
  <c r="AH31" i="208"/>
  <c r="V31" i="208"/>
  <c r="R31" i="208"/>
  <c r="J31" i="208"/>
  <c r="I31" i="208" s="1"/>
  <c r="G31" i="208"/>
  <c r="E31" i="208"/>
  <c r="AQ30" i="208"/>
  <c r="AH30" i="208"/>
  <c r="V30" i="208"/>
  <c r="R30" i="208"/>
  <c r="J30" i="208"/>
  <c r="K30" i="208" s="1"/>
  <c r="G30" i="208"/>
  <c r="E30" i="208"/>
  <c r="AQ29" i="208"/>
  <c r="AH29" i="208"/>
  <c r="V29" i="208"/>
  <c r="R29" i="208"/>
  <c r="J29" i="208"/>
  <c r="I29" i="208" s="1"/>
  <c r="G29" i="208"/>
  <c r="E29" i="208"/>
  <c r="AQ28" i="208"/>
  <c r="AH28" i="208"/>
  <c r="V28" i="208"/>
  <c r="R28" i="208"/>
  <c r="J28" i="208"/>
  <c r="K28" i="208" s="1"/>
  <c r="G28" i="208"/>
  <c r="E28" i="208"/>
  <c r="AQ27" i="208"/>
  <c r="AH27" i="208"/>
  <c r="V27" i="208"/>
  <c r="R27" i="208"/>
  <c r="J27" i="208"/>
  <c r="I27" i="208" s="1"/>
  <c r="G27" i="208"/>
  <c r="E27" i="208"/>
  <c r="AQ26" i="208"/>
  <c r="AH26" i="208"/>
  <c r="V26" i="208"/>
  <c r="R26" i="208"/>
  <c r="J26" i="208"/>
  <c r="I26" i="208" s="1"/>
  <c r="G26" i="208"/>
  <c r="E26" i="208"/>
  <c r="AQ25" i="208"/>
  <c r="AH25" i="208"/>
  <c r="V25" i="208"/>
  <c r="R25" i="208"/>
  <c r="J25" i="208"/>
  <c r="K25" i="208" s="1"/>
  <c r="G25" i="208"/>
  <c r="E25" i="208"/>
  <c r="AQ24" i="208"/>
  <c r="AH24" i="208"/>
  <c r="V24" i="208"/>
  <c r="R24" i="208"/>
  <c r="J24" i="208"/>
  <c r="K24" i="208" s="1"/>
  <c r="G24" i="208"/>
  <c r="E24" i="208"/>
  <c r="AQ23" i="208"/>
  <c r="AH23" i="208"/>
  <c r="V23" i="208"/>
  <c r="R23" i="208"/>
  <c r="J23" i="208"/>
  <c r="K23" i="208" s="1"/>
  <c r="G23" i="208"/>
  <c r="AQ22" i="208"/>
  <c r="AH22" i="208"/>
  <c r="V22" i="208"/>
  <c r="R22" i="208"/>
  <c r="J22" i="208"/>
  <c r="I22" i="208" s="1"/>
  <c r="G22" i="208"/>
  <c r="E22" i="208"/>
  <c r="AQ21" i="208"/>
  <c r="AH21" i="208"/>
  <c r="R21" i="208"/>
  <c r="J21" i="208"/>
  <c r="I21" i="208" s="1"/>
  <c r="G21" i="208"/>
  <c r="E21" i="208"/>
  <c r="AQ20" i="208"/>
  <c r="AH20" i="208"/>
  <c r="R20" i="208"/>
  <c r="J20" i="208"/>
  <c r="K20" i="208" s="1"/>
  <c r="G20" i="208"/>
  <c r="E20" i="208"/>
  <c r="AQ19" i="208"/>
  <c r="AH19" i="208"/>
  <c r="V19" i="208"/>
  <c r="R19" i="208"/>
  <c r="J19" i="208"/>
  <c r="K19" i="208" s="1"/>
  <c r="G19" i="208"/>
  <c r="E19" i="208"/>
  <c r="AQ18" i="208"/>
  <c r="AH18" i="208"/>
  <c r="V18" i="208"/>
  <c r="R18" i="208"/>
  <c r="J18" i="208"/>
  <c r="K18" i="208" s="1"/>
  <c r="G18" i="208"/>
  <c r="E18" i="208"/>
  <c r="AQ17" i="208"/>
  <c r="AH17" i="208"/>
  <c r="V17" i="208"/>
  <c r="R17" i="208"/>
  <c r="J17" i="208"/>
  <c r="K17" i="208" s="1"/>
  <c r="G17" i="208"/>
  <c r="E17" i="208"/>
  <c r="AQ16" i="208"/>
  <c r="AH16" i="208"/>
  <c r="V16" i="208"/>
  <c r="R16" i="208"/>
  <c r="J16" i="208"/>
  <c r="K16" i="208" s="1"/>
  <c r="G16" i="208"/>
  <c r="E16" i="208"/>
  <c r="AQ15" i="208"/>
  <c r="AH15" i="208"/>
  <c r="V15" i="208"/>
  <c r="R15" i="208"/>
  <c r="T15" i="208" s="1"/>
  <c r="J15" i="208"/>
  <c r="K15" i="208" s="1"/>
  <c r="G15" i="208"/>
  <c r="E15" i="208"/>
  <c r="AQ14" i="208"/>
  <c r="AH14" i="208"/>
  <c r="V14" i="208"/>
  <c r="R14" i="208"/>
  <c r="T14" i="208" s="1"/>
  <c r="J14" i="208"/>
  <c r="K14" i="208" s="1"/>
  <c r="G14" i="208"/>
  <c r="E14" i="208"/>
  <c r="AQ13" i="208"/>
  <c r="AH13" i="208"/>
  <c r="V13" i="208"/>
  <c r="R13" i="208"/>
  <c r="T13" i="208" s="1"/>
  <c r="J13" i="208"/>
  <c r="K13" i="208" s="1"/>
  <c r="G13" i="208"/>
  <c r="E13" i="208"/>
  <c r="AQ12" i="208"/>
  <c r="AH12" i="208"/>
  <c r="V12" i="208"/>
  <c r="R12" i="208"/>
  <c r="T12" i="208" s="1"/>
  <c r="J12" i="208"/>
  <c r="K12" i="208" s="1"/>
  <c r="G12" i="208"/>
  <c r="E12" i="208"/>
  <c r="AH11" i="208"/>
  <c r="V11" i="208"/>
  <c r="R11" i="208"/>
  <c r="J11" i="208"/>
  <c r="K11" i="208" s="1"/>
  <c r="G11" i="208"/>
  <c r="E11" i="208"/>
  <c r="AQ11" i="208"/>
  <c r="AG8" i="208"/>
  <c r="Q35" i="208"/>
  <c r="K32" i="208" l="1"/>
  <c r="S34" i="208"/>
  <c r="S33" i="208"/>
  <c r="S32" i="208"/>
  <c r="S29" i="208"/>
  <c r="S27" i="208"/>
  <c r="S26" i="208"/>
  <c r="S24" i="208"/>
  <c r="K26" i="208"/>
  <c r="I30" i="208"/>
  <c r="I25" i="208"/>
  <c r="I28" i="208"/>
  <c r="K27" i="208"/>
  <c r="K29" i="208"/>
  <c r="K31" i="208"/>
  <c r="T34" i="208"/>
  <c r="AI34" i="208" s="1"/>
  <c r="T33" i="208"/>
  <c r="AI33" i="208" s="1"/>
  <c r="T32" i="208"/>
  <c r="AI32" i="208" s="1"/>
  <c r="T31" i="208"/>
  <c r="AI31" i="208" s="1"/>
  <c r="S31" i="208"/>
  <c r="T30" i="208"/>
  <c r="AI30" i="208" s="1"/>
  <c r="S30" i="208"/>
  <c r="T29" i="208"/>
  <c r="AI29" i="208" s="1"/>
  <c r="T28" i="208"/>
  <c r="AI28" i="208" s="1"/>
  <c r="S28" i="208"/>
  <c r="T27" i="208"/>
  <c r="AI27" i="208" s="1"/>
  <c r="K21" i="208"/>
  <c r="T26" i="208"/>
  <c r="AI26" i="208" s="1"/>
  <c r="T25" i="208"/>
  <c r="AI25" i="208" s="1"/>
  <c r="S25" i="208"/>
  <c r="I24" i="208"/>
  <c r="T24" i="208"/>
  <c r="AI24" i="208" s="1"/>
  <c r="I23" i="208"/>
  <c r="T23" i="208"/>
  <c r="AI23" i="208" s="1"/>
  <c r="S23" i="208"/>
  <c r="S22" i="208"/>
  <c r="T22" i="208"/>
  <c r="AI22" i="208" s="1"/>
  <c r="S21" i="208"/>
  <c r="T21" i="208"/>
  <c r="AI21" i="208" s="1"/>
  <c r="T20" i="208"/>
  <c r="AI20" i="208" s="1"/>
  <c r="T19" i="208"/>
  <c r="AI19" i="208" s="1"/>
  <c r="T18" i="208"/>
  <c r="AI18" i="208" s="1"/>
  <c r="T17" i="208"/>
  <c r="AI17" i="208" s="1"/>
  <c r="T16" i="208"/>
  <c r="AI16" i="208" s="1"/>
  <c r="AQ35" i="208"/>
  <c r="AH35" i="208"/>
  <c r="AI15" i="208"/>
  <c r="R35" i="208"/>
  <c r="AI12" i="208"/>
  <c r="AI14" i="208"/>
  <c r="AI13" i="208"/>
  <c r="I11" i="208"/>
  <c r="S11" i="208"/>
  <c r="I12" i="208"/>
  <c r="S12" i="208"/>
  <c r="I13" i="208"/>
  <c r="S13" i="208"/>
  <c r="I14" i="208"/>
  <c r="S14" i="208"/>
  <c r="I15" i="208"/>
  <c r="S15" i="208"/>
  <c r="I16" i="208"/>
  <c r="S16" i="208"/>
  <c r="I17" i="208"/>
  <c r="S17" i="208"/>
  <c r="I18" i="208"/>
  <c r="S18" i="208"/>
  <c r="I19" i="208"/>
  <c r="S19" i="208"/>
  <c r="I20" i="208"/>
  <c r="S20" i="208"/>
  <c r="K22" i="208"/>
  <c r="K33" i="208"/>
  <c r="K34" i="208"/>
  <c r="AP35" i="208"/>
  <c r="T11" i="208"/>
  <c r="AG35" i="208"/>
  <c r="T35" i="208" l="1"/>
  <c r="AI35" i="208" s="1"/>
  <c r="S35" i="208"/>
  <c r="AI11" i="208"/>
</calcChain>
</file>

<file path=xl/sharedStrings.xml><?xml version="1.0" encoding="utf-8"?>
<sst xmlns="http://schemas.openxmlformats.org/spreadsheetml/2006/main" count="11316" uniqueCount="294">
  <si>
    <t>ENGINEER / OPERATOR ON DUTY</t>
  </si>
  <si>
    <t>BDOM DAILY OPERATION REPORT</t>
  </si>
  <si>
    <t>6am - 2pm</t>
  </si>
  <si>
    <t>WATER NETWORK</t>
  </si>
  <si>
    <t>2pm - 10pm</t>
  </si>
  <si>
    <t>10pm - 6am</t>
  </si>
  <si>
    <t xml:space="preserve">LOCATION: </t>
  </si>
  <si>
    <t>Villamor Pump Station and Reservoir</t>
  </si>
  <si>
    <t>DATE</t>
  </si>
  <si>
    <t>UNIT</t>
  </si>
  <si>
    <t>OPERATIONAL STATUS</t>
  </si>
  <si>
    <t>Min</t>
  </si>
  <si>
    <t>Target</t>
  </si>
  <si>
    <t>Max</t>
  </si>
  <si>
    <t>Suction Line  (900mm)</t>
  </si>
  <si>
    <t>Discharge Line  (1600mm)</t>
  </si>
  <si>
    <t>Reservoir MIN/MAX (m)</t>
  </si>
  <si>
    <t>Operational Pumps</t>
  </si>
  <si>
    <t>Green</t>
  </si>
  <si>
    <t>Orange</t>
  </si>
  <si>
    <t>RED</t>
  </si>
  <si>
    <t>MIN SPEED (RPM)</t>
  </si>
  <si>
    <t>MULTIPLIER</t>
  </si>
  <si>
    <t>Totalizer KWHR</t>
  </si>
  <si>
    <t>Max KwHr</t>
  </si>
  <si>
    <t>Max KwHr/ML</t>
  </si>
  <si>
    <t>VALVE SETTING</t>
  </si>
  <si>
    <t>RESERVOIR REFILL</t>
  </si>
  <si>
    <t>Res. Chl.</t>
  </si>
  <si>
    <t>m of H2O</t>
  </si>
  <si>
    <t>MLD</t>
  </si>
  <si>
    <t>m3</t>
  </si>
  <si>
    <t>ML</t>
  </si>
  <si>
    <t>1.3m - 10m</t>
  </si>
  <si>
    <t>3B+2S</t>
  </si>
  <si>
    <t>&gt;0 to &lt;1185</t>
  </si>
  <si>
    <t>0% - 100%</t>
  </si>
  <si>
    <t>0.3 - 1.5</t>
  </si>
  <si>
    <t>PLANT STATUS</t>
  </si>
  <si>
    <t>Time</t>
  </si>
  <si>
    <t>Suction</t>
  </si>
  <si>
    <t>Discharge</t>
  </si>
  <si>
    <t>Plant Status</t>
  </si>
  <si>
    <t xml:space="preserve">Pressure Requirement </t>
  </si>
  <si>
    <t>Change in Pressure Setting / Requirement</t>
  </si>
  <si>
    <t>Instructed By:</t>
  </si>
  <si>
    <t>i2o pressure</t>
  </si>
  <si>
    <t>Suction Flow Rate</t>
  </si>
  <si>
    <t>Discharge  Flow Rate</t>
  </si>
  <si>
    <t>Total Production</t>
  </si>
  <si>
    <t>Hourly Production (1600mm)</t>
  </si>
  <si>
    <t>Reservoir Level A</t>
  </si>
  <si>
    <t>Reservoir Level B</t>
  </si>
  <si>
    <t>No of units in operation</t>
  </si>
  <si>
    <t>Motor Speed  (RPM)</t>
  </si>
  <si>
    <t>Power Consumption Meralco rdg</t>
  </si>
  <si>
    <t>Power Consumption ATS rdg (KWHr)</t>
  </si>
  <si>
    <t>Hourly Energy Consumption (KWHr)</t>
  </si>
  <si>
    <r>
      <t xml:space="preserve">Hourly KWHr per Production
</t>
    </r>
    <r>
      <rPr>
        <b/>
        <sz val="9"/>
        <rFont val="Calibri"/>
        <family val="2"/>
        <scheme val="minor"/>
      </rPr>
      <t>KWHr/ML</t>
    </r>
  </si>
  <si>
    <t>MOV 1 SP1</t>
  </si>
  <si>
    <t>MOV 2 SP2</t>
  </si>
  <si>
    <t>MOV 3 BP1</t>
  </si>
  <si>
    <t>MOV 4 BP2</t>
  </si>
  <si>
    <t>MOV 5 BP3</t>
  </si>
  <si>
    <t>Reservoir      Inlet        XCVI</t>
  </si>
  <si>
    <t>Totalizer Reading</t>
  </si>
  <si>
    <t>Reservoir  Hourly Refill         XCV4</t>
  </si>
  <si>
    <t>Chlorine Residual</t>
  </si>
  <si>
    <t>Hourly Remarks</t>
  </si>
  <si>
    <t>Details</t>
  </si>
  <si>
    <t>Code</t>
  </si>
  <si>
    <t>SOUTH BOOSTER OPERATION OPERATORS</t>
  </si>
  <si>
    <t>From</t>
  </si>
  <si>
    <t>To</t>
  </si>
  <si>
    <t>psi</t>
  </si>
  <si>
    <t>(m)</t>
  </si>
  <si>
    <t>SP1</t>
  </si>
  <si>
    <t>SP2</t>
  </si>
  <si>
    <t>BP1</t>
  </si>
  <si>
    <t>BP2</t>
  </si>
  <si>
    <t>BP3</t>
  </si>
  <si>
    <t>BP4</t>
  </si>
  <si>
    <t>BP5</t>
  </si>
  <si>
    <t>BP6</t>
  </si>
  <si>
    <t>DVO</t>
  </si>
  <si>
    <t>mg /l</t>
  </si>
  <si>
    <t>Automatic - i2O</t>
  </si>
  <si>
    <t>AI</t>
  </si>
  <si>
    <t>Automatic - Pressure Setting</t>
  </si>
  <si>
    <t>A.ONG</t>
  </si>
  <si>
    <t>N/A</t>
  </si>
  <si>
    <t>AP</t>
  </si>
  <si>
    <t>Manual Operation</t>
  </si>
  <si>
    <t>MO</t>
  </si>
  <si>
    <t>Scheduled Shutdown</t>
  </si>
  <si>
    <t>SS</t>
  </si>
  <si>
    <t>Start Up Error</t>
  </si>
  <si>
    <t>SU</t>
  </si>
  <si>
    <t>Shutdown Error</t>
  </si>
  <si>
    <t>SE</t>
  </si>
  <si>
    <t xml:space="preserve">A ONG </t>
  </si>
  <si>
    <t>Normal operation schedule</t>
  </si>
  <si>
    <t>Error - General</t>
  </si>
  <si>
    <t>E</t>
  </si>
  <si>
    <t>Power Interruption</t>
  </si>
  <si>
    <t>PI</t>
  </si>
  <si>
    <t>Water Interruption</t>
  </si>
  <si>
    <t>WI</t>
  </si>
  <si>
    <t>Equipment Maintenance</t>
  </si>
  <si>
    <t>EM</t>
  </si>
  <si>
    <t>UNITS</t>
  </si>
  <si>
    <t>PRESSURE</t>
  </si>
  <si>
    <t>Atmospheric Pressure</t>
  </si>
  <si>
    <t>Additional 3psi to normal target discharge pressure as request OF Engr. Edmundo Llagas Jr  (SPM)</t>
  </si>
  <si>
    <t>bar</t>
  </si>
  <si>
    <t>atm</t>
  </si>
  <si>
    <t>kPA</t>
  </si>
  <si>
    <t>Convert Pressure (Enter Unit and Value)</t>
  </si>
  <si>
    <t>A ONG</t>
  </si>
  <si>
    <t>FLOW</t>
  </si>
  <si>
    <t>TOTAL</t>
  </si>
  <si>
    <r>
      <t>m</t>
    </r>
    <r>
      <rPr>
        <vertAlign val="superscript"/>
        <sz val="9"/>
        <color theme="1"/>
        <rFont val="Calibri"/>
        <family val="2"/>
        <scheme val="minor"/>
      </rPr>
      <t>3</t>
    </r>
    <r>
      <rPr>
        <sz val="9"/>
        <color theme="1"/>
        <rFont val="Calibri"/>
        <family val="2"/>
        <scheme val="minor"/>
      </rPr>
      <t>/hr</t>
    </r>
  </si>
  <si>
    <t>NOTABLE REMARKS FOR THE DAY :</t>
  </si>
  <si>
    <t>Liter/sec</t>
  </si>
  <si>
    <t>Additional 3 psi to target discharge pressure from 12:01 am to 5am as per request of Engr.Edmundo Llagas Jr (SPM-South), due to shifting of WSR and Posadas Influence area.</t>
  </si>
  <si>
    <t>2B</t>
  </si>
  <si>
    <t>ALEXANDER CABREROS</t>
  </si>
  <si>
    <t>Target Discharge Pressure set to 66psi @ 12:01 am as per request of Engr.Edmundo Llagas Jr (SPM-South)</t>
  </si>
  <si>
    <t xml:space="preserve">  </t>
  </si>
  <si>
    <t>FIDEL RAMOS</t>
  </si>
  <si>
    <t>TARGET DISCHARGE PRESSURE SET TO  75 PSI @ 5:01 AM AS PER SCHEDULE</t>
  </si>
  <si>
    <t>GLITTERS SY</t>
  </si>
  <si>
    <t>ANDRO MIRAFLOR</t>
  </si>
  <si>
    <t>3B+1S</t>
  </si>
  <si>
    <t>TARGET DISCHARGE PRESSURE SET TO  83 PSI @ 6:01 AM TO 12:01 PM AS PER SCHEDULE</t>
  </si>
  <si>
    <t>TARGET DISCHARGE PRESSURE SET TO  81 PSI @ 12:01 PM TO 5:01 PM AS PER SCHEDULE</t>
  </si>
  <si>
    <t>TARGET DISCHARGE PRESSURE SET TO 78 PSI @ 5:01 PM TO 7:01PM AS PER SCHEDULE</t>
  </si>
  <si>
    <t>TARGET DISCHARGE PRESSURE SET TO 76 PSI @ 7:01 PM TO 10:01 PM AS PER SCHEDULE</t>
  </si>
  <si>
    <t>TARGET DISCHARGE PRESSURE SET TO 66PSI @ 10:01 PM TO 12:01 PM AS PER SCHEDULE</t>
  </si>
  <si>
    <t>SP2 - STOPPED @ 10:00 PM DUE TO EXCESS CAPACITY</t>
  </si>
  <si>
    <t>Additional 3 psi to target discharge pressure from 12:01 PM to 5am (AUG 2, 2015) as per request of Engr. Frances Morla (SPM-South), due to shifting of WSR and Posadas Influence area.</t>
  </si>
  <si>
    <t>XCV1 - INCREASE OPENING  @ 12:01 AM (68%)</t>
  </si>
  <si>
    <t>XCV1 CLOSED @ 4:20 AM,WATER  ELEVATION  (9.5M)</t>
  </si>
  <si>
    <t>SP2 - STARTED @ 6:01 AM TO MEET 83 PSI TARGET DISCHARGE PRESSURE</t>
  </si>
  <si>
    <t>BP2 - STARTED @ 6:00 AM TO MEET 83 PSI TARGET DISCHARGE PRESSURE</t>
  </si>
  <si>
    <t>BP2 - STOPPED @ 8:01 PM DUE TO EXCESS CAPACITY</t>
  </si>
  <si>
    <t>2B+1S</t>
  </si>
  <si>
    <t>XCV1 -OPENED @ 10:01 PM (55%)</t>
  </si>
  <si>
    <t>XCV1 - INCREASE OPENING  @ 12:01 AM (60%)</t>
  </si>
  <si>
    <t>XCV1 CLOSED @ 3:55 AM,WATER  ELEVATION  (9.5M)</t>
  </si>
  <si>
    <t>XCV1 -OPENED @ 10:01 PM (50%)</t>
  </si>
  <si>
    <t>SP2 - STARTED @ 8:01 AM TO MEET 83 PSI TARGET DISCHARGE PRESSURE</t>
  </si>
  <si>
    <t>XCV1 - INCREASE OPENING  @ 12:01 AM (55%)</t>
  </si>
  <si>
    <t>XCV1 CLOSED @ 3:17 AM,WATER  ELEVATION  (9.5M)</t>
  </si>
  <si>
    <t>Additional 3 psi to target discharge pressure from 12:01 PM to 5am (AUG 4, 2015) as per request of Engr. Frances Morla (SPM-South), due to shifting of WSR and Posadas Influence area.</t>
  </si>
  <si>
    <t>XCV1 CLOSED @ 3:53 AM,WATER  ELEVATION  (9.5M)</t>
  </si>
  <si>
    <t>Additional 3 psi to target discharge pressure from 12:01 PM to 5am (AUG 5, 2015) as per request of Engr. Frances Morla (SPM-South), due to shifting of WSR and Posadas Influence area.</t>
  </si>
  <si>
    <t>BP2 - STOPPED @ 9:01 PM DUE TO EXCESS CAPACITY</t>
  </si>
  <si>
    <t>XCV1 CLOSED @ 4:10 AM,WATER  ELEVATION  (9.5M)</t>
  </si>
  <si>
    <t>SP2 - STARTED @ 6:25 AM TO MEET 83 PSI TARGET DISCHARGE PRESSURE</t>
  </si>
  <si>
    <t>Additional 3 psi to target discharge pressure from 12:01 PM to 5am (AUG 6, 2015) as per request of Engr. Frances Morla (SPM-South), due to shifting of WSR and Posadas Influence area.</t>
  </si>
  <si>
    <t>XCV1 CLOSED @ 3:26 AM,WATER  ELEVATION  (9.5M)</t>
  </si>
  <si>
    <t>Additional 3 psi to target discharge pressure from 12:01 PM to 5am (AUG 7, 2015) as per request of Engr. Frances Morla (SPM-South), due to shifting of WSR and Posadas Influence area.</t>
  </si>
  <si>
    <t>XCV1 CLOSED @ 5:00 AM,WATER  ELEVATION  (9.5M)</t>
  </si>
  <si>
    <t>Additional 3 psi to target discharge pressure from 12:01 PM to 5am (AUG 8, 2015) as per request of Engr. Frances Morla (SPM-South), due to shifting of WSR and Posadas Influence area.</t>
  </si>
  <si>
    <t>XCV1 CLOSED @ 4:52 AM,WATER  ELEVATION  (9.5M)</t>
  </si>
  <si>
    <t>Additional 3 psi to target discharge pressure from 12:01 PM to 5am (AUG 9, 2015) as per request of Engr. Frances Morla (SPM-South), due to shifting of WSR and Posadas Influence area.</t>
  </si>
  <si>
    <t>NOTE: UNREACH THE 83psi DISC.PRESS. @ 8:30AM DUE TO HIGH USED OF WATER. ALL MOTORS FULLSPEED.</t>
  </si>
  <si>
    <t>NOTE: UNREACH THE 81psi DISC.PRESS. @ 8:30AM DUE TO HIGH USED OF WATER. ALL MOTORS FULLSPEED.</t>
  </si>
  <si>
    <t>DECREASE DISCHARGE PRESSURE 78psi DOWN TO 71psi DUE TO  WATER LEVEL EXCESS CAPACITY TO THE MINIMUM WATER LEVEL 1.2M</t>
  </si>
  <si>
    <t>SP2 - STOPPED @ 7:01 PM DUE TO LOW WATER LEVEL</t>
  </si>
  <si>
    <t>3B</t>
  </si>
  <si>
    <t>BP2 - STOPPED @ 10:01 PM DUE TO EXCESS CAPACITY</t>
  </si>
  <si>
    <t>XCV1 -OPENED @ 10:01 PM (58%)</t>
  </si>
  <si>
    <t>XCV1 CLOSED @ 4:44 AM,WATER  ELEVATION  (9.5M)</t>
  </si>
  <si>
    <t>XCV1 - INCREASE OPENING  @ 12:01 AM (70%)</t>
  </si>
  <si>
    <t>NOTE: UNREACH THE 83psi DISC.PRESS. @ 9:00AM DUE TO HIGH USED OF WATER. ALL MOTORS FULLSPEED.</t>
  </si>
  <si>
    <t>NOTE: UNREACH THE 81psi DISC.PRESS. DUE TO HIGH USED OF WATER. ALL MOTORS FULLSPEED.</t>
  </si>
  <si>
    <t>SP2 - STARTED @ 7:01 AM TO MEET 83 PSI TARGET DISCHARGE PRESSURE</t>
  </si>
  <si>
    <t>XCV1 - INCREASE OPENING  @ 12:01 AM (65%)</t>
  </si>
  <si>
    <t>XCV1 CLOSED @ 4:30 AM,WATER  ELEVATION  (9.5M)</t>
  </si>
  <si>
    <t>Additional 3 psi to target discharge pressure from 12:01 PM to 5am (AUG 11, 2015) as per request of Engr. Frances Morla (SPM-South), due to shifting of WSR and Posadas Influence area.</t>
  </si>
  <si>
    <t>NOTE: 3B+1S UNABLE TO MEET THE NORMAL OPERARTION/SETTING DUE TO LOW MAIN SUCTION PREASURE</t>
  </si>
  <si>
    <t>SP2 - STOPPED @ 4:30 PM DUE TO LOW WATER LEVEL</t>
  </si>
  <si>
    <t xml:space="preserve">BP2 - STOPPED @ 10 PM </t>
  </si>
  <si>
    <t xml:space="preserve">NOTE: UNREACH THE 66psi DISC.PRESS. @ 10:00PM DUE TO HIGH USED OF WATER. </t>
  </si>
  <si>
    <t>UNABLE TO OPEN XCV1 @ 10:00PM DUE TO LOW SUCTION PRESSURE</t>
  </si>
  <si>
    <t>1B</t>
  </si>
  <si>
    <t>TARGET DISCHARGE PRESSURE  51 PSI @ 5:01 AM AS PER SCHEDULE</t>
  </si>
  <si>
    <t>BP3 - STOP @ 7:00 AM AS PER SCHEDULE</t>
  </si>
  <si>
    <t>BP3 - STARTED @ 12:20 PM DUE TO PREVENTIVE MAINTENANCE</t>
  </si>
  <si>
    <t>Target Discharge Pressure  55psi @ 12:01 am as per request of Engr.Edmundo Llagas Jr (SPM-South)</t>
  </si>
  <si>
    <t>BP1 - STOP @ 12:22 PM DUE TO PREVENTIVE MAINTENANCE</t>
  </si>
  <si>
    <t>Schedule of Operations for 2.2 realignment</t>
  </si>
  <si>
    <t>TARGET DISCHARGE PRESSURE  SET TO 30 PSI @ 7:01 AM AS PER SCHEDULE</t>
  </si>
  <si>
    <t>ADDITIONAL 10psi TO THE DISCHARGE PRESSURE @ 1PM AS PER ALVIN CRUZ (SPM)</t>
  </si>
  <si>
    <t xml:space="preserve">BP1 - START @ 11:50 PM </t>
  </si>
  <si>
    <t>XCV1 - OPENNED @ 11:01 PM (25%)</t>
  </si>
  <si>
    <t>BACK TO NORMAL OPERATION AS PER ALVIN CRUZ (SPM), DISCHARGE PRESSURE SET TO 66psi 12AM</t>
  </si>
  <si>
    <t>INCREASE 2B TO MEET THE DISCHARGE PRESSURE 66psi</t>
  </si>
  <si>
    <t>XCV1 CLOSED @ 1:00 AM,WATER  ELEVATION  (3.3M)</t>
  </si>
  <si>
    <t xml:space="preserve">SP2 - STARTED @ 6:01 AM </t>
  </si>
  <si>
    <t>BP2 - START @ 6:00 AM</t>
  </si>
  <si>
    <t>XCV4 - OPENNED @ 6:05 AM FOR BOOSTER REFILLING</t>
  </si>
  <si>
    <t>XCV4 - CLOSED @ 10:41 AM (4.M)</t>
  </si>
  <si>
    <t>SP2 - CLOSED @ 10:42 AM</t>
  </si>
  <si>
    <t xml:space="preserve">SP2 ATART@6:27PM AS PER ALVIN CRUZ (SPM) FOR REDUCING WATER LEVEL UP TO 1.3 </t>
  </si>
  <si>
    <t>XC2 - OPENNED @ 10:01 PM w/ 35%</t>
  </si>
  <si>
    <t>XCV2 - INCREASE OPENING  @ 12:01 AM (45%)</t>
  </si>
  <si>
    <t>XCV1 CLOSED @ 4:00 AM,WATER  ELEVATION  (9.5M)</t>
  </si>
  <si>
    <t>Additional 3 psi to target discharge pressure from 12:01 PM to 5am (AUG 13, 2015) as per request of Engr. Frances Morla (SPM-South), due to shifting of WSR and Posadas Influence area.</t>
  </si>
  <si>
    <t>XCV2 - INCREASE OPENING  @ 12:01 AM (60%)</t>
  </si>
  <si>
    <t>XCV1 CLOSED @ 2:45 AM,WATER  ELEVATION  (9.5M)</t>
  </si>
  <si>
    <t>BP2 - STOPPED @ 7:20 PM DUE TO EXCESS CAPACITY</t>
  </si>
  <si>
    <t>Additional 3 psi to target discharge pressure from 12:01 PM to 5am (AUG 15, 2015) as per request of Engr. Frances Morla (SPM-South), due to shifting of WSR and Posadas Influence area.</t>
  </si>
  <si>
    <t>XCV1 CLOSED @ 3:40 AM,WATER  ELEVATION  (9.5M)</t>
  </si>
  <si>
    <t>all motors fullspeed @ 8am, cannot reach the normal target discharge pressure.</t>
  </si>
  <si>
    <t>TARGET DISCHARGE PRESSURE UNREACH THE  SET OF 78 PSI @ 5:01 PM TO 7:01PM AS PER SCHEDULE DUE TO LOW OF DISCHARGE</t>
  </si>
  <si>
    <t>SP2 - STOPPED @ 6:00PM DUE TO PARAMETER CAPACITY OF 1.3 ELIVATION WATER LEVEL</t>
  </si>
  <si>
    <t>BP2 - STOPPED @ 10:00 PM DUE TO EXCESS CAPACITY</t>
  </si>
  <si>
    <t>XCV1 CLOSED @ 3:40 AM,WATER  ELEVATION  (9.8M)</t>
  </si>
  <si>
    <t>all motors fullspeed @ 10am, cannot reach the normal target discharge pressure.</t>
  </si>
  <si>
    <t>Additional 3 psi to target discharge pressure from 12:01 PM to 5am (AUG 17, 2015) as per request of Engr. Frances Morla (SPM-South), due to shifting of WSR and Posadas Influence area.</t>
  </si>
  <si>
    <t>SP2 - STARTED @ 7:00 AM TO MEET 83 PSI TARGET DISCHARGE PRESSURE</t>
  </si>
  <si>
    <t>SP2 - STOPPED @ 4:50PM DUE TO PARAMETER CAPACITY OF 1.3 ELIVATION WATER LEVEL</t>
  </si>
  <si>
    <t>XCV1 -OPENED @ 10:01 PM (45%)</t>
  </si>
  <si>
    <t>XCV1 CLOSED @ 3:30 AM,WATER  ELEVATION  (9.7M)</t>
  </si>
  <si>
    <t>all motors fullspeed @ 9:00am, cannot reach the normal target discharge pressure.</t>
  </si>
  <si>
    <t>Additional 3 psi to target discharge pressure from 12:01 PM to 5am (AUG 18, 2015) as per request of Engr. Frances Morla (SPM-South), due to shifting of WSR and Posadas Influence area.</t>
  </si>
  <si>
    <t>SP2 - STOPPED @ 6:15PM DUE TO PARAMETER CAPACITY OF 1.3 ELIVATION WATER LEVEL</t>
  </si>
  <si>
    <t>XCV2 - INCREASE OPENING  @ 12:00 AM (55%)</t>
  </si>
  <si>
    <t>XCV2 - INCREASE OPENING  @ 12:00 AM (56%)</t>
  </si>
  <si>
    <t>XCV2 - INCREASE OPENING  @ 12:00 AM (50%)</t>
  </si>
  <si>
    <t>XCV1 CLOSED @ 3:00 AM,WATER  ELEVATION  (9.5M)</t>
  </si>
  <si>
    <t>SP2 - STOPPED @ 6:01 PM DUE TO PARAMETER CAPACITY OF 1.3 ELIVATION WATER LEVEL</t>
  </si>
  <si>
    <t>XCV1 -OPENED @ 10:01 PM (40%)</t>
  </si>
  <si>
    <t>XCV2 - INCREASE OPENING  @ 12:00 AM (45%)</t>
  </si>
  <si>
    <t>XCV1 CLOSED @ 3:50 AM,WATER  ELEVATION  (9.5M)</t>
  </si>
  <si>
    <t>all motors fullspeed @ 10:00am, cannot reach the normal target discharge pressure.</t>
  </si>
  <si>
    <t>Additional 3 psi to target discharge pressure from 12:01 PM to 5am (AUG 20, 2015) as per request of Engr. Frances Morla (SPM-South), due to shifting of WSR and Posadas Influence area.</t>
  </si>
  <si>
    <t>SP2 - STOPPED @ 9:01 PM DUE TO PARAMETER CAPACITY OF 1.3 ELIVATION WATER LEVEL</t>
  </si>
  <si>
    <t>Additional 3 psi to target discharge pressure from 12:01 PM to 5am (AUG 21, 2015) as per request of Engr. Frances Morla (SPM-South), due to shifting of WSR and Posadas Influence area.</t>
  </si>
  <si>
    <t>XCV1 CLOSED @ 3:36 AM,WATER  ELEVATION  (9.5M)</t>
  </si>
  <si>
    <t>XCV1 -OPENED @ 10:01 PM (35%)</t>
  </si>
  <si>
    <t>XCV2 - INCREASE OPENING  @ 12:00 AM (40%)</t>
  </si>
  <si>
    <t>Additional 3 psi to target discharge pressure from 12:01 PM to 5am (AUG 22, 2015) as per request of Engr. Frances Morla (SPM-South), due to shifting of WSR and Posadas Influence area.</t>
  </si>
  <si>
    <t>XCV1 CLOSED @ 3:45 AM,WATER  ELEVATION  (9.7M)</t>
  </si>
  <si>
    <t>SP2 - STARTED @ 7:29 AM TO MEET 83 PSI TARGET DISCHARGE PRESSURE</t>
  </si>
  <si>
    <t>SP2 - STOPPED @ 9:20 PM DUE TO EXCESS CAPACITY</t>
  </si>
  <si>
    <t>MERALCO POWER FLUCTUATION @9:20PM / RESUME @9:30PM NORMAL OPERATION</t>
  </si>
  <si>
    <t>XCV1 CLOSED @ 4:25 AM,WATER  ELEVATION  (9.7M)</t>
  </si>
  <si>
    <t>SP2 STOPPED @ 10:11 AM DUE TO TEST RUNNING OF SP1</t>
  </si>
  <si>
    <t>SP1 -START @ 10:12 AM</t>
  </si>
  <si>
    <t>Additional 3 psi to target discharge pressure from 12:01 PM to 5am (AUG 23, 2015) as per request of Engr. Frances Morla (SPM-South), due to shifting of WSR and Posadas Influence area.</t>
  </si>
  <si>
    <t>BP2 - STOPPED @ 7:01 PM DUE TO EXCESS CAPACITY</t>
  </si>
  <si>
    <t>SP1 - STOPPED @ 10:00 PM DUE TO EXCESS CAPACITY</t>
  </si>
  <si>
    <t>XCV2 -OPENED @ 10:00 PM (45%)</t>
  </si>
  <si>
    <t>XCV1 CLOSED @ 3:39 AM,WATER  ELEVATION  (9.5M)</t>
  </si>
  <si>
    <t>SP1 - STARTED @ 7:40 AM TO MEET 83 PSI TARGET DISCHARGE PRESSURE</t>
  </si>
  <si>
    <t>BP1 - FAULT @ 10:01 AM DUE TO OVER VOLTAGE, RESTART @ 10:03AM, NORMAL OPERATION</t>
  </si>
  <si>
    <t>Additional 3 psi to target discharge pressure from 12:01 PM to 5am (AUG 24, 2015) as per request of Engr. Frances Morla (SPM-South), due to shifting of WSR and Posadas Influence area.</t>
  </si>
  <si>
    <t>XCV2 -OPENED @ 10:00 PM (40%)</t>
  </si>
  <si>
    <t>XCV1 CLOSED @ 4:25 AM,WATER  ELEVATION  (9.5M)</t>
  </si>
  <si>
    <t>SP1 - STOPPED @ 9:01 PM DUE TO PARAMETER CAPACITY OF 1.3 ELIVATION WATER LEVEL</t>
  </si>
  <si>
    <t>SP1 - STOPPED @ 10:00 PM DUE TO PARAMETER CAPACITY OF 1.3 ELIVATION WATER LEVEL</t>
  </si>
  <si>
    <t>XCV1 CLOSED @ 3:51 AM,WATER  ELEVATION  (9.5M)</t>
  </si>
  <si>
    <t>SP1 - STARTED @ 6:01 AM TO MEET 83 PSI TARGET DISCHARGE PRESSURE</t>
  </si>
  <si>
    <t>SP2 - STOPPED @ 10:00 PM DUE TO PARAMETER CAPACITY OF 1.3 ELIVATION WATER LEVEL</t>
  </si>
  <si>
    <t>XCV2 -OPENED @ 10:00 PM (35%)</t>
  </si>
  <si>
    <t>XCV1 CLOSED @ 4:25 AM,WATER  ELEVATION  (9.6M)</t>
  </si>
  <si>
    <t>XCV2 - INCREASE OPENING  @ 12:00 AM (43%)</t>
  </si>
  <si>
    <t>XCV1 CLOSED @ 4:05 AM,WATER  ELEVATION  (9.7M)</t>
  </si>
  <si>
    <t>XCV2 - INCREASE OPENING  @ 12:00 AM (42%)</t>
  </si>
  <si>
    <t>XCV1 CLOSED @ 4:18 AM,WATER  ELEVATION  (9.6M)</t>
  </si>
  <si>
    <t>SP1 - STARTED @ 6:50 AM TO MEET 83 PSI TARGET DISCHARGE PRESSURE</t>
  </si>
  <si>
    <t>Additional 3 psi to target discharge pressure from 12:01 PM to 5am (AUG 30, 2015) as per request of Engr. Frances Morla (SPM-South), due to shifting of WSR and Posadas Influence area.</t>
  </si>
  <si>
    <t>Additional 3 psi to target discharge pressure from 12:01 PM to 5am (AUG 25, 2015) as per request of Engr. Frances Morla (SPM-South), due to shifting of WSR and Posadas Influence area.</t>
  </si>
  <si>
    <t>Additional 3 psi to target discharge pressure from 12:01 PM to 5am (AUG 26, 2015) as per request of Engr. Frances Morla (SPM-South), due to shifting of WSR and Posadas Influence area.</t>
  </si>
  <si>
    <t>Additional 3 psi to target discharge pressure from 12:01 PM to 5am (AUG 27, 2015) as per request of Engr. Frances Morla (SPM-South), due to shifting of WSR and Posadas Influence area.</t>
  </si>
  <si>
    <t>Additional 3 psi to target discharge pressure from 12:01 PM to 5am (AUG 28, 2015) as per request of Engr. Frances Morla (SPM-South), due to shifting of WSR and Posadas Influence area.</t>
  </si>
  <si>
    <t>Additional 3 psi to target discharge pressure from 12:01 PM to 5am (AUG 29, 2015) as per request of Engr. Frances Morla (SPM-South), due to shifting of WSR and Posadas Influence area.</t>
  </si>
  <si>
    <t>NOTE: ALL MOTORS FULLSPEED UNABLE TO REACH THE TARGET DISC. PRESS.</t>
  </si>
  <si>
    <t>BP2 - STOPPED @ 8:00 PM DUE TO EXCESS CAPACITY</t>
  </si>
  <si>
    <t xml:space="preserve">SP2 - STOPPED @ 10:00 PM </t>
  </si>
  <si>
    <t>XCV1 - INCREASE OPENING  @ 12:00 AM (45%)</t>
  </si>
  <si>
    <t>SP1 - STARTED @ 8:01 AM TO MEET 83 PSI TARGET DISCHARGE PRESSURE</t>
  </si>
  <si>
    <t>Additional 3 psi to target discharge pressure from 12:01 PM to 5am (AUG 31, 2015) as per request of Engr. Frances Morla (SPM-South), due to shifting of WSR and Posadas Influence area.</t>
  </si>
  <si>
    <t xml:space="preserve">SP1 - STOPPED @ 10:00 PM </t>
  </si>
  <si>
    <t>XCV2 -OPENED @ 10:01 PM (40%)</t>
  </si>
  <si>
    <t>XCV1 CLOSED @ 3:53 AM,WATER  ELEVATION  (9.6M)</t>
  </si>
  <si>
    <t>SP1 - STARTED @ 7:30 AM TO MEET 83 PSI TARGET DISCHARGE PRESSURE</t>
  </si>
  <si>
    <t>Additional 3 psi to target discharge pressure from 12:01 PM to 5am (SEPT 1, 2015) as per request of Engr. Frances Morla (SPM-South), due to shifting of WSR and Posadas Influence area.</t>
  </si>
  <si>
    <t>SP1 - STOPPED @ 10:01 PM DUE TO PARAMETER CAPACITY OF 2.4 ELIVATION WATER LEVEL</t>
  </si>
  <si>
    <t xml:space="preserve">SP1 - STOPPED @ 9:30 PM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</si>
</sst>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m/d/yyyy;@"/>
    <numFmt numFmtId="165" formatCode="[$-3409]dddd\,\ mmmm\ dd\,\ yyyy;@"/>
    <numFmt numFmtId="166" formatCode="_(* #,##0_);_(* \(#,##0\);_(* &quot;-&quot;??_);_(@_)"/>
    <numFmt numFmtId="167" formatCode="0.0"/>
    <numFmt numFmtId="168" formatCode="#,##0.000_);\(#,##0.000\)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i/>
      <sz val="9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 tint="0.249977111117893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9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b/>
      <i/>
      <sz val="9"/>
      <color rgb="FFC00000"/>
      <name val="Calibri"/>
      <family val="2"/>
      <scheme val="minor"/>
    </font>
    <font>
      <sz val="10"/>
      <name val="Arial"/>
      <family val="2"/>
    </font>
    <font>
      <i/>
      <sz val="10"/>
      <color rgb="FFFF0000"/>
      <name val="Calibri"/>
      <family val="2"/>
      <scheme val="minor"/>
    </font>
    <font>
      <i/>
      <sz val="1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i/>
      <sz val="10"/>
      <color rgb="FF0000FF"/>
      <name val="Calibri"/>
      <family val="2"/>
      <scheme val="minor"/>
    </font>
    <font>
      <b/>
      <i/>
      <sz val="10"/>
      <color rgb="FFC000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2"/>
      <color indexed="8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i/>
      <sz val="10"/>
      <color rgb="FF0070C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5B6B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26" fillId="0" borderId="0"/>
    <xf numFmtId="0" fontId="33" fillId="0" borderId="0" applyNumberFormat="0" applyFill="0" applyBorder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6" fillId="0" borderId="15" applyNumberFormat="0" applyFill="0" applyAlignment="0" applyProtection="0"/>
    <xf numFmtId="0" fontId="36" fillId="0" borderId="0" applyNumberFormat="0" applyFill="0" applyBorder="0" applyAlignment="0" applyProtection="0"/>
    <xf numFmtId="0" fontId="37" fillId="20" borderId="0" applyNumberFormat="0" applyBorder="0" applyAlignment="0" applyProtection="0"/>
    <xf numFmtId="0" fontId="38" fillId="21" borderId="0" applyNumberFormat="0" applyBorder="0" applyAlignment="0" applyProtection="0"/>
    <xf numFmtId="0" fontId="39" fillId="22" borderId="0" applyNumberFormat="0" applyBorder="0" applyAlignment="0" applyProtection="0"/>
    <xf numFmtId="0" fontId="40" fillId="23" borderId="16" applyNumberFormat="0" applyAlignment="0" applyProtection="0"/>
    <xf numFmtId="0" fontId="41" fillId="24" borderId="17" applyNumberFormat="0" applyAlignment="0" applyProtection="0"/>
    <xf numFmtId="0" fontId="42" fillId="24" borderId="16" applyNumberFormat="0" applyAlignment="0" applyProtection="0"/>
    <xf numFmtId="0" fontId="43" fillId="0" borderId="18" applyNumberFormat="0" applyFill="0" applyAlignment="0" applyProtection="0"/>
    <xf numFmtId="0" fontId="44" fillId="25" borderId="19" applyNumberFormat="0" applyAlignment="0" applyProtection="0"/>
    <xf numFmtId="0" fontId="2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3" fillId="0" borderId="21" applyNumberFormat="0" applyFill="0" applyAlignment="0" applyProtection="0"/>
    <xf numFmtId="0" fontId="46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46" fillId="30" borderId="0" applyNumberFormat="0" applyBorder="0" applyAlignment="0" applyProtection="0"/>
    <xf numFmtId="0" fontId="46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46" fillId="34" borderId="0" applyNumberFormat="0" applyBorder="0" applyAlignment="0" applyProtection="0"/>
    <xf numFmtId="0" fontId="46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46" fillId="38" borderId="0" applyNumberFormat="0" applyBorder="0" applyAlignment="0" applyProtection="0"/>
    <xf numFmtId="0" fontId="46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46" fillId="42" borderId="0" applyNumberFormat="0" applyBorder="0" applyAlignment="0" applyProtection="0"/>
    <xf numFmtId="0" fontId="46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46" fillId="46" borderId="0" applyNumberFormat="0" applyBorder="0" applyAlignment="0" applyProtection="0"/>
    <xf numFmtId="0" fontId="46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46" fillId="50" borderId="0" applyNumberFormat="0" applyBorder="0" applyAlignment="0" applyProtection="0"/>
    <xf numFmtId="0" fontId="48" fillId="0" borderId="0"/>
    <xf numFmtId="0" fontId="26" fillId="0" borderId="0"/>
    <xf numFmtId="0" fontId="26" fillId="0" borderId="0"/>
    <xf numFmtId="0" fontId="26" fillId="0" borderId="0"/>
    <xf numFmtId="0" fontId="47" fillId="26" borderId="20" applyNumberFormat="0" applyFont="0" applyAlignment="0" applyProtection="0"/>
    <xf numFmtId="0" fontId="26" fillId="0" borderId="0"/>
    <xf numFmtId="43" fontId="1" fillId="0" borderId="0" applyFont="0" applyFill="0" applyBorder="0" applyAlignment="0" applyProtection="0"/>
    <xf numFmtId="0" fontId="1" fillId="0" borderId="0"/>
    <xf numFmtId="43" fontId="49" fillId="0" borderId="0" applyFont="0" applyFill="0" applyBorder="0" applyAlignment="0" applyProtection="0"/>
    <xf numFmtId="0" fontId="49" fillId="0" borderId="0"/>
    <xf numFmtId="43" fontId="26" fillId="0" borderId="0" applyFont="0" applyFill="0" applyBorder="0" applyAlignment="0" applyProtection="0"/>
    <xf numFmtId="0" fontId="26" fillId="0" borderId="0"/>
  </cellStyleXfs>
  <cellXfs count="371">
    <xf numFmtId="0" fontId="0" fillId="0" borderId="0" xfId="0"/>
    <xf numFmtId="0" fontId="52" fillId="0" borderId="11" xfId="0" applyFont="1" applyFill="1" applyBorder="1" applyAlignment="1" applyProtection="1"/>
    <xf numFmtId="1" fontId="5" fillId="51" borderId="1" xfId="0" applyNumberFormat="1" applyFont="1" applyFill="1" applyBorder="1" applyAlignment="1">
      <alignment horizontal="center" vertical="center"/>
    </xf>
    <xf numFmtId="0" fontId="4" fillId="0" borderId="0" xfId="0" applyFont="1" applyFill="1"/>
    <xf numFmtId="0" fontId="6" fillId="0" borderId="0" xfId="0" applyFont="1" applyAlignment="1">
      <alignment horizontal="left"/>
    </xf>
    <xf numFmtId="0" fontId="7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7" fillId="0" borderId="0" xfId="0" applyFont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13" fillId="0" borderId="0" xfId="0" applyFont="1" applyAlignment="1">
      <alignment horizontal="left"/>
    </xf>
    <xf numFmtId="0" fontId="6" fillId="0" borderId="0" xfId="0" applyFont="1" applyBorder="1" applyAlignment="1">
      <alignment horizontal="left"/>
    </xf>
    <xf numFmtId="0" fontId="5" fillId="0" borderId="0" xfId="0" applyFont="1" applyBorder="1"/>
    <xf numFmtId="0" fontId="10" fillId="0" borderId="0" xfId="0" applyFont="1" applyBorder="1" applyAlignment="1">
      <alignment vertical="center" wrapText="1"/>
    </xf>
    <xf numFmtId="0" fontId="14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1" fillId="0" borderId="0" xfId="0" applyFont="1" applyBorder="1" applyAlignment="1"/>
    <xf numFmtId="0" fontId="11" fillId="0" borderId="0" xfId="0" applyFont="1" applyBorder="1" applyAlignment="1">
      <alignment wrapText="1"/>
    </xf>
    <xf numFmtId="0" fontId="5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0" borderId="0" xfId="0" applyFont="1" applyAlignment="1"/>
    <xf numFmtId="166" fontId="6" fillId="4" borderId="1" xfId="1" applyNumberFormat="1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6" fillId="3" borderId="1" xfId="0" applyFont="1" applyFill="1" applyBorder="1" applyAlignment="1" applyProtection="1">
      <alignment horizontal="center" vertical="center" wrapText="1"/>
    </xf>
    <xf numFmtId="0" fontId="17" fillId="6" borderId="5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 applyProtection="1">
      <alignment horizontal="center" vertical="center"/>
      <protection hidden="1"/>
    </xf>
    <xf numFmtId="0" fontId="3" fillId="6" borderId="1" xfId="0" applyFont="1" applyFill="1" applyBorder="1" applyAlignment="1">
      <alignment horizontal="center" vertical="center"/>
    </xf>
    <xf numFmtId="0" fontId="6" fillId="6" borderId="1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 applyProtection="1">
      <alignment horizontal="center" vertical="center"/>
      <protection hidden="1"/>
    </xf>
    <xf numFmtId="18" fontId="5" fillId="8" borderId="1" xfId="0" applyNumberFormat="1" applyFont="1" applyFill="1" applyBorder="1" applyAlignment="1">
      <alignment horizontal="center" vertical="center"/>
    </xf>
    <xf numFmtId="167" fontId="5" fillId="5" borderId="1" xfId="0" applyNumberFormat="1" applyFont="1" applyFill="1" applyBorder="1" applyAlignment="1">
      <alignment horizontal="center" vertical="center"/>
    </xf>
    <xf numFmtId="167" fontId="18" fillId="11" borderId="1" xfId="0" applyNumberFormat="1" applyFont="1" applyFill="1" applyBorder="1" applyAlignment="1" applyProtection="1">
      <alignment horizontal="center" vertical="center"/>
    </xf>
    <xf numFmtId="167" fontId="19" fillId="11" borderId="1" xfId="0" applyNumberFormat="1" applyFont="1" applyFill="1" applyBorder="1" applyAlignment="1" applyProtection="1">
      <alignment horizontal="center" vertical="center"/>
    </xf>
    <xf numFmtId="167" fontId="5" fillId="12" borderId="1" xfId="0" applyNumberFormat="1" applyFont="1" applyFill="1" applyBorder="1" applyAlignment="1" applyProtection="1">
      <alignment horizontal="center" vertical="center"/>
    </xf>
    <xf numFmtId="167" fontId="5" fillId="12" borderId="1" xfId="0" applyNumberFormat="1" applyFont="1" applyFill="1" applyBorder="1" applyAlignment="1">
      <alignment horizontal="center" vertical="center"/>
    </xf>
    <xf numFmtId="1" fontId="20" fillId="7" borderId="1" xfId="0" applyNumberFormat="1" applyFont="1" applyFill="1" applyBorder="1" applyAlignment="1">
      <alignment horizontal="center" vertical="center"/>
    </xf>
    <xf numFmtId="168" fontId="5" fillId="13" borderId="1" xfId="1" applyNumberFormat="1" applyFont="1" applyFill="1" applyBorder="1" applyAlignment="1">
      <alignment horizontal="center" vertical="center"/>
    </xf>
    <xf numFmtId="0" fontId="5" fillId="5" borderId="1" xfId="2" applyNumberFormat="1" applyFont="1" applyFill="1" applyBorder="1" applyAlignment="1">
      <alignment horizontal="center" vertical="center" wrapText="1"/>
    </xf>
    <xf numFmtId="0" fontId="20" fillId="14" borderId="1" xfId="0" applyFont="1" applyFill="1" applyBorder="1" applyAlignment="1">
      <alignment horizontal="center" vertical="center"/>
    </xf>
    <xf numFmtId="43" fontId="20" fillId="14" borderId="1" xfId="0" applyNumberFormat="1" applyFont="1" applyFill="1" applyBorder="1" applyAlignment="1">
      <alignment horizontal="center" vertical="center"/>
    </xf>
    <xf numFmtId="0" fontId="0" fillId="15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 wrapText="1"/>
    </xf>
    <xf numFmtId="2" fontId="0" fillId="16" borderId="1" xfId="0" applyNumberFormat="1" applyFont="1" applyFill="1" applyBorder="1" applyAlignment="1">
      <alignment horizontal="center" vertical="center"/>
    </xf>
    <xf numFmtId="0" fontId="10" fillId="0" borderId="0" xfId="0" applyFont="1"/>
    <xf numFmtId="0" fontId="6" fillId="0" borderId="0" xfId="0" applyFont="1"/>
    <xf numFmtId="0" fontId="6" fillId="6" borderId="1" xfId="0" applyFont="1" applyFill="1" applyBorder="1"/>
    <xf numFmtId="0" fontId="6" fillId="6" borderId="1" xfId="0" applyFont="1" applyFill="1" applyBorder="1" applyAlignment="1">
      <alignment horizontal="center" vertical="center"/>
    </xf>
    <xf numFmtId="0" fontId="5" fillId="2" borderId="1" xfId="0" applyFont="1" applyFill="1" applyBorder="1"/>
    <xf numFmtId="0" fontId="0" fillId="6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67" fontId="5" fillId="12" borderId="2" xfId="0" applyNumberFormat="1" applyFont="1" applyFill="1" applyBorder="1" applyAlignment="1">
      <alignment horizontal="center" vertical="center"/>
    </xf>
    <xf numFmtId="0" fontId="5" fillId="6" borderId="1" xfId="0" applyFont="1" applyFill="1" applyBorder="1"/>
    <xf numFmtId="167" fontId="12" fillId="6" borderId="1" xfId="0" applyNumberFormat="1" applyFont="1" applyFill="1" applyBorder="1" applyAlignment="1">
      <alignment horizontal="center" vertical="center"/>
    </xf>
    <xf numFmtId="167" fontId="12" fillId="6" borderId="1" xfId="0" applyNumberFormat="1" applyFont="1" applyFill="1" applyBorder="1" applyAlignment="1">
      <alignment vertical="center"/>
    </xf>
    <xf numFmtId="166" fontId="22" fillId="14" borderId="1" xfId="1" applyNumberFormat="1" applyFont="1" applyFill="1" applyBorder="1" applyAlignment="1">
      <alignment horizontal="center" vertical="center"/>
    </xf>
    <xf numFmtId="2" fontId="12" fillId="14" borderId="1" xfId="0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166" fontId="12" fillId="14" borderId="1" xfId="1" applyNumberFormat="1" applyFont="1" applyFill="1" applyBorder="1" applyAlignment="1">
      <alignment horizontal="center" vertical="center"/>
    </xf>
    <xf numFmtId="43" fontId="12" fillId="14" borderId="1" xfId="1" applyNumberFormat="1" applyFont="1" applyFill="1" applyBorder="1" applyAlignment="1">
      <alignment horizontal="center" vertical="center"/>
    </xf>
    <xf numFmtId="0" fontId="0" fillId="6" borderId="1" xfId="0" applyFill="1" applyBorder="1"/>
    <xf numFmtId="1" fontId="0" fillId="6" borderId="3" xfId="0" applyNumberFormat="1" applyFill="1" applyBorder="1" applyAlignment="1">
      <alignment horizontal="center"/>
    </xf>
    <xf numFmtId="1" fontId="23" fillId="18" borderId="1" xfId="0" applyNumberFormat="1" applyFont="1" applyFill="1" applyBorder="1" applyAlignment="1"/>
    <xf numFmtId="2" fontId="22" fillId="1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Border="1" applyAlignment="1"/>
    <xf numFmtId="0" fontId="6" fillId="0" borderId="0" xfId="0" applyFont="1" applyFill="1" applyBorder="1" applyAlignment="1">
      <alignment horizontal="center" vertical="center"/>
    </xf>
    <xf numFmtId="43" fontId="6" fillId="19" borderId="0" xfId="1" applyFont="1" applyFill="1" applyBorder="1" applyAlignment="1">
      <alignment horizontal="center"/>
    </xf>
    <xf numFmtId="0" fontId="20" fillId="0" borderId="11" xfId="0" applyFont="1" applyFill="1" applyBorder="1" applyAlignment="1" applyProtection="1"/>
    <xf numFmtId="0" fontId="32" fillId="0" borderId="11" xfId="0" applyFont="1" applyFill="1" applyBorder="1" applyAlignment="1"/>
    <xf numFmtId="0" fontId="27" fillId="19" borderId="0" xfId="0" applyFont="1" applyFill="1" applyBorder="1" applyAlignment="1"/>
    <xf numFmtId="0" fontId="50" fillId="2" borderId="1" xfId="0" applyFont="1" applyFill="1" applyBorder="1" applyAlignment="1">
      <alignment horizontal="center" vertical="center"/>
    </xf>
    <xf numFmtId="0" fontId="28" fillId="0" borderId="11" xfId="0" applyFont="1" applyBorder="1"/>
    <xf numFmtId="0" fontId="29" fillId="19" borderId="3" xfId="0" applyFont="1" applyFill="1" applyBorder="1" applyAlignment="1">
      <alignment horizontal="left"/>
    </xf>
    <xf numFmtId="0" fontId="27" fillId="19" borderId="11" xfId="4" applyFont="1" applyFill="1" applyBorder="1" applyAlignment="1">
      <alignment horizontal="left"/>
    </xf>
    <xf numFmtId="0" fontId="5" fillId="0" borderId="11" xfId="0" applyFont="1" applyBorder="1"/>
    <xf numFmtId="0" fontId="51" fillId="0" borderId="11" xfId="0" applyFont="1" applyBorder="1"/>
    <xf numFmtId="0" fontId="28" fillId="19" borderId="3" xfId="4" applyFont="1" applyFill="1" applyBorder="1" applyAlignment="1"/>
    <xf numFmtId="0" fontId="29" fillId="19" borderId="3" xfId="4" applyFont="1" applyFill="1" applyBorder="1" applyAlignment="1">
      <alignment horizontal="left"/>
    </xf>
    <xf numFmtId="0" fontId="27" fillId="19" borderId="11" xfId="0" applyFont="1" applyFill="1" applyBorder="1" applyAlignment="1"/>
    <xf numFmtId="1" fontId="5" fillId="17" borderId="1" xfId="0" applyNumberFormat="1" applyFont="1" applyFill="1" applyBorder="1" applyAlignment="1">
      <alignment horizontal="center" vertical="center"/>
    </xf>
    <xf numFmtId="0" fontId="31" fillId="19" borderId="11" xfId="4" applyFont="1" applyFill="1" applyBorder="1" applyAlignment="1">
      <alignment horizontal="left"/>
    </xf>
    <xf numFmtId="0" fontId="28" fillId="0" borderId="11" xfId="0" applyFont="1" applyFill="1" applyBorder="1" applyAlignment="1" applyProtection="1"/>
    <xf numFmtId="0" fontId="6" fillId="6" borderId="2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5" fillId="6" borderId="2" xfId="0" applyFont="1" applyFill="1" applyBorder="1"/>
    <xf numFmtId="0" fontId="5" fillId="6" borderId="4" xfId="0" applyFont="1" applyFill="1" applyBorder="1"/>
    <xf numFmtId="167" fontId="5" fillId="6" borderId="2" xfId="0" applyNumberFormat="1" applyFont="1" applyFill="1" applyBorder="1"/>
    <xf numFmtId="167" fontId="5" fillId="6" borderId="3" xfId="0" applyNumberFormat="1" applyFont="1" applyFill="1" applyBorder="1"/>
    <xf numFmtId="167" fontId="5" fillId="6" borderId="4" xfId="0" applyNumberFormat="1" applyFont="1" applyFill="1" applyBorder="1"/>
    <xf numFmtId="0" fontId="0" fillId="0" borderId="0" xfId="0"/>
    <xf numFmtId="9" fontId="5" fillId="5" borderId="1" xfId="2" applyFont="1" applyFill="1" applyBorder="1" applyAlignment="1">
      <alignment horizontal="center" vertical="center" wrapText="1"/>
    </xf>
    <xf numFmtId="0" fontId="5" fillId="0" borderId="0" xfId="0" applyFont="1"/>
    <xf numFmtId="1" fontId="5" fillId="10" borderId="1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/>
    <xf numFmtId="9" fontId="25" fillId="0" borderId="0" xfId="2" applyFont="1" applyFill="1" applyBorder="1" applyAlignment="1"/>
    <xf numFmtId="9" fontId="25" fillId="0" borderId="0" xfId="2" applyFont="1" applyFill="1" applyBorder="1" applyAlignment="1">
      <alignment wrapText="1"/>
    </xf>
    <xf numFmtId="0" fontId="31" fillId="19" borderId="3" xfId="4" applyFont="1" applyFill="1" applyBorder="1" applyAlignment="1">
      <alignment horizontal="left"/>
    </xf>
    <xf numFmtId="0" fontId="28" fillId="19" borderId="11" xfId="4" applyFont="1" applyFill="1" applyBorder="1" applyAlignment="1">
      <alignment horizontal="left"/>
    </xf>
    <xf numFmtId="0" fontId="29" fillId="19" borderId="11" xfId="0" applyFont="1" applyFill="1" applyBorder="1" applyAlignment="1">
      <alignment horizontal="left"/>
    </xf>
    <xf numFmtId="0" fontId="28" fillId="19" borderId="3" xfId="4" applyFont="1" applyFill="1" applyBorder="1" applyAlignment="1">
      <alignment horizontal="left"/>
    </xf>
    <xf numFmtId="0" fontId="30" fillId="0" borderId="3" xfId="0" applyFont="1" applyFill="1" applyBorder="1" applyAlignment="1"/>
    <xf numFmtId="0" fontId="30" fillId="0" borderId="11" xfId="0" applyFont="1" applyFill="1" applyBorder="1" applyAlignment="1"/>
    <xf numFmtId="0" fontId="29" fillId="19" borderId="11" xfId="4" applyFont="1" applyFill="1" applyBorder="1" applyAlignment="1">
      <alignment horizontal="left"/>
    </xf>
    <xf numFmtId="0" fontId="27" fillId="19" borderId="3" xfId="4" applyFont="1" applyFill="1" applyBorder="1" applyAlignment="1">
      <alignment horizontal="left"/>
    </xf>
    <xf numFmtId="1" fontId="5" fillId="9" borderId="1" xfId="0" applyNumberFormat="1" applyFont="1" applyFill="1" applyBorder="1" applyAlignment="1">
      <alignment horizontal="center" vertical="center"/>
    </xf>
    <xf numFmtId="1" fontId="5" fillId="7" borderId="1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1" fontId="5" fillId="5" borderId="1" xfId="2" applyNumberFormat="1" applyFont="1" applyFill="1" applyBorder="1" applyAlignment="1">
      <alignment horizontal="center" vertical="center" wrapText="1"/>
    </xf>
    <xf numFmtId="0" fontId="53" fillId="19" borderId="11" xfId="4" applyFont="1" applyFill="1" applyBorder="1" applyAlignment="1">
      <alignment horizontal="left"/>
    </xf>
    <xf numFmtId="0" fontId="53" fillId="19" borderId="11" xfId="0" applyFont="1" applyFill="1" applyBorder="1" applyAlignment="1">
      <alignment horizontal="left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30" fillId="0" borderId="0" xfId="0" applyFont="1" applyFill="1" applyBorder="1" applyAlignment="1"/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29" fillId="52" borderId="3" xfId="4" applyFont="1" applyFill="1" applyBorder="1" applyAlignment="1">
      <alignment horizontal="left"/>
    </xf>
    <xf numFmtId="0" fontId="28" fillId="52" borderId="11" xfId="4" applyFont="1" applyFill="1" applyBorder="1" applyAlignment="1">
      <alignment horizontal="left"/>
    </xf>
    <xf numFmtId="0" fontId="53" fillId="52" borderId="11" xfId="4" applyFont="1" applyFill="1" applyBorder="1" applyAlignment="1">
      <alignment horizontal="left"/>
    </xf>
    <xf numFmtId="0" fontId="53" fillId="52" borderId="11" xfId="0" applyFont="1" applyFill="1" applyBorder="1" applyAlignment="1">
      <alignment horizontal="left"/>
    </xf>
    <xf numFmtId="0" fontId="29" fillId="52" borderId="11" xfId="0" applyFont="1" applyFill="1" applyBorder="1" applyAlignment="1">
      <alignment horizontal="left"/>
    </xf>
    <xf numFmtId="0" fontId="28" fillId="52" borderId="3" xfId="4" applyFont="1" applyFill="1" applyBorder="1" applyAlignment="1">
      <alignment horizontal="left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30" fillId="19" borderId="11" xfId="0" applyFont="1" applyFill="1" applyBorder="1" applyAlignment="1"/>
    <xf numFmtId="0" fontId="28" fillId="19" borderId="11" xfId="0" applyFont="1" applyFill="1" applyBorder="1" applyAlignment="1" applyProtection="1"/>
    <xf numFmtId="0" fontId="52" fillId="19" borderId="11" xfId="0" applyFont="1" applyFill="1" applyBorder="1" applyAlignment="1" applyProtection="1"/>
    <xf numFmtId="0" fontId="28" fillId="19" borderId="11" xfId="0" applyFont="1" applyFill="1" applyBorder="1" applyAlignment="1">
      <alignment horizontal="left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31" fillId="52" borderId="3" xfId="4" applyFont="1" applyFill="1" applyBorder="1" applyAlignment="1">
      <alignment horizontal="left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20" fillId="19" borderId="11" xfId="0" applyFont="1" applyFill="1" applyBorder="1" applyAlignment="1" applyProtection="1"/>
    <xf numFmtId="0" fontId="28" fillId="6" borderId="3" xfId="4" applyFont="1" applyFill="1" applyBorder="1" applyAlignment="1">
      <alignment horizontal="left"/>
    </xf>
    <xf numFmtId="0" fontId="28" fillId="6" borderId="11" xfId="4" applyFont="1" applyFill="1" applyBorder="1" applyAlignment="1">
      <alignment horizontal="left"/>
    </xf>
    <xf numFmtId="0" fontId="29" fillId="6" borderId="11" xfId="0" applyFont="1" applyFill="1" applyBorder="1" applyAlignment="1">
      <alignment horizontal="left"/>
    </xf>
    <xf numFmtId="0" fontId="53" fillId="6" borderId="11" xfId="4" applyFont="1" applyFill="1" applyBorder="1" applyAlignment="1">
      <alignment horizontal="left"/>
    </xf>
    <xf numFmtId="0" fontId="53" fillId="6" borderId="11" xfId="0" applyFont="1" applyFill="1" applyBorder="1" applyAlignment="1">
      <alignment horizontal="left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29" fillId="2" borderId="11" xfId="0" applyFont="1" applyFill="1" applyBorder="1" applyAlignment="1">
      <alignment horizontal="left"/>
    </xf>
    <xf numFmtId="0" fontId="29" fillId="2" borderId="3" xfId="4" applyFont="1" applyFill="1" applyBorder="1" applyAlignment="1">
      <alignment horizontal="left"/>
    </xf>
    <xf numFmtId="0" fontId="29" fillId="2" borderId="11" xfId="4" applyFont="1" applyFill="1" applyBorder="1" applyAlignment="1">
      <alignment horizontal="left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29" fillId="16" borderId="3" xfId="4" applyFont="1" applyFill="1" applyBorder="1" applyAlignment="1">
      <alignment horizontal="left"/>
    </xf>
    <xf numFmtId="0" fontId="28" fillId="16" borderId="11" xfId="4" applyFont="1" applyFill="1" applyBorder="1" applyAlignment="1">
      <alignment horizontal="left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1" fontId="5" fillId="3" borderId="1" xfId="2" applyNumberFormat="1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29" fillId="6" borderId="3" xfId="4" applyFont="1" applyFill="1" applyBorder="1" applyAlignment="1">
      <alignment horizontal="left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4" fontId="6" fillId="2" borderId="4" xfId="0" applyNumberFormat="1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165" fontId="6" fillId="4" borderId="2" xfId="0" applyNumberFormat="1" applyFont="1" applyFill="1" applyBorder="1" applyAlignment="1">
      <alignment horizontal="center" vertical="center"/>
    </xf>
    <xf numFmtId="165" fontId="6" fillId="4" borderId="4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5" fillId="5" borderId="2" xfId="2" applyNumberFormat="1" applyFont="1" applyFill="1" applyBorder="1" applyAlignment="1">
      <alignment horizontal="center" vertical="center" wrapText="1"/>
    </xf>
    <xf numFmtId="0" fontId="5" fillId="5" borderId="4" xfId="2" applyNumberFormat="1" applyFont="1" applyFill="1" applyBorder="1" applyAlignment="1">
      <alignment horizontal="center" vertical="center" wrapText="1"/>
    </xf>
    <xf numFmtId="0" fontId="15" fillId="5" borderId="2" xfId="0" applyNumberFormat="1" applyFont="1" applyFill="1" applyBorder="1" applyAlignment="1">
      <alignment horizontal="center" vertical="center"/>
    </xf>
    <xf numFmtId="0" fontId="15" fillId="5" borderId="4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4" borderId="2" xfId="0" applyNumberFormat="1" applyFont="1" applyFill="1" applyBorder="1" applyAlignment="1">
      <alignment horizontal="center" vertical="center"/>
    </xf>
    <xf numFmtId="0" fontId="6" fillId="4" borderId="4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16" fillId="6" borderId="1" xfId="3" quotePrefix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12" fillId="14" borderId="2" xfId="0" applyFont="1" applyFill="1" applyBorder="1" applyAlignment="1">
      <alignment horizontal="center" vertical="center"/>
    </xf>
    <xf numFmtId="0" fontId="12" fillId="14" borderId="3" xfId="0" applyFont="1" applyFill="1" applyBorder="1" applyAlignment="1">
      <alignment horizontal="center" vertical="center"/>
    </xf>
    <xf numFmtId="0" fontId="12" fillId="14" borderId="4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6" fillId="6" borderId="2" xfId="0" applyNumberFormat="1" applyFont="1" applyFill="1" applyBorder="1" applyAlignment="1">
      <alignment horizontal="center" vertical="center" wrapText="1"/>
    </xf>
    <xf numFmtId="0" fontId="6" fillId="6" borderId="3" xfId="0" applyNumberFormat="1" applyFont="1" applyFill="1" applyBorder="1" applyAlignment="1">
      <alignment horizontal="center" vertical="center" wrapText="1"/>
    </xf>
    <xf numFmtId="0" fontId="6" fillId="6" borderId="4" xfId="0" applyNumberFormat="1" applyFont="1" applyFill="1" applyBorder="1" applyAlignment="1">
      <alignment horizontal="center" vertical="center" wrapText="1"/>
    </xf>
    <xf numFmtId="0" fontId="15" fillId="6" borderId="5" xfId="0" applyFont="1" applyFill="1" applyBorder="1" applyAlignment="1">
      <alignment horizontal="center" vertical="center" wrapText="1"/>
    </xf>
    <xf numFmtId="0" fontId="15" fillId="6" borderId="9" xfId="0" applyFont="1" applyFill="1" applyBorder="1" applyAlignment="1">
      <alignment horizontal="center" vertical="center" wrapText="1"/>
    </xf>
  </cellXfs>
  <cellStyles count="57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1" builtinId="27" customBuiltin="1"/>
    <cellStyle name="Calculation" xfId="15" builtinId="22" customBuiltin="1"/>
    <cellStyle name="Check Cell" xfId="17" builtinId="23" customBuiltin="1"/>
    <cellStyle name="Comma" xfId="1" builtinId="3"/>
    <cellStyle name="Comma 2" xfId="51"/>
    <cellStyle name="Comma 3" xfId="53"/>
    <cellStyle name="Comma 3 2" xfId="55"/>
    <cellStyle name="Explanatory Text" xfId="19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Hyperlink" xfId="3" builtinId="8"/>
    <cellStyle name="Input" xfId="13" builtinId="20" customBuiltin="1"/>
    <cellStyle name="Linked Cell" xfId="16" builtinId="24" customBuiltin="1"/>
    <cellStyle name="Neutral" xfId="12" builtinId="28" customBuiltin="1"/>
    <cellStyle name="Normal" xfId="0" builtinId="0"/>
    <cellStyle name="Normal 2" xfId="50"/>
    <cellStyle name="Normal 2 2" xfId="48"/>
    <cellStyle name="Normal 2 3" xfId="45"/>
    <cellStyle name="Normal 2 4" xfId="52"/>
    <cellStyle name="Normal 2_JUNE 16-22" xfId="47"/>
    <cellStyle name="Normal 3" xfId="4"/>
    <cellStyle name="Normal 4" xfId="54"/>
    <cellStyle name="Normal 4 2" xfId="56"/>
    <cellStyle name="Normal 5" xfId="46"/>
    <cellStyle name="Note 2" xfId="49"/>
    <cellStyle name="Output" xfId="14" builtinId="21" customBuiltin="1"/>
    <cellStyle name="Percent" xfId="2" builtinId="5"/>
    <cellStyle name="Title" xfId="5" builtinId="15" customBuiltin="1"/>
    <cellStyle name="Total" xfId="20" builtinId="25" customBuiltin="1"/>
    <cellStyle name="Warning Text" xfId="18" builtinId="11" customBuiltin="1"/>
  </cellStyles>
  <dxfs count="77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00FF00"/>
      <color rgb="FF0000FF"/>
      <color rgb="FFF2DCE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0/6.VILLAMOR%20DAILY%20DATA%20-%20AUG%2020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illamor.ps/Documents/Booster%20Daily%20Monitoring%20Log%20Sheet%202015/7.VILLAMOR%20DAILY%20DATA%20-%20AUG%20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 1"/>
      <sheetName val="AUG 2"/>
      <sheetName val="AUG 3"/>
      <sheetName val="AUG 4"/>
      <sheetName val="AUG 5"/>
      <sheetName val="AUG 6"/>
      <sheetName val="AUG 7"/>
      <sheetName val="AUG 8"/>
      <sheetName val="AUG 9"/>
      <sheetName val="AUG 10"/>
      <sheetName val="AUG 11"/>
    </sheetNames>
    <sheetDataSet>
      <sheetData sheetId="0">
        <row r="34">
          <cell r="Q34">
            <v>46219962</v>
          </cell>
        </row>
      </sheetData>
      <sheetData sheetId="1">
        <row r="34">
          <cell r="Q34">
            <v>46342184</v>
          </cell>
        </row>
      </sheetData>
      <sheetData sheetId="2">
        <row r="34">
          <cell r="Q34">
            <v>46466260</v>
          </cell>
        </row>
      </sheetData>
      <sheetData sheetId="3">
        <row r="34">
          <cell r="Q34">
            <v>46592796</v>
          </cell>
        </row>
      </sheetData>
      <sheetData sheetId="4">
        <row r="34">
          <cell r="Q34">
            <v>46718095</v>
          </cell>
        </row>
      </sheetData>
      <sheetData sheetId="5">
        <row r="34">
          <cell r="Q34">
            <v>46844023</v>
          </cell>
        </row>
      </sheetData>
      <sheetData sheetId="6">
        <row r="34">
          <cell r="Q34">
            <v>46970984</v>
          </cell>
        </row>
      </sheetData>
      <sheetData sheetId="7"/>
      <sheetData sheetId="8">
        <row r="34">
          <cell r="Q34">
            <v>47221956</v>
          </cell>
        </row>
      </sheetData>
      <sheetData sheetId="9">
        <row r="34">
          <cell r="Q34">
            <v>47336226</v>
          </cell>
        </row>
      </sheetData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 1"/>
      <sheetName val="AUG 2"/>
      <sheetName val="AUG 3"/>
      <sheetName val="AUG 4"/>
      <sheetName val="AUG 5"/>
      <sheetName val="AUG 6"/>
      <sheetName val="AUG 7"/>
      <sheetName val="AUG 8"/>
      <sheetName val="AUG 9"/>
      <sheetName val="AUG 10"/>
      <sheetName val="AUG 11"/>
      <sheetName val="AUG 12"/>
      <sheetName val="AUG 13"/>
      <sheetName val="AUG 14"/>
      <sheetName val="AUG 15"/>
      <sheetName val="AUG 16"/>
    </sheetNames>
    <sheetDataSet>
      <sheetData sheetId="0">
        <row r="34">
          <cell r="AG34">
            <v>39178068</v>
          </cell>
          <cell r="AP34">
            <v>8864643</v>
          </cell>
        </row>
      </sheetData>
      <sheetData sheetId="1">
        <row r="34">
          <cell r="AG34">
            <v>39204684</v>
          </cell>
          <cell r="AP34">
            <v>8872042</v>
          </cell>
        </row>
      </sheetData>
      <sheetData sheetId="2">
        <row r="34">
          <cell r="AG34">
            <v>39231640</v>
          </cell>
          <cell r="AP34">
            <v>8878795</v>
          </cell>
        </row>
      </sheetData>
      <sheetData sheetId="3">
        <row r="34">
          <cell r="AG34">
            <v>39259412</v>
          </cell>
          <cell r="AP34">
            <v>8886085</v>
          </cell>
        </row>
      </sheetData>
      <sheetData sheetId="4">
        <row r="34">
          <cell r="AG34">
            <v>39286828</v>
          </cell>
          <cell r="AP34">
            <v>8893481</v>
          </cell>
        </row>
      </sheetData>
      <sheetData sheetId="5">
        <row r="34">
          <cell r="AG34">
            <v>39314308</v>
          </cell>
          <cell r="AP34">
            <v>8901355</v>
          </cell>
        </row>
      </sheetData>
      <sheetData sheetId="6">
        <row r="34">
          <cell r="AG34">
            <v>39343204</v>
          </cell>
          <cell r="AP34">
            <v>8909109</v>
          </cell>
        </row>
      </sheetData>
      <sheetData sheetId="7">
        <row r="35">
          <cell r="R35">
            <v>125212</v>
          </cell>
        </row>
      </sheetData>
      <sheetData sheetId="8">
        <row r="34">
          <cell r="AG34">
            <v>39399180</v>
          </cell>
          <cell r="AP34">
            <v>8924526</v>
          </cell>
        </row>
      </sheetData>
      <sheetData sheetId="9">
        <row r="34">
          <cell r="AG34">
            <v>39423884</v>
          </cell>
        </row>
      </sheetData>
      <sheetData sheetId="10">
        <row r="35">
          <cell r="R35">
            <v>42656</v>
          </cell>
        </row>
      </sheetData>
      <sheetData sheetId="11">
        <row r="35">
          <cell r="R35">
            <v>118531</v>
          </cell>
        </row>
      </sheetData>
      <sheetData sheetId="12">
        <row r="35">
          <cell r="R35">
            <v>124768</v>
          </cell>
        </row>
      </sheetData>
      <sheetData sheetId="13">
        <row r="35">
          <cell r="R35">
            <v>122791</v>
          </cell>
        </row>
      </sheetData>
      <sheetData sheetId="14">
        <row r="35">
          <cell r="R35">
            <v>125065</v>
          </cell>
        </row>
      </sheetData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12"/>
  <sheetViews>
    <sheetView topLeftCell="A13" workbookViewId="0">
      <selection activeCell="K51" sqref="K51"/>
    </sheetView>
  </sheetViews>
  <sheetFormatPr defaultRowHeight="15" x14ac:dyDescent="0.25"/>
  <cols>
    <col min="1" max="1" width="5.7109375" style="107" customWidth="1"/>
    <col min="2" max="2" width="10.28515625" style="107" customWidth="1"/>
    <col min="3" max="3" width="14" style="107" customWidth="1"/>
    <col min="4" max="7" width="9.140625" style="107"/>
    <col min="8" max="8" width="20.42578125" style="107" customWidth="1"/>
    <col min="9" max="10" width="9.140625" style="107"/>
    <col min="11" max="11" width="9" style="107" customWidth="1"/>
    <col min="12" max="14" width="9.140625" style="107" hidden="1" customWidth="1"/>
    <col min="15" max="16" width="9.28515625" style="107" bestFit="1" customWidth="1"/>
    <col min="17" max="18" width="9.140625" style="107" customWidth="1"/>
    <col min="19" max="19" width="11.5703125" style="107" bestFit="1" customWidth="1"/>
    <col min="20" max="20" width="10.5703125" style="107" bestFit="1" customWidth="1"/>
    <col min="21" max="22" width="9.28515625" style="107" bestFit="1" customWidth="1"/>
    <col min="23" max="23" width="9.140625" style="107"/>
    <col min="24" max="28" width="9.28515625" style="107" bestFit="1" customWidth="1"/>
    <col min="29" max="32" width="9.140625" style="107"/>
    <col min="33" max="33" width="10.5703125" style="107" bestFit="1" customWidth="1"/>
    <col min="34" max="35" width="9.28515625" style="107" bestFit="1" customWidth="1"/>
    <col min="36" max="44" width="9.140625" style="107"/>
    <col min="45" max="45" width="83.85546875" style="13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07"/>
  </cols>
  <sheetData>
    <row r="2" spans="2:51" ht="21" x14ac:dyDescent="0.25">
      <c r="B2" s="3"/>
      <c r="C2" s="109"/>
      <c r="D2" s="109"/>
      <c r="E2" s="4"/>
      <c r="F2" s="4"/>
      <c r="G2" s="109"/>
      <c r="H2" s="5"/>
      <c r="I2" s="5"/>
      <c r="J2" s="109"/>
      <c r="K2" s="5"/>
      <c r="L2" s="5"/>
      <c r="M2" s="109"/>
      <c r="N2" s="109"/>
      <c r="O2" s="6"/>
      <c r="P2" s="7" t="s">
        <v>0</v>
      </c>
      <c r="Q2" s="7"/>
      <c r="R2" s="8"/>
      <c r="S2" s="9"/>
      <c r="T2" s="10"/>
      <c r="U2" s="10"/>
      <c r="V2" s="11"/>
      <c r="W2" s="12"/>
      <c r="X2" s="10"/>
      <c r="Y2" s="10"/>
      <c r="Z2" s="10"/>
      <c r="AA2" s="10"/>
      <c r="AB2" s="10"/>
      <c r="AC2" s="10"/>
      <c r="AD2" s="10"/>
      <c r="AE2" s="10"/>
      <c r="AM2" s="109"/>
      <c r="AN2" s="109"/>
      <c r="AO2" s="109"/>
      <c r="AP2" s="109"/>
      <c r="AQ2" s="109"/>
      <c r="AR2" s="109"/>
    </row>
    <row r="3" spans="2:51" ht="15.75" customHeight="1" x14ac:dyDescent="0.25">
      <c r="B3" s="14" t="s">
        <v>1</v>
      </c>
      <c r="C3" s="14"/>
      <c r="D3" s="14"/>
      <c r="E3" s="109"/>
      <c r="F3" s="5"/>
      <c r="G3" s="5"/>
      <c r="H3" s="109"/>
      <c r="I3" s="109"/>
      <c r="J3" s="109"/>
      <c r="K3" s="15"/>
      <c r="L3" s="16"/>
      <c r="M3" s="109"/>
      <c r="N3" s="109"/>
      <c r="O3" s="17" t="s">
        <v>2</v>
      </c>
      <c r="P3" s="324" t="s">
        <v>126</v>
      </c>
      <c r="Q3" s="325"/>
      <c r="R3" s="325"/>
      <c r="S3" s="325"/>
      <c r="T3" s="325"/>
      <c r="U3" s="326"/>
      <c r="V3" s="18"/>
      <c r="W3" s="18"/>
      <c r="X3" s="18"/>
      <c r="Y3" s="18"/>
      <c r="Z3" s="18"/>
      <c r="AH3" s="109"/>
      <c r="AI3" s="109"/>
      <c r="AJ3" s="109"/>
      <c r="AK3" s="109"/>
      <c r="AL3" s="13"/>
      <c r="AM3" s="109"/>
      <c r="AN3" s="109"/>
      <c r="AO3" s="109"/>
      <c r="AP3" s="109"/>
      <c r="AQ3" s="109"/>
      <c r="AR3" s="109"/>
      <c r="AS3" s="109"/>
    </row>
    <row r="4" spans="2:51" x14ac:dyDescent="0.25">
      <c r="B4" s="19" t="s">
        <v>3</v>
      </c>
      <c r="C4" s="19"/>
      <c r="D4" s="19"/>
      <c r="E4" s="109"/>
      <c r="F4" s="20"/>
      <c r="G4" s="109"/>
      <c r="H4" s="109"/>
      <c r="I4" s="109"/>
      <c r="J4" s="109"/>
      <c r="K4" s="109"/>
      <c r="L4" s="109"/>
      <c r="M4" s="109"/>
      <c r="N4" s="109"/>
      <c r="O4" s="17" t="s">
        <v>4</v>
      </c>
      <c r="P4" s="324" t="s">
        <v>131</v>
      </c>
      <c r="Q4" s="325"/>
      <c r="R4" s="325"/>
      <c r="S4" s="325"/>
      <c r="T4" s="325"/>
      <c r="U4" s="326"/>
      <c r="V4" s="18"/>
      <c r="W4" s="18"/>
      <c r="X4" s="18"/>
      <c r="Y4" s="18"/>
      <c r="Z4" s="18"/>
      <c r="AH4" s="109"/>
      <c r="AI4" s="109"/>
      <c r="AJ4" s="109"/>
      <c r="AK4" s="109"/>
      <c r="AL4" s="13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1"/>
      <c r="F5" s="21"/>
      <c r="G5" s="109"/>
      <c r="H5" s="109"/>
      <c r="I5" s="109"/>
      <c r="J5" s="109"/>
      <c r="K5" s="109"/>
      <c r="L5" s="109"/>
      <c r="M5" s="109"/>
      <c r="N5" s="109"/>
      <c r="O5" s="17" t="s">
        <v>5</v>
      </c>
      <c r="P5" s="324" t="s">
        <v>129</v>
      </c>
      <c r="Q5" s="325"/>
      <c r="R5" s="325"/>
      <c r="S5" s="325"/>
      <c r="T5" s="325"/>
      <c r="U5" s="326"/>
      <c r="V5" s="18"/>
      <c r="W5" s="18"/>
      <c r="X5" s="18"/>
      <c r="Y5" s="18"/>
      <c r="Z5" s="18"/>
      <c r="AH5" s="109"/>
      <c r="AI5" s="109"/>
      <c r="AJ5" s="109"/>
      <c r="AK5" s="109"/>
      <c r="AL5" s="13"/>
      <c r="AM5" s="109"/>
      <c r="AN5" s="109"/>
      <c r="AO5" s="109"/>
      <c r="AP5" s="109"/>
      <c r="AQ5" s="109"/>
      <c r="AR5" s="109"/>
      <c r="AS5" s="109"/>
    </row>
    <row r="6" spans="2:51" x14ac:dyDescent="0.25">
      <c r="B6" s="324" t="s">
        <v>6</v>
      </c>
      <c r="C6" s="326"/>
      <c r="D6" s="327" t="s">
        <v>7</v>
      </c>
      <c r="E6" s="328"/>
      <c r="F6" s="328"/>
      <c r="G6" s="328"/>
      <c r="H6" s="329"/>
      <c r="I6" s="109"/>
      <c r="J6" s="109"/>
      <c r="K6" s="132"/>
      <c r="L6" s="330">
        <v>41686</v>
      </c>
      <c r="M6" s="331"/>
      <c r="N6" s="22"/>
      <c r="O6" s="22"/>
      <c r="P6" s="23"/>
      <c r="Q6" s="23"/>
      <c r="R6" s="23"/>
      <c r="S6" s="23"/>
      <c r="T6" s="23"/>
      <c r="U6" s="23"/>
      <c r="V6" s="23"/>
      <c r="W6" s="24"/>
      <c r="X6" s="24"/>
      <c r="Y6" s="24"/>
      <c r="Z6" s="24"/>
      <c r="AA6" s="24"/>
      <c r="AB6" s="24"/>
      <c r="AC6" s="24"/>
      <c r="AD6" s="24"/>
      <c r="AE6" s="24"/>
      <c r="AJ6" s="25"/>
      <c r="AM6" s="26"/>
      <c r="AN6" s="26"/>
      <c r="AO6" s="26"/>
      <c r="AP6" s="26"/>
      <c r="AQ6" s="26"/>
      <c r="AR6" s="26"/>
      <c r="AS6" s="27"/>
    </row>
    <row r="7" spans="2:51" ht="36" x14ac:dyDescent="0.25">
      <c r="B7" s="332" t="s">
        <v>8</v>
      </c>
      <c r="C7" s="333"/>
      <c r="D7" s="332" t="s">
        <v>9</v>
      </c>
      <c r="E7" s="334"/>
      <c r="F7" s="334"/>
      <c r="G7" s="333"/>
      <c r="H7" s="136" t="s">
        <v>10</v>
      </c>
      <c r="I7" s="135" t="s">
        <v>11</v>
      </c>
      <c r="J7" s="135" t="s">
        <v>12</v>
      </c>
      <c r="K7" s="135" t="s">
        <v>13</v>
      </c>
      <c r="L7" s="13"/>
      <c r="M7" s="13"/>
      <c r="N7" s="13"/>
      <c r="O7" s="136" t="s">
        <v>14</v>
      </c>
      <c r="P7" s="332" t="s">
        <v>15</v>
      </c>
      <c r="Q7" s="334"/>
      <c r="R7" s="334"/>
      <c r="S7" s="334"/>
      <c r="T7" s="333"/>
      <c r="U7" s="345" t="s">
        <v>16</v>
      </c>
      <c r="V7" s="345"/>
      <c r="W7" s="135" t="s">
        <v>17</v>
      </c>
      <c r="X7" s="332" t="s">
        <v>18</v>
      </c>
      <c r="Y7" s="333"/>
      <c r="Z7" s="332" t="s">
        <v>19</v>
      </c>
      <c r="AA7" s="333"/>
      <c r="AB7" s="332" t="s">
        <v>20</v>
      </c>
      <c r="AC7" s="333"/>
      <c r="AD7" s="332" t="s">
        <v>21</v>
      </c>
      <c r="AE7" s="333"/>
      <c r="AF7" s="135" t="s">
        <v>22</v>
      </c>
      <c r="AG7" s="135" t="s">
        <v>23</v>
      </c>
      <c r="AH7" s="135" t="s">
        <v>24</v>
      </c>
      <c r="AI7" s="135" t="s">
        <v>25</v>
      </c>
      <c r="AJ7" s="332" t="s">
        <v>26</v>
      </c>
      <c r="AK7" s="334"/>
      <c r="AL7" s="334"/>
      <c r="AM7" s="334"/>
      <c r="AN7" s="333"/>
      <c r="AO7" s="332" t="s">
        <v>27</v>
      </c>
      <c r="AP7" s="334"/>
      <c r="AQ7" s="333"/>
      <c r="AR7" s="135" t="s">
        <v>28</v>
      </c>
      <c r="AS7" s="28"/>
      <c r="AT7" s="13"/>
      <c r="AU7" s="13"/>
      <c r="AV7" s="13"/>
      <c r="AW7" s="13"/>
      <c r="AX7" s="13"/>
      <c r="AY7" s="13"/>
    </row>
    <row r="8" spans="2:51" x14ac:dyDescent="0.25">
      <c r="B8" s="335">
        <v>42217</v>
      </c>
      <c r="C8" s="336"/>
      <c r="D8" s="337" t="s">
        <v>29</v>
      </c>
      <c r="E8" s="338"/>
      <c r="F8" s="338"/>
      <c r="G8" s="339"/>
      <c r="H8" s="29"/>
      <c r="I8" s="337" t="s">
        <v>29</v>
      </c>
      <c r="J8" s="338"/>
      <c r="K8" s="339"/>
      <c r="L8" s="30"/>
      <c r="M8" s="30"/>
      <c r="N8" s="30"/>
      <c r="O8" s="29" t="s">
        <v>30</v>
      </c>
      <c r="P8" s="29" t="s">
        <v>30</v>
      </c>
      <c r="Q8" s="29" t="s">
        <v>31</v>
      </c>
      <c r="R8" s="29" t="s">
        <v>31</v>
      </c>
      <c r="S8" s="29" t="s">
        <v>30</v>
      </c>
      <c r="T8" s="29" t="s">
        <v>32</v>
      </c>
      <c r="U8" s="340" t="s">
        <v>33</v>
      </c>
      <c r="V8" s="340"/>
      <c r="W8" s="31" t="s">
        <v>34</v>
      </c>
      <c r="X8" s="341">
        <v>0</v>
      </c>
      <c r="Y8" s="342"/>
      <c r="Z8" s="343" t="s">
        <v>35</v>
      </c>
      <c r="AA8" s="344"/>
      <c r="AB8" s="341">
        <v>1185</v>
      </c>
      <c r="AC8" s="342"/>
      <c r="AD8" s="346">
        <v>800</v>
      </c>
      <c r="AE8" s="347"/>
      <c r="AF8" s="29"/>
      <c r="AG8" s="31">
        <f>AG34-AG10</f>
        <v>27384</v>
      </c>
      <c r="AH8" s="32"/>
      <c r="AI8" s="32"/>
      <c r="AJ8" s="29" t="s">
        <v>36</v>
      </c>
      <c r="AK8" s="29" t="s">
        <v>36</v>
      </c>
      <c r="AL8" s="29" t="s">
        <v>36</v>
      </c>
      <c r="AM8" s="29" t="s">
        <v>36</v>
      </c>
      <c r="AN8" s="29" t="s">
        <v>36</v>
      </c>
      <c r="AO8" s="29" t="s">
        <v>36</v>
      </c>
      <c r="AP8" s="29" t="s">
        <v>31</v>
      </c>
      <c r="AQ8" s="29" t="s">
        <v>31</v>
      </c>
      <c r="AR8" s="29" t="s">
        <v>37</v>
      </c>
      <c r="AS8" s="28"/>
      <c r="AV8" s="33" t="s">
        <v>38</v>
      </c>
    </row>
    <row r="9" spans="2:51" ht="60" x14ac:dyDescent="0.25">
      <c r="B9" s="348" t="s">
        <v>39</v>
      </c>
      <c r="C9" s="348"/>
      <c r="D9" s="349" t="s">
        <v>40</v>
      </c>
      <c r="E9" s="350"/>
      <c r="F9" s="351" t="s">
        <v>41</v>
      </c>
      <c r="G9" s="350"/>
      <c r="H9" s="352" t="s">
        <v>42</v>
      </c>
      <c r="I9" s="348" t="s">
        <v>43</v>
      </c>
      <c r="J9" s="348"/>
      <c r="K9" s="348"/>
      <c r="L9" s="135" t="s">
        <v>44</v>
      </c>
      <c r="M9" s="345" t="s">
        <v>45</v>
      </c>
      <c r="N9" s="34" t="s">
        <v>46</v>
      </c>
      <c r="O9" s="353" t="s">
        <v>47</v>
      </c>
      <c r="P9" s="353" t="s">
        <v>48</v>
      </c>
      <c r="Q9" s="35" t="s">
        <v>49</v>
      </c>
      <c r="R9" s="360" t="s">
        <v>50</v>
      </c>
      <c r="S9" s="361"/>
      <c r="T9" s="362"/>
      <c r="U9" s="133" t="s">
        <v>51</v>
      </c>
      <c r="V9" s="133" t="s">
        <v>52</v>
      </c>
      <c r="W9" s="348" t="s">
        <v>53</v>
      </c>
      <c r="X9" s="366" t="s">
        <v>54</v>
      </c>
      <c r="Y9" s="367"/>
      <c r="Z9" s="367"/>
      <c r="AA9" s="367"/>
      <c r="AB9" s="367"/>
      <c r="AC9" s="367"/>
      <c r="AD9" s="367"/>
      <c r="AE9" s="368"/>
      <c r="AF9" s="131" t="s">
        <v>55</v>
      </c>
      <c r="AG9" s="131" t="s">
        <v>56</v>
      </c>
      <c r="AH9" s="355" t="s">
        <v>57</v>
      </c>
      <c r="AI9" s="369" t="s">
        <v>58</v>
      </c>
      <c r="AJ9" s="133" t="s">
        <v>59</v>
      </c>
      <c r="AK9" s="133" t="s">
        <v>60</v>
      </c>
      <c r="AL9" s="133" t="s">
        <v>61</v>
      </c>
      <c r="AM9" s="133" t="s">
        <v>62</v>
      </c>
      <c r="AN9" s="133" t="s">
        <v>63</v>
      </c>
      <c r="AO9" s="133" t="s">
        <v>64</v>
      </c>
      <c r="AP9" s="133" t="s">
        <v>65</v>
      </c>
      <c r="AQ9" s="353" t="s">
        <v>66</v>
      </c>
      <c r="AR9" s="133" t="s">
        <v>67</v>
      </c>
      <c r="AS9" s="355" t="s">
        <v>68</v>
      </c>
      <c r="AV9" s="36" t="s">
        <v>69</v>
      </c>
      <c r="AW9" s="36" t="s">
        <v>70</v>
      </c>
      <c r="AY9" s="37" t="s">
        <v>71</v>
      </c>
    </row>
    <row r="10" spans="2:51" x14ac:dyDescent="0.25">
      <c r="B10" s="133" t="s">
        <v>72</v>
      </c>
      <c r="C10" s="133" t="s">
        <v>73</v>
      </c>
      <c r="D10" s="133" t="s">
        <v>74</v>
      </c>
      <c r="E10" s="133" t="s">
        <v>75</v>
      </c>
      <c r="F10" s="133" t="s">
        <v>74</v>
      </c>
      <c r="G10" s="133" t="s">
        <v>75</v>
      </c>
      <c r="H10" s="352"/>
      <c r="I10" s="133" t="s">
        <v>75</v>
      </c>
      <c r="J10" s="133" t="s">
        <v>75</v>
      </c>
      <c r="K10" s="133" t="s">
        <v>75</v>
      </c>
      <c r="L10" s="29" t="s">
        <v>29</v>
      </c>
      <c r="M10" s="345"/>
      <c r="N10" s="29" t="s">
        <v>29</v>
      </c>
      <c r="O10" s="354"/>
      <c r="P10" s="354"/>
      <c r="Q10" s="2">
        <v>46096168</v>
      </c>
      <c r="R10" s="363"/>
      <c r="S10" s="364"/>
      <c r="T10" s="365"/>
      <c r="U10" s="133" t="s">
        <v>75</v>
      </c>
      <c r="V10" s="133" t="s">
        <v>75</v>
      </c>
      <c r="W10" s="348"/>
      <c r="X10" s="38" t="s">
        <v>76</v>
      </c>
      <c r="Y10" s="38" t="s">
        <v>77</v>
      </c>
      <c r="Z10" s="38" t="s">
        <v>78</v>
      </c>
      <c r="AA10" s="38" t="s">
        <v>79</v>
      </c>
      <c r="AB10" s="38" t="s">
        <v>80</v>
      </c>
      <c r="AC10" s="38" t="s">
        <v>81</v>
      </c>
      <c r="AD10" s="38" t="s">
        <v>82</v>
      </c>
      <c r="AE10" s="38" t="s">
        <v>83</v>
      </c>
      <c r="AF10" s="39"/>
      <c r="AG10" s="2">
        <v>39150684</v>
      </c>
      <c r="AH10" s="355"/>
      <c r="AI10" s="370"/>
      <c r="AJ10" s="133" t="s">
        <v>84</v>
      </c>
      <c r="AK10" s="133" t="s">
        <v>84</v>
      </c>
      <c r="AL10" s="133" t="s">
        <v>84</v>
      </c>
      <c r="AM10" s="133" t="s">
        <v>84</v>
      </c>
      <c r="AN10" s="133" t="s">
        <v>84</v>
      </c>
      <c r="AO10" s="133" t="s">
        <v>84</v>
      </c>
      <c r="AP10" s="2">
        <v>8856740</v>
      </c>
      <c r="AQ10" s="354"/>
      <c r="AR10" s="134" t="s">
        <v>85</v>
      </c>
      <c r="AS10" s="355"/>
      <c r="AV10" s="40" t="s">
        <v>86</v>
      </c>
      <c r="AW10" s="40" t="s">
        <v>87</v>
      </c>
      <c r="AY10" s="84" t="s">
        <v>126</v>
      </c>
    </row>
    <row r="11" spans="2:51" x14ac:dyDescent="0.25">
      <c r="B11" s="41">
        <v>2</v>
      </c>
      <c r="C11" s="41">
        <v>4.1666666666666664E-2</v>
      </c>
      <c r="D11" s="123">
        <v>8</v>
      </c>
      <c r="E11" s="42">
        <f>D11/1.42</f>
        <v>5.6338028169014089</v>
      </c>
      <c r="F11" s="110">
        <v>66</v>
      </c>
      <c r="G11" s="42">
        <f>F11/1.42</f>
        <v>46.478873239436624</v>
      </c>
      <c r="H11" s="43" t="s">
        <v>88</v>
      </c>
      <c r="I11" s="43">
        <f>J11-(2/1.42)</f>
        <v>41.549295774647888</v>
      </c>
      <c r="J11" s="44">
        <f>(F11-5)/1.42</f>
        <v>42.95774647887324</v>
      </c>
      <c r="K11" s="43">
        <f>J11+(6/1.42)</f>
        <v>47.183098591549296</v>
      </c>
      <c r="L11" s="45">
        <v>14</v>
      </c>
      <c r="M11" s="46" t="s">
        <v>89</v>
      </c>
      <c r="N11" s="46">
        <v>11.4</v>
      </c>
      <c r="O11" s="124">
        <v>130</v>
      </c>
      <c r="P11" s="124">
        <v>106</v>
      </c>
      <c r="Q11" s="124">
        <v>46099893</v>
      </c>
      <c r="R11" s="47">
        <f>IF(ISBLANK(Q11),"-",Q11-Q10)</f>
        <v>3725</v>
      </c>
      <c r="S11" s="48">
        <f>R11*24/1000</f>
        <v>89.4</v>
      </c>
      <c r="T11" s="48">
        <f>R11/1000</f>
        <v>3.7250000000000001</v>
      </c>
      <c r="U11" s="125">
        <v>5.3</v>
      </c>
      <c r="V11" s="125">
        <f t="shared" ref="V11:V34" si="0">U11</f>
        <v>5.3</v>
      </c>
      <c r="W11" s="126" t="s">
        <v>125</v>
      </c>
      <c r="X11" s="128">
        <v>0</v>
      </c>
      <c r="Y11" s="128">
        <v>0</v>
      </c>
      <c r="Z11" s="128">
        <v>1107</v>
      </c>
      <c r="AA11" s="128">
        <v>0</v>
      </c>
      <c r="AB11" s="128">
        <v>1107</v>
      </c>
      <c r="AC11" s="49" t="s">
        <v>90</v>
      </c>
      <c r="AD11" s="49" t="s">
        <v>90</v>
      </c>
      <c r="AE11" s="49" t="s">
        <v>90</v>
      </c>
      <c r="AF11" s="127" t="s">
        <v>90</v>
      </c>
      <c r="AG11" s="127">
        <v>39151400</v>
      </c>
      <c r="AH11" s="50">
        <f>IF(ISBLANK(AG11),"-",AG11-AG10)</f>
        <v>716</v>
      </c>
      <c r="AI11" s="51">
        <f>AH11/T11</f>
        <v>192.21476510067114</v>
      </c>
      <c r="AJ11" s="108">
        <v>0</v>
      </c>
      <c r="AK11" s="108">
        <v>0</v>
      </c>
      <c r="AL11" s="108">
        <v>1</v>
      </c>
      <c r="AM11" s="108">
        <v>0</v>
      </c>
      <c r="AN11" s="108">
        <v>1</v>
      </c>
      <c r="AO11" s="108">
        <v>0.68</v>
      </c>
      <c r="AP11" s="128">
        <v>8857886</v>
      </c>
      <c r="AQ11" s="128">
        <f t="shared" ref="AQ11:AQ34" si="1">AP11-AP10</f>
        <v>1146</v>
      </c>
      <c r="AR11" s="52"/>
      <c r="AS11" s="53" t="s">
        <v>113</v>
      </c>
      <c r="AV11" s="40" t="s">
        <v>88</v>
      </c>
      <c r="AW11" s="40" t="s">
        <v>91</v>
      </c>
      <c r="AY11" s="84" t="s">
        <v>131</v>
      </c>
    </row>
    <row r="12" spans="2:51" x14ac:dyDescent="0.25">
      <c r="B12" s="41">
        <v>2.0416666666666701</v>
      </c>
      <c r="C12" s="41">
        <v>8.3333333333333329E-2</v>
      </c>
      <c r="D12" s="123">
        <v>9</v>
      </c>
      <c r="E12" s="42">
        <f t="shared" ref="E12:E34" si="2">D12/1.42</f>
        <v>6.3380281690140849</v>
      </c>
      <c r="F12" s="110">
        <v>66</v>
      </c>
      <c r="G12" s="42">
        <f t="shared" ref="G12:G34" si="3">F12/1.42</f>
        <v>46.478873239436624</v>
      </c>
      <c r="H12" s="43" t="s">
        <v>88</v>
      </c>
      <c r="I12" s="43">
        <f t="shared" ref="I12:I34" si="4">J12-(2/1.42)</f>
        <v>41.549295774647888</v>
      </c>
      <c r="J12" s="44">
        <f>(F12-5)/1.42</f>
        <v>42.95774647887324</v>
      </c>
      <c r="K12" s="43">
        <f>J12+(6/1.42)</f>
        <v>47.183098591549296</v>
      </c>
      <c r="L12" s="45">
        <v>14</v>
      </c>
      <c r="M12" s="46" t="s">
        <v>89</v>
      </c>
      <c r="N12" s="46">
        <v>11.2</v>
      </c>
      <c r="O12" s="124">
        <v>128</v>
      </c>
      <c r="P12" s="124">
        <v>103</v>
      </c>
      <c r="Q12" s="124">
        <v>46103621</v>
      </c>
      <c r="R12" s="47">
        <f t="shared" ref="R12:R34" si="5">IF(ISBLANK(Q12),"-",Q12-Q11)</f>
        <v>3728</v>
      </c>
      <c r="S12" s="48">
        <f t="shared" ref="S12:S34" si="6">R12*24/1000</f>
        <v>89.471999999999994</v>
      </c>
      <c r="T12" s="48">
        <f t="shared" ref="T12:T34" si="7">R12/1000</f>
        <v>3.7280000000000002</v>
      </c>
      <c r="U12" s="125">
        <v>6.5</v>
      </c>
      <c r="V12" s="125">
        <f t="shared" si="0"/>
        <v>6.5</v>
      </c>
      <c r="W12" s="126" t="s">
        <v>125</v>
      </c>
      <c r="X12" s="128">
        <v>0</v>
      </c>
      <c r="Y12" s="128">
        <v>0</v>
      </c>
      <c r="Z12" s="128">
        <v>1107</v>
      </c>
      <c r="AA12" s="128">
        <v>0</v>
      </c>
      <c r="AB12" s="128">
        <v>1107</v>
      </c>
      <c r="AC12" s="49" t="s">
        <v>90</v>
      </c>
      <c r="AD12" s="49" t="s">
        <v>90</v>
      </c>
      <c r="AE12" s="49" t="s">
        <v>90</v>
      </c>
      <c r="AF12" s="127" t="s">
        <v>90</v>
      </c>
      <c r="AG12" s="127">
        <v>39152119</v>
      </c>
      <c r="AH12" s="50">
        <f>IF(ISBLANK(AG12),"-",AG12-AG11)</f>
        <v>719</v>
      </c>
      <c r="AI12" s="51">
        <f t="shared" ref="AI12:AI34" si="8">AH12/T12</f>
        <v>192.86480686695279</v>
      </c>
      <c r="AJ12" s="108">
        <v>0</v>
      </c>
      <c r="AK12" s="108">
        <v>0</v>
      </c>
      <c r="AL12" s="108">
        <v>1</v>
      </c>
      <c r="AM12" s="108">
        <v>0</v>
      </c>
      <c r="AN12" s="108">
        <v>1</v>
      </c>
      <c r="AO12" s="108">
        <v>0.68</v>
      </c>
      <c r="AP12" s="128">
        <v>8859038</v>
      </c>
      <c r="AQ12" s="128">
        <f t="shared" si="1"/>
        <v>1152</v>
      </c>
      <c r="AR12" s="54">
        <v>0.91</v>
      </c>
      <c r="AS12" s="53" t="s">
        <v>113</v>
      </c>
      <c r="AV12" s="40" t="s">
        <v>92</v>
      </c>
      <c r="AW12" s="40" t="s">
        <v>93</v>
      </c>
      <c r="AY12" s="84" t="s">
        <v>132</v>
      </c>
    </row>
    <row r="13" spans="2:51" x14ac:dyDescent="0.25">
      <c r="B13" s="41">
        <v>2.0833333333333299</v>
      </c>
      <c r="C13" s="41">
        <v>0.125</v>
      </c>
      <c r="D13" s="123">
        <v>10</v>
      </c>
      <c r="E13" s="42">
        <f t="shared" si="2"/>
        <v>7.042253521126761</v>
      </c>
      <c r="F13" s="110">
        <v>66</v>
      </c>
      <c r="G13" s="42">
        <f t="shared" si="3"/>
        <v>46.478873239436624</v>
      </c>
      <c r="H13" s="43" t="s">
        <v>88</v>
      </c>
      <c r="I13" s="43">
        <f t="shared" si="4"/>
        <v>41.549295774647888</v>
      </c>
      <c r="J13" s="44">
        <f>(F13-5)/1.42</f>
        <v>42.95774647887324</v>
      </c>
      <c r="K13" s="43">
        <f>J13+(6/1.42)</f>
        <v>47.183098591549296</v>
      </c>
      <c r="L13" s="45">
        <v>14</v>
      </c>
      <c r="M13" s="46" t="s">
        <v>89</v>
      </c>
      <c r="N13" s="46">
        <v>11.2</v>
      </c>
      <c r="O13" s="124">
        <v>127</v>
      </c>
      <c r="P13" s="124">
        <v>100</v>
      </c>
      <c r="Q13" s="124">
        <v>46107360</v>
      </c>
      <c r="R13" s="47">
        <f t="shared" si="5"/>
        <v>3739</v>
      </c>
      <c r="S13" s="48">
        <f t="shared" si="6"/>
        <v>89.736000000000004</v>
      </c>
      <c r="T13" s="48">
        <f t="shared" si="7"/>
        <v>3.7389999999999999</v>
      </c>
      <c r="U13" s="125">
        <v>7.8</v>
      </c>
      <c r="V13" s="125">
        <f t="shared" si="0"/>
        <v>7.8</v>
      </c>
      <c r="W13" s="126" t="s">
        <v>125</v>
      </c>
      <c r="X13" s="128">
        <v>0</v>
      </c>
      <c r="Y13" s="128">
        <v>0</v>
      </c>
      <c r="Z13" s="128">
        <v>1107</v>
      </c>
      <c r="AA13" s="128">
        <v>0</v>
      </c>
      <c r="AB13" s="128">
        <v>1107</v>
      </c>
      <c r="AC13" s="49" t="s">
        <v>90</v>
      </c>
      <c r="AD13" s="49" t="s">
        <v>90</v>
      </c>
      <c r="AE13" s="49" t="s">
        <v>90</v>
      </c>
      <c r="AF13" s="127" t="s">
        <v>90</v>
      </c>
      <c r="AG13" s="127">
        <v>39152844</v>
      </c>
      <c r="AH13" s="50">
        <f>IF(ISBLANK(AG13),"-",AG13-AG12)</f>
        <v>725</v>
      </c>
      <c r="AI13" s="51">
        <f t="shared" si="8"/>
        <v>193.90211286440226</v>
      </c>
      <c r="AJ13" s="108">
        <v>0</v>
      </c>
      <c r="AK13" s="108">
        <v>0</v>
      </c>
      <c r="AL13" s="108">
        <v>1</v>
      </c>
      <c r="AM13" s="108">
        <v>0</v>
      </c>
      <c r="AN13" s="108">
        <v>1</v>
      </c>
      <c r="AO13" s="108">
        <v>0.68</v>
      </c>
      <c r="AP13" s="128">
        <v>8860192</v>
      </c>
      <c r="AQ13" s="128">
        <f t="shared" si="1"/>
        <v>1154</v>
      </c>
      <c r="AR13" s="52"/>
      <c r="AS13" s="53" t="s">
        <v>113</v>
      </c>
      <c r="AV13" s="40" t="s">
        <v>94</v>
      </c>
      <c r="AW13" s="40" t="s">
        <v>95</v>
      </c>
      <c r="AY13" s="84" t="s">
        <v>129</v>
      </c>
    </row>
    <row r="14" spans="2:51" x14ac:dyDescent="0.25">
      <c r="B14" s="41">
        <v>2.125</v>
      </c>
      <c r="C14" s="41">
        <v>0.16666666666666699</v>
      </c>
      <c r="D14" s="123">
        <v>11</v>
      </c>
      <c r="E14" s="42">
        <f t="shared" si="2"/>
        <v>7.746478873239437</v>
      </c>
      <c r="F14" s="110">
        <v>66</v>
      </c>
      <c r="G14" s="42">
        <f t="shared" si="3"/>
        <v>46.478873239436624</v>
      </c>
      <c r="H14" s="43" t="s">
        <v>88</v>
      </c>
      <c r="I14" s="43">
        <f t="shared" si="4"/>
        <v>41.549295774647888</v>
      </c>
      <c r="J14" s="44">
        <f>(F14-5)/1.42</f>
        <v>42.95774647887324</v>
      </c>
      <c r="K14" s="43">
        <f>J14+(6/1.42)</f>
        <v>47.183098591549296</v>
      </c>
      <c r="L14" s="45">
        <v>14</v>
      </c>
      <c r="M14" s="46" t="s">
        <v>89</v>
      </c>
      <c r="N14" s="46">
        <v>12.8</v>
      </c>
      <c r="O14" s="124">
        <v>128</v>
      </c>
      <c r="P14" s="124">
        <v>94</v>
      </c>
      <c r="Q14" s="124">
        <v>46111108</v>
      </c>
      <c r="R14" s="47">
        <f t="shared" si="5"/>
        <v>3748</v>
      </c>
      <c r="S14" s="48">
        <f t="shared" si="6"/>
        <v>89.951999999999998</v>
      </c>
      <c r="T14" s="48">
        <f t="shared" si="7"/>
        <v>3.7480000000000002</v>
      </c>
      <c r="U14" s="125">
        <v>9</v>
      </c>
      <c r="V14" s="125">
        <f t="shared" si="0"/>
        <v>9</v>
      </c>
      <c r="W14" s="126" t="s">
        <v>125</v>
      </c>
      <c r="X14" s="128">
        <v>0</v>
      </c>
      <c r="Y14" s="128">
        <v>0</v>
      </c>
      <c r="Z14" s="128">
        <v>1107</v>
      </c>
      <c r="AA14" s="128">
        <v>0</v>
      </c>
      <c r="AB14" s="128">
        <v>1107</v>
      </c>
      <c r="AC14" s="49" t="s">
        <v>90</v>
      </c>
      <c r="AD14" s="49" t="s">
        <v>90</v>
      </c>
      <c r="AE14" s="49" t="s">
        <v>90</v>
      </c>
      <c r="AF14" s="127" t="s">
        <v>90</v>
      </c>
      <c r="AG14" s="127">
        <v>39153560</v>
      </c>
      <c r="AH14" s="50">
        <f t="shared" ref="AH14:AH34" si="9">IF(ISBLANK(AG14),"-",AG14-AG13)</f>
        <v>716</v>
      </c>
      <c r="AI14" s="51">
        <f t="shared" si="8"/>
        <v>191.0352187833511</v>
      </c>
      <c r="AJ14" s="108">
        <v>0</v>
      </c>
      <c r="AK14" s="108">
        <v>0</v>
      </c>
      <c r="AL14" s="108">
        <v>1</v>
      </c>
      <c r="AM14" s="108">
        <v>0</v>
      </c>
      <c r="AN14" s="108">
        <v>1</v>
      </c>
      <c r="AO14" s="108">
        <v>0.68</v>
      </c>
      <c r="AP14" s="128">
        <v>8861325</v>
      </c>
      <c r="AQ14" s="128">
        <f t="shared" si="1"/>
        <v>1133</v>
      </c>
      <c r="AR14" s="52"/>
      <c r="AS14" s="53" t="s">
        <v>113</v>
      </c>
      <c r="AT14" s="55"/>
      <c r="AV14" s="40" t="s">
        <v>96</v>
      </c>
      <c r="AW14" s="40" t="s">
        <v>97</v>
      </c>
    </row>
    <row r="15" spans="2:51" x14ac:dyDescent="0.25">
      <c r="B15" s="41">
        <v>2.1666666666666701</v>
      </c>
      <c r="C15" s="41">
        <v>0.20833333333333301</v>
      </c>
      <c r="D15" s="123">
        <v>21</v>
      </c>
      <c r="E15" s="42">
        <f t="shared" si="2"/>
        <v>14.788732394366198</v>
      </c>
      <c r="F15" s="110">
        <v>66</v>
      </c>
      <c r="G15" s="42">
        <f t="shared" si="3"/>
        <v>46.478873239436624</v>
      </c>
      <c r="H15" s="43" t="s">
        <v>88</v>
      </c>
      <c r="I15" s="43">
        <f t="shared" si="4"/>
        <v>41.549295774647888</v>
      </c>
      <c r="J15" s="44">
        <f>(F15-5)/1.42</f>
        <v>42.95774647887324</v>
      </c>
      <c r="K15" s="43">
        <f>J15+(6/1.42)</f>
        <v>47.183098591549296</v>
      </c>
      <c r="L15" s="45">
        <v>18</v>
      </c>
      <c r="M15" s="46" t="s">
        <v>89</v>
      </c>
      <c r="N15" s="46">
        <v>13.1</v>
      </c>
      <c r="O15" s="124">
        <v>112</v>
      </c>
      <c r="P15" s="124">
        <v>109</v>
      </c>
      <c r="Q15" s="124">
        <v>46115470</v>
      </c>
      <c r="R15" s="47">
        <f t="shared" si="5"/>
        <v>4362</v>
      </c>
      <c r="S15" s="48">
        <f t="shared" si="6"/>
        <v>104.688</v>
      </c>
      <c r="T15" s="48">
        <f t="shared" si="7"/>
        <v>4.3620000000000001</v>
      </c>
      <c r="U15" s="125">
        <v>9.5</v>
      </c>
      <c r="V15" s="125">
        <f t="shared" si="0"/>
        <v>9.5</v>
      </c>
      <c r="W15" s="126" t="s">
        <v>125</v>
      </c>
      <c r="X15" s="128">
        <v>0</v>
      </c>
      <c r="Y15" s="128">
        <v>0</v>
      </c>
      <c r="Z15" s="128">
        <v>1107</v>
      </c>
      <c r="AA15" s="128">
        <v>0</v>
      </c>
      <c r="AB15" s="128">
        <v>1107</v>
      </c>
      <c r="AC15" s="49" t="s">
        <v>90</v>
      </c>
      <c r="AD15" s="49" t="s">
        <v>90</v>
      </c>
      <c r="AE15" s="49" t="s">
        <v>90</v>
      </c>
      <c r="AF15" s="127" t="s">
        <v>90</v>
      </c>
      <c r="AG15" s="127">
        <v>39154348</v>
      </c>
      <c r="AH15" s="50">
        <f t="shared" si="9"/>
        <v>788</v>
      </c>
      <c r="AI15" s="51">
        <f t="shared" si="8"/>
        <v>180.65107748739109</v>
      </c>
      <c r="AJ15" s="108">
        <v>0</v>
      </c>
      <c r="AK15" s="108">
        <v>0</v>
      </c>
      <c r="AL15" s="108">
        <v>1</v>
      </c>
      <c r="AM15" s="108">
        <v>0</v>
      </c>
      <c r="AN15" s="108">
        <v>1</v>
      </c>
      <c r="AO15" s="108">
        <v>0.68</v>
      </c>
      <c r="AP15" s="128">
        <v>8861856</v>
      </c>
      <c r="AQ15" s="128">
        <f t="shared" si="1"/>
        <v>531</v>
      </c>
      <c r="AR15" s="52"/>
      <c r="AS15" s="53" t="s">
        <v>113</v>
      </c>
      <c r="AV15" s="40" t="s">
        <v>98</v>
      </c>
      <c r="AW15" s="40" t="s">
        <v>99</v>
      </c>
      <c r="AY15" s="107"/>
    </row>
    <row r="16" spans="2:51" x14ac:dyDescent="0.25">
      <c r="B16" s="41">
        <v>2.2083333333333299</v>
      </c>
      <c r="C16" s="41">
        <v>0.25</v>
      </c>
      <c r="D16" s="123">
        <v>15</v>
      </c>
      <c r="E16" s="42">
        <f t="shared" si="2"/>
        <v>10.563380281690142</v>
      </c>
      <c r="F16" s="93">
        <v>75</v>
      </c>
      <c r="G16" s="42">
        <f t="shared" si="3"/>
        <v>52.816901408450704</v>
      </c>
      <c r="H16" s="43" t="s">
        <v>88</v>
      </c>
      <c r="I16" s="43">
        <f t="shared" si="4"/>
        <v>51.408450704225352</v>
      </c>
      <c r="J16" s="44">
        <f t="shared" ref="J16:J25" si="10">F16/1.42</f>
        <v>52.816901408450704</v>
      </c>
      <c r="K16" s="43">
        <f>J16+1.42</f>
        <v>54.236901408450706</v>
      </c>
      <c r="L16" s="45">
        <v>19</v>
      </c>
      <c r="M16" s="46" t="s">
        <v>100</v>
      </c>
      <c r="N16" s="46">
        <v>13.1</v>
      </c>
      <c r="O16" s="124">
        <v>120</v>
      </c>
      <c r="P16" s="124">
        <v>119</v>
      </c>
      <c r="Q16" s="124">
        <v>46119800</v>
      </c>
      <c r="R16" s="47">
        <f t="shared" si="5"/>
        <v>4330</v>
      </c>
      <c r="S16" s="48">
        <f t="shared" si="6"/>
        <v>103.92</v>
      </c>
      <c r="T16" s="48">
        <f t="shared" si="7"/>
        <v>4.33</v>
      </c>
      <c r="U16" s="125">
        <v>9.5</v>
      </c>
      <c r="V16" s="125">
        <f t="shared" si="0"/>
        <v>9.5</v>
      </c>
      <c r="W16" s="126" t="s">
        <v>125</v>
      </c>
      <c r="X16" s="128">
        <v>0</v>
      </c>
      <c r="Y16" s="128">
        <v>0</v>
      </c>
      <c r="Z16" s="128">
        <v>1188</v>
      </c>
      <c r="AA16" s="128">
        <v>0</v>
      </c>
      <c r="AB16" s="128">
        <v>1188</v>
      </c>
      <c r="AC16" s="49" t="s">
        <v>90</v>
      </c>
      <c r="AD16" s="49" t="s">
        <v>90</v>
      </c>
      <c r="AE16" s="49" t="s">
        <v>90</v>
      </c>
      <c r="AF16" s="127" t="s">
        <v>90</v>
      </c>
      <c r="AG16" s="127">
        <v>39155072</v>
      </c>
      <c r="AH16" s="50">
        <f t="shared" si="9"/>
        <v>724</v>
      </c>
      <c r="AI16" s="51">
        <f t="shared" si="8"/>
        <v>167.20554272517322</v>
      </c>
      <c r="AJ16" s="108">
        <v>0</v>
      </c>
      <c r="AK16" s="108">
        <v>0</v>
      </c>
      <c r="AL16" s="108">
        <v>1</v>
      </c>
      <c r="AM16" s="108">
        <v>0</v>
      </c>
      <c r="AN16" s="108">
        <v>1</v>
      </c>
      <c r="AO16" s="108">
        <v>0</v>
      </c>
      <c r="AP16" s="128">
        <v>8861856</v>
      </c>
      <c r="AQ16" s="128">
        <f t="shared" si="1"/>
        <v>0</v>
      </c>
      <c r="AR16" s="54">
        <v>1.08</v>
      </c>
      <c r="AS16" s="53" t="s">
        <v>101</v>
      </c>
      <c r="AV16" s="40" t="s">
        <v>102</v>
      </c>
      <c r="AW16" s="40" t="s">
        <v>103</v>
      </c>
      <c r="AY16" s="107"/>
    </row>
    <row r="17" spans="1:51" x14ac:dyDescent="0.25">
      <c r="B17" s="41">
        <v>2.25</v>
      </c>
      <c r="C17" s="41">
        <v>0.29166666666666702</v>
      </c>
      <c r="D17" s="123">
        <v>8</v>
      </c>
      <c r="E17" s="42">
        <f t="shared" si="2"/>
        <v>5.6338028169014089</v>
      </c>
      <c r="F17" s="93">
        <v>83</v>
      </c>
      <c r="G17" s="42">
        <f t="shared" si="3"/>
        <v>58.450704225352112</v>
      </c>
      <c r="H17" s="43" t="s">
        <v>88</v>
      </c>
      <c r="I17" s="43">
        <f t="shared" si="4"/>
        <v>57.04225352112676</v>
      </c>
      <c r="J17" s="44">
        <f t="shared" si="10"/>
        <v>58.450704225352112</v>
      </c>
      <c r="K17" s="43">
        <f t="shared" ref="K17:K22" si="11">J17+1.42</f>
        <v>59.870704225352114</v>
      </c>
      <c r="L17" s="45">
        <v>19</v>
      </c>
      <c r="M17" s="46" t="s">
        <v>100</v>
      </c>
      <c r="N17" s="46">
        <v>16.7</v>
      </c>
      <c r="O17" s="124">
        <v>139</v>
      </c>
      <c r="P17" s="124">
        <v>141</v>
      </c>
      <c r="Q17" s="124">
        <v>46125544</v>
      </c>
      <c r="R17" s="47">
        <f t="shared" si="5"/>
        <v>5744</v>
      </c>
      <c r="S17" s="48">
        <f t="shared" si="6"/>
        <v>137.85599999999999</v>
      </c>
      <c r="T17" s="48">
        <f t="shared" si="7"/>
        <v>5.7439999999999998</v>
      </c>
      <c r="U17" s="125">
        <v>9.3000000000000007</v>
      </c>
      <c r="V17" s="125">
        <f t="shared" si="0"/>
        <v>9.3000000000000007</v>
      </c>
      <c r="W17" s="126" t="s">
        <v>133</v>
      </c>
      <c r="X17" s="128">
        <v>0</v>
      </c>
      <c r="Y17" s="128">
        <v>1077</v>
      </c>
      <c r="Z17" s="128">
        <v>1188</v>
      </c>
      <c r="AA17" s="128">
        <v>1185</v>
      </c>
      <c r="AB17" s="128">
        <v>1188</v>
      </c>
      <c r="AC17" s="49" t="s">
        <v>90</v>
      </c>
      <c r="AD17" s="49" t="s">
        <v>90</v>
      </c>
      <c r="AE17" s="49" t="s">
        <v>90</v>
      </c>
      <c r="AF17" s="127" t="s">
        <v>90</v>
      </c>
      <c r="AG17" s="127">
        <v>39156404</v>
      </c>
      <c r="AH17" s="50">
        <f t="shared" si="9"/>
        <v>1332</v>
      </c>
      <c r="AI17" s="51">
        <f t="shared" si="8"/>
        <v>231.89415041782732</v>
      </c>
      <c r="AJ17" s="108">
        <v>0</v>
      </c>
      <c r="AK17" s="108">
        <v>1</v>
      </c>
      <c r="AL17" s="108">
        <v>1</v>
      </c>
      <c r="AM17" s="108">
        <v>1</v>
      </c>
      <c r="AN17" s="108">
        <v>1</v>
      </c>
      <c r="AO17" s="108">
        <v>0</v>
      </c>
      <c r="AP17" s="128">
        <v>8861856</v>
      </c>
      <c r="AQ17" s="128">
        <f t="shared" si="1"/>
        <v>0</v>
      </c>
      <c r="AR17" s="52"/>
      <c r="AS17" s="53" t="s">
        <v>101</v>
      </c>
      <c r="AT17" s="55"/>
      <c r="AV17" s="40" t="s">
        <v>104</v>
      </c>
      <c r="AW17" s="40" t="s">
        <v>105</v>
      </c>
      <c r="AY17" s="111"/>
    </row>
    <row r="18" spans="1:51" x14ac:dyDescent="0.25">
      <c r="B18" s="41">
        <v>2.2916666666666701</v>
      </c>
      <c r="C18" s="41">
        <v>0.33333333333333298</v>
      </c>
      <c r="D18" s="123">
        <v>8</v>
      </c>
      <c r="E18" s="42">
        <f t="shared" si="2"/>
        <v>5.6338028169014089</v>
      </c>
      <c r="F18" s="93">
        <v>83</v>
      </c>
      <c r="G18" s="42">
        <f t="shared" si="3"/>
        <v>58.450704225352112</v>
      </c>
      <c r="H18" s="43" t="s">
        <v>88</v>
      </c>
      <c r="I18" s="43">
        <f t="shared" si="4"/>
        <v>57.04225352112676</v>
      </c>
      <c r="J18" s="44">
        <f t="shared" si="10"/>
        <v>58.450704225352112</v>
      </c>
      <c r="K18" s="43">
        <f t="shared" si="11"/>
        <v>59.870704225352114</v>
      </c>
      <c r="L18" s="45">
        <v>19</v>
      </c>
      <c r="M18" s="46" t="s">
        <v>100</v>
      </c>
      <c r="N18" s="46">
        <v>17.3</v>
      </c>
      <c r="O18" s="124">
        <v>138</v>
      </c>
      <c r="P18" s="124">
        <v>148</v>
      </c>
      <c r="Q18" s="124">
        <v>46131664</v>
      </c>
      <c r="R18" s="47">
        <f t="shared" si="5"/>
        <v>6120</v>
      </c>
      <c r="S18" s="48">
        <f t="shared" si="6"/>
        <v>146.88</v>
      </c>
      <c r="T18" s="48">
        <f t="shared" si="7"/>
        <v>6.12</v>
      </c>
      <c r="U18" s="125">
        <v>8.6</v>
      </c>
      <c r="V18" s="125">
        <f t="shared" si="0"/>
        <v>8.6</v>
      </c>
      <c r="W18" s="126" t="s">
        <v>133</v>
      </c>
      <c r="X18" s="128">
        <v>0</v>
      </c>
      <c r="Y18" s="128">
        <v>1078</v>
      </c>
      <c r="Z18" s="128">
        <v>1188</v>
      </c>
      <c r="AA18" s="128">
        <v>1185</v>
      </c>
      <c r="AB18" s="128">
        <v>1188</v>
      </c>
      <c r="AC18" s="49" t="s">
        <v>90</v>
      </c>
      <c r="AD18" s="49" t="s">
        <v>90</v>
      </c>
      <c r="AE18" s="49" t="s">
        <v>90</v>
      </c>
      <c r="AF18" s="127" t="s">
        <v>90</v>
      </c>
      <c r="AG18" s="127">
        <v>39157816</v>
      </c>
      <c r="AH18" s="50">
        <f t="shared" si="9"/>
        <v>1412</v>
      </c>
      <c r="AI18" s="51">
        <f t="shared" si="8"/>
        <v>230.718954248366</v>
      </c>
      <c r="AJ18" s="108">
        <v>0</v>
      </c>
      <c r="AK18" s="108">
        <v>1</v>
      </c>
      <c r="AL18" s="108">
        <v>1</v>
      </c>
      <c r="AM18" s="108">
        <v>1</v>
      </c>
      <c r="AN18" s="108">
        <v>1</v>
      </c>
      <c r="AO18" s="108">
        <v>0</v>
      </c>
      <c r="AP18" s="128">
        <v>8861856</v>
      </c>
      <c r="AQ18" s="128">
        <f t="shared" si="1"/>
        <v>0</v>
      </c>
      <c r="AR18" s="52"/>
      <c r="AS18" s="53" t="s">
        <v>101</v>
      </c>
      <c r="AV18" s="40" t="s">
        <v>106</v>
      </c>
      <c r="AW18" s="40" t="s">
        <v>107</v>
      </c>
      <c r="AY18" s="111"/>
    </row>
    <row r="19" spans="1:51" x14ac:dyDescent="0.25">
      <c r="B19" s="41">
        <v>2.3333333333333299</v>
      </c>
      <c r="C19" s="41">
        <v>0.375</v>
      </c>
      <c r="D19" s="123">
        <v>7</v>
      </c>
      <c r="E19" s="42">
        <f t="shared" si="2"/>
        <v>4.9295774647887329</v>
      </c>
      <c r="F19" s="93">
        <v>83</v>
      </c>
      <c r="G19" s="42">
        <f t="shared" si="3"/>
        <v>58.450704225352112</v>
      </c>
      <c r="H19" s="43" t="s">
        <v>88</v>
      </c>
      <c r="I19" s="43">
        <f t="shared" si="4"/>
        <v>57.04225352112676</v>
      </c>
      <c r="J19" s="44">
        <f t="shared" si="10"/>
        <v>58.450704225352112</v>
      </c>
      <c r="K19" s="43">
        <f t="shared" si="11"/>
        <v>59.870704225352114</v>
      </c>
      <c r="L19" s="45">
        <v>19</v>
      </c>
      <c r="M19" s="46" t="s">
        <v>100</v>
      </c>
      <c r="N19" s="46">
        <v>18.399999999999999</v>
      </c>
      <c r="O19" s="124">
        <v>135</v>
      </c>
      <c r="P19" s="124">
        <v>150</v>
      </c>
      <c r="Q19" s="124">
        <v>46137819</v>
      </c>
      <c r="R19" s="47">
        <f t="shared" si="5"/>
        <v>6155</v>
      </c>
      <c r="S19" s="48">
        <f t="shared" si="6"/>
        <v>147.72</v>
      </c>
      <c r="T19" s="48">
        <f t="shared" si="7"/>
        <v>6.1550000000000002</v>
      </c>
      <c r="U19" s="125">
        <v>7.9</v>
      </c>
      <c r="V19" s="125">
        <f t="shared" si="0"/>
        <v>7.9</v>
      </c>
      <c r="W19" s="126" t="s">
        <v>133</v>
      </c>
      <c r="X19" s="128">
        <v>0</v>
      </c>
      <c r="Y19" s="128">
        <v>1138</v>
      </c>
      <c r="Z19" s="128">
        <v>1188</v>
      </c>
      <c r="AA19" s="128">
        <v>1185</v>
      </c>
      <c r="AB19" s="128">
        <v>1188</v>
      </c>
      <c r="AC19" s="49" t="s">
        <v>90</v>
      </c>
      <c r="AD19" s="49" t="s">
        <v>90</v>
      </c>
      <c r="AE19" s="49" t="s">
        <v>90</v>
      </c>
      <c r="AF19" s="127" t="s">
        <v>90</v>
      </c>
      <c r="AG19" s="127">
        <v>39159220</v>
      </c>
      <c r="AH19" s="50">
        <f t="shared" si="9"/>
        <v>1404</v>
      </c>
      <c r="AI19" s="51">
        <f t="shared" si="8"/>
        <v>228.10722989439481</v>
      </c>
      <c r="AJ19" s="108">
        <v>0</v>
      </c>
      <c r="AK19" s="108">
        <v>1</v>
      </c>
      <c r="AL19" s="108">
        <v>1</v>
      </c>
      <c r="AM19" s="108">
        <v>1</v>
      </c>
      <c r="AN19" s="108">
        <v>1</v>
      </c>
      <c r="AO19" s="108">
        <v>0</v>
      </c>
      <c r="AP19" s="128">
        <v>8861856</v>
      </c>
      <c r="AQ19" s="128">
        <f t="shared" si="1"/>
        <v>0</v>
      </c>
      <c r="AR19" s="52"/>
      <c r="AS19" s="53" t="s">
        <v>101</v>
      </c>
      <c r="AV19" s="40" t="s">
        <v>108</v>
      </c>
      <c r="AW19" s="40" t="s">
        <v>109</v>
      </c>
      <c r="AY19" s="111"/>
    </row>
    <row r="20" spans="1:51" x14ac:dyDescent="0.25">
      <c r="B20" s="41">
        <v>2.375</v>
      </c>
      <c r="C20" s="41">
        <v>0.41666666666666669</v>
      </c>
      <c r="D20" s="123">
        <v>7</v>
      </c>
      <c r="E20" s="42">
        <f t="shared" si="2"/>
        <v>4.9295774647887329</v>
      </c>
      <c r="F20" s="93">
        <v>83</v>
      </c>
      <c r="G20" s="42">
        <f t="shared" si="3"/>
        <v>58.450704225352112</v>
      </c>
      <c r="H20" s="43" t="s">
        <v>88</v>
      </c>
      <c r="I20" s="43">
        <f t="shared" si="4"/>
        <v>57.04225352112676</v>
      </c>
      <c r="J20" s="44">
        <f t="shared" si="10"/>
        <v>58.450704225352112</v>
      </c>
      <c r="K20" s="43">
        <f t="shared" si="11"/>
        <v>59.870704225352114</v>
      </c>
      <c r="L20" s="45">
        <v>19</v>
      </c>
      <c r="M20" s="46" t="s">
        <v>100</v>
      </c>
      <c r="N20" s="46">
        <v>17.7</v>
      </c>
      <c r="O20" s="124">
        <v>136</v>
      </c>
      <c r="P20" s="124">
        <v>152</v>
      </c>
      <c r="Q20" s="124">
        <v>46144094</v>
      </c>
      <c r="R20" s="47">
        <f t="shared" si="5"/>
        <v>6275</v>
      </c>
      <c r="S20" s="48">
        <f t="shared" si="6"/>
        <v>150.6</v>
      </c>
      <c r="T20" s="48">
        <f t="shared" si="7"/>
        <v>6.2750000000000004</v>
      </c>
      <c r="U20" s="125">
        <v>7</v>
      </c>
      <c r="V20" s="125">
        <v>7.3</v>
      </c>
      <c r="W20" s="126" t="s">
        <v>133</v>
      </c>
      <c r="X20" s="128">
        <v>0</v>
      </c>
      <c r="Y20" s="128">
        <v>1137</v>
      </c>
      <c r="Z20" s="128">
        <v>1188</v>
      </c>
      <c r="AA20" s="128">
        <v>1185</v>
      </c>
      <c r="AB20" s="128">
        <v>1188</v>
      </c>
      <c r="AC20" s="49" t="s">
        <v>90</v>
      </c>
      <c r="AD20" s="49" t="s">
        <v>90</v>
      </c>
      <c r="AE20" s="49" t="s">
        <v>90</v>
      </c>
      <c r="AF20" s="127" t="s">
        <v>90</v>
      </c>
      <c r="AG20" s="127">
        <v>39160668</v>
      </c>
      <c r="AH20" s="50">
        <f t="shared" si="9"/>
        <v>1448</v>
      </c>
      <c r="AI20" s="51">
        <f t="shared" si="8"/>
        <v>230.75697211155378</v>
      </c>
      <c r="AJ20" s="108">
        <v>0</v>
      </c>
      <c r="AK20" s="108">
        <v>1</v>
      </c>
      <c r="AL20" s="108">
        <v>1</v>
      </c>
      <c r="AM20" s="108">
        <v>1</v>
      </c>
      <c r="AN20" s="108">
        <v>1</v>
      </c>
      <c r="AO20" s="108">
        <v>0</v>
      </c>
      <c r="AP20" s="128">
        <v>8861856</v>
      </c>
      <c r="AQ20" s="128">
        <f t="shared" si="1"/>
        <v>0</v>
      </c>
      <c r="AR20" s="54">
        <v>0.87</v>
      </c>
      <c r="AS20" s="53" t="s">
        <v>101</v>
      </c>
      <c r="AY20" s="111"/>
    </row>
    <row r="21" spans="1:51" x14ac:dyDescent="0.25">
      <c r="B21" s="41">
        <v>2.4166666666666701</v>
      </c>
      <c r="C21" s="41">
        <v>0.45833333333333298</v>
      </c>
      <c r="D21" s="123">
        <v>7</v>
      </c>
      <c r="E21" s="42">
        <f t="shared" si="2"/>
        <v>4.9295774647887329</v>
      </c>
      <c r="F21" s="93">
        <v>83</v>
      </c>
      <c r="G21" s="42">
        <f t="shared" si="3"/>
        <v>58.450704225352112</v>
      </c>
      <c r="H21" s="43" t="s">
        <v>88</v>
      </c>
      <c r="I21" s="43">
        <f t="shared" si="4"/>
        <v>57.04225352112676</v>
      </c>
      <c r="J21" s="44">
        <f t="shared" si="10"/>
        <v>58.450704225352112</v>
      </c>
      <c r="K21" s="43">
        <f t="shared" si="11"/>
        <v>59.870704225352114</v>
      </c>
      <c r="L21" s="45">
        <v>19</v>
      </c>
      <c r="M21" s="46" t="s">
        <v>100</v>
      </c>
      <c r="N21" s="46">
        <v>17.7</v>
      </c>
      <c r="O21" s="124">
        <v>136</v>
      </c>
      <c r="P21" s="124">
        <v>148</v>
      </c>
      <c r="Q21" s="124">
        <v>46150370</v>
      </c>
      <c r="R21" s="47">
        <f t="shared" si="5"/>
        <v>6276</v>
      </c>
      <c r="S21" s="48">
        <f t="shared" si="6"/>
        <v>150.624</v>
      </c>
      <c r="T21" s="48">
        <f t="shared" si="7"/>
        <v>6.2759999999999998</v>
      </c>
      <c r="U21" s="125">
        <v>6.1</v>
      </c>
      <c r="V21" s="125">
        <v>6.8</v>
      </c>
      <c r="W21" s="126" t="s">
        <v>133</v>
      </c>
      <c r="X21" s="128">
        <v>0</v>
      </c>
      <c r="Y21" s="128">
        <v>1137</v>
      </c>
      <c r="Z21" s="128">
        <v>1188</v>
      </c>
      <c r="AA21" s="128">
        <v>1185</v>
      </c>
      <c r="AB21" s="128">
        <v>1188</v>
      </c>
      <c r="AC21" s="49" t="s">
        <v>90</v>
      </c>
      <c r="AD21" s="49" t="s">
        <v>90</v>
      </c>
      <c r="AE21" s="49" t="s">
        <v>90</v>
      </c>
      <c r="AF21" s="127" t="s">
        <v>90</v>
      </c>
      <c r="AG21" s="127">
        <v>39162104</v>
      </c>
      <c r="AH21" s="50">
        <f t="shared" si="9"/>
        <v>1436</v>
      </c>
      <c r="AI21" s="51">
        <f t="shared" si="8"/>
        <v>228.80815806246017</v>
      </c>
      <c r="AJ21" s="108">
        <v>0</v>
      </c>
      <c r="AK21" s="108">
        <v>1</v>
      </c>
      <c r="AL21" s="108">
        <v>1</v>
      </c>
      <c r="AM21" s="108">
        <v>1</v>
      </c>
      <c r="AN21" s="108">
        <v>1</v>
      </c>
      <c r="AO21" s="108">
        <v>0</v>
      </c>
      <c r="AP21" s="128">
        <v>8861856</v>
      </c>
      <c r="AQ21" s="128">
        <f t="shared" si="1"/>
        <v>0</v>
      </c>
      <c r="AR21" s="52"/>
      <c r="AS21" s="53" t="s">
        <v>101</v>
      </c>
      <c r="AY21" s="111"/>
    </row>
    <row r="22" spans="1:51" x14ac:dyDescent="0.25">
      <c r="B22" s="41">
        <v>2.4583333333333299</v>
      </c>
      <c r="C22" s="41">
        <v>0.5</v>
      </c>
      <c r="D22" s="123">
        <v>7</v>
      </c>
      <c r="E22" s="42">
        <f t="shared" si="2"/>
        <v>4.9295774647887329</v>
      </c>
      <c r="F22" s="93">
        <v>83</v>
      </c>
      <c r="G22" s="42">
        <f t="shared" si="3"/>
        <v>58.450704225352112</v>
      </c>
      <c r="H22" s="43" t="s">
        <v>88</v>
      </c>
      <c r="I22" s="43">
        <f t="shared" si="4"/>
        <v>57.04225352112676</v>
      </c>
      <c r="J22" s="44">
        <f t="shared" si="10"/>
        <v>58.450704225352112</v>
      </c>
      <c r="K22" s="43">
        <f t="shared" si="11"/>
        <v>59.870704225352114</v>
      </c>
      <c r="L22" s="45">
        <v>19</v>
      </c>
      <c r="M22" s="46" t="s">
        <v>100</v>
      </c>
      <c r="N22" s="46">
        <v>17.3</v>
      </c>
      <c r="O22" s="124">
        <v>135</v>
      </c>
      <c r="P22" s="124">
        <v>146</v>
      </c>
      <c r="Q22" s="124">
        <v>46156583</v>
      </c>
      <c r="R22" s="47">
        <f t="shared" si="5"/>
        <v>6213</v>
      </c>
      <c r="S22" s="48">
        <f t="shared" si="6"/>
        <v>149.11199999999999</v>
      </c>
      <c r="T22" s="48">
        <f t="shared" si="7"/>
        <v>6.2130000000000001</v>
      </c>
      <c r="U22" s="125">
        <v>5.2</v>
      </c>
      <c r="V22" s="125">
        <f t="shared" si="0"/>
        <v>5.2</v>
      </c>
      <c r="W22" s="126" t="s">
        <v>133</v>
      </c>
      <c r="X22" s="128">
        <v>0</v>
      </c>
      <c r="Y22" s="128">
        <v>1136</v>
      </c>
      <c r="Z22" s="128">
        <v>1188</v>
      </c>
      <c r="AA22" s="128">
        <v>1185</v>
      </c>
      <c r="AB22" s="128">
        <v>1188</v>
      </c>
      <c r="AC22" s="49" t="s">
        <v>90</v>
      </c>
      <c r="AD22" s="49" t="s">
        <v>90</v>
      </c>
      <c r="AE22" s="49" t="s">
        <v>90</v>
      </c>
      <c r="AF22" s="127" t="s">
        <v>90</v>
      </c>
      <c r="AG22" s="127">
        <v>39163528</v>
      </c>
      <c r="AH22" s="50">
        <f t="shared" si="9"/>
        <v>1424</v>
      </c>
      <c r="AI22" s="51">
        <f t="shared" si="8"/>
        <v>229.19684532431998</v>
      </c>
      <c r="AJ22" s="108">
        <v>0</v>
      </c>
      <c r="AK22" s="108">
        <v>1</v>
      </c>
      <c r="AL22" s="108">
        <v>1</v>
      </c>
      <c r="AM22" s="108">
        <v>1</v>
      </c>
      <c r="AN22" s="108">
        <v>1</v>
      </c>
      <c r="AO22" s="108">
        <v>0</v>
      </c>
      <c r="AP22" s="128">
        <v>8861856</v>
      </c>
      <c r="AQ22" s="128">
        <f t="shared" si="1"/>
        <v>0</v>
      </c>
      <c r="AR22" s="52"/>
      <c r="AS22" s="53" t="s">
        <v>101</v>
      </c>
      <c r="AV22" s="56" t="s">
        <v>110</v>
      </c>
      <c r="AY22" s="111"/>
    </row>
    <row r="23" spans="1:51" x14ac:dyDescent="0.25">
      <c r="A23" s="107" t="s">
        <v>128</v>
      </c>
      <c r="B23" s="41">
        <v>2.5</v>
      </c>
      <c r="C23" s="41">
        <v>0.54166666666666696</v>
      </c>
      <c r="D23" s="123">
        <v>5</v>
      </c>
      <c r="E23" s="42">
        <v>8</v>
      </c>
      <c r="F23" s="110">
        <v>81</v>
      </c>
      <c r="G23" s="42">
        <f t="shared" si="3"/>
        <v>57.04225352112676</v>
      </c>
      <c r="H23" s="43" t="s">
        <v>88</v>
      </c>
      <c r="I23" s="43">
        <f t="shared" si="4"/>
        <v>55.633802816901408</v>
      </c>
      <c r="J23" s="44">
        <f t="shared" si="10"/>
        <v>57.04225352112676</v>
      </c>
      <c r="K23" s="43">
        <f>J23+(6/1.42)</f>
        <v>61.267605633802816</v>
      </c>
      <c r="L23" s="45">
        <v>19</v>
      </c>
      <c r="M23" s="46" t="s">
        <v>100</v>
      </c>
      <c r="N23" s="46">
        <v>17.5</v>
      </c>
      <c r="O23" s="124">
        <v>133</v>
      </c>
      <c r="P23" s="124">
        <v>144</v>
      </c>
      <c r="Q23" s="124">
        <v>46162501</v>
      </c>
      <c r="R23" s="47">
        <f t="shared" si="5"/>
        <v>5918</v>
      </c>
      <c r="S23" s="48">
        <f t="shared" si="6"/>
        <v>142.03200000000001</v>
      </c>
      <c r="T23" s="48">
        <f t="shared" si="7"/>
        <v>5.9180000000000001</v>
      </c>
      <c r="U23" s="125">
        <v>4.5999999999999996</v>
      </c>
      <c r="V23" s="125">
        <f t="shared" si="0"/>
        <v>4.5999999999999996</v>
      </c>
      <c r="W23" s="126" t="s">
        <v>133</v>
      </c>
      <c r="X23" s="128">
        <v>0</v>
      </c>
      <c r="Y23" s="128">
        <v>1046</v>
      </c>
      <c r="Z23" s="128">
        <v>1188</v>
      </c>
      <c r="AA23" s="128">
        <v>1185</v>
      </c>
      <c r="AB23" s="128">
        <v>1188</v>
      </c>
      <c r="AC23" s="49" t="s">
        <v>90</v>
      </c>
      <c r="AD23" s="49" t="s">
        <v>90</v>
      </c>
      <c r="AE23" s="49" t="s">
        <v>90</v>
      </c>
      <c r="AF23" s="127" t="s">
        <v>90</v>
      </c>
      <c r="AG23" s="127">
        <v>39164908</v>
      </c>
      <c r="AH23" s="50">
        <f t="shared" si="9"/>
        <v>1380</v>
      </c>
      <c r="AI23" s="51">
        <f t="shared" si="8"/>
        <v>233.1868874619804</v>
      </c>
      <c r="AJ23" s="108">
        <v>0</v>
      </c>
      <c r="AK23" s="108">
        <v>1</v>
      </c>
      <c r="AL23" s="108">
        <v>1</v>
      </c>
      <c r="AM23" s="108">
        <v>1</v>
      </c>
      <c r="AN23" s="108">
        <v>1</v>
      </c>
      <c r="AO23" s="108">
        <v>0</v>
      </c>
      <c r="AP23" s="128">
        <v>8861856</v>
      </c>
      <c r="AQ23" s="128">
        <f t="shared" si="1"/>
        <v>0</v>
      </c>
      <c r="AR23" s="52"/>
      <c r="AS23" s="53" t="s">
        <v>113</v>
      </c>
      <c r="AT23" s="55"/>
      <c r="AV23" s="57" t="s">
        <v>111</v>
      </c>
      <c r="AW23" s="58" t="s">
        <v>112</v>
      </c>
      <c r="AY23" s="111"/>
    </row>
    <row r="24" spans="1:51" x14ac:dyDescent="0.25">
      <c r="B24" s="41">
        <v>2.5416666666666701</v>
      </c>
      <c r="C24" s="41">
        <v>0.58333333333333404</v>
      </c>
      <c r="D24" s="123">
        <v>3</v>
      </c>
      <c r="E24" s="42">
        <f t="shared" si="2"/>
        <v>2.1126760563380285</v>
      </c>
      <c r="F24" s="110">
        <v>81</v>
      </c>
      <c r="G24" s="42">
        <f t="shared" si="3"/>
        <v>57.04225352112676</v>
      </c>
      <c r="H24" s="43" t="s">
        <v>88</v>
      </c>
      <c r="I24" s="43">
        <f t="shared" si="4"/>
        <v>55.633802816901408</v>
      </c>
      <c r="J24" s="44">
        <f t="shared" si="10"/>
        <v>57.04225352112676</v>
      </c>
      <c r="K24" s="43">
        <f t="shared" ref="K24:K34" si="12">J24+(6/1.42)</f>
        <v>61.267605633802816</v>
      </c>
      <c r="L24" s="45">
        <v>18</v>
      </c>
      <c r="M24" s="46" t="s">
        <v>100</v>
      </c>
      <c r="N24" s="46">
        <v>17.3</v>
      </c>
      <c r="O24" s="124">
        <v>130</v>
      </c>
      <c r="P24" s="124">
        <v>140</v>
      </c>
      <c r="Q24" s="124">
        <v>46168249</v>
      </c>
      <c r="R24" s="47">
        <f t="shared" si="5"/>
        <v>5748</v>
      </c>
      <c r="S24" s="48">
        <f t="shared" si="6"/>
        <v>137.952</v>
      </c>
      <c r="T24" s="48">
        <f t="shared" si="7"/>
        <v>5.7480000000000002</v>
      </c>
      <c r="U24" s="125">
        <v>4</v>
      </c>
      <c r="V24" s="125">
        <f t="shared" si="0"/>
        <v>4</v>
      </c>
      <c r="W24" s="126" t="s">
        <v>133</v>
      </c>
      <c r="X24" s="128">
        <v>0</v>
      </c>
      <c r="Y24" s="128">
        <v>1046</v>
      </c>
      <c r="Z24" s="128">
        <v>1188</v>
      </c>
      <c r="AA24" s="128">
        <v>1185</v>
      </c>
      <c r="AB24" s="128">
        <v>1188</v>
      </c>
      <c r="AC24" s="49" t="s">
        <v>90</v>
      </c>
      <c r="AD24" s="49" t="s">
        <v>90</v>
      </c>
      <c r="AE24" s="49" t="s">
        <v>90</v>
      </c>
      <c r="AF24" s="127" t="s">
        <v>90</v>
      </c>
      <c r="AG24" s="127">
        <v>39166236</v>
      </c>
      <c r="AH24" s="50">
        <f t="shared" si="9"/>
        <v>1328</v>
      </c>
      <c r="AI24" s="51">
        <f t="shared" si="8"/>
        <v>231.03688239387611</v>
      </c>
      <c r="AJ24" s="108">
        <v>0</v>
      </c>
      <c r="AK24" s="108">
        <v>1</v>
      </c>
      <c r="AL24" s="108">
        <v>1</v>
      </c>
      <c r="AM24" s="108">
        <v>1</v>
      </c>
      <c r="AN24" s="108">
        <v>1</v>
      </c>
      <c r="AO24" s="108">
        <v>0</v>
      </c>
      <c r="AP24" s="128">
        <v>8861856</v>
      </c>
      <c r="AQ24" s="128">
        <f t="shared" si="1"/>
        <v>0</v>
      </c>
      <c r="AR24" s="54">
        <v>0.92</v>
      </c>
      <c r="AS24" s="53" t="s">
        <v>113</v>
      </c>
      <c r="AV24" s="59" t="s">
        <v>29</v>
      </c>
      <c r="AW24" s="59">
        <v>14.7</v>
      </c>
      <c r="AY24" s="111"/>
    </row>
    <row r="25" spans="1:51" x14ac:dyDescent="0.25">
      <c r="B25" s="41">
        <v>2.5833333333333299</v>
      </c>
      <c r="C25" s="41">
        <v>0.625</v>
      </c>
      <c r="D25" s="123">
        <v>3</v>
      </c>
      <c r="E25" s="42">
        <f t="shared" si="2"/>
        <v>2.1126760563380285</v>
      </c>
      <c r="F25" s="110">
        <v>81</v>
      </c>
      <c r="G25" s="42">
        <f t="shared" si="3"/>
        <v>57.04225352112676</v>
      </c>
      <c r="H25" s="43" t="s">
        <v>88</v>
      </c>
      <c r="I25" s="43">
        <f t="shared" si="4"/>
        <v>55.633802816901408</v>
      </c>
      <c r="J25" s="44">
        <f t="shared" si="10"/>
        <v>57.04225352112676</v>
      </c>
      <c r="K25" s="43">
        <f t="shared" si="12"/>
        <v>61.267605633802816</v>
      </c>
      <c r="L25" s="45">
        <v>18</v>
      </c>
      <c r="M25" s="46" t="s">
        <v>100</v>
      </c>
      <c r="N25" s="46">
        <v>16.899999999999999</v>
      </c>
      <c r="O25" s="124">
        <v>131</v>
      </c>
      <c r="P25" s="124">
        <v>136</v>
      </c>
      <c r="Q25" s="124">
        <v>46174071</v>
      </c>
      <c r="R25" s="47">
        <f t="shared" si="5"/>
        <v>5822</v>
      </c>
      <c r="S25" s="48">
        <f t="shared" si="6"/>
        <v>139.72800000000001</v>
      </c>
      <c r="T25" s="48">
        <f t="shared" si="7"/>
        <v>5.8220000000000001</v>
      </c>
      <c r="U25" s="125">
        <v>3.5</v>
      </c>
      <c r="V25" s="125">
        <f t="shared" si="0"/>
        <v>3.5</v>
      </c>
      <c r="W25" s="126" t="s">
        <v>133</v>
      </c>
      <c r="X25" s="128">
        <v>0</v>
      </c>
      <c r="Y25" s="128">
        <v>1035</v>
      </c>
      <c r="Z25" s="128">
        <v>1188</v>
      </c>
      <c r="AA25" s="128">
        <v>1185</v>
      </c>
      <c r="AB25" s="128">
        <v>1188</v>
      </c>
      <c r="AC25" s="49" t="s">
        <v>90</v>
      </c>
      <c r="AD25" s="49" t="s">
        <v>90</v>
      </c>
      <c r="AE25" s="49" t="s">
        <v>90</v>
      </c>
      <c r="AF25" s="127" t="s">
        <v>90</v>
      </c>
      <c r="AG25" s="127">
        <v>39167612</v>
      </c>
      <c r="AH25" s="50">
        <f t="shared" si="9"/>
        <v>1376</v>
      </c>
      <c r="AI25" s="51">
        <f t="shared" si="8"/>
        <v>236.34489866025422</v>
      </c>
      <c r="AJ25" s="108">
        <v>0</v>
      </c>
      <c r="AK25" s="108">
        <v>1</v>
      </c>
      <c r="AL25" s="108">
        <v>1</v>
      </c>
      <c r="AM25" s="108">
        <v>1</v>
      </c>
      <c r="AN25" s="108">
        <v>1</v>
      </c>
      <c r="AO25" s="108">
        <v>0</v>
      </c>
      <c r="AP25" s="128">
        <v>8861856</v>
      </c>
      <c r="AQ25" s="128">
        <f t="shared" si="1"/>
        <v>0</v>
      </c>
      <c r="AR25" s="52"/>
      <c r="AS25" s="53" t="s">
        <v>113</v>
      </c>
      <c r="AV25" s="59" t="s">
        <v>74</v>
      </c>
      <c r="AW25" s="59">
        <v>10.36</v>
      </c>
      <c r="AY25" s="111"/>
    </row>
    <row r="26" spans="1:51" x14ac:dyDescent="0.25">
      <c r="B26" s="41">
        <v>2.625</v>
      </c>
      <c r="C26" s="41">
        <v>0.66666666666666696</v>
      </c>
      <c r="D26" s="123">
        <v>3</v>
      </c>
      <c r="E26" s="42">
        <f t="shared" si="2"/>
        <v>2.1126760563380285</v>
      </c>
      <c r="F26" s="110">
        <v>81</v>
      </c>
      <c r="G26" s="42">
        <f t="shared" si="3"/>
        <v>57.04225352112676</v>
      </c>
      <c r="H26" s="43" t="s">
        <v>88</v>
      </c>
      <c r="I26" s="43">
        <f t="shared" si="4"/>
        <v>53.521126760563384</v>
      </c>
      <c r="J26" s="44">
        <f>(F26-3)/1.42</f>
        <v>54.929577464788736</v>
      </c>
      <c r="K26" s="43">
        <f t="shared" si="12"/>
        <v>59.154929577464792</v>
      </c>
      <c r="L26" s="45">
        <v>18</v>
      </c>
      <c r="M26" s="46" t="s">
        <v>100</v>
      </c>
      <c r="N26" s="46">
        <v>16.7</v>
      </c>
      <c r="O26" s="124">
        <v>131</v>
      </c>
      <c r="P26" s="124">
        <v>135</v>
      </c>
      <c r="Q26" s="124">
        <v>46179492</v>
      </c>
      <c r="R26" s="47">
        <f t="shared" si="5"/>
        <v>5421</v>
      </c>
      <c r="S26" s="48">
        <f t="shared" si="6"/>
        <v>130.10400000000001</v>
      </c>
      <c r="T26" s="48">
        <f t="shared" si="7"/>
        <v>5.4210000000000003</v>
      </c>
      <c r="U26" s="125">
        <v>3.2</v>
      </c>
      <c r="V26" s="125">
        <f t="shared" si="0"/>
        <v>3.2</v>
      </c>
      <c r="W26" s="126" t="s">
        <v>133</v>
      </c>
      <c r="X26" s="128">
        <v>0</v>
      </c>
      <c r="Y26" s="128">
        <v>1026</v>
      </c>
      <c r="Z26" s="128">
        <v>1188</v>
      </c>
      <c r="AA26" s="128">
        <v>1185</v>
      </c>
      <c r="AB26" s="128">
        <v>1188</v>
      </c>
      <c r="AC26" s="49" t="s">
        <v>90</v>
      </c>
      <c r="AD26" s="49" t="s">
        <v>90</v>
      </c>
      <c r="AE26" s="49" t="s">
        <v>90</v>
      </c>
      <c r="AF26" s="127" t="s">
        <v>90</v>
      </c>
      <c r="AG26" s="127">
        <v>39168908</v>
      </c>
      <c r="AH26" s="50">
        <f t="shared" si="9"/>
        <v>1296</v>
      </c>
      <c r="AI26" s="51">
        <f t="shared" si="8"/>
        <v>239.07028223574986</v>
      </c>
      <c r="AJ26" s="108">
        <v>0</v>
      </c>
      <c r="AK26" s="108">
        <v>1</v>
      </c>
      <c r="AL26" s="108">
        <v>1</v>
      </c>
      <c r="AM26" s="108">
        <v>1</v>
      </c>
      <c r="AN26" s="108">
        <v>1</v>
      </c>
      <c r="AO26" s="108">
        <v>0</v>
      </c>
      <c r="AP26" s="128">
        <v>8861856</v>
      </c>
      <c r="AQ26" s="128">
        <f t="shared" si="1"/>
        <v>0</v>
      </c>
      <c r="AR26" s="52"/>
      <c r="AS26" s="53" t="s">
        <v>113</v>
      </c>
      <c r="AV26" s="59" t="s">
        <v>114</v>
      </c>
      <c r="AW26" s="59">
        <v>1.01325</v>
      </c>
      <c r="AY26" s="111"/>
    </row>
    <row r="27" spans="1:51" x14ac:dyDescent="0.25">
      <c r="B27" s="41">
        <v>2.6666666666666701</v>
      </c>
      <c r="C27" s="41">
        <v>0.70833333333333404</v>
      </c>
      <c r="D27" s="123">
        <v>3</v>
      </c>
      <c r="E27" s="42">
        <f t="shared" si="2"/>
        <v>2.1126760563380285</v>
      </c>
      <c r="F27" s="110">
        <v>81</v>
      </c>
      <c r="G27" s="42">
        <f t="shared" si="3"/>
        <v>57.04225352112676</v>
      </c>
      <c r="H27" s="43" t="s">
        <v>88</v>
      </c>
      <c r="I27" s="43">
        <f t="shared" si="4"/>
        <v>53.521126760563384</v>
      </c>
      <c r="J27" s="44">
        <f t="shared" ref="J27:J32" si="13">(F27-3)/1.42</f>
        <v>54.929577464788736</v>
      </c>
      <c r="K27" s="43">
        <f t="shared" si="12"/>
        <v>59.154929577464792</v>
      </c>
      <c r="L27" s="45">
        <v>18</v>
      </c>
      <c r="M27" s="46" t="s">
        <v>100</v>
      </c>
      <c r="N27" s="46">
        <v>16.7</v>
      </c>
      <c r="O27" s="124">
        <v>132</v>
      </c>
      <c r="P27" s="124">
        <v>148</v>
      </c>
      <c r="Q27" s="124">
        <v>46185086</v>
      </c>
      <c r="R27" s="47">
        <f t="shared" si="5"/>
        <v>5594</v>
      </c>
      <c r="S27" s="48">
        <f t="shared" si="6"/>
        <v>134.256</v>
      </c>
      <c r="T27" s="48">
        <f t="shared" si="7"/>
        <v>5.5940000000000003</v>
      </c>
      <c r="U27" s="125">
        <v>2.8</v>
      </c>
      <c r="V27" s="125">
        <f t="shared" si="0"/>
        <v>2.8</v>
      </c>
      <c r="W27" s="126" t="s">
        <v>133</v>
      </c>
      <c r="X27" s="128">
        <v>0</v>
      </c>
      <c r="Y27" s="128">
        <v>1026</v>
      </c>
      <c r="Z27" s="128">
        <v>1188</v>
      </c>
      <c r="AA27" s="128">
        <v>1185</v>
      </c>
      <c r="AB27" s="128">
        <v>1188</v>
      </c>
      <c r="AC27" s="49" t="s">
        <v>90</v>
      </c>
      <c r="AD27" s="49" t="s">
        <v>90</v>
      </c>
      <c r="AE27" s="49" t="s">
        <v>90</v>
      </c>
      <c r="AF27" s="127" t="s">
        <v>90</v>
      </c>
      <c r="AG27" s="127">
        <v>39170220</v>
      </c>
      <c r="AH27" s="50">
        <f t="shared" si="9"/>
        <v>1312</v>
      </c>
      <c r="AI27" s="51">
        <f t="shared" si="8"/>
        <v>234.53700393278513</v>
      </c>
      <c r="AJ27" s="108">
        <v>0</v>
      </c>
      <c r="AK27" s="108">
        <v>1</v>
      </c>
      <c r="AL27" s="108">
        <v>1</v>
      </c>
      <c r="AM27" s="108">
        <v>1</v>
      </c>
      <c r="AN27" s="108">
        <v>1</v>
      </c>
      <c r="AO27" s="108">
        <v>0</v>
      </c>
      <c r="AP27" s="128">
        <v>8861856</v>
      </c>
      <c r="AQ27" s="128">
        <f t="shared" si="1"/>
        <v>0</v>
      </c>
      <c r="AR27" s="52"/>
      <c r="AS27" s="53" t="s">
        <v>113</v>
      </c>
      <c r="AV27" s="59" t="s">
        <v>115</v>
      </c>
      <c r="AW27" s="59">
        <v>1</v>
      </c>
      <c r="AY27" s="111"/>
    </row>
    <row r="28" spans="1:51" x14ac:dyDescent="0.25">
      <c r="B28" s="41">
        <v>2.7083333333333299</v>
      </c>
      <c r="C28" s="41">
        <v>0.750000000000002</v>
      </c>
      <c r="D28" s="123">
        <v>3</v>
      </c>
      <c r="E28" s="42">
        <f t="shared" si="2"/>
        <v>2.1126760563380285</v>
      </c>
      <c r="F28" s="110">
        <v>78</v>
      </c>
      <c r="G28" s="42">
        <f t="shared" si="3"/>
        <v>54.929577464788736</v>
      </c>
      <c r="H28" s="43" t="s">
        <v>88</v>
      </c>
      <c r="I28" s="43">
        <f t="shared" si="4"/>
        <v>51.408450704225352</v>
      </c>
      <c r="J28" s="44">
        <f t="shared" si="13"/>
        <v>52.816901408450704</v>
      </c>
      <c r="K28" s="43">
        <f t="shared" si="12"/>
        <v>57.04225352112676</v>
      </c>
      <c r="L28" s="45">
        <v>18</v>
      </c>
      <c r="M28" s="46" t="s">
        <v>100</v>
      </c>
      <c r="N28" s="46">
        <v>16.7</v>
      </c>
      <c r="O28" s="124">
        <v>136</v>
      </c>
      <c r="P28" s="124">
        <v>133</v>
      </c>
      <c r="Q28" s="124">
        <v>46190665</v>
      </c>
      <c r="R28" s="47">
        <f t="shared" si="5"/>
        <v>5579</v>
      </c>
      <c r="S28" s="48">
        <f t="shared" si="6"/>
        <v>133.89599999999999</v>
      </c>
      <c r="T28" s="48">
        <f t="shared" si="7"/>
        <v>5.5789999999999997</v>
      </c>
      <c r="U28" s="125">
        <v>2.6</v>
      </c>
      <c r="V28" s="125">
        <f t="shared" si="0"/>
        <v>2.6</v>
      </c>
      <c r="W28" s="126" t="s">
        <v>133</v>
      </c>
      <c r="X28" s="128">
        <v>0</v>
      </c>
      <c r="Y28" s="128">
        <v>1014</v>
      </c>
      <c r="Z28" s="128">
        <v>1188</v>
      </c>
      <c r="AA28" s="128">
        <v>1185</v>
      </c>
      <c r="AB28" s="128">
        <v>1188</v>
      </c>
      <c r="AC28" s="49" t="s">
        <v>90</v>
      </c>
      <c r="AD28" s="49" t="s">
        <v>90</v>
      </c>
      <c r="AE28" s="49" t="s">
        <v>90</v>
      </c>
      <c r="AF28" s="127" t="s">
        <v>90</v>
      </c>
      <c r="AG28" s="127">
        <v>39171548</v>
      </c>
      <c r="AH28" s="50">
        <f t="shared" si="9"/>
        <v>1328</v>
      </c>
      <c r="AI28" s="51">
        <f t="shared" si="8"/>
        <v>238.03549023122426</v>
      </c>
      <c r="AJ28" s="108">
        <v>0</v>
      </c>
      <c r="AK28" s="108">
        <v>1</v>
      </c>
      <c r="AL28" s="108">
        <v>1</v>
      </c>
      <c r="AM28" s="108">
        <v>1</v>
      </c>
      <c r="AN28" s="108">
        <v>1</v>
      </c>
      <c r="AO28" s="108">
        <v>0</v>
      </c>
      <c r="AP28" s="128">
        <v>8861856</v>
      </c>
      <c r="AQ28" s="128">
        <f t="shared" si="1"/>
        <v>0</v>
      </c>
      <c r="AR28" s="54">
        <v>0.97</v>
      </c>
      <c r="AS28" s="53" t="s">
        <v>113</v>
      </c>
      <c r="AV28" s="59" t="s">
        <v>116</v>
      </c>
      <c r="AW28" s="59">
        <v>101.325</v>
      </c>
      <c r="AY28" s="111"/>
    </row>
    <row r="29" spans="1:51" x14ac:dyDescent="0.25">
      <c r="B29" s="41">
        <v>2.75</v>
      </c>
      <c r="C29" s="41">
        <v>0.79166666666666896</v>
      </c>
      <c r="D29" s="123">
        <v>5</v>
      </c>
      <c r="E29" s="42">
        <f t="shared" si="2"/>
        <v>3.5211267605633805</v>
      </c>
      <c r="F29" s="110">
        <v>78</v>
      </c>
      <c r="G29" s="42">
        <f t="shared" si="3"/>
        <v>54.929577464788736</v>
      </c>
      <c r="H29" s="43" t="s">
        <v>88</v>
      </c>
      <c r="I29" s="43">
        <f t="shared" si="4"/>
        <v>51.408450704225352</v>
      </c>
      <c r="J29" s="44">
        <f t="shared" si="13"/>
        <v>52.816901408450704</v>
      </c>
      <c r="K29" s="43">
        <f t="shared" si="12"/>
        <v>57.04225352112676</v>
      </c>
      <c r="L29" s="45">
        <v>18</v>
      </c>
      <c r="M29" s="46" t="s">
        <v>100</v>
      </c>
      <c r="N29" s="46">
        <v>16.600000000000001</v>
      </c>
      <c r="O29" s="124">
        <v>133</v>
      </c>
      <c r="P29" s="124">
        <v>130</v>
      </c>
      <c r="Q29" s="124">
        <v>46196109</v>
      </c>
      <c r="R29" s="47">
        <f t="shared" si="5"/>
        <v>5444</v>
      </c>
      <c r="S29" s="48">
        <f t="shared" si="6"/>
        <v>130.65600000000001</v>
      </c>
      <c r="T29" s="48">
        <f t="shared" si="7"/>
        <v>5.444</v>
      </c>
      <c r="U29" s="125">
        <v>2.4</v>
      </c>
      <c r="V29" s="125">
        <f t="shared" si="0"/>
        <v>2.4</v>
      </c>
      <c r="W29" s="126" t="s">
        <v>133</v>
      </c>
      <c r="X29" s="128">
        <v>0</v>
      </c>
      <c r="Y29" s="128">
        <v>1014</v>
      </c>
      <c r="Z29" s="128">
        <v>1188</v>
      </c>
      <c r="AA29" s="128">
        <v>1185</v>
      </c>
      <c r="AB29" s="128">
        <v>1188</v>
      </c>
      <c r="AC29" s="49" t="s">
        <v>90</v>
      </c>
      <c r="AD29" s="49" t="s">
        <v>90</v>
      </c>
      <c r="AE29" s="49" t="s">
        <v>90</v>
      </c>
      <c r="AF29" s="127" t="s">
        <v>90</v>
      </c>
      <c r="AG29" s="127">
        <v>39172868</v>
      </c>
      <c r="AH29" s="50">
        <f t="shared" si="9"/>
        <v>1320</v>
      </c>
      <c r="AI29" s="51">
        <f t="shared" si="8"/>
        <v>242.46877296105805</v>
      </c>
      <c r="AJ29" s="108">
        <v>0</v>
      </c>
      <c r="AK29" s="108">
        <v>1</v>
      </c>
      <c r="AL29" s="108">
        <v>1</v>
      </c>
      <c r="AM29" s="108">
        <v>1</v>
      </c>
      <c r="AN29" s="108">
        <v>1</v>
      </c>
      <c r="AO29" s="108">
        <v>0</v>
      </c>
      <c r="AP29" s="128">
        <v>8861856</v>
      </c>
      <c r="AQ29" s="128">
        <f t="shared" si="1"/>
        <v>0</v>
      </c>
      <c r="AR29" s="52"/>
      <c r="AS29" s="53" t="s">
        <v>113</v>
      </c>
      <c r="AY29" s="111"/>
    </row>
    <row r="30" spans="1:51" x14ac:dyDescent="0.25">
      <c r="B30" s="41">
        <v>2.7916666666666701</v>
      </c>
      <c r="C30" s="41">
        <v>0.83333333333333703</v>
      </c>
      <c r="D30" s="123">
        <v>5</v>
      </c>
      <c r="E30" s="42">
        <f t="shared" si="2"/>
        <v>3.5211267605633805</v>
      </c>
      <c r="F30" s="110">
        <v>76</v>
      </c>
      <c r="G30" s="42">
        <f t="shared" si="3"/>
        <v>53.521126760563384</v>
      </c>
      <c r="H30" s="43" t="s">
        <v>88</v>
      </c>
      <c r="I30" s="43">
        <f t="shared" si="4"/>
        <v>50</v>
      </c>
      <c r="J30" s="44">
        <f t="shared" si="13"/>
        <v>51.408450704225352</v>
      </c>
      <c r="K30" s="43">
        <f t="shared" si="12"/>
        <v>55.633802816901408</v>
      </c>
      <c r="L30" s="45">
        <v>18</v>
      </c>
      <c r="M30" s="46" t="s">
        <v>100</v>
      </c>
      <c r="N30" s="46">
        <v>16.600000000000001</v>
      </c>
      <c r="O30" s="124">
        <v>134</v>
      </c>
      <c r="P30" s="124">
        <v>125</v>
      </c>
      <c r="Q30" s="124">
        <v>46201400</v>
      </c>
      <c r="R30" s="47">
        <f t="shared" si="5"/>
        <v>5291</v>
      </c>
      <c r="S30" s="48">
        <f t="shared" si="6"/>
        <v>126.98399999999999</v>
      </c>
      <c r="T30" s="48">
        <f t="shared" si="7"/>
        <v>5.2910000000000004</v>
      </c>
      <c r="U30" s="125">
        <v>2.2000000000000002</v>
      </c>
      <c r="V30" s="125">
        <f t="shared" si="0"/>
        <v>2.2000000000000002</v>
      </c>
      <c r="W30" s="126" t="s">
        <v>133</v>
      </c>
      <c r="X30" s="128">
        <v>0</v>
      </c>
      <c r="Y30" s="128">
        <v>1014</v>
      </c>
      <c r="Z30" s="128">
        <v>1188</v>
      </c>
      <c r="AA30" s="128">
        <v>1185</v>
      </c>
      <c r="AB30" s="128">
        <v>1188</v>
      </c>
      <c r="AC30" s="49" t="s">
        <v>90</v>
      </c>
      <c r="AD30" s="49" t="s">
        <v>90</v>
      </c>
      <c r="AE30" s="49" t="s">
        <v>90</v>
      </c>
      <c r="AF30" s="127" t="s">
        <v>90</v>
      </c>
      <c r="AG30" s="127">
        <v>39174125</v>
      </c>
      <c r="AH30" s="50">
        <f t="shared" si="9"/>
        <v>1257</v>
      </c>
      <c r="AI30" s="51">
        <f t="shared" si="8"/>
        <v>237.57323757323755</v>
      </c>
      <c r="AJ30" s="108">
        <v>0</v>
      </c>
      <c r="AK30" s="108">
        <v>1</v>
      </c>
      <c r="AL30" s="108">
        <v>1</v>
      </c>
      <c r="AM30" s="108">
        <v>1</v>
      </c>
      <c r="AN30" s="108">
        <v>1</v>
      </c>
      <c r="AO30" s="108">
        <v>0</v>
      </c>
      <c r="AP30" s="128">
        <v>8861856</v>
      </c>
      <c r="AQ30" s="128">
        <f t="shared" si="1"/>
        <v>0</v>
      </c>
      <c r="AR30" s="52"/>
      <c r="AS30" s="53" t="s">
        <v>113</v>
      </c>
      <c r="AV30" s="356" t="s">
        <v>117</v>
      </c>
      <c r="AW30" s="356"/>
      <c r="AY30" s="111"/>
    </row>
    <row r="31" spans="1:51" x14ac:dyDescent="0.25">
      <c r="B31" s="41">
        <v>2.8333333333333299</v>
      </c>
      <c r="C31" s="41">
        <v>0.875000000000004</v>
      </c>
      <c r="D31" s="123">
        <v>9</v>
      </c>
      <c r="E31" s="42">
        <f t="shared" si="2"/>
        <v>6.3380281690140849</v>
      </c>
      <c r="F31" s="110">
        <v>76</v>
      </c>
      <c r="G31" s="42">
        <f t="shared" si="3"/>
        <v>53.521126760563384</v>
      </c>
      <c r="H31" s="43" t="s">
        <v>88</v>
      </c>
      <c r="I31" s="43">
        <f t="shared" si="4"/>
        <v>50</v>
      </c>
      <c r="J31" s="44">
        <f t="shared" si="13"/>
        <v>51.408450704225352</v>
      </c>
      <c r="K31" s="43">
        <f t="shared" si="12"/>
        <v>55.633802816901408</v>
      </c>
      <c r="L31" s="45">
        <v>18</v>
      </c>
      <c r="M31" s="46" t="s">
        <v>100</v>
      </c>
      <c r="N31" s="46">
        <v>16.100000000000001</v>
      </c>
      <c r="O31" s="124">
        <v>111</v>
      </c>
      <c r="P31" s="124">
        <v>120</v>
      </c>
      <c r="Q31" s="124">
        <v>46206365</v>
      </c>
      <c r="R31" s="47">
        <f t="shared" si="5"/>
        <v>4965</v>
      </c>
      <c r="S31" s="48">
        <f t="shared" si="6"/>
        <v>119.16</v>
      </c>
      <c r="T31" s="48">
        <f t="shared" si="7"/>
        <v>4.9649999999999999</v>
      </c>
      <c r="U31" s="125">
        <v>2</v>
      </c>
      <c r="V31" s="125">
        <f t="shared" si="0"/>
        <v>2</v>
      </c>
      <c r="W31" s="126" t="s">
        <v>146</v>
      </c>
      <c r="X31" s="128">
        <v>0</v>
      </c>
      <c r="Y31" s="128">
        <v>1057</v>
      </c>
      <c r="Z31" s="128">
        <v>1188</v>
      </c>
      <c r="AA31" s="128">
        <v>0</v>
      </c>
      <c r="AB31" s="128">
        <v>1188</v>
      </c>
      <c r="AC31" s="49" t="s">
        <v>90</v>
      </c>
      <c r="AD31" s="49" t="s">
        <v>90</v>
      </c>
      <c r="AE31" s="49" t="s">
        <v>90</v>
      </c>
      <c r="AF31" s="127" t="s">
        <v>90</v>
      </c>
      <c r="AG31" s="127">
        <v>39175288</v>
      </c>
      <c r="AH31" s="50">
        <f t="shared" si="9"/>
        <v>1163</v>
      </c>
      <c r="AI31" s="51">
        <f t="shared" si="8"/>
        <v>234.23967774420947</v>
      </c>
      <c r="AJ31" s="108">
        <v>0</v>
      </c>
      <c r="AK31" s="108">
        <v>1</v>
      </c>
      <c r="AL31" s="108">
        <v>1</v>
      </c>
      <c r="AM31" s="108">
        <v>0</v>
      </c>
      <c r="AN31" s="108">
        <v>1</v>
      </c>
      <c r="AO31" s="108">
        <v>0</v>
      </c>
      <c r="AP31" s="128">
        <v>8861856</v>
      </c>
      <c r="AQ31" s="128">
        <f t="shared" si="1"/>
        <v>0</v>
      </c>
      <c r="AR31" s="52"/>
      <c r="AS31" s="53" t="s">
        <v>113</v>
      </c>
      <c r="AV31" s="60" t="s">
        <v>29</v>
      </c>
      <c r="AW31" s="60" t="s">
        <v>74</v>
      </c>
      <c r="AY31" s="111"/>
    </row>
    <row r="32" spans="1:51" x14ac:dyDescent="0.25">
      <c r="B32" s="41">
        <v>2.875</v>
      </c>
      <c r="C32" s="41">
        <v>0.91666666666667096</v>
      </c>
      <c r="D32" s="123">
        <v>10</v>
      </c>
      <c r="E32" s="42">
        <f t="shared" si="2"/>
        <v>7.042253521126761</v>
      </c>
      <c r="F32" s="110">
        <v>76</v>
      </c>
      <c r="G32" s="42">
        <f t="shared" si="3"/>
        <v>53.521126760563384</v>
      </c>
      <c r="H32" s="43" t="s">
        <v>88</v>
      </c>
      <c r="I32" s="43">
        <f t="shared" si="4"/>
        <v>50</v>
      </c>
      <c r="J32" s="44">
        <f t="shared" si="13"/>
        <v>51.408450704225352</v>
      </c>
      <c r="K32" s="43">
        <f t="shared" si="12"/>
        <v>55.633802816901408</v>
      </c>
      <c r="L32" s="45">
        <v>14</v>
      </c>
      <c r="M32" s="46" t="s">
        <v>118</v>
      </c>
      <c r="N32" s="46">
        <v>12.6</v>
      </c>
      <c r="O32" s="124">
        <v>109</v>
      </c>
      <c r="P32" s="124">
        <v>119</v>
      </c>
      <c r="Q32" s="124">
        <v>46211373</v>
      </c>
      <c r="R32" s="47">
        <f t="shared" si="5"/>
        <v>5008</v>
      </c>
      <c r="S32" s="48">
        <f t="shared" si="6"/>
        <v>120.19199999999999</v>
      </c>
      <c r="T32" s="48">
        <f t="shared" si="7"/>
        <v>5.008</v>
      </c>
      <c r="U32" s="125">
        <v>1.5</v>
      </c>
      <c r="V32" s="125">
        <f t="shared" si="0"/>
        <v>1.5</v>
      </c>
      <c r="W32" s="126" t="s">
        <v>146</v>
      </c>
      <c r="X32" s="128">
        <v>0</v>
      </c>
      <c r="Y32" s="128">
        <v>1055</v>
      </c>
      <c r="Z32" s="128">
        <v>1188</v>
      </c>
      <c r="AA32" s="128">
        <v>0</v>
      </c>
      <c r="AB32" s="128">
        <v>1188</v>
      </c>
      <c r="AC32" s="49" t="s">
        <v>90</v>
      </c>
      <c r="AD32" s="49" t="s">
        <v>90</v>
      </c>
      <c r="AE32" s="49" t="s">
        <v>90</v>
      </c>
      <c r="AF32" s="127" t="s">
        <v>90</v>
      </c>
      <c r="AG32" s="127">
        <v>39176332</v>
      </c>
      <c r="AH32" s="50">
        <f t="shared" si="9"/>
        <v>1044</v>
      </c>
      <c r="AI32" s="51">
        <f t="shared" si="8"/>
        <v>208.4664536741214</v>
      </c>
      <c r="AJ32" s="108">
        <v>0</v>
      </c>
      <c r="AK32" s="108">
        <v>1</v>
      </c>
      <c r="AL32" s="108">
        <v>1</v>
      </c>
      <c r="AM32" s="108">
        <v>0</v>
      </c>
      <c r="AN32" s="108">
        <v>1</v>
      </c>
      <c r="AO32" s="108">
        <v>0</v>
      </c>
      <c r="AP32" s="128">
        <v>8861856</v>
      </c>
      <c r="AQ32" s="128">
        <f t="shared" si="1"/>
        <v>0</v>
      </c>
      <c r="AR32" s="54">
        <v>1.31</v>
      </c>
      <c r="AS32" s="53" t="s">
        <v>113</v>
      </c>
      <c r="AV32" s="61">
        <v>1</v>
      </c>
      <c r="AW32" s="61">
        <f>IFERROR(AV32*VLOOKUP(AV31,AV24:AW28,2,FALSE)/VLOOKUP(AW31,AV24:AW28,2,FALSE),"Enter Unit and Value")</f>
        <v>1.4189189189189189</v>
      </c>
      <c r="AY32" s="111"/>
    </row>
    <row r="33" spans="2:51" x14ac:dyDescent="0.25">
      <c r="B33" s="41">
        <v>2.9166666666666701</v>
      </c>
      <c r="C33" s="41">
        <v>0.95833333333333803</v>
      </c>
      <c r="D33" s="123">
        <v>5</v>
      </c>
      <c r="E33" s="42">
        <f t="shared" si="2"/>
        <v>3.5211267605633805</v>
      </c>
      <c r="F33" s="110">
        <v>66</v>
      </c>
      <c r="G33" s="42">
        <f t="shared" si="3"/>
        <v>46.478873239436624</v>
      </c>
      <c r="H33" s="43" t="s">
        <v>88</v>
      </c>
      <c r="I33" s="43">
        <f>J33-(2/1.42)</f>
        <v>41.549295774647888</v>
      </c>
      <c r="J33" s="44">
        <f t="shared" ref="J33:J34" si="14">(F33-5)/1.42</f>
        <v>42.95774647887324</v>
      </c>
      <c r="K33" s="43">
        <f t="shared" si="12"/>
        <v>47.183098591549296</v>
      </c>
      <c r="L33" s="45">
        <v>14</v>
      </c>
      <c r="M33" s="46" t="s">
        <v>118</v>
      </c>
      <c r="N33" s="46">
        <v>11.9</v>
      </c>
      <c r="O33" s="124">
        <v>142</v>
      </c>
      <c r="P33" s="124">
        <v>138</v>
      </c>
      <c r="Q33" s="124">
        <v>46215814</v>
      </c>
      <c r="R33" s="47">
        <f t="shared" si="5"/>
        <v>4441</v>
      </c>
      <c r="S33" s="48">
        <f t="shared" si="6"/>
        <v>106.584</v>
      </c>
      <c r="T33" s="48">
        <f t="shared" si="7"/>
        <v>4.4409999999999998</v>
      </c>
      <c r="U33" s="125">
        <v>2.6</v>
      </c>
      <c r="V33" s="125">
        <f t="shared" si="0"/>
        <v>2.6</v>
      </c>
      <c r="W33" s="126" t="s">
        <v>125</v>
      </c>
      <c r="X33" s="128">
        <v>0</v>
      </c>
      <c r="Y33" s="128">
        <v>0</v>
      </c>
      <c r="Z33" s="128">
        <v>1187</v>
      </c>
      <c r="AA33" s="128">
        <v>0</v>
      </c>
      <c r="AB33" s="128">
        <v>1188</v>
      </c>
      <c r="AC33" s="49" t="s">
        <v>90</v>
      </c>
      <c r="AD33" s="49" t="s">
        <v>90</v>
      </c>
      <c r="AE33" s="49" t="s">
        <v>90</v>
      </c>
      <c r="AF33" s="127" t="s">
        <v>90</v>
      </c>
      <c r="AG33" s="127">
        <v>39177236</v>
      </c>
      <c r="AH33" s="50">
        <f t="shared" si="9"/>
        <v>904</v>
      </c>
      <c r="AI33" s="51">
        <f t="shared" si="8"/>
        <v>203.55775726187795</v>
      </c>
      <c r="AJ33" s="108">
        <v>0</v>
      </c>
      <c r="AK33" s="108">
        <v>0</v>
      </c>
      <c r="AL33" s="108">
        <v>1</v>
      </c>
      <c r="AM33" s="108">
        <v>0</v>
      </c>
      <c r="AN33" s="108">
        <v>1</v>
      </c>
      <c r="AO33" s="108">
        <v>0.55000000000000004</v>
      </c>
      <c r="AP33" s="128">
        <v>8863138</v>
      </c>
      <c r="AQ33" s="128">
        <f t="shared" si="1"/>
        <v>1282</v>
      </c>
      <c r="AR33" s="52"/>
      <c r="AS33" s="53" t="s">
        <v>113</v>
      </c>
      <c r="AY33" s="111"/>
    </row>
    <row r="34" spans="2:51" x14ac:dyDescent="0.25">
      <c r="B34" s="41">
        <v>2.9583333333333299</v>
      </c>
      <c r="C34" s="41">
        <v>1</v>
      </c>
      <c r="D34" s="123">
        <v>6</v>
      </c>
      <c r="E34" s="42">
        <f t="shared" si="2"/>
        <v>4.2253521126760569</v>
      </c>
      <c r="F34" s="110">
        <v>66</v>
      </c>
      <c r="G34" s="42">
        <f t="shared" si="3"/>
        <v>46.478873239436624</v>
      </c>
      <c r="H34" s="43" t="s">
        <v>88</v>
      </c>
      <c r="I34" s="43">
        <f t="shared" si="4"/>
        <v>41.549295774647888</v>
      </c>
      <c r="J34" s="44">
        <f t="shared" si="14"/>
        <v>42.95774647887324</v>
      </c>
      <c r="K34" s="43">
        <f t="shared" si="12"/>
        <v>47.183098591549296</v>
      </c>
      <c r="L34" s="45">
        <v>14</v>
      </c>
      <c r="M34" s="46" t="s">
        <v>118</v>
      </c>
      <c r="N34" s="62">
        <v>11.5</v>
      </c>
      <c r="O34" s="124">
        <v>124</v>
      </c>
      <c r="P34" s="124">
        <v>98</v>
      </c>
      <c r="Q34" s="124">
        <v>46219962</v>
      </c>
      <c r="R34" s="47">
        <f t="shared" si="5"/>
        <v>4148</v>
      </c>
      <c r="S34" s="48">
        <f t="shared" si="6"/>
        <v>99.552000000000007</v>
      </c>
      <c r="T34" s="48">
        <f t="shared" si="7"/>
        <v>4.1479999999999997</v>
      </c>
      <c r="U34" s="125">
        <v>4.4000000000000004</v>
      </c>
      <c r="V34" s="125">
        <f t="shared" si="0"/>
        <v>4.4000000000000004</v>
      </c>
      <c r="W34" s="126" t="s">
        <v>125</v>
      </c>
      <c r="X34" s="128">
        <v>0</v>
      </c>
      <c r="Y34" s="128">
        <v>0</v>
      </c>
      <c r="Z34" s="128">
        <v>1147</v>
      </c>
      <c r="AA34" s="128">
        <v>0</v>
      </c>
      <c r="AB34" s="128">
        <v>1147</v>
      </c>
      <c r="AC34" s="49" t="s">
        <v>90</v>
      </c>
      <c r="AD34" s="49" t="s">
        <v>90</v>
      </c>
      <c r="AE34" s="49" t="s">
        <v>90</v>
      </c>
      <c r="AF34" s="127" t="s">
        <v>90</v>
      </c>
      <c r="AG34" s="127">
        <v>39178068</v>
      </c>
      <c r="AH34" s="50">
        <f t="shared" si="9"/>
        <v>832</v>
      </c>
      <c r="AI34" s="51">
        <f t="shared" si="8"/>
        <v>200.57859209257475</v>
      </c>
      <c r="AJ34" s="108">
        <v>0</v>
      </c>
      <c r="AK34" s="108">
        <v>0</v>
      </c>
      <c r="AL34" s="108">
        <v>1</v>
      </c>
      <c r="AM34" s="108">
        <v>0</v>
      </c>
      <c r="AN34" s="108">
        <v>1</v>
      </c>
      <c r="AO34" s="108">
        <v>0.55000000000000004</v>
      </c>
      <c r="AP34" s="128">
        <v>8864643</v>
      </c>
      <c r="AQ34" s="128">
        <f t="shared" si="1"/>
        <v>1505</v>
      </c>
      <c r="AR34" s="52"/>
      <c r="AS34" s="53" t="s">
        <v>113</v>
      </c>
      <c r="AV34" s="57" t="s">
        <v>119</v>
      </c>
      <c r="AW34" s="63" t="s">
        <v>30</v>
      </c>
      <c r="AY34" s="111"/>
    </row>
    <row r="35" spans="2:51" x14ac:dyDescent="0.25">
      <c r="B35" s="102"/>
      <c r="C35" s="103"/>
      <c r="D35" s="102"/>
      <c r="E35" s="105"/>
      <c r="F35" s="105"/>
      <c r="G35" s="106"/>
      <c r="H35" s="104"/>
      <c r="I35" s="105"/>
      <c r="J35" s="105"/>
      <c r="K35" s="106"/>
      <c r="L35" s="357" t="s">
        <v>120</v>
      </c>
      <c r="M35" s="358"/>
      <c r="N35" s="359"/>
      <c r="O35" s="64"/>
      <c r="P35" s="64">
        <f>AVERAGE(P11:P34)</f>
        <v>128.41666666666666</v>
      </c>
      <c r="Q35" s="65">
        <f>Q34-Q10</f>
        <v>123794</v>
      </c>
      <c r="R35" s="66">
        <f>SUM(R11:R34)</f>
        <v>123794</v>
      </c>
      <c r="S35" s="67">
        <f>AVERAGE(S11:S34)</f>
        <v>123.794</v>
      </c>
      <c r="T35" s="67">
        <f>SUM(T11:T34)</f>
        <v>123.794</v>
      </c>
      <c r="U35" s="104"/>
      <c r="V35" s="104"/>
      <c r="W35" s="58"/>
      <c r="X35" s="96"/>
      <c r="Y35" s="97"/>
      <c r="Z35" s="97"/>
      <c r="AA35" s="97"/>
      <c r="AB35" s="98"/>
      <c r="AC35" s="96"/>
      <c r="AD35" s="97"/>
      <c r="AE35" s="98"/>
      <c r="AF35" s="99"/>
      <c r="AG35" s="68">
        <f>AG34-AG10</f>
        <v>27384</v>
      </c>
      <c r="AH35" s="69">
        <f>SUM(AH11:AH34)</f>
        <v>27384</v>
      </c>
      <c r="AI35" s="70">
        <f>$AH$35/$T35</f>
        <v>221.20619739244228</v>
      </c>
      <c r="AJ35" s="99"/>
      <c r="AK35" s="100"/>
      <c r="AL35" s="100"/>
      <c r="AM35" s="100"/>
      <c r="AN35" s="101"/>
      <c r="AO35" s="71"/>
      <c r="AP35" s="72">
        <f>AP34-AP10</f>
        <v>7903</v>
      </c>
      <c r="AQ35" s="73">
        <f>SUM(AQ11:AQ34)</f>
        <v>7903</v>
      </c>
      <c r="AR35" s="74">
        <f>AVERAGE(AR11:AR34)</f>
        <v>1.01</v>
      </c>
      <c r="AS35" s="71"/>
      <c r="AV35" s="75" t="s">
        <v>30</v>
      </c>
      <c r="AW35" s="75">
        <v>1</v>
      </c>
      <c r="AY35" s="111"/>
    </row>
    <row r="36" spans="2:51" x14ac:dyDescent="0.25">
      <c r="B36" s="76"/>
      <c r="C36" s="76"/>
      <c r="D36" s="76"/>
      <c r="E36" s="77"/>
      <c r="F36" s="77"/>
      <c r="G36" s="77"/>
      <c r="H36" s="77"/>
      <c r="I36" s="78"/>
      <c r="J36" s="78"/>
      <c r="K36" s="78"/>
      <c r="L36" s="109"/>
      <c r="M36" s="109"/>
      <c r="N36" s="109"/>
      <c r="O36" s="109"/>
      <c r="P36" s="109"/>
      <c r="Q36" s="109"/>
      <c r="R36" s="109"/>
      <c r="S36" s="109"/>
      <c r="T36" s="109"/>
      <c r="U36" s="79"/>
      <c r="V36" s="79"/>
      <c r="W36" s="109"/>
      <c r="X36" s="109"/>
      <c r="Y36" s="109"/>
      <c r="Z36" s="112"/>
      <c r="AA36" s="109"/>
      <c r="AB36" s="109"/>
      <c r="AC36" s="109"/>
      <c r="AD36" s="109"/>
      <c r="AE36" s="109"/>
      <c r="AH36" s="80"/>
      <c r="AM36" s="109"/>
      <c r="AN36" s="109"/>
      <c r="AO36" s="109"/>
      <c r="AP36" s="109"/>
      <c r="AQ36" s="109"/>
      <c r="AR36" s="109"/>
      <c r="AV36" s="75" t="s">
        <v>121</v>
      </c>
      <c r="AW36" s="75">
        <v>41.67</v>
      </c>
      <c r="AY36" s="111"/>
    </row>
    <row r="37" spans="2:51" x14ac:dyDescent="0.25">
      <c r="B37" s="89" t="s">
        <v>122</v>
      </c>
      <c r="C37" s="89"/>
      <c r="D37" s="89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112"/>
      <c r="X37" s="112"/>
      <c r="Y37" s="112"/>
      <c r="Z37" s="112"/>
      <c r="AA37" s="112"/>
      <c r="AB37" s="112"/>
      <c r="AC37" s="112"/>
      <c r="AD37" s="112"/>
      <c r="AE37" s="112"/>
      <c r="AM37" s="21"/>
      <c r="AN37" s="109"/>
      <c r="AO37" s="109"/>
      <c r="AP37" s="109"/>
      <c r="AQ37" s="109"/>
      <c r="AR37" s="112"/>
      <c r="AV37" s="75" t="s">
        <v>123</v>
      </c>
      <c r="AW37" s="75">
        <v>11.574999999999999</v>
      </c>
      <c r="AY37" s="111"/>
    </row>
    <row r="38" spans="2:51" x14ac:dyDescent="0.25">
      <c r="B38" s="87" t="s">
        <v>124</v>
      </c>
      <c r="C38" s="116"/>
      <c r="D38" s="116"/>
      <c r="E38" s="116"/>
      <c r="F38" s="116"/>
      <c r="G38" s="116"/>
      <c r="H38" s="116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88"/>
      <c r="T38" s="88"/>
      <c r="U38" s="88"/>
      <c r="V38" s="88"/>
      <c r="W38" s="112"/>
      <c r="X38" s="112"/>
      <c r="Y38" s="112"/>
      <c r="Z38" s="112"/>
      <c r="AA38" s="112"/>
      <c r="AB38" s="112"/>
      <c r="AC38" s="112"/>
      <c r="AD38" s="112"/>
      <c r="AE38" s="112"/>
      <c r="AM38" s="21"/>
      <c r="AN38" s="109"/>
      <c r="AO38" s="109"/>
      <c r="AP38" s="109"/>
      <c r="AQ38" s="109"/>
      <c r="AR38" s="112"/>
      <c r="AV38" s="75"/>
      <c r="AW38" s="75"/>
      <c r="AY38" s="111"/>
    </row>
    <row r="39" spans="2:51" x14ac:dyDescent="0.25">
      <c r="B39" s="122" t="s">
        <v>127</v>
      </c>
      <c r="C39" s="116"/>
      <c r="D39" s="116"/>
      <c r="E39" s="116"/>
      <c r="F39" s="116"/>
      <c r="G39" s="116"/>
      <c r="H39" s="116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88"/>
      <c r="T39" s="88"/>
      <c r="U39" s="88"/>
      <c r="V39" s="88"/>
      <c r="W39" s="112"/>
      <c r="X39" s="112"/>
      <c r="Y39" s="112"/>
      <c r="Z39" s="112"/>
      <c r="AA39" s="112"/>
      <c r="AB39" s="112"/>
      <c r="AC39" s="112"/>
      <c r="AD39" s="112"/>
      <c r="AE39" s="112"/>
      <c r="AM39" s="21"/>
      <c r="AN39" s="109"/>
      <c r="AO39" s="109"/>
      <c r="AP39" s="109"/>
      <c r="AQ39" s="109"/>
      <c r="AR39" s="112"/>
      <c r="AV39" s="75"/>
      <c r="AW39" s="75"/>
      <c r="AY39" s="111"/>
    </row>
    <row r="40" spans="2:51" x14ac:dyDescent="0.25">
      <c r="B40" s="85" t="s">
        <v>141</v>
      </c>
      <c r="C40" s="116"/>
      <c r="D40" s="116"/>
      <c r="E40" s="116"/>
      <c r="F40" s="116"/>
      <c r="G40" s="116"/>
      <c r="H40" s="116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88"/>
      <c r="T40" s="88"/>
      <c r="U40" s="88"/>
      <c r="V40" s="88"/>
      <c r="W40" s="112"/>
      <c r="X40" s="112"/>
      <c r="Y40" s="112"/>
      <c r="Z40" s="112"/>
      <c r="AA40" s="112"/>
      <c r="AB40" s="112"/>
      <c r="AC40" s="112"/>
      <c r="AD40" s="112"/>
      <c r="AE40" s="112"/>
      <c r="AM40" s="21"/>
      <c r="AN40" s="109"/>
      <c r="AO40" s="109"/>
      <c r="AP40" s="109"/>
      <c r="AQ40" s="109"/>
      <c r="AR40" s="112"/>
      <c r="AV40" s="75"/>
      <c r="AW40" s="75"/>
      <c r="AY40" s="111"/>
    </row>
    <row r="41" spans="2:51" x14ac:dyDescent="0.25">
      <c r="B41" s="86" t="s">
        <v>142</v>
      </c>
      <c r="C41" s="116"/>
      <c r="D41" s="116"/>
      <c r="E41" s="116"/>
      <c r="F41" s="116"/>
      <c r="G41" s="116"/>
      <c r="H41" s="116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9"/>
      <c r="T41" s="119"/>
      <c r="U41" s="119"/>
      <c r="V41" s="119"/>
      <c r="W41" s="112"/>
      <c r="X41" s="112"/>
      <c r="Y41" s="112"/>
      <c r="Z41" s="112"/>
      <c r="AA41" s="112"/>
      <c r="AB41" s="112"/>
      <c r="AC41" s="112"/>
      <c r="AD41" s="112"/>
      <c r="AE41" s="112"/>
      <c r="AM41" s="113"/>
      <c r="AN41" s="113"/>
      <c r="AO41" s="113"/>
      <c r="AP41" s="113"/>
      <c r="AQ41" s="113"/>
      <c r="AR41" s="113"/>
      <c r="AS41" s="114"/>
      <c r="AV41" s="111"/>
      <c r="AW41" s="107"/>
      <c r="AX41" s="107"/>
      <c r="AY41" s="107"/>
    </row>
    <row r="42" spans="2:51" x14ac:dyDescent="0.25">
      <c r="B42" s="122" t="s">
        <v>130</v>
      </c>
      <c r="C42" s="116"/>
      <c r="D42" s="116"/>
      <c r="E42" s="121"/>
      <c r="F42" s="121"/>
      <c r="G42" s="121"/>
      <c r="H42" s="116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9"/>
      <c r="T42" s="119"/>
      <c r="U42" s="119"/>
      <c r="V42" s="119"/>
      <c r="W42" s="112"/>
      <c r="X42" s="112"/>
      <c r="Y42" s="112"/>
      <c r="Z42" s="112"/>
      <c r="AA42" s="112"/>
      <c r="AB42" s="112"/>
      <c r="AC42" s="112"/>
      <c r="AD42" s="112"/>
      <c r="AE42" s="112"/>
      <c r="AM42" s="113"/>
      <c r="AN42" s="113"/>
      <c r="AO42" s="113"/>
      <c r="AP42" s="113"/>
      <c r="AQ42" s="113"/>
      <c r="AR42" s="113"/>
      <c r="AS42" s="114"/>
      <c r="AV42" s="111"/>
      <c r="AW42" s="107"/>
      <c r="AX42" s="107"/>
      <c r="AY42" s="107"/>
    </row>
    <row r="43" spans="2:51" x14ac:dyDescent="0.25">
      <c r="B43" s="122" t="s">
        <v>134</v>
      </c>
      <c r="C43" s="116"/>
      <c r="D43" s="116"/>
      <c r="E43" s="116"/>
      <c r="F43" s="116"/>
      <c r="G43" s="116"/>
      <c r="H43" s="116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9"/>
      <c r="U43" s="119"/>
      <c r="V43" s="119"/>
      <c r="W43" s="112"/>
      <c r="X43" s="112"/>
      <c r="Y43" s="112"/>
      <c r="Z43" s="112"/>
      <c r="AA43" s="112"/>
      <c r="AB43" s="112"/>
      <c r="AC43" s="112"/>
      <c r="AD43" s="112"/>
      <c r="AE43" s="112"/>
      <c r="AM43" s="113"/>
      <c r="AN43" s="113"/>
      <c r="AO43" s="113"/>
      <c r="AP43" s="113"/>
      <c r="AQ43" s="113"/>
      <c r="AR43" s="113"/>
      <c r="AS43" s="114"/>
      <c r="AV43" s="111"/>
      <c r="AW43" s="107"/>
      <c r="AX43" s="107"/>
      <c r="AY43" s="107"/>
    </row>
    <row r="44" spans="2:51" x14ac:dyDescent="0.25">
      <c r="B44" s="91" t="s">
        <v>144</v>
      </c>
      <c r="C44" s="116"/>
      <c r="D44" s="116"/>
      <c r="E44" s="116"/>
      <c r="F44" s="116"/>
      <c r="G44" s="116"/>
      <c r="H44" s="116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20"/>
      <c r="T44" s="119"/>
      <c r="U44" s="119"/>
      <c r="V44" s="119"/>
      <c r="W44" s="112"/>
      <c r="X44" s="112"/>
      <c r="Y44" s="112"/>
      <c r="Z44" s="112"/>
      <c r="AA44" s="112"/>
      <c r="AB44" s="112"/>
      <c r="AC44" s="112"/>
      <c r="AD44" s="112"/>
      <c r="AE44" s="112"/>
      <c r="AM44" s="113"/>
      <c r="AN44" s="113"/>
      <c r="AO44" s="113"/>
      <c r="AP44" s="113"/>
      <c r="AQ44" s="113"/>
      <c r="AR44" s="113"/>
      <c r="AS44" s="114"/>
      <c r="AV44" s="111"/>
      <c r="AW44" s="107"/>
      <c r="AX44" s="107"/>
      <c r="AY44" s="107"/>
    </row>
    <row r="45" spans="2:51" x14ac:dyDescent="0.25">
      <c r="B45" s="91" t="s">
        <v>143</v>
      </c>
      <c r="C45" s="116"/>
      <c r="D45" s="116"/>
      <c r="E45" s="116"/>
      <c r="F45" s="116"/>
      <c r="G45" s="116"/>
      <c r="H45" s="116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20"/>
      <c r="T45" s="119"/>
      <c r="U45" s="119"/>
      <c r="V45" s="119"/>
      <c r="W45" s="112"/>
      <c r="X45" s="112"/>
      <c r="Y45" s="112"/>
      <c r="Z45" s="112"/>
      <c r="AA45" s="112"/>
      <c r="AB45" s="112"/>
      <c r="AC45" s="112"/>
      <c r="AD45" s="112"/>
      <c r="AE45" s="112"/>
      <c r="AM45" s="113"/>
      <c r="AN45" s="113"/>
      <c r="AO45" s="113"/>
      <c r="AP45" s="113"/>
      <c r="AQ45" s="113"/>
      <c r="AR45" s="113"/>
      <c r="AS45" s="114"/>
      <c r="AV45" s="111"/>
      <c r="AW45" s="107"/>
      <c r="AX45" s="107"/>
      <c r="AY45" s="107"/>
    </row>
    <row r="46" spans="2:51" x14ac:dyDescent="0.25">
      <c r="B46" s="122" t="s">
        <v>140</v>
      </c>
      <c r="C46" s="116"/>
      <c r="D46" s="116"/>
      <c r="E46" s="116"/>
      <c r="F46" s="116"/>
      <c r="G46" s="116"/>
      <c r="H46" s="116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20"/>
      <c r="T46" s="119"/>
      <c r="U46" s="119"/>
      <c r="V46" s="119"/>
      <c r="W46" s="112"/>
      <c r="X46" s="112"/>
      <c r="Y46" s="112"/>
      <c r="Z46" s="112"/>
      <c r="AA46" s="112"/>
      <c r="AB46" s="112"/>
      <c r="AC46" s="112"/>
      <c r="AD46" s="112"/>
      <c r="AE46" s="112"/>
      <c r="AM46" s="113"/>
      <c r="AN46" s="113"/>
      <c r="AO46" s="113"/>
      <c r="AP46" s="113"/>
      <c r="AQ46" s="113"/>
      <c r="AR46" s="113"/>
      <c r="AS46" s="114"/>
      <c r="AV46" s="111"/>
      <c r="AW46" s="107"/>
      <c r="AX46" s="107"/>
      <c r="AY46" s="107"/>
    </row>
    <row r="47" spans="2:51" x14ac:dyDescent="0.25">
      <c r="B47" s="122" t="s">
        <v>135</v>
      </c>
      <c r="C47" s="116"/>
      <c r="D47" s="116"/>
      <c r="E47" s="116"/>
      <c r="F47" s="116"/>
      <c r="G47" s="116"/>
      <c r="H47" s="116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20"/>
      <c r="T47" s="119"/>
      <c r="U47" s="119"/>
      <c r="V47" s="119"/>
      <c r="W47" s="112"/>
      <c r="X47" s="112"/>
      <c r="Y47" s="112"/>
      <c r="Z47" s="112"/>
      <c r="AA47" s="112"/>
      <c r="AB47" s="112"/>
      <c r="AC47" s="112"/>
      <c r="AD47" s="112"/>
      <c r="AE47" s="112"/>
      <c r="AM47" s="113"/>
      <c r="AN47" s="113"/>
      <c r="AO47" s="113"/>
      <c r="AP47" s="113"/>
      <c r="AQ47" s="113"/>
      <c r="AR47" s="113"/>
      <c r="AS47" s="114"/>
      <c r="AV47" s="111"/>
      <c r="AW47" s="107"/>
      <c r="AX47" s="107"/>
      <c r="AY47" s="107"/>
    </row>
    <row r="48" spans="2:51" x14ac:dyDescent="0.25">
      <c r="B48" s="122" t="s">
        <v>136</v>
      </c>
      <c r="C48" s="116"/>
      <c r="D48" s="116"/>
      <c r="E48" s="116"/>
      <c r="F48" s="116"/>
      <c r="G48" s="117"/>
      <c r="H48" s="117"/>
      <c r="I48" s="117"/>
      <c r="J48" s="117"/>
      <c r="K48" s="117"/>
      <c r="L48" s="117"/>
      <c r="M48" s="117"/>
      <c r="N48" s="117"/>
      <c r="O48" s="117"/>
      <c r="P48" s="117"/>
      <c r="Q48" s="120"/>
      <c r="R48" s="119"/>
      <c r="S48" s="119"/>
      <c r="T48" s="137"/>
      <c r="U48" s="112"/>
      <c r="V48" s="112"/>
      <c r="W48" s="112"/>
      <c r="X48" s="112"/>
      <c r="Y48" s="112"/>
      <c r="Z48" s="112"/>
      <c r="AA48" s="112"/>
      <c r="AB48" s="112"/>
      <c r="AC48" s="112"/>
      <c r="AK48" s="113"/>
      <c r="AL48" s="113"/>
      <c r="AM48" s="113"/>
      <c r="AN48" s="113"/>
      <c r="AO48" s="113"/>
      <c r="AP48" s="113"/>
      <c r="AQ48" s="114"/>
      <c r="AR48" s="109"/>
      <c r="AS48" s="109"/>
      <c r="AT48" s="111"/>
      <c r="AU48" s="107"/>
      <c r="AV48" s="107"/>
      <c r="AW48" s="107"/>
      <c r="AX48" s="107"/>
      <c r="AY48" s="107"/>
    </row>
    <row r="49" spans="2:51" x14ac:dyDescent="0.25">
      <c r="B49" s="122" t="s">
        <v>137</v>
      </c>
      <c r="C49" s="129"/>
      <c r="D49" s="129"/>
      <c r="E49" s="129"/>
      <c r="F49" s="130"/>
      <c r="G49" s="117"/>
      <c r="H49" s="117"/>
      <c r="I49" s="117"/>
      <c r="J49" s="117"/>
      <c r="K49" s="117"/>
      <c r="L49" s="117"/>
      <c r="M49" s="117"/>
      <c r="N49" s="117"/>
      <c r="O49" s="117"/>
      <c r="P49" s="120"/>
      <c r="Q49" s="119"/>
      <c r="R49" s="119"/>
      <c r="S49" s="119"/>
      <c r="T49" s="112"/>
      <c r="U49" s="112"/>
      <c r="V49" s="112"/>
      <c r="W49" s="112"/>
      <c r="X49" s="112"/>
      <c r="Y49" s="112"/>
      <c r="Z49" s="112"/>
      <c r="AA49" s="112"/>
      <c r="AB49" s="112"/>
      <c r="AJ49" s="113"/>
      <c r="AK49" s="113"/>
      <c r="AL49" s="113"/>
      <c r="AM49" s="113"/>
      <c r="AN49" s="113"/>
      <c r="AO49" s="113"/>
      <c r="AP49" s="114"/>
      <c r="AQ49" s="109"/>
      <c r="AR49" s="109"/>
      <c r="AS49" s="111"/>
      <c r="AT49" s="107"/>
      <c r="AU49" s="107"/>
      <c r="AV49" s="107"/>
      <c r="AW49" s="107"/>
      <c r="AX49" s="107"/>
      <c r="AY49" s="107"/>
    </row>
    <row r="50" spans="2:51" x14ac:dyDescent="0.25">
      <c r="B50" s="91" t="s">
        <v>145</v>
      </c>
      <c r="C50" s="129"/>
      <c r="D50" s="129"/>
      <c r="E50" s="129"/>
      <c r="F50" s="130"/>
      <c r="G50" s="117"/>
      <c r="H50" s="117"/>
      <c r="I50" s="117"/>
      <c r="J50" s="117"/>
      <c r="K50" s="117"/>
      <c r="L50" s="117"/>
      <c r="M50" s="117"/>
      <c r="N50" s="117"/>
      <c r="O50" s="117"/>
      <c r="P50" s="120"/>
      <c r="Q50" s="119"/>
      <c r="R50" s="119"/>
      <c r="S50" s="119"/>
      <c r="T50" s="112"/>
      <c r="U50" s="112"/>
      <c r="V50" s="112"/>
      <c r="W50" s="112"/>
      <c r="X50" s="112"/>
      <c r="Y50" s="112"/>
      <c r="Z50" s="112"/>
      <c r="AA50" s="112"/>
      <c r="AB50" s="112"/>
      <c r="AJ50" s="113"/>
      <c r="AK50" s="113"/>
      <c r="AL50" s="113"/>
      <c r="AM50" s="113"/>
      <c r="AN50" s="113"/>
      <c r="AO50" s="113"/>
      <c r="AP50" s="114"/>
      <c r="AQ50" s="109"/>
      <c r="AR50" s="109"/>
      <c r="AS50" s="111"/>
      <c r="AT50" s="107"/>
      <c r="AU50" s="107"/>
      <c r="AV50" s="107"/>
      <c r="AW50" s="107"/>
      <c r="AX50" s="107"/>
      <c r="AY50" s="107"/>
    </row>
    <row r="51" spans="2:51" x14ac:dyDescent="0.25">
      <c r="B51" s="122" t="s">
        <v>138</v>
      </c>
      <c r="C51" s="116"/>
      <c r="D51" s="116"/>
      <c r="E51" s="116"/>
      <c r="F51" s="116"/>
      <c r="G51" s="116"/>
      <c r="H51" s="116"/>
      <c r="I51" s="116"/>
      <c r="J51" s="117"/>
      <c r="K51" s="117"/>
      <c r="L51" s="117"/>
      <c r="M51" s="117"/>
      <c r="N51" s="117"/>
      <c r="O51" s="117"/>
      <c r="P51" s="117"/>
      <c r="Q51" s="117"/>
      <c r="R51" s="117"/>
      <c r="S51" s="120"/>
      <c r="T51" s="119"/>
      <c r="U51" s="119"/>
      <c r="V51" s="119"/>
      <c r="W51" s="112"/>
      <c r="X51" s="112"/>
      <c r="Y51" s="112"/>
      <c r="Z51" s="112"/>
      <c r="AA51" s="112"/>
      <c r="AB51" s="112"/>
      <c r="AC51" s="112"/>
      <c r="AD51" s="112"/>
      <c r="AE51" s="112"/>
      <c r="AM51" s="113"/>
      <c r="AN51" s="113"/>
      <c r="AO51" s="113"/>
      <c r="AP51" s="113"/>
      <c r="AQ51" s="113"/>
      <c r="AR51" s="113"/>
      <c r="AS51" s="114"/>
      <c r="AV51" s="111"/>
      <c r="AW51" s="107"/>
      <c r="AX51" s="107"/>
      <c r="AY51" s="107"/>
    </row>
    <row r="52" spans="2:51" x14ac:dyDescent="0.25">
      <c r="B52" s="118" t="s">
        <v>139</v>
      </c>
      <c r="C52" s="116"/>
      <c r="D52" s="116"/>
      <c r="E52" s="116"/>
      <c r="F52" s="116"/>
      <c r="G52" s="116"/>
      <c r="H52" s="116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20"/>
      <c r="T52" s="119"/>
      <c r="U52" s="119"/>
      <c r="V52" s="119"/>
      <c r="W52" s="112"/>
      <c r="X52" s="112"/>
      <c r="Y52" s="112"/>
      <c r="Z52" s="112"/>
      <c r="AA52" s="112"/>
      <c r="AB52" s="112"/>
      <c r="AC52" s="112"/>
      <c r="AD52" s="112"/>
      <c r="AE52" s="112"/>
      <c r="AM52" s="113"/>
      <c r="AN52" s="113"/>
      <c r="AO52" s="113"/>
      <c r="AP52" s="113"/>
      <c r="AQ52" s="113"/>
      <c r="AR52" s="113"/>
      <c r="AS52" s="114"/>
      <c r="AV52" s="111"/>
      <c r="AW52" s="107"/>
      <c r="AX52" s="107"/>
      <c r="AY52" s="107"/>
    </row>
    <row r="53" spans="2:51" x14ac:dyDescent="0.25">
      <c r="B53" s="91" t="s">
        <v>147</v>
      </c>
      <c r="C53" s="116"/>
      <c r="D53" s="116"/>
      <c r="E53" s="116"/>
      <c r="F53" s="116"/>
      <c r="G53" s="116"/>
      <c r="H53" s="116"/>
      <c r="I53" s="116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19"/>
      <c r="U53" s="119"/>
      <c r="V53" s="119"/>
      <c r="W53" s="112"/>
      <c r="X53" s="112"/>
      <c r="Y53" s="112"/>
      <c r="Z53" s="112"/>
      <c r="AA53" s="112"/>
      <c r="AB53" s="112"/>
      <c r="AC53" s="112"/>
      <c r="AD53" s="112"/>
      <c r="AE53" s="112"/>
      <c r="AM53" s="113"/>
      <c r="AN53" s="113"/>
      <c r="AO53" s="113"/>
      <c r="AP53" s="113"/>
      <c r="AQ53" s="113"/>
      <c r="AR53" s="113"/>
      <c r="AS53" s="114"/>
      <c r="AV53" s="111"/>
      <c r="AW53" s="107"/>
      <c r="AX53" s="107"/>
      <c r="AY53" s="107"/>
    </row>
    <row r="54" spans="2:51" x14ac:dyDescent="0.25">
      <c r="B54" s="95"/>
      <c r="C54" s="122"/>
      <c r="D54" s="116"/>
      <c r="E54" s="94"/>
      <c r="F54" s="116"/>
      <c r="G54" s="116"/>
      <c r="H54" s="116"/>
      <c r="I54" s="116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20"/>
      <c r="U54" s="82"/>
      <c r="V54" s="82"/>
      <c r="W54" s="112"/>
      <c r="X54" s="112"/>
      <c r="Y54" s="112"/>
      <c r="Z54" s="112"/>
      <c r="AA54" s="112"/>
      <c r="AB54" s="112"/>
      <c r="AC54" s="112"/>
      <c r="AD54" s="112"/>
      <c r="AE54" s="112"/>
      <c r="AM54" s="113"/>
      <c r="AN54" s="113"/>
      <c r="AO54" s="113"/>
      <c r="AP54" s="113"/>
      <c r="AQ54" s="113"/>
      <c r="AR54" s="113"/>
      <c r="AS54" s="114"/>
      <c r="AV54" s="111"/>
      <c r="AW54" s="107"/>
      <c r="AX54" s="107"/>
      <c r="AY54" s="107"/>
    </row>
    <row r="55" spans="2:51" x14ac:dyDescent="0.25">
      <c r="B55" s="95"/>
      <c r="C55" s="118"/>
      <c r="D55" s="116"/>
      <c r="E55" s="94"/>
      <c r="F55" s="116"/>
      <c r="G55" s="116"/>
      <c r="H55" s="116"/>
      <c r="I55" s="116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20"/>
      <c r="U55" s="82"/>
      <c r="V55" s="82"/>
      <c r="W55" s="112"/>
      <c r="X55" s="112"/>
      <c r="Y55" s="112"/>
      <c r="Z55" s="92"/>
      <c r="AA55" s="112"/>
      <c r="AB55" s="112"/>
      <c r="AC55" s="112"/>
      <c r="AD55" s="112"/>
      <c r="AE55" s="112"/>
      <c r="AM55" s="113"/>
      <c r="AN55" s="113"/>
      <c r="AO55" s="113"/>
      <c r="AP55" s="113"/>
      <c r="AQ55" s="113"/>
      <c r="AR55" s="113"/>
      <c r="AS55" s="114"/>
      <c r="AV55" s="111"/>
      <c r="AW55" s="107"/>
      <c r="AX55" s="107"/>
      <c r="AY55" s="107"/>
    </row>
    <row r="56" spans="2:51" x14ac:dyDescent="0.25">
      <c r="B56" s="95"/>
      <c r="C56" s="118"/>
      <c r="D56" s="116"/>
      <c r="E56" s="116"/>
      <c r="F56" s="116"/>
      <c r="G56" s="116"/>
      <c r="H56" s="116"/>
      <c r="I56" s="94"/>
      <c r="J56" s="117"/>
      <c r="K56" s="117"/>
      <c r="L56" s="117"/>
      <c r="M56" s="117"/>
      <c r="N56" s="117"/>
      <c r="O56" s="117"/>
      <c r="P56" s="117"/>
      <c r="Q56" s="117"/>
      <c r="R56" s="117"/>
      <c r="S56" s="92"/>
      <c r="T56" s="92"/>
      <c r="U56" s="92"/>
      <c r="V56" s="92"/>
      <c r="W56" s="92"/>
      <c r="X56" s="92"/>
      <c r="Y56" s="92"/>
      <c r="Z56" s="83"/>
      <c r="AA56" s="92"/>
      <c r="AB56" s="92"/>
      <c r="AC56" s="92"/>
      <c r="AD56" s="92"/>
      <c r="AE56" s="92"/>
      <c r="AF56" s="92"/>
      <c r="AG56" s="92"/>
      <c r="AH56" s="92"/>
      <c r="AI56" s="92"/>
      <c r="AJ56" s="92"/>
      <c r="AK56" s="92"/>
      <c r="AL56" s="92"/>
      <c r="AM56" s="92"/>
      <c r="AN56" s="92"/>
      <c r="AO56" s="92"/>
      <c r="AP56" s="92"/>
      <c r="AQ56" s="92"/>
      <c r="AR56" s="92"/>
      <c r="AS56" s="92"/>
      <c r="AT56" s="92"/>
      <c r="AU56" s="92"/>
      <c r="AV56" s="111"/>
      <c r="AW56" s="107"/>
      <c r="AX56" s="107"/>
      <c r="AY56" s="107"/>
    </row>
    <row r="57" spans="2:51" x14ac:dyDescent="0.25">
      <c r="B57" s="95"/>
      <c r="C57" s="115"/>
      <c r="D57" s="116"/>
      <c r="E57" s="116"/>
      <c r="F57" s="116"/>
      <c r="G57" s="116"/>
      <c r="H57" s="116"/>
      <c r="I57" s="94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83"/>
      <c r="X57" s="83"/>
      <c r="Y57" s="83"/>
      <c r="Z57" s="112"/>
      <c r="AA57" s="83"/>
      <c r="AB57" s="83"/>
      <c r="AC57" s="83"/>
      <c r="AD57" s="83"/>
      <c r="AE57" s="83"/>
      <c r="AF57" s="83"/>
      <c r="AG57" s="83"/>
      <c r="AH57" s="83"/>
      <c r="AI57" s="83"/>
      <c r="AJ57" s="83"/>
      <c r="AK57" s="83"/>
      <c r="AL57" s="83"/>
      <c r="AM57" s="83"/>
      <c r="AN57" s="83"/>
      <c r="AO57" s="83"/>
      <c r="AP57" s="83"/>
      <c r="AQ57" s="83"/>
      <c r="AR57" s="83"/>
      <c r="AS57" s="83"/>
      <c r="AT57" s="83"/>
      <c r="AU57" s="83"/>
      <c r="AV57" s="111"/>
      <c r="AW57" s="107"/>
      <c r="AX57" s="107"/>
      <c r="AY57" s="107"/>
    </row>
    <row r="58" spans="2:51" x14ac:dyDescent="0.25">
      <c r="B58" s="95"/>
      <c r="C58" s="115"/>
      <c r="D58" s="94"/>
      <c r="E58" s="116"/>
      <c r="F58" s="116"/>
      <c r="G58" s="116"/>
      <c r="H58" s="116"/>
      <c r="I58" s="116"/>
      <c r="J58" s="92"/>
      <c r="K58" s="92"/>
      <c r="L58" s="92"/>
      <c r="M58" s="92"/>
      <c r="N58" s="92"/>
      <c r="O58" s="92"/>
      <c r="P58" s="92"/>
      <c r="Q58" s="92"/>
      <c r="R58" s="92"/>
      <c r="S58" s="117"/>
      <c r="T58" s="120"/>
      <c r="U58" s="82"/>
      <c r="V58" s="82"/>
      <c r="W58" s="112"/>
      <c r="X58" s="112"/>
      <c r="Y58" s="112"/>
      <c r="Z58" s="112"/>
      <c r="AA58" s="112"/>
      <c r="AB58" s="112"/>
      <c r="AC58" s="112"/>
      <c r="AD58" s="112"/>
      <c r="AE58" s="112"/>
      <c r="AM58" s="113"/>
      <c r="AN58" s="113"/>
      <c r="AO58" s="113"/>
      <c r="AP58" s="113"/>
      <c r="AQ58" s="113"/>
      <c r="AR58" s="113"/>
      <c r="AS58" s="114"/>
      <c r="AV58" s="111"/>
      <c r="AW58" s="107"/>
      <c r="AX58" s="107"/>
      <c r="AY58" s="107"/>
    </row>
    <row r="59" spans="2:51" x14ac:dyDescent="0.25">
      <c r="B59" s="95"/>
      <c r="C59" s="122"/>
      <c r="D59" s="94"/>
      <c r="E59" s="116"/>
      <c r="F59" s="116"/>
      <c r="G59" s="116"/>
      <c r="H59" s="116"/>
      <c r="I59" s="116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20"/>
      <c r="U59" s="82"/>
      <c r="V59" s="82"/>
      <c r="W59" s="112"/>
      <c r="X59" s="112"/>
      <c r="Y59" s="112"/>
      <c r="Z59" s="112"/>
      <c r="AA59" s="112"/>
      <c r="AB59" s="112"/>
      <c r="AC59" s="112"/>
      <c r="AD59" s="112"/>
      <c r="AE59" s="112"/>
      <c r="AM59" s="113"/>
      <c r="AN59" s="113"/>
      <c r="AO59" s="113"/>
      <c r="AP59" s="113"/>
      <c r="AQ59" s="113"/>
      <c r="AR59" s="113"/>
      <c r="AS59" s="114"/>
      <c r="AV59" s="111"/>
      <c r="AW59" s="107"/>
      <c r="AX59" s="107"/>
      <c r="AY59" s="107"/>
    </row>
    <row r="60" spans="2:51" x14ac:dyDescent="0.25">
      <c r="B60" s="1"/>
      <c r="C60" s="122"/>
      <c r="D60" s="116"/>
      <c r="E60" s="94"/>
      <c r="F60" s="116"/>
      <c r="G60" s="94"/>
      <c r="H60" s="94"/>
      <c r="I60" s="116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20"/>
      <c r="U60" s="82"/>
      <c r="V60" s="82"/>
      <c r="W60" s="112"/>
      <c r="X60" s="112"/>
      <c r="Y60" s="112"/>
      <c r="Z60" s="112"/>
      <c r="AA60" s="112"/>
      <c r="AB60" s="112"/>
      <c r="AC60" s="112"/>
      <c r="AD60" s="112"/>
      <c r="AE60" s="112"/>
      <c r="AM60" s="113"/>
      <c r="AN60" s="113"/>
      <c r="AO60" s="113"/>
      <c r="AP60" s="113"/>
      <c r="AQ60" s="113"/>
      <c r="AR60" s="113"/>
      <c r="AS60" s="114"/>
      <c r="AV60" s="111"/>
      <c r="AW60" s="107"/>
      <c r="AX60" s="107"/>
      <c r="AY60" s="107"/>
    </row>
    <row r="61" spans="2:51" x14ac:dyDescent="0.25">
      <c r="B61" s="1"/>
      <c r="C61" s="118"/>
      <c r="D61" s="116"/>
      <c r="E61" s="94"/>
      <c r="F61" s="94"/>
      <c r="G61" s="94"/>
      <c r="H61" s="94"/>
      <c r="I61" s="116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20"/>
      <c r="U61" s="82"/>
      <c r="V61" s="82"/>
      <c r="W61" s="112"/>
      <c r="X61" s="112"/>
      <c r="Y61" s="112"/>
      <c r="Z61" s="112"/>
      <c r="AA61" s="112"/>
      <c r="AB61" s="112"/>
      <c r="AC61" s="112"/>
      <c r="AD61" s="112"/>
      <c r="AE61" s="112"/>
      <c r="AM61" s="113"/>
      <c r="AN61" s="113"/>
      <c r="AO61" s="113"/>
      <c r="AP61" s="113"/>
      <c r="AQ61" s="113"/>
      <c r="AR61" s="113"/>
      <c r="AS61" s="114"/>
      <c r="AV61" s="111"/>
      <c r="AW61" s="107"/>
      <c r="AX61" s="107"/>
      <c r="AY61" s="107"/>
    </row>
    <row r="62" spans="2:51" x14ac:dyDescent="0.25">
      <c r="B62" s="81"/>
      <c r="C62" s="118"/>
      <c r="D62" s="116"/>
      <c r="E62" s="116"/>
      <c r="F62" s="94"/>
      <c r="G62" s="116"/>
      <c r="H62" s="116"/>
      <c r="I62" s="92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20"/>
      <c r="U62" s="82"/>
      <c r="V62" s="82"/>
      <c r="W62" s="112"/>
      <c r="X62" s="112"/>
      <c r="Y62" s="112"/>
      <c r="Z62" s="112"/>
      <c r="AA62" s="112"/>
      <c r="AB62" s="112"/>
      <c r="AC62" s="112"/>
      <c r="AD62" s="112"/>
      <c r="AE62" s="112"/>
      <c r="AM62" s="113"/>
      <c r="AN62" s="113"/>
      <c r="AO62" s="113"/>
      <c r="AP62" s="113"/>
      <c r="AQ62" s="113"/>
      <c r="AR62" s="113"/>
      <c r="AS62" s="114"/>
      <c r="AV62" s="111"/>
      <c r="AW62" s="107"/>
      <c r="AX62" s="107"/>
      <c r="AY62" s="107"/>
    </row>
    <row r="63" spans="2:51" x14ac:dyDescent="0.25">
      <c r="B63" s="81"/>
      <c r="C63" s="92"/>
      <c r="D63" s="116"/>
      <c r="E63" s="116"/>
      <c r="F63" s="116"/>
      <c r="G63" s="116"/>
      <c r="H63" s="116"/>
      <c r="I63" s="92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20"/>
      <c r="U63" s="82"/>
      <c r="V63" s="82"/>
      <c r="W63" s="112"/>
      <c r="X63" s="112"/>
      <c r="Y63" s="112"/>
      <c r="Z63" s="112"/>
      <c r="AA63" s="112"/>
      <c r="AB63" s="112"/>
      <c r="AC63" s="112"/>
      <c r="AD63" s="112"/>
      <c r="AE63" s="112"/>
      <c r="AM63" s="113"/>
      <c r="AN63" s="113"/>
      <c r="AO63" s="113"/>
      <c r="AP63" s="113"/>
      <c r="AQ63" s="113"/>
      <c r="AR63" s="113"/>
      <c r="AS63" s="114"/>
      <c r="AU63" s="107"/>
      <c r="AV63" s="111"/>
      <c r="AW63" s="107"/>
      <c r="AX63" s="107"/>
      <c r="AY63" s="107"/>
    </row>
    <row r="64" spans="2:51" ht="229.5" customHeight="1" x14ac:dyDescent="0.25">
      <c r="B64" s="81"/>
      <c r="C64" s="122"/>
      <c r="D64" s="92"/>
      <c r="E64" s="116"/>
      <c r="F64" s="116"/>
      <c r="G64" s="116"/>
      <c r="H64" s="116"/>
      <c r="I64" s="116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20"/>
      <c r="U64" s="82"/>
      <c r="V64" s="82"/>
      <c r="W64" s="112"/>
      <c r="X64" s="112"/>
      <c r="Y64" s="112"/>
      <c r="Z64" s="112"/>
      <c r="AA64" s="112"/>
      <c r="AB64" s="112"/>
      <c r="AC64" s="112"/>
      <c r="AD64" s="112"/>
      <c r="AE64" s="112"/>
      <c r="AM64" s="113"/>
      <c r="AN64" s="113"/>
      <c r="AO64" s="113"/>
      <c r="AP64" s="113"/>
      <c r="AQ64" s="113"/>
      <c r="AR64" s="113"/>
      <c r="AS64" s="114"/>
      <c r="AU64" s="107"/>
      <c r="AV64" s="111"/>
      <c r="AW64" s="107"/>
      <c r="AX64" s="107"/>
      <c r="AY64" s="107"/>
    </row>
    <row r="65" spans="1:51" x14ac:dyDescent="0.25">
      <c r="A65" s="112"/>
      <c r="B65" s="81"/>
      <c r="C65" s="118"/>
      <c r="D65" s="92"/>
      <c r="E65" s="116"/>
      <c r="F65" s="116"/>
      <c r="G65" s="116"/>
      <c r="H65" s="116"/>
      <c r="I65" s="113"/>
      <c r="J65" s="113"/>
      <c r="K65" s="113"/>
      <c r="L65" s="113"/>
      <c r="M65" s="113"/>
      <c r="N65" s="113"/>
      <c r="O65" s="114"/>
      <c r="P65" s="109"/>
      <c r="R65" s="111"/>
      <c r="AS65" s="107"/>
      <c r="AT65" s="107"/>
      <c r="AU65" s="107"/>
      <c r="AV65" s="107"/>
      <c r="AW65" s="107"/>
      <c r="AX65" s="107"/>
      <c r="AY65" s="107"/>
    </row>
    <row r="66" spans="1:51" x14ac:dyDescent="0.25">
      <c r="A66" s="112"/>
      <c r="B66" s="92"/>
      <c r="C66" s="122"/>
      <c r="D66" s="116"/>
      <c r="E66" s="92"/>
      <c r="F66" s="116"/>
      <c r="G66" s="92"/>
      <c r="H66" s="92"/>
      <c r="I66" s="113"/>
      <c r="J66" s="113"/>
      <c r="K66" s="113"/>
      <c r="L66" s="113"/>
      <c r="M66" s="113"/>
      <c r="N66" s="113"/>
      <c r="O66" s="114"/>
      <c r="P66" s="109"/>
      <c r="R66" s="109"/>
      <c r="AS66" s="107"/>
      <c r="AT66" s="107"/>
      <c r="AU66" s="107"/>
      <c r="AV66" s="107"/>
      <c r="AW66" s="107"/>
      <c r="AX66" s="107"/>
      <c r="AY66" s="107"/>
    </row>
    <row r="67" spans="1:51" x14ac:dyDescent="0.25">
      <c r="A67" s="112"/>
      <c r="B67" s="92"/>
      <c r="C67" s="90"/>
      <c r="D67" s="116"/>
      <c r="E67" s="92"/>
      <c r="F67" s="92"/>
      <c r="G67" s="92"/>
      <c r="H67" s="92"/>
      <c r="I67" s="113"/>
      <c r="J67" s="113"/>
      <c r="K67" s="113"/>
      <c r="L67" s="113"/>
      <c r="M67" s="113"/>
      <c r="N67" s="113"/>
      <c r="O67" s="114"/>
      <c r="P67" s="109"/>
      <c r="R67" s="109"/>
      <c r="AS67" s="107"/>
      <c r="AT67" s="107"/>
      <c r="AU67" s="107"/>
      <c r="AV67" s="107"/>
      <c r="AW67" s="107"/>
      <c r="AX67" s="107"/>
      <c r="AY67" s="107"/>
    </row>
    <row r="68" spans="1:51" x14ac:dyDescent="0.25">
      <c r="A68" s="112"/>
      <c r="B68" s="81"/>
      <c r="I68" s="113"/>
      <c r="J68" s="113"/>
      <c r="K68" s="113"/>
      <c r="L68" s="113"/>
      <c r="M68" s="113"/>
      <c r="N68" s="113"/>
      <c r="O68" s="114"/>
      <c r="P68" s="109"/>
      <c r="R68" s="109"/>
      <c r="AS68" s="107"/>
      <c r="AT68" s="107"/>
      <c r="AU68" s="107"/>
      <c r="AV68" s="107"/>
      <c r="AW68" s="107"/>
      <c r="AX68" s="107"/>
      <c r="AY68" s="107"/>
    </row>
    <row r="69" spans="1:51" x14ac:dyDescent="0.25">
      <c r="A69" s="112"/>
      <c r="I69" s="113"/>
      <c r="J69" s="113"/>
      <c r="K69" s="113"/>
      <c r="L69" s="113"/>
      <c r="M69" s="113"/>
      <c r="N69" s="113"/>
      <c r="O69" s="114"/>
      <c r="P69" s="109"/>
      <c r="R69" s="109"/>
      <c r="AS69" s="107"/>
      <c r="AT69" s="107"/>
      <c r="AU69" s="107"/>
      <c r="AV69" s="107"/>
      <c r="AW69" s="107"/>
      <c r="AX69" s="107"/>
      <c r="AY69" s="107"/>
    </row>
    <row r="70" spans="1:51" x14ac:dyDescent="0.25">
      <c r="A70" s="112"/>
      <c r="I70" s="113"/>
      <c r="J70" s="113"/>
      <c r="K70" s="113"/>
      <c r="L70" s="113"/>
      <c r="M70" s="113"/>
      <c r="N70" s="113"/>
      <c r="O70" s="114"/>
      <c r="P70" s="109"/>
      <c r="R70" s="109"/>
      <c r="AS70" s="107"/>
      <c r="AT70" s="107"/>
      <c r="AU70" s="107"/>
      <c r="AV70" s="107"/>
      <c r="AW70" s="107"/>
      <c r="AX70" s="107"/>
      <c r="AY70" s="107"/>
    </row>
    <row r="71" spans="1:51" x14ac:dyDescent="0.25">
      <c r="A71" s="112"/>
      <c r="I71" s="113"/>
      <c r="J71" s="113"/>
      <c r="K71" s="113"/>
      <c r="L71" s="113"/>
      <c r="M71" s="113"/>
      <c r="N71" s="113"/>
      <c r="O71" s="114"/>
      <c r="P71" s="109"/>
      <c r="R71" s="83"/>
      <c r="AS71" s="107"/>
      <c r="AT71" s="107"/>
      <c r="AU71" s="107"/>
      <c r="AV71" s="107"/>
      <c r="AW71" s="107"/>
      <c r="AX71" s="107"/>
      <c r="AY71" s="107"/>
    </row>
    <row r="72" spans="1:51" x14ac:dyDescent="0.25">
      <c r="A72" s="112"/>
      <c r="I72" s="113"/>
      <c r="J72" s="113"/>
      <c r="K72" s="113"/>
      <c r="L72" s="113"/>
      <c r="M72" s="113"/>
      <c r="N72" s="113"/>
      <c r="O72" s="114"/>
      <c r="R72" s="109"/>
      <c r="AS72" s="107"/>
      <c r="AT72" s="107"/>
      <c r="AU72" s="107"/>
      <c r="AV72" s="107"/>
      <c r="AW72" s="107"/>
      <c r="AX72" s="107"/>
      <c r="AY72" s="107"/>
    </row>
    <row r="73" spans="1:51" x14ac:dyDescent="0.25">
      <c r="O73" s="114"/>
      <c r="R73" s="109"/>
      <c r="AS73" s="107"/>
      <c r="AT73" s="107"/>
      <c r="AU73" s="107"/>
      <c r="AV73" s="107"/>
      <c r="AW73" s="107"/>
      <c r="AX73" s="107"/>
      <c r="AY73" s="107"/>
    </row>
    <row r="74" spans="1:51" x14ac:dyDescent="0.25">
      <c r="O74" s="114"/>
      <c r="R74" s="109"/>
      <c r="AS74" s="107"/>
      <c r="AT74" s="107"/>
      <c r="AU74" s="107"/>
      <c r="AV74" s="107"/>
      <c r="AW74" s="107"/>
      <c r="AX74" s="107"/>
      <c r="AY74" s="107"/>
    </row>
    <row r="75" spans="1:51" x14ac:dyDescent="0.25">
      <c r="O75" s="114"/>
      <c r="R75" s="109"/>
      <c r="AS75" s="107"/>
      <c r="AT75" s="107"/>
      <c r="AU75" s="107"/>
      <c r="AV75" s="107"/>
      <c r="AW75" s="107"/>
      <c r="AX75" s="107"/>
      <c r="AY75" s="107"/>
    </row>
    <row r="76" spans="1:51" x14ac:dyDescent="0.25">
      <c r="O76" s="114"/>
      <c r="R76" s="109"/>
      <c r="AS76" s="107"/>
      <c r="AT76" s="107"/>
      <c r="AU76" s="107"/>
      <c r="AV76" s="107"/>
      <c r="AW76" s="107"/>
      <c r="AX76" s="107"/>
      <c r="AY76" s="107"/>
    </row>
    <row r="77" spans="1:51" x14ac:dyDescent="0.25">
      <c r="O77" s="114"/>
      <c r="AS77" s="107"/>
      <c r="AT77" s="107"/>
      <c r="AU77" s="107"/>
      <c r="AV77" s="107"/>
      <c r="AW77" s="107"/>
      <c r="AX77" s="107"/>
      <c r="AY77" s="107"/>
    </row>
    <row r="78" spans="1:51" x14ac:dyDescent="0.25">
      <c r="O78" s="114"/>
      <c r="AS78" s="107"/>
      <c r="AT78" s="107"/>
      <c r="AU78" s="107"/>
      <c r="AV78" s="107"/>
      <c r="AW78" s="107"/>
      <c r="AX78" s="107"/>
      <c r="AY78" s="107"/>
    </row>
    <row r="79" spans="1:51" x14ac:dyDescent="0.25">
      <c r="O79" s="114"/>
      <c r="AS79" s="107"/>
      <c r="AT79" s="107"/>
      <c r="AU79" s="107"/>
      <c r="AV79" s="107"/>
      <c r="AW79" s="107"/>
      <c r="AX79" s="107"/>
      <c r="AY79" s="107"/>
    </row>
    <row r="80" spans="1:51" x14ac:dyDescent="0.25">
      <c r="O80" s="114"/>
      <c r="AS80" s="107"/>
      <c r="AT80" s="107"/>
      <c r="AU80" s="107"/>
      <c r="AV80" s="107"/>
      <c r="AW80" s="107"/>
      <c r="AX80" s="107"/>
      <c r="AY80" s="107"/>
    </row>
    <row r="81" spans="15:51" x14ac:dyDescent="0.25">
      <c r="O81" s="114"/>
      <c r="AS81" s="107"/>
      <c r="AT81" s="107"/>
      <c r="AU81" s="107"/>
      <c r="AV81" s="107"/>
      <c r="AW81" s="107"/>
      <c r="AX81" s="107"/>
      <c r="AY81" s="107"/>
    </row>
    <row r="82" spans="15:51" x14ac:dyDescent="0.25">
      <c r="O82" s="114"/>
      <c r="AS82" s="107"/>
      <c r="AT82" s="107"/>
      <c r="AU82" s="107"/>
      <c r="AV82" s="107"/>
      <c r="AW82" s="107"/>
      <c r="AX82" s="107"/>
      <c r="AY82" s="107"/>
    </row>
    <row r="83" spans="15:51" x14ac:dyDescent="0.25">
      <c r="O83" s="114"/>
      <c r="Q83" s="109"/>
      <c r="AS83" s="107"/>
      <c r="AT83" s="107"/>
      <c r="AU83" s="107"/>
      <c r="AV83" s="107"/>
      <c r="AW83" s="107"/>
      <c r="AX83" s="107"/>
      <c r="AY83" s="107"/>
    </row>
    <row r="84" spans="15:51" x14ac:dyDescent="0.25">
      <c r="O84" s="13"/>
      <c r="P84" s="109"/>
      <c r="Q84" s="109"/>
      <c r="AS84" s="107"/>
      <c r="AT84" s="107"/>
      <c r="AU84" s="107"/>
      <c r="AV84" s="107"/>
      <c r="AW84" s="107"/>
      <c r="AX84" s="107"/>
      <c r="AY84" s="107"/>
    </row>
    <row r="85" spans="15:51" x14ac:dyDescent="0.25">
      <c r="O85" s="13"/>
      <c r="P85" s="109"/>
      <c r="Q85" s="109"/>
      <c r="AS85" s="107"/>
      <c r="AT85" s="107"/>
      <c r="AU85" s="107"/>
      <c r="AV85" s="107"/>
      <c r="AW85" s="107"/>
      <c r="AX85" s="107"/>
      <c r="AY85" s="107"/>
    </row>
    <row r="86" spans="15:51" x14ac:dyDescent="0.25">
      <c r="O86" s="13"/>
      <c r="P86" s="109"/>
      <c r="Q86" s="109"/>
      <c r="AS86" s="107"/>
      <c r="AT86" s="107"/>
      <c r="AU86" s="107"/>
      <c r="AV86" s="107"/>
      <c r="AW86" s="107"/>
      <c r="AX86" s="107"/>
      <c r="AY86" s="107"/>
    </row>
    <row r="87" spans="15:51" x14ac:dyDescent="0.25">
      <c r="O87" s="13"/>
      <c r="P87" s="109"/>
      <c r="Q87" s="109"/>
      <c r="AS87" s="107"/>
      <c r="AT87" s="107"/>
      <c r="AU87" s="107"/>
      <c r="AV87" s="107"/>
      <c r="AW87" s="107"/>
      <c r="AX87" s="107"/>
      <c r="AY87" s="107"/>
    </row>
    <row r="88" spans="15:51" x14ac:dyDescent="0.25">
      <c r="O88" s="13"/>
      <c r="P88" s="109"/>
      <c r="Q88" s="109"/>
      <c r="AS88" s="107"/>
      <c r="AT88" s="107"/>
      <c r="AU88" s="107"/>
      <c r="AV88" s="107"/>
      <c r="AW88" s="107"/>
      <c r="AX88" s="107"/>
      <c r="AY88" s="107"/>
    </row>
    <row r="89" spans="15:51" x14ac:dyDescent="0.25">
      <c r="O89" s="13"/>
      <c r="P89" s="109"/>
      <c r="Q89" s="109"/>
      <c r="AS89" s="107"/>
      <c r="AT89" s="107"/>
      <c r="AU89" s="107"/>
      <c r="AV89" s="107"/>
      <c r="AW89" s="107"/>
      <c r="AX89" s="107"/>
      <c r="AY89" s="107"/>
    </row>
    <row r="90" spans="15:51" x14ac:dyDescent="0.25">
      <c r="O90" s="13"/>
      <c r="P90" s="109"/>
      <c r="Q90" s="109"/>
      <c r="AS90" s="107"/>
      <c r="AT90" s="107"/>
      <c r="AU90" s="107"/>
      <c r="AV90" s="107"/>
      <c r="AW90" s="107"/>
      <c r="AX90" s="107"/>
      <c r="AY90" s="107"/>
    </row>
    <row r="91" spans="15:51" x14ac:dyDescent="0.25">
      <c r="O91" s="13"/>
      <c r="P91" s="109"/>
      <c r="Q91" s="109"/>
      <c r="AS91" s="107"/>
      <c r="AT91" s="107"/>
      <c r="AU91" s="107"/>
      <c r="AV91" s="107"/>
      <c r="AW91" s="107"/>
      <c r="AX91" s="107"/>
      <c r="AY91" s="107"/>
    </row>
    <row r="92" spans="15:51" x14ac:dyDescent="0.25">
      <c r="O92" s="13"/>
      <c r="P92" s="109"/>
      <c r="Q92" s="109"/>
      <c r="AS92" s="107"/>
      <c r="AT92" s="107"/>
      <c r="AU92" s="107"/>
      <c r="AV92" s="107"/>
      <c r="AW92" s="107"/>
      <c r="AX92" s="107"/>
      <c r="AY92" s="107"/>
    </row>
    <row r="93" spans="15:51" x14ac:dyDescent="0.25">
      <c r="O93" s="13"/>
      <c r="P93" s="109"/>
      <c r="Q93" s="109"/>
      <c r="R93" s="109"/>
      <c r="S93" s="109"/>
      <c r="AS93" s="107"/>
      <c r="AT93" s="107"/>
      <c r="AU93" s="107"/>
      <c r="AV93" s="107"/>
      <c r="AW93" s="107"/>
      <c r="AX93" s="107"/>
      <c r="AY93" s="107"/>
    </row>
    <row r="94" spans="15:51" x14ac:dyDescent="0.25">
      <c r="O94" s="13"/>
      <c r="P94" s="109"/>
      <c r="Q94" s="109"/>
      <c r="R94" s="109"/>
      <c r="S94" s="109"/>
      <c r="T94" s="109"/>
      <c r="AS94" s="107"/>
      <c r="AT94" s="107"/>
      <c r="AU94" s="107"/>
      <c r="AV94" s="107"/>
      <c r="AW94" s="107"/>
      <c r="AX94" s="107"/>
      <c r="AY94" s="107"/>
    </row>
    <row r="95" spans="15:51" x14ac:dyDescent="0.25">
      <c r="O95" s="13"/>
      <c r="P95" s="109"/>
      <c r="Q95" s="109"/>
      <c r="R95" s="109"/>
      <c r="S95" s="109"/>
      <c r="T95" s="109"/>
      <c r="AS95" s="107"/>
      <c r="AT95" s="107"/>
      <c r="AU95" s="107"/>
      <c r="AV95" s="107"/>
      <c r="AW95" s="107"/>
      <c r="AX95" s="107"/>
      <c r="AY95" s="107"/>
    </row>
    <row r="96" spans="15:51" x14ac:dyDescent="0.25">
      <c r="O96" s="13"/>
      <c r="P96" s="109"/>
      <c r="T96" s="109"/>
      <c r="AS96" s="107"/>
      <c r="AT96" s="107"/>
      <c r="AU96" s="107"/>
      <c r="AV96" s="107"/>
      <c r="AW96" s="107"/>
      <c r="AX96" s="107"/>
      <c r="AY96" s="107"/>
    </row>
    <row r="97" spans="15:51" x14ac:dyDescent="0.25">
      <c r="O97" s="109"/>
      <c r="Q97" s="109"/>
      <c r="R97" s="109"/>
      <c r="S97" s="109"/>
      <c r="AS97" s="107"/>
      <c r="AT97" s="107"/>
      <c r="AU97" s="107"/>
      <c r="AV97" s="107"/>
      <c r="AW97" s="107"/>
      <c r="AX97" s="107"/>
      <c r="AY97" s="107"/>
    </row>
    <row r="98" spans="15:51" x14ac:dyDescent="0.25">
      <c r="O98" s="13"/>
      <c r="P98" s="109"/>
      <c r="Q98" s="109"/>
      <c r="R98" s="109"/>
      <c r="S98" s="109"/>
      <c r="T98" s="109"/>
      <c r="AS98" s="107"/>
      <c r="AT98" s="107"/>
      <c r="AU98" s="107"/>
      <c r="AV98" s="107"/>
      <c r="AW98" s="107"/>
      <c r="AX98" s="107"/>
      <c r="AY98" s="107"/>
    </row>
    <row r="99" spans="15:51" x14ac:dyDescent="0.25">
      <c r="O99" s="13"/>
      <c r="P99" s="109"/>
      <c r="Q99" s="109"/>
      <c r="R99" s="109"/>
      <c r="S99" s="109"/>
      <c r="T99" s="109"/>
      <c r="U99" s="109"/>
      <c r="AS99" s="107"/>
      <c r="AT99" s="107"/>
      <c r="AU99" s="107"/>
      <c r="AV99" s="107"/>
      <c r="AW99" s="107"/>
      <c r="AX99" s="107"/>
      <c r="AY99" s="107"/>
    </row>
    <row r="100" spans="15:51" x14ac:dyDescent="0.25">
      <c r="O100" s="13"/>
      <c r="P100" s="109"/>
      <c r="T100" s="109"/>
      <c r="U100" s="109"/>
      <c r="AS100" s="107"/>
      <c r="AT100" s="107"/>
      <c r="AU100" s="107"/>
      <c r="AV100" s="107"/>
      <c r="AW100" s="107"/>
      <c r="AX100" s="107"/>
      <c r="AY100" s="107"/>
    </row>
    <row r="112" spans="15:51" x14ac:dyDescent="0.25">
      <c r="AS112" s="107"/>
      <c r="AT112" s="107"/>
      <c r="AU112" s="107"/>
      <c r="AV112" s="107"/>
      <c r="AW112" s="107"/>
      <c r="AX112" s="107"/>
      <c r="AY112" s="107"/>
    </row>
  </sheetData>
  <protectedRanges>
    <protectedRange sqref="N56:R56 B68 S58:T64 B60:B65 N59:R64 T42 S54:T55 T53" name="Range2_12_5_1_1"/>
    <protectedRange sqref="N10 L10 L6 D6 D8 AD8 AF8 O8:U8 AJ8:AR8 AF10 AR11:AR34 L24:N31 N12:N23 N32:N34 N11:AG11 E11:E34 G11:G34 O12:AG34" name="Range1_16_3_1_1"/>
    <protectedRange sqref="I61 J59:M64 J56:M56 I64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65:H65 F66 E65" name="Range2_2_2_9_2_1_1"/>
    <protectedRange sqref="D63 D66:D67" name="Range2_1_1_1_1_1_9_2_1_1"/>
    <protectedRange sqref="C64 C66" name="Range2_4_1_1_1"/>
    <protectedRange sqref="AS16:AS34" name="Range1_1_1_1"/>
    <protectedRange sqref="P3:U5" name="Range1_16_1_1_1_1"/>
    <protectedRange sqref="C67 C65 C62" name="Range2_1_3_1_1"/>
    <protectedRange sqref="H11:H34" name="Range1_1_1_1_1_1_1"/>
    <protectedRange sqref="B66:B67 J57:R58 D64:D65 I62:I63 Z55:Z56 S56:Y57 AA56:AU57 E66:E67 G66:H67 F67" name="Range2_2_1_10_1_1_1_2"/>
    <protectedRange sqref="C63" name="Range2_2_1_10_2_1_1_1"/>
    <protectedRange sqref="G62:H62 D60 F63 E62 N54:R55" name="Range2_12_1_6_1_1"/>
    <protectedRange sqref="D55:D56 I58:I60 I55:M55 G63:H64 G56:H58 E63:E64 F64:F65 F57:F59 E56:E58 J54:M54" name="Range2_2_12_1_7_1_1"/>
    <protectedRange sqref="D61:D62" name="Range2_1_1_1_1_11_1_2_1_1"/>
    <protectedRange sqref="E59 G59:H59 F60" name="Range2_2_2_9_1_1_1_1"/>
    <protectedRange sqref="D57" name="Range2_1_1_1_1_1_9_1_1_1_1"/>
    <protectedRange sqref="C61 C56" name="Range2_1_1_2_1_1"/>
    <protectedRange sqref="C60" name="Range2_1_2_2_1_1"/>
    <protectedRange sqref="C59" name="Range2_3_2_1_1"/>
    <protectedRange sqref="F55:F56 E55 G55:H55" name="Range2_2_12_1_1_1_1_1"/>
    <protectedRange sqref="C55" name="Range2_1_4_2_1_1_1"/>
    <protectedRange sqref="C57:C58" name="Range2_5_1_1_1"/>
    <protectedRange sqref="E60:E61 F61:F62 G60:H61 I56:I57" name="Range2_2_1_1_1_1"/>
    <protectedRange sqref="D58:D59" name="Range2_1_1_1_1_1_1_1_1"/>
    <protectedRange sqref="AS11:AS15" name="Range1_4_1_1_1_1"/>
    <protectedRange sqref="J11:J15 J26:J34" name="Range1_1_2_1_10_1_1_1_1"/>
    <protectedRange sqref="R71" name="Range2_2_1_10_1_1_1_1_1"/>
    <protectedRange sqref="T41" name="Range2_12_5_1_1_4"/>
    <protectedRange sqref="B41:B42" name="Range2_12_5_1_1_1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G42:H42" name="Range2_2_12_1_3_1_1_1_1_1_4_1_1"/>
    <protectedRange sqref="E42:F42" name="Range2_2_12_1_7_1_1_3_1_1"/>
    <protectedRange sqref="I41:J41" name="Range2_2_12_1_4_2_1_1_1_2_1_1"/>
    <protectedRange sqref="S42" name="Range2_12_5_1_1_2_3_1"/>
    <protectedRange sqref="Q42:R42" name="Range2_12_1_6_1_1_1_1_2_1"/>
    <protectedRange sqref="N42:P42" name="Range2_12_1_2_3_1_1_1_1_2_1"/>
    <protectedRange sqref="I42:M42" name="Range2_2_12_1_4_3_1_1_1_1_2_1"/>
    <protectedRange sqref="D42" name="Range2_2_12_1_3_1_2_1_1_1_2_1_2_1"/>
    <protectedRange sqref="S53" name="Range2_12_2_1_1_1_2_1_1"/>
    <protectedRange sqref="Q53:R53" name="Range2_12_1_6_1_1_1_2_3_1_1_3_1_1_1_1_1_1"/>
    <protectedRange sqref="N53:P53" name="Range2_12_1_2_3_1_1_1_2_3_1_1_3_1_1_1_1_1_1"/>
    <protectedRange sqref="J53:M53" name="Range2_2_12_1_4_3_1_1_1_3_3_1_1_3_1_1_1_1_1_1"/>
    <protectedRange sqref="Q49:Q50 R48 T51:T52 T47" name="Range2_12_5_1_1_3"/>
    <protectedRange sqref="T45:T46" name="Range2_12_5_1_1_2_2"/>
    <protectedRange sqref="P49:P50 Q48 S51:S52 S45:S47" name="Range2_12_4_1_1_1_4_2_2_2"/>
    <protectedRange sqref="N49:O50 O48:P48 Q51:R52 Q45:R47" name="Range2_12_1_6_1_1_1_2_3_2_1_1_3"/>
    <protectedRange sqref="K49:M50 L48:N48 N51:P52 N45:P47" name="Range2_12_1_2_3_1_1_1_2_3_2_1_1_3"/>
    <protectedRange sqref="H49:J50 I48:K48 K51:M52 K45:M47" name="Range2_2_12_1_4_3_1_1_1_3_3_2_1_1_3"/>
    <protectedRange sqref="G49:G50 H48 J51:J52 J45:J47" name="Range2_2_12_1_4_3_1_1_1_3_2_1_2_2"/>
    <protectedRange sqref="D49:E49 E48:F48 G47:H47" name="Range2_2_12_1_3_1_2_1_1_1_2_1_1_1_1_1_1_2_1_1"/>
    <protectedRange sqref="C48 D47:E47" name="Range2_2_12_1_3_1_2_1_1_1_2_1_1_1_1_3_1_1_1_1"/>
    <protectedRange sqref="C49 D48 F47" name="Range2_2_12_1_3_1_2_1_1_1_3_1_1_1_1_1_3_1_1_1_1"/>
    <protectedRange sqref="F49 G48 I47" name="Range2_2_12_1_4_3_1_1_1_2_1_2_1_1_3_1_1_1_1_1_1"/>
    <protectedRange sqref="T44" name="Range2_12_5_1_1_2_1_1"/>
    <protectedRange sqref="E45:H46" name="Range2_2_12_1_3_1_2_1_1_1_1_2_1_1_1_1_1_1"/>
    <protectedRange sqref="D45:D46" name="Range2_2_12_1_3_1_2_1_1_1_2_1_2_3_1_1_1_1"/>
    <protectedRange sqref="T43" name="Range2_12_5_1_1_6_1_1_1_1_1_1_1"/>
    <protectedRange sqref="S43" name="Range2_12_5_1_1_5_3_1_1_1_1_1_1_1"/>
    <protectedRange sqref="Q43:R43" name="Range2_12_1_6_1_1_1_2_3_2_1_1_2_1_1_1_1_1"/>
    <protectedRange sqref="N43:P43" name="Range2_12_1_2_3_1_1_1_2_3_2_1_1_2_1_1_1_1_1"/>
    <protectedRange sqref="J43:M43" name="Range2_2_12_1_4_3_1_1_1_3_3_2_1_1_2_1_1_1_1_1"/>
    <protectedRange sqref="I43" name="Range2_2_12_1_4_3_1_1_1_2_1_2_2_1_2_1_1_1_1_1"/>
    <protectedRange sqref="G43:H43 D43:E43" name="Range2_2_12_1_3_1_2_1_1_1_2_1_3_2_1_2_1_1_1_1_1"/>
    <protectedRange sqref="F43" name="Range2_2_12_1_3_1_2_1_1_1_1_1_2_2_1_2_1_1_1_1_1"/>
    <protectedRange sqref="S44" name="Range2_12_4_1_1_1_4_2_2_1_1"/>
    <protectedRange sqref="Q44:R44" name="Range2_12_1_6_1_1_1_2_3_2_1_1_1_1"/>
    <protectedRange sqref="N44:P44" name="Range2_12_1_2_3_1_1_1_2_3_2_1_1_1_1"/>
    <protectedRange sqref="K44:M44" name="Range2_2_12_1_4_3_1_1_1_3_3_2_1_1_1_1"/>
    <protectedRange sqref="J44" name="Range2_2_12_1_4_3_1_1_1_3_2_1_2_1_1"/>
    <protectedRange sqref="D44:E44" name="Range2_2_12_1_3_1_2_1_1_1_2_1_2_3_2_1_1"/>
    <protectedRange sqref="I44" name="Range2_2_12_1_4_2_1_1_1_4_1_2_1_1_1_2_1_1"/>
    <protectedRange sqref="F44:H44" name="Range2_2_12_1_3_1_1_1_1_1_4_1_2_1_2_1_2_1_1"/>
    <protectedRange sqref="I45:I46" name="Range2_2_12_1_4_2_1_1_1_4_1_2_1_1_1_2_2_1"/>
    <protectedRange sqref="B57:B59" name="Range2_12_5_1_1_2"/>
    <protectedRange sqref="B56" name="Range2_12_5_1_1_2_1_4_1_1_1_2_1_1_1_1_1_1_1"/>
    <protectedRange sqref="B54:B55" name="Range2_12_5_1_1_2_1"/>
    <protectedRange sqref="I51" name="Range2_2_12_1_7_1_1_2_2"/>
    <protectedRange sqref="F50" name="Range2_2_12_1_4_3_1_1_1_3_3_1_1_3_1_1_1_1_1_1_2"/>
    <protectedRange sqref="C50:E50" name="Range2_2_12_1_3_1_2_1_1_1_1_2_1_1_1_1_1_1_2"/>
    <protectedRange sqref="G51:H51" name="Range2_2_12_1_3_1_2_1_1_1_2_1_1_1_1_1_1_2_1_1_1_1_1"/>
    <protectedRange sqref="D51:E51" name="Range2_2_12_1_3_1_2_1_1_1_2_1_1_1_1_3_1_1_1_1_1_2_1"/>
    <protectedRange sqref="F51" name="Range2_2_12_1_3_1_2_1_1_1_3_1_1_1_1_1_3_1_1_1_1_1_1_1"/>
    <protectedRange sqref="I53:I54" name="Range2_2_12_1_7_1_1_2_2_1"/>
    <protectedRange sqref="I52" name="Range2_2_12_1_4_3_1_1_1_3_3_1_1_3_1_1_1_1_1_1_2_1"/>
    <protectedRange sqref="E52:H52" name="Range2_2_12_1_3_1_2_1_1_1_1_2_1_1_1_1_1_1_2_1"/>
    <protectedRange sqref="D52" name="Range2_2_12_1_3_1_2_1_1_1_2_1_2_3_1_1_1_1_1_1"/>
    <protectedRange sqref="G54:H54" name="Range2_2_12_1_3_3_1_1_1_2_1_1_1_1_1_1_1_1_1_1_1_1_1_1_1"/>
    <protectedRange sqref="G53:H53" name="Range2_2_12_1_3_1_2_1_1_1_2_1_1_1_1_1_1_2_1_1_1_1_1_2"/>
    <protectedRange sqref="D53:E53" name="Range2_2_12_1_3_1_2_1_1_1_2_1_1_1_1_3_1_1_1_1_1_2_1_1"/>
    <protectedRange sqref="F53:F54" name="Range2_2_12_1_3_1_2_1_1_1_3_1_1_1_1_1_3_1_1_1_1_1_1_1_1"/>
    <protectedRange sqref="D54:E54" name="Range2_2_12_1_3_1_2_1_1_1_3_1_1_1_1_1_1_1_2_1_1_1_1_1_1"/>
    <protectedRange sqref="Q10 AG10 AP10" name="Range1_16_3_1_1_1_1_1"/>
    <protectedRange sqref="B44" name="Range2_12_5_1_1_1_2_2_1_1_1_1_1_1_1_1_1_1_1_1_1_1_1_1_1_1_1_1_1_1_1_1_1_1_1_1_1_1"/>
    <protectedRange sqref="B45" name="Range2_12_5_1_1_1_2_2_1_1_1_1_1_1_1_1_1_1_1_2_1_1_1_1_1_1_1_1_1_1_1_1_1_1_1_1_1_1_1_1_1_1_1_1_1_1_1_1_1_1_1_1_1_1"/>
    <protectedRange sqref="B43" name="Range2_12_5_1_1_1_2_1_1_1_1_1_1_1_1_1_1_1_2_1_1_1_1_1_1_1_1_1_1_1_1_1_1_1"/>
    <protectedRange sqref="B46" name="Range2_12_5_1_1_1_2_2_1_1_1_1_1_1_1_1_1_1_1_2_1_1_1_2_1_1_1_2_1_1_1_3_1_1_1_1_1_1_1_1_1_1_1_1_1_1_1_1_1_1_1_1_1_1_1_1_1_1_1_1_1"/>
    <protectedRange sqref="F11:F22" name="Range1_16_3_1_1_2_1_1_1_2_1"/>
    <protectedRange sqref="B47" name="Range2_12_5_1_1_1_2_1_1_1_1_1_1_1_1_1_1_1_2_1_2_1_1_1_1_1_1_1_1_1_2_1_1_1_1_1_1_1_1_1_1_1_1_1"/>
    <protectedRange sqref="B48" name="Range2_12_5_1_1_1_1_1_2_1_1_1_1_1_1_1_1_1_1_1_1_1_1_1_1_1_1_1_1_2"/>
    <protectedRange sqref="B49" name="Range2_12_5_1_1_1_1_1_2_1_1_2_1_1_1_1_1_1_1_1_1_1_1_1_1_1_1_1_1_2"/>
    <protectedRange sqref="B50" name="Range2_12_5_1_1_1_2_2_1_1_1_1_1_1_1_1_1_1_1_2_1_1_1_2_1_1_1_1_1_1_1_1_1_1_1_1_1_1_1_1_2"/>
    <protectedRange sqref="B52" name="Range2_12_5_1_1_1_2_2_1_1_1_1_1_1_1_1_1_1_1_2_1_1_1_1_1_1_1_1_1_3_1_3_1_2_1_1_1_1_1_1_1_1_1_1_1_1_1_2_1_1_1_1_1_2"/>
    <protectedRange sqref="B51" name="Range2_12_5_1_1_1_1_1_2_1_2_1_1_1_2_1_1_1_1_1_1_1_1_1_1_2_1_1_1_1_1_2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771" priority="5" operator="containsText" text="N/A">
      <formula>NOT(ISERROR(SEARCH("N/A",X11)))</formula>
    </cfRule>
    <cfRule type="cellIs" dxfId="770" priority="23" operator="equal">
      <formula>0</formula>
    </cfRule>
  </conditionalFormatting>
  <conditionalFormatting sqref="X11:AE34">
    <cfRule type="cellIs" dxfId="769" priority="22" operator="greaterThanOrEqual">
      <formula>1185</formula>
    </cfRule>
  </conditionalFormatting>
  <conditionalFormatting sqref="X11:AE34">
    <cfRule type="cellIs" dxfId="768" priority="21" operator="between">
      <formula>0.1</formula>
      <formula>1184</formula>
    </cfRule>
  </conditionalFormatting>
  <conditionalFormatting sqref="X8 AO18:AO32 AJ11:AO17 AJ18:AN34">
    <cfRule type="cellIs" dxfId="767" priority="20" operator="equal">
      <formula>0</formula>
    </cfRule>
  </conditionalFormatting>
  <conditionalFormatting sqref="X8 AO18:AO32 AJ11:AO17 AJ18:AN34">
    <cfRule type="cellIs" dxfId="766" priority="19" operator="greaterThan">
      <formula>1179</formula>
    </cfRule>
  </conditionalFormatting>
  <conditionalFormatting sqref="X8 AO18:AO32 AJ11:AO17 AJ18:AN34">
    <cfRule type="cellIs" dxfId="765" priority="18" operator="greaterThan">
      <formula>99</formula>
    </cfRule>
  </conditionalFormatting>
  <conditionalFormatting sqref="X8 AO18:AO32 AJ11:AO17 AJ18:AN34">
    <cfRule type="cellIs" dxfId="764" priority="17" operator="greaterThan">
      <formula>0.99</formula>
    </cfRule>
  </conditionalFormatting>
  <conditionalFormatting sqref="AB8">
    <cfRule type="cellIs" dxfId="763" priority="16" operator="equal">
      <formula>0</formula>
    </cfRule>
  </conditionalFormatting>
  <conditionalFormatting sqref="AB8">
    <cfRule type="cellIs" dxfId="762" priority="15" operator="greaterThan">
      <formula>1179</formula>
    </cfRule>
  </conditionalFormatting>
  <conditionalFormatting sqref="AB8">
    <cfRule type="cellIs" dxfId="761" priority="14" operator="greaterThan">
      <formula>99</formula>
    </cfRule>
  </conditionalFormatting>
  <conditionalFormatting sqref="AB8">
    <cfRule type="cellIs" dxfId="760" priority="13" operator="greaterThan">
      <formula>0.99</formula>
    </cfRule>
  </conditionalFormatting>
  <conditionalFormatting sqref="AQ11:AQ34 AO33:AO34">
    <cfRule type="cellIs" dxfId="759" priority="12" operator="equal">
      <formula>0</formula>
    </cfRule>
  </conditionalFormatting>
  <conditionalFormatting sqref="AQ11:AQ34 AO33:AO34">
    <cfRule type="cellIs" dxfId="758" priority="11" operator="greaterThan">
      <formula>1179</formula>
    </cfRule>
  </conditionalFormatting>
  <conditionalFormatting sqref="AQ11:AQ34 AO33:AO34">
    <cfRule type="cellIs" dxfId="757" priority="10" operator="greaterThan">
      <formula>99</formula>
    </cfRule>
  </conditionalFormatting>
  <conditionalFormatting sqref="AQ11:AQ34 AO33:AO34">
    <cfRule type="cellIs" dxfId="756" priority="9" operator="greaterThan">
      <formula>0.99</formula>
    </cfRule>
  </conditionalFormatting>
  <conditionalFormatting sqref="AI11:AI34">
    <cfRule type="cellIs" dxfId="755" priority="8" operator="greaterThan">
      <formula>$AI$8</formula>
    </cfRule>
  </conditionalFormatting>
  <conditionalFormatting sqref="AH11:AH34">
    <cfRule type="cellIs" dxfId="754" priority="6" operator="greaterThan">
      <formula>$AH$8</formula>
    </cfRule>
    <cfRule type="cellIs" dxfId="753" priority="7" operator="greaterThan">
      <formula>$AH$8</formula>
    </cfRule>
  </conditionalFormatting>
  <conditionalFormatting sqref="AP11:AP34">
    <cfRule type="cellIs" dxfId="752" priority="4" operator="equal">
      <formula>0</formula>
    </cfRule>
  </conditionalFormatting>
  <conditionalFormatting sqref="AP11:AP34">
    <cfRule type="cellIs" dxfId="751" priority="3" operator="greaterThan">
      <formula>1179</formula>
    </cfRule>
  </conditionalFormatting>
  <conditionalFormatting sqref="AP11:AP34">
    <cfRule type="cellIs" dxfId="750" priority="2" operator="greaterThan">
      <formula>99</formula>
    </cfRule>
  </conditionalFormatting>
  <conditionalFormatting sqref="AP11:AP34">
    <cfRule type="cellIs" dxfId="749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12"/>
  <sheetViews>
    <sheetView topLeftCell="R18" zoomScaleNormal="100" workbookViewId="0">
      <selection activeCell="R34" sqref="R34"/>
    </sheetView>
  </sheetViews>
  <sheetFormatPr defaultRowHeight="15" x14ac:dyDescent="0.25"/>
  <cols>
    <col min="1" max="1" width="5.7109375" style="107" customWidth="1"/>
    <col min="2" max="2" width="10.28515625" style="107" customWidth="1"/>
    <col min="3" max="3" width="14" style="107" customWidth="1"/>
    <col min="4" max="7" width="9.140625" style="107"/>
    <col min="8" max="8" width="20.42578125" style="107" customWidth="1"/>
    <col min="9" max="10" width="9.140625" style="107"/>
    <col min="11" max="11" width="9" style="107" customWidth="1"/>
    <col min="12" max="14" width="9.140625" style="107" hidden="1" customWidth="1"/>
    <col min="15" max="16" width="9.28515625" style="107" bestFit="1" customWidth="1"/>
    <col min="17" max="18" width="9.140625" style="107" customWidth="1"/>
    <col min="19" max="19" width="11.5703125" style="107" bestFit="1" customWidth="1"/>
    <col min="20" max="20" width="10.5703125" style="107" bestFit="1" customWidth="1"/>
    <col min="21" max="22" width="9.28515625" style="107" bestFit="1" customWidth="1"/>
    <col min="23" max="23" width="9.140625" style="107"/>
    <col min="24" max="28" width="9.28515625" style="107" bestFit="1" customWidth="1"/>
    <col min="29" max="32" width="9.140625" style="107"/>
    <col min="33" max="33" width="10.5703125" style="107" bestFit="1" customWidth="1"/>
    <col min="34" max="35" width="9.28515625" style="107" bestFit="1" customWidth="1"/>
    <col min="36" max="44" width="9.140625" style="107"/>
    <col min="45" max="45" width="83.85546875" style="13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07"/>
  </cols>
  <sheetData>
    <row r="2" spans="2:51" ht="21" x14ac:dyDescent="0.25">
      <c r="B2" s="3"/>
      <c r="C2" s="109"/>
      <c r="D2" s="109"/>
      <c r="E2" s="4"/>
      <c r="F2" s="4"/>
      <c r="G2" s="109"/>
      <c r="H2" s="5"/>
      <c r="I2" s="5"/>
      <c r="J2" s="109"/>
      <c r="K2" s="5"/>
      <c r="L2" s="5"/>
      <c r="M2" s="109"/>
      <c r="N2" s="109"/>
      <c r="O2" s="6"/>
      <c r="P2" s="7" t="s">
        <v>0</v>
      </c>
      <c r="Q2" s="7"/>
      <c r="R2" s="8"/>
      <c r="S2" s="9"/>
      <c r="T2" s="10"/>
      <c r="U2" s="10"/>
      <c r="V2" s="11"/>
      <c r="W2" s="12"/>
      <c r="X2" s="10"/>
      <c r="Y2" s="10"/>
      <c r="Z2" s="10"/>
      <c r="AA2" s="10"/>
      <c r="AB2" s="10"/>
      <c r="AC2" s="10"/>
      <c r="AD2" s="10"/>
      <c r="AE2" s="10"/>
      <c r="AM2" s="109"/>
      <c r="AN2" s="109"/>
      <c r="AO2" s="109"/>
      <c r="AP2" s="109"/>
      <c r="AQ2" s="109"/>
      <c r="AR2" s="109"/>
    </row>
    <row r="3" spans="2:51" ht="15.75" customHeight="1" x14ac:dyDescent="0.25">
      <c r="B3" s="14" t="s">
        <v>1</v>
      </c>
      <c r="C3" s="14"/>
      <c r="D3" s="14"/>
      <c r="E3" s="109"/>
      <c r="F3" s="5"/>
      <c r="G3" s="5"/>
      <c r="H3" s="109"/>
      <c r="I3" s="109"/>
      <c r="J3" s="109"/>
      <c r="K3" s="15"/>
      <c r="L3" s="16"/>
      <c r="M3" s="109"/>
      <c r="N3" s="109"/>
      <c r="O3" s="17" t="s">
        <v>2</v>
      </c>
      <c r="P3" s="324" t="s">
        <v>126</v>
      </c>
      <c r="Q3" s="325"/>
      <c r="R3" s="325"/>
      <c r="S3" s="325"/>
      <c r="T3" s="325"/>
      <c r="U3" s="326"/>
      <c r="V3" s="18"/>
      <c r="W3" s="18"/>
      <c r="X3" s="18"/>
      <c r="Y3" s="18"/>
      <c r="Z3" s="18"/>
      <c r="AH3" s="109"/>
      <c r="AI3" s="109"/>
      <c r="AJ3" s="109"/>
      <c r="AK3" s="109"/>
      <c r="AL3" s="13"/>
      <c r="AM3" s="109"/>
      <c r="AN3" s="109"/>
      <c r="AO3" s="109"/>
      <c r="AP3" s="109"/>
      <c r="AQ3" s="109"/>
      <c r="AR3" s="109"/>
      <c r="AS3" s="109"/>
    </row>
    <row r="4" spans="2:51" x14ac:dyDescent="0.25">
      <c r="B4" s="19" t="s">
        <v>3</v>
      </c>
      <c r="C4" s="19"/>
      <c r="D4" s="19"/>
      <c r="E4" s="109"/>
      <c r="F4" s="20"/>
      <c r="G4" s="109"/>
      <c r="H4" s="109"/>
      <c r="I4" s="109"/>
      <c r="J4" s="109"/>
      <c r="K4" s="109"/>
      <c r="L4" s="109"/>
      <c r="M4" s="109"/>
      <c r="N4" s="109"/>
      <c r="O4" s="17" t="s">
        <v>4</v>
      </c>
      <c r="P4" s="324" t="s">
        <v>132</v>
      </c>
      <c r="Q4" s="325"/>
      <c r="R4" s="325"/>
      <c r="S4" s="325"/>
      <c r="T4" s="325"/>
      <c r="U4" s="326"/>
      <c r="V4" s="18"/>
      <c r="W4" s="18"/>
      <c r="X4" s="18"/>
      <c r="Y4" s="18"/>
      <c r="Z4" s="18"/>
      <c r="AH4" s="109"/>
      <c r="AI4" s="109"/>
      <c r="AJ4" s="109"/>
      <c r="AK4" s="109"/>
      <c r="AL4" s="13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1"/>
      <c r="F5" s="21"/>
      <c r="G5" s="109"/>
      <c r="H5" s="109"/>
      <c r="I5" s="109"/>
      <c r="J5" s="109"/>
      <c r="K5" s="109"/>
      <c r="L5" s="109"/>
      <c r="M5" s="109"/>
      <c r="N5" s="109"/>
      <c r="O5" s="17" t="s">
        <v>5</v>
      </c>
      <c r="P5" s="324" t="s">
        <v>131</v>
      </c>
      <c r="Q5" s="325"/>
      <c r="R5" s="325"/>
      <c r="S5" s="325"/>
      <c r="T5" s="325"/>
      <c r="U5" s="326"/>
      <c r="V5" s="18"/>
      <c r="W5" s="18"/>
      <c r="X5" s="18"/>
      <c r="Y5" s="18"/>
      <c r="Z5" s="18"/>
      <c r="AH5" s="109"/>
      <c r="AI5" s="109"/>
      <c r="AJ5" s="109"/>
      <c r="AK5" s="109"/>
      <c r="AL5" s="13"/>
      <c r="AM5" s="109"/>
      <c r="AN5" s="109"/>
      <c r="AO5" s="109"/>
      <c r="AP5" s="109"/>
      <c r="AQ5" s="109"/>
      <c r="AR5" s="109"/>
      <c r="AS5" s="109"/>
    </row>
    <row r="6" spans="2:51" x14ac:dyDescent="0.25">
      <c r="B6" s="324" t="s">
        <v>6</v>
      </c>
      <c r="C6" s="326"/>
      <c r="D6" s="327" t="s">
        <v>7</v>
      </c>
      <c r="E6" s="328"/>
      <c r="F6" s="328"/>
      <c r="G6" s="328"/>
      <c r="H6" s="329"/>
      <c r="I6" s="109"/>
      <c r="J6" s="109"/>
      <c r="K6" s="193"/>
      <c r="L6" s="330">
        <v>41686</v>
      </c>
      <c r="M6" s="331"/>
      <c r="N6" s="22"/>
      <c r="O6" s="22"/>
      <c r="P6" s="23"/>
      <c r="Q6" s="23"/>
      <c r="R6" s="23"/>
      <c r="S6" s="23"/>
      <c r="T6" s="23"/>
      <c r="U6" s="23"/>
      <c r="V6" s="23"/>
      <c r="W6" s="24"/>
      <c r="X6" s="24"/>
      <c r="Y6" s="24"/>
      <c r="Z6" s="24"/>
      <c r="AA6" s="24"/>
      <c r="AB6" s="24"/>
      <c r="AC6" s="24"/>
      <c r="AD6" s="24"/>
      <c r="AE6" s="24"/>
      <c r="AJ6" s="25"/>
      <c r="AM6" s="26"/>
      <c r="AN6" s="26"/>
      <c r="AO6" s="26"/>
      <c r="AP6" s="26"/>
      <c r="AQ6" s="26"/>
      <c r="AR6" s="26"/>
      <c r="AS6" s="27"/>
    </row>
    <row r="7" spans="2:51" ht="36" x14ac:dyDescent="0.25">
      <c r="B7" s="332" t="s">
        <v>8</v>
      </c>
      <c r="C7" s="333"/>
      <c r="D7" s="332" t="s">
        <v>9</v>
      </c>
      <c r="E7" s="334"/>
      <c r="F7" s="334"/>
      <c r="G7" s="333"/>
      <c r="H7" s="197" t="s">
        <v>10</v>
      </c>
      <c r="I7" s="196" t="s">
        <v>11</v>
      </c>
      <c r="J7" s="196" t="s">
        <v>12</v>
      </c>
      <c r="K7" s="196" t="s">
        <v>13</v>
      </c>
      <c r="L7" s="13"/>
      <c r="M7" s="13"/>
      <c r="N7" s="13"/>
      <c r="O7" s="197" t="s">
        <v>14</v>
      </c>
      <c r="P7" s="332" t="s">
        <v>15</v>
      </c>
      <c r="Q7" s="334"/>
      <c r="R7" s="334"/>
      <c r="S7" s="334"/>
      <c r="T7" s="333"/>
      <c r="U7" s="345" t="s">
        <v>16</v>
      </c>
      <c r="V7" s="345"/>
      <c r="W7" s="196" t="s">
        <v>17</v>
      </c>
      <c r="X7" s="332" t="s">
        <v>18</v>
      </c>
      <c r="Y7" s="333"/>
      <c r="Z7" s="332" t="s">
        <v>19</v>
      </c>
      <c r="AA7" s="333"/>
      <c r="AB7" s="332" t="s">
        <v>20</v>
      </c>
      <c r="AC7" s="333"/>
      <c r="AD7" s="332" t="s">
        <v>21</v>
      </c>
      <c r="AE7" s="333"/>
      <c r="AF7" s="196" t="s">
        <v>22</v>
      </c>
      <c r="AG7" s="196" t="s">
        <v>23</v>
      </c>
      <c r="AH7" s="196" t="s">
        <v>24</v>
      </c>
      <c r="AI7" s="196" t="s">
        <v>25</v>
      </c>
      <c r="AJ7" s="332" t="s">
        <v>26</v>
      </c>
      <c r="AK7" s="334"/>
      <c r="AL7" s="334"/>
      <c r="AM7" s="334"/>
      <c r="AN7" s="333"/>
      <c r="AO7" s="332" t="s">
        <v>27</v>
      </c>
      <c r="AP7" s="334"/>
      <c r="AQ7" s="333"/>
      <c r="AR7" s="196" t="s">
        <v>28</v>
      </c>
      <c r="AS7" s="28"/>
      <c r="AT7" s="13"/>
      <c r="AU7" s="13"/>
      <c r="AV7" s="13"/>
      <c r="AW7" s="13"/>
      <c r="AX7" s="13"/>
      <c r="AY7" s="13"/>
    </row>
    <row r="8" spans="2:51" x14ac:dyDescent="0.25">
      <c r="B8" s="335">
        <v>42226</v>
      </c>
      <c r="C8" s="336"/>
      <c r="D8" s="337" t="s">
        <v>29</v>
      </c>
      <c r="E8" s="338"/>
      <c r="F8" s="338"/>
      <c r="G8" s="339"/>
      <c r="H8" s="29"/>
      <c r="I8" s="337" t="s">
        <v>29</v>
      </c>
      <c r="J8" s="338"/>
      <c r="K8" s="339"/>
      <c r="L8" s="30"/>
      <c r="M8" s="30"/>
      <c r="N8" s="30"/>
      <c r="O8" s="29" t="s">
        <v>30</v>
      </c>
      <c r="P8" s="29" t="s">
        <v>30</v>
      </c>
      <c r="Q8" s="29" t="s">
        <v>31</v>
      </c>
      <c r="R8" s="29" t="s">
        <v>31</v>
      </c>
      <c r="S8" s="29" t="s">
        <v>30</v>
      </c>
      <c r="T8" s="29" t="s">
        <v>32</v>
      </c>
      <c r="U8" s="340" t="s">
        <v>33</v>
      </c>
      <c r="V8" s="340"/>
      <c r="W8" s="31" t="s">
        <v>133</v>
      </c>
      <c r="X8" s="341">
        <v>0</v>
      </c>
      <c r="Y8" s="342"/>
      <c r="Z8" s="343" t="s">
        <v>35</v>
      </c>
      <c r="AA8" s="344"/>
      <c r="AB8" s="341">
        <v>1185</v>
      </c>
      <c r="AC8" s="342"/>
      <c r="AD8" s="346">
        <v>800</v>
      </c>
      <c r="AE8" s="347"/>
      <c r="AF8" s="29"/>
      <c r="AG8" s="31">
        <f>AG34-AG10</f>
        <v>24704</v>
      </c>
      <c r="AH8" s="32"/>
      <c r="AI8" s="32"/>
      <c r="AJ8" s="29" t="s">
        <v>36</v>
      </c>
      <c r="AK8" s="29" t="s">
        <v>36</v>
      </c>
      <c r="AL8" s="29" t="s">
        <v>36</v>
      </c>
      <c r="AM8" s="29" t="s">
        <v>36</v>
      </c>
      <c r="AN8" s="29" t="s">
        <v>36</v>
      </c>
      <c r="AO8" s="29" t="s">
        <v>36</v>
      </c>
      <c r="AP8" s="29" t="s">
        <v>31</v>
      </c>
      <c r="AQ8" s="29" t="s">
        <v>31</v>
      </c>
      <c r="AR8" s="29" t="s">
        <v>37</v>
      </c>
      <c r="AS8" s="28"/>
      <c r="AV8" s="33" t="s">
        <v>38</v>
      </c>
    </row>
    <row r="9" spans="2:51" ht="60" x14ac:dyDescent="0.25">
      <c r="B9" s="348" t="s">
        <v>39</v>
      </c>
      <c r="C9" s="348"/>
      <c r="D9" s="349" t="s">
        <v>40</v>
      </c>
      <c r="E9" s="350"/>
      <c r="F9" s="351" t="s">
        <v>41</v>
      </c>
      <c r="G9" s="350"/>
      <c r="H9" s="352" t="s">
        <v>42</v>
      </c>
      <c r="I9" s="348" t="s">
        <v>43</v>
      </c>
      <c r="J9" s="348"/>
      <c r="K9" s="348"/>
      <c r="L9" s="196" t="s">
        <v>44</v>
      </c>
      <c r="M9" s="345" t="s">
        <v>45</v>
      </c>
      <c r="N9" s="34" t="s">
        <v>46</v>
      </c>
      <c r="O9" s="353" t="s">
        <v>47</v>
      </c>
      <c r="P9" s="353" t="s">
        <v>48</v>
      </c>
      <c r="Q9" s="35" t="s">
        <v>49</v>
      </c>
      <c r="R9" s="360" t="s">
        <v>50</v>
      </c>
      <c r="S9" s="361"/>
      <c r="T9" s="362"/>
      <c r="U9" s="194" t="s">
        <v>51</v>
      </c>
      <c r="V9" s="194" t="s">
        <v>52</v>
      </c>
      <c r="W9" s="348" t="s">
        <v>53</v>
      </c>
      <c r="X9" s="366" t="s">
        <v>54</v>
      </c>
      <c r="Y9" s="367"/>
      <c r="Z9" s="367"/>
      <c r="AA9" s="367"/>
      <c r="AB9" s="367"/>
      <c r="AC9" s="367"/>
      <c r="AD9" s="367"/>
      <c r="AE9" s="368"/>
      <c r="AF9" s="192" t="s">
        <v>55</v>
      </c>
      <c r="AG9" s="192" t="s">
        <v>56</v>
      </c>
      <c r="AH9" s="355" t="s">
        <v>57</v>
      </c>
      <c r="AI9" s="369" t="s">
        <v>58</v>
      </c>
      <c r="AJ9" s="194" t="s">
        <v>59</v>
      </c>
      <c r="AK9" s="194" t="s">
        <v>60</v>
      </c>
      <c r="AL9" s="194" t="s">
        <v>61</v>
      </c>
      <c r="AM9" s="194" t="s">
        <v>62</v>
      </c>
      <c r="AN9" s="194" t="s">
        <v>63</v>
      </c>
      <c r="AO9" s="194" t="s">
        <v>64</v>
      </c>
      <c r="AP9" s="194" t="s">
        <v>65</v>
      </c>
      <c r="AQ9" s="353" t="s">
        <v>66</v>
      </c>
      <c r="AR9" s="194" t="s">
        <v>67</v>
      </c>
      <c r="AS9" s="355" t="s">
        <v>68</v>
      </c>
      <c r="AV9" s="36" t="s">
        <v>69</v>
      </c>
      <c r="AW9" s="36" t="s">
        <v>70</v>
      </c>
      <c r="AY9" s="37" t="s">
        <v>71</v>
      </c>
    </row>
    <row r="10" spans="2:51" x14ac:dyDescent="0.25">
      <c r="B10" s="194" t="s">
        <v>72</v>
      </c>
      <c r="C10" s="194" t="s">
        <v>73</v>
      </c>
      <c r="D10" s="194" t="s">
        <v>74</v>
      </c>
      <c r="E10" s="194" t="s">
        <v>75</v>
      </c>
      <c r="F10" s="194" t="s">
        <v>74</v>
      </c>
      <c r="G10" s="194" t="s">
        <v>75</v>
      </c>
      <c r="H10" s="352"/>
      <c r="I10" s="194" t="s">
        <v>75</v>
      </c>
      <c r="J10" s="194" t="s">
        <v>75</v>
      </c>
      <c r="K10" s="194" t="s">
        <v>75</v>
      </c>
      <c r="L10" s="29" t="s">
        <v>29</v>
      </c>
      <c r="M10" s="345"/>
      <c r="N10" s="29" t="s">
        <v>29</v>
      </c>
      <c r="O10" s="354"/>
      <c r="P10" s="354"/>
      <c r="Q10" s="2">
        <f>'[1]AUG 9'!Q34</f>
        <v>47221956</v>
      </c>
      <c r="R10" s="363"/>
      <c r="S10" s="364"/>
      <c r="T10" s="365"/>
      <c r="U10" s="194" t="s">
        <v>75</v>
      </c>
      <c r="V10" s="194" t="s">
        <v>75</v>
      </c>
      <c r="W10" s="348"/>
      <c r="X10" s="38" t="s">
        <v>76</v>
      </c>
      <c r="Y10" s="38" t="s">
        <v>77</v>
      </c>
      <c r="Z10" s="38" t="s">
        <v>78</v>
      </c>
      <c r="AA10" s="38" t="s">
        <v>79</v>
      </c>
      <c r="AB10" s="38" t="s">
        <v>80</v>
      </c>
      <c r="AC10" s="38" t="s">
        <v>81</v>
      </c>
      <c r="AD10" s="38" t="s">
        <v>82</v>
      </c>
      <c r="AE10" s="38" t="s">
        <v>83</v>
      </c>
      <c r="AF10" s="39"/>
      <c r="AG10" s="2">
        <f>'[2]AUG 9'!AG34</f>
        <v>39399180</v>
      </c>
      <c r="AH10" s="355"/>
      <c r="AI10" s="370"/>
      <c r="AJ10" s="194" t="s">
        <v>84</v>
      </c>
      <c r="AK10" s="194" t="s">
        <v>84</v>
      </c>
      <c r="AL10" s="194" t="s">
        <v>84</v>
      </c>
      <c r="AM10" s="194" t="s">
        <v>84</v>
      </c>
      <c r="AN10" s="194" t="s">
        <v>84</v>
      </c>
      <c r="AO10" s="194" t="s">
        <v>84</v>
      </c>
      <c r="AP10" s="2">
        <f>'[2]AUG 9'!AP34</f>
        <v>8924526</v>
      </c>
      <c r="AQ10" s="354"/>
      <c r="AR10" s="195" t="s">
        <v>85</v>
      </c>
      <c r="AS10" s="355"/>
      <c r="AV10" s="40" t="s">
        <v>86</v>
      </c>
      <c r="AW10" s="40" t="s">
        <v>87</v>
      </c>
      <c r="AY10" s="84" t="s">
        <v>126</v>
      </c>
    </row>
    <row r="11" spans="2:51" x14ac:dyDescent="0.25">
      <c r="B11" s="41">
        <v>2</v>
      </c>
      <c r="C11" s="41">
        <v>4.1666666666666664E-2</v>
      </c>
      <c r="D11" s="123">
        <v>6</v>
      </c>
      <c r="E11" s="42">
        <f>D11/1.42</f>
        <v>4.2253521126760569</v>
      </c>
      <c r="F11" s="110">
        <v>66</v>
      </c>
      <c r="G11" s="42">
        <f>F11/1.42</f>
        <v>46.478873239436624</v>
      </c>
      <c r="H11" s="43" t="s">
        <v>88</v>
      </c>
      <c r="I11" s="43">
        <f>J11-(2/1.42)</f>
        <v>41.549295774647888</v>
      </c>
      <c r="J11" s="44">
        <f>(F11-5)/1.42</f>
        <v>42.95774647887324</v>
      </c>
      <c r="K11" s="43">
        <f>J11+(6/1.42)</f>
        <v>47.183098591549296</v>
      </c>
      <c r="L11" s="45">
        <v>14</v>
      </c>
      <c r="M11" s="46" t="s">
        <v>89</v>
      </c>
      <c r="N11" s="46">
        <v>11.4</v>
      </c>
      <c r="O11" s="124">
        <v>138</v>
      </c>
      <c r="P11" s="124">
        <v>99</v>
      </c>
      <c r="Q11" s="124">
        <v>47226413</v>
      </c>
      <c r="R11" s="47">
        <f>IF(ISBLANK(Q11),"-",Q11-Q10)</f>
        <v>4457</v>
      </c>
      <c r="S11" s="48">
        <f>R11*24/1000</f>
        <v>106.968</v>
      </c>
      <c r="T11" s="48">
        <f>R11/1000</f>
        <v>4.4569999999999999</v>
      </c>
      <c r="U11" s="125">
        <v>4.7</v>
      </c>
      <c r="V11" s="125">
        <f t="shared" ref="V11:V34" si="0">U11</f>
        <v>4.7</v>
      </c>
      <c r="W11" s="126" t="s">
        <v>125</v>
      </c>
      <c r="X11" s="128">
        <v>0</v>
      </c>
      <c r="Y11" s="128">
        <v>0</v>
      </c>
      <c r="Z11" s="128">
        <v>1147</v>
      </c>
      <c r="AA11" s="128">
        <v>0</v>
      </c>
      <c r="AB11" s="128">
        <v>1147</v>
      </c>
      <c r="AC11" s="49" t="s">
        <v>90</v>
      </c>
      <c r="AD11" s="49" t="s">
        <v>90</v>
      </c>
      <c r="AE11" s="49" t="s">
        <v>90</v>
      </c>
      <c r="AF11" s="127" t="s">
        <v>90</v>
      </c>
      <c r="AG11" s="127">
        <v>39400108</v>
      </c>
      <c r="AH11" s="50">
        <f>IF(ISBLANK(AG11),"-",AG11-AG10)</f>
        <v>928</v>
      </c>
      <c r="AI11" s="51">
        <f>AH11/T11</f>
        <v>208.21180166030965</v>
      </c>
      <c r="AJ11" s="108">
        <v>0</v>
      </c>
      <c r="AK11" s="108">
        <v>0</v>
      </c>
      <c r="AL11" s="108">
        <v>1</v>
      </c>
      <c r="AM11" s="108">
        <v>0</v>
      </c>
      <c r="AN11" s="108">
        <v>1</v>
      </c>
      <c r="AO11" s="108">
        <v>0.65</v>
      </c>
      <c r="AP11" s="128">
        <v>8925815</v>
      </c>
      <c r="AQ11" s="128">
        <f t="shared" ref="AQ11:AQ34" si="1">AP11-AP10</f>
        <v>1289</v>
      </c>
      <c r="AR11" s="52"/>
      <c r="AS11" s="53" t="s">
        <v>113</v>
      </c>
      <c r="AV11" s="40" t="s">
        <v>88</v>
      </c>
      <c r="AW11" s="40" t="s">
        <v>91</v>
      </c>
      <c r="AY11" s="84" t="s">
        <v>131</v>
      </c>
    </row>
    <row r="12" spans="2:51" x14ac:dyDescent="0.25">
      <c r="B12" s="41">
        <v>2.0416666666666701</v>
      </c>
      <c r="C12" s="41">
        <v>8.3333333333333329E-2</v>
      </c>
      <c r="D12" s="123">
        <v>8</v>
      </c>
      <c r="E12" s="42">
        <f t="shared" ref="E12:E34" si="2">D12/1.42</f>
        <v>5.6338028169014089</v>
      </c>
      <c r="F12" s="110">
        <v>66</v>
      </c>
      <c r="G12" s="42">
        <f t="shared" ref="G12:G34" si="3">F12/1.42</f>
        <v>46.478873239436624</v>
      </c>
      <c r="H12" s="43" t="s">
        <v>88</v>
      </c>
      <c r="I12" s="43">
        <f t="shared" ref="I12:I34" si="4">J12-(2/1.42)</f>
        <v>41.549295774647888</v>
      </c>
      <c r="J12" s="44">
        <f>(F12-5)/1.42</f>
        <v>42.95774647887324</v>
      </c>
      <c r="K12" s="43">
        <f>J12+(6/1.42)</f>
        <v>47.183098591549296</v>
      </c>
      <c r="L12" s="45">
        <v>14</v>
      </c>
      <c r="M12" s="46" t="s">
        <v>89</v>
      </c>
      <c r="N12" s="46">
        <v>11.2</v>
      </c>
      <c r="O12" s="124">
        <v>137</v>
      </c>
      <c r="P12" s="124">
        <v>100</v>
      </c>
      <c r="Q12" s="124">
        <v>47230444</v>
      </c>
      <c r="R12" s="47">
        <f t="shared" ref="R12:R34" si="5">IF(ISBLANK(Q12),"-",Q12-Q11)</f>
        <v>4031</v>
      </c>
      <c r="S12" s="48">
        <f t="shared" ref="S12:S34" si="6">R12*24/1000</f>
        <v>96.744</v>
      </c>
      <c r="T12" s="48">
        <f t="shared" ref="T12:T34" si="7">R12/1000</f>
        <v>4.0309999999999997</v>
      </c>
      <c r="U12" s="125">
        <v>6.2</v>
      </c>
      <c r="V12" s="125">
        <f t="shared" si="0"/>
        <v>6.2</v>
      </c>
      <c r="W12" s="126" t="s">
        <v>125</v>
      </c>
      <c r="X12" s="128">
        <v>0</v>
      </c>
      <c r="Y12" s="128">
        <v>0</v>
      </c>
      <c r="Z12" s="128">
        <v>1147</v>
      </c>
      <c r="AA12" s="128">
        <v>0</v>
      </c>
      <c r="AB12" s="128">
        <v>1147</v>
      </c>
      <c r="AC12" s="49" t="s">
        <v>90</v>
      </c>
      <c r="AD12" s="49" t="s">
        <v>90</v>
      </c>
      <c r="AE12" s="49" t="s">
        <v>90</v>
      </c>
      <c r="AF12" s="127" t="s">
        <v>90</v>
      </c>
      <c r="AG12" s="127">
        <v>39400916</v>
      </c>
      <c r="AH12" s="50">
        <f>IF(ISBLANK(AG12),"-",AG12-AG11)</f>
        <v>808</v>
      </c>
      <c r="AI12" s="51">
        <f t="shared" ref="AI12:AI34" si="8">AH12/T12</f>
        <v>200.44653932026793</v>
      </c>
      <c r="AJ12" s="108">
        <v>0</v>
      </c>
      <c r="AK12" s="108">
        <v>0</v>
      </c>
      <c r="AL12" s="108">
        <v>1</v>
      </c>
      <c r="AM12" s="108">
        <v>0</v>
      </c>
      <c r="AN12" s="108">
        <v>1</v>
      </c>
      <c r="AO12" s="108">
        <v>0.65</v>
      </c>
      <c r="AP12" s="128">
        <v>8927247</v>
      </c>
      <c r="AQ12" s="128">
        <f t="shared" si="1"/>
        <v>1432</v>
      </c>
      <c r="AR12" s="54">
        <v>1.18</v>
      </c>
      <c r="AS12" s="53" t="s">
        <v>113</v>
      </c>
      <c r="AV12" s="40" t="s">
        <v>92</v>
      </c>
      <c r="AW12" s="40" t="s">
        <v>93</v>
      </c>
      <c r="AY12" s="84" t="s">
        <v>132</v>
      </c>
    </row>
    <row r="13" spans="2:51" x14ac:dyDescent="0.25">
      <c r="B13" s="41">
        <v>2.0833333333333299</v>
      </c>
      <c r="C13" s="41">
        <v>0.125</v>
      </c>
      <c r="D13" s="123">
        <v>10</v>
      </c>
      <c r="E13" s="42">
        <f t="shared" si="2"/>
        <v>7.042253521126761</v>
      </c>
      <c r="F13" s="110">
        <v>66</v>
      </c>
      <c r="G13" s="42">
        <f t="shared" si="3"/>
        <v>46.478873239436624</v>
      </c>
      <c r="H13" s="43" t="s">
        <v>88</v>
      </c>
      <c r="I13" s="43">
        <f t="shared" si="4"/>
        <v>41.549295774647888</v>
      </c>
      <c r="J13" s="44">
        <f>(F13-5)/1.42</f>
        <v>42.95774647887324</v>
      </c>
      <c r="K13" s="43">
        <f>J13+(6/1.42)</f>
        <v>47.183098591549296</v>
      </c>
      <c r="L13" s="45">
        <v>14</v>
      </c>
      <c r="M13" s="46" t="s">
        <v>89</v>
      </c>
      <c r="N13" s="46">
        <v>11.2</v>
      </c>
      <c r="O13" s="124">
        <v>134</v>
      </c>
      <c r="P13" s="124">
        <v>101</v>
      </c>
      <c r="Q13" s="124">
        <v>47234357</v>
      </c>
      <c r="R13" s="47">
        <f t="shared" si="5"/>
        <v>3913</v>
      </c>
      <c r="S13" s="48">
        <f t="shared" si="6"/>
        <v>93.912000000000006</v>
      </c>
      <c r="T13" s="48">
        <f t="shared" si="7"/>
        <v>3.9129999999999998</v>
      </c>
      <c r="U13" s="125">
        <v>7.5</v>
      </c>
      <c r="V13" s="125">
        <f t="shared" si="0"/>
        <v>7.5</v>
      </c>
      <c r="W13" s="126" t="s">
        <v>125</v>
      </c>
      <c r="X13" s="128">
        <v>0</v>
      </c>
      <c r="Y13" s="128">
        <v>0</v>
      </c>
      <c r="Z13" s="128">
        <v>1147</v>
      </c>
      <c r="AA13" s="128">
        <v>0</v>
      </c>
      <c r="AB13" s="128">
        <v>1147</v>
      </c>
      <c r="AC13" s="49" t="s">
        <v>90</v>
      </c>
      <c r="AD13" s="49" t="s">
        <v>90</v>
      </c>
      <c r="AE13" s="49" t="s">
        <v>90</v>
      </c>
      <c r="AF13" s="127" t="s">
        <v>90</v>
      </c>
      <c r="AG13" s="127">
        <v>39401684</v>
      </c>
      <c r="AH13" s="50">
        <f>IF(ISBLANK(AG13),"-",AG13-AG12)</f>
        <v>768</v>
      </c>
      <c r="AI13" s="51">
        <f t="shared" si="8"/>
        <v>196.26884743163814</v>
      </c>
      <c r="AJ13" s="108">
        <v>0</v>
      </c>
      <c r="AK13" s="108">
        <v>0</v>
      </c>
      <c r="AL13" s="108">
        <v>1</v>
      </c>
      <c r="AM13" s="108">
        <v>0</v>
      </c>
      <c r="AN13" s="108">
        <v>1</v>
      </c>
      <c r="AO13" s="108">
        <v>0.65</v>
      </c>
      <c r="AP13" s="128">
        <v>8928572</v>
      </c>
      <c r="AQ13" s="128">
        <f t="shared" si="1"/>
        <v>1325</v>
      </c>
      <c r="AR13" s="52"/>
      <c r="AS13" s="53" t="s">
        <v>113</v>
      </c>
      <c r="AV13" s="40" t="s">
        <v>94</v>
      </c>
      <c r="AW13" s="40" t="s">
        <v>95</v>
      </c>
      <c r="AY13" s="84" t="s">
        <v>129</v>
      </c>
    </row>
    <row r="14" spans="2:51" x14ac:dyDescent="0.25">
      <c r="B14" s="41">
        <v>2.125</v>
      </c>
      <c r="C14" s="41">
        <v>0.16666666666666699</v>
      </c>
      <c r="D14" s="123">
        <v>11</v>
      </c>
      <c r="E14" s="42">
        <f t="shared" si="2"/>
        <v>7.746478873239437</v>
      </c>
      <c r="F14" s="110">
        <v>66</v>
      </c>
      <c r="G14" s="42">
        <f t="shared" si="3"/>
        <v>46.478873239436624</v>
      </c>
      <c r="H14" s="43" t="s">
        <v>88</v>
      </c>
      <c r="I14" s="43">
        <f t="shared" si="4"/>
        <v>41.549295774647888</v>
      </c>
      <c r="J14" s="44">
        <f>(F14-5)/1.42</f>
        <v>42.95774647887324</v>
      </c>
      <c r="K14" s="43">
        <f>J14+(6/1.42)</f>
        <v>47.183098591549296</v>
      </c>
      <c r="L14" s="45">
        <v>14</v>
      </c>
      <c r="M14" s="46" t="s">
        <v>89</v>
      </c>
      <c r="N14" s="46">
        <v>12.8</v>
      </c>
      <c r="O14" s="124">
        <v>123</v>
      </c>
      <c r="P14" s="124">
        <v>129</v>
      </c>
      <c r="Q14" s="124">
        <v>47238089</v>
      </c>
      <c r="R14" s="47">
        <f t="shared" si="5"/>
        <v>3732</v>
      </c>
      <c r="S14" s="48">
        <f t="shared" si="6"/>
        <v>89.567999999999998</v>
      </c>
      <c r="T14" s="48">
        <f t="shared" si="7"/>
        <v>3.7320000000000002</v>
      </c>
      <c r="U14" s="125">
        <v>9</v>
      </c>
      <c r="V14" s="125">
        <f t="shared" si="0"/>
        <v>9</v>
      </c>
      <c r="W14" s="126" t="s">
        <v>125</v>
      </c>
      <c r="X14" s="128">
        <v>0</v>
      </c>
      <c r="Y14" s="128">
        <v>0</v>
      </c>
      <c r="Z14" s="128">
        <v>1046</v>
      </c>
      <c r="AA14" s="128">
        <v>0</v>
      </c>
      <c r="AB14" s="128">
        <v>1047</v>
      </c>
      <c r="AC14" s="49" t="s">
        <v>90</v>
      </c>
      <c r="AD14" s="49" t="s">
        <v>90</v>
      </c>
      <c r="AE14" s="49" t="s">
        <v>90</v>
      </c>
      <c r="AF14" s="127" t="s">
        <v>90</v>
      </c>
      <c r="AG14" s="127">
        <v>39402316</v>
      </c>
      <c r="AH14" s="50">
        <f t="shared" ref="AH14:AH34" si="9">IF(ISBLANK(AG14),"-",AG14-AG13)</f>
        <v>632</v>
      </c>
      <c r="AI14" s="51">
        <f t="shared" si="8"/>
        <v>169.34619506966771</v>
      </c>
      <c r="AJ14" s="108">
        <v>0</v>
      </c>
      <c r="AK14" s="108">
        <v>0</v>
      </c>
      <c r="AL14" s="108">
        <v>1</v>
      </c>
      <c r="AM14" s="108">
        <v>0</v>
      </c>
      <c r="AN14" s="108">
        <v>1</v>
      </c>
      <c r="AO14" s="108">
        <v>0.65</v>
      </c>
      <c r="AP14" s="128">
        <v>8930039</v>
      </c>
      <c r="AQ14" s="128">
        <f t="shared" si="1"/>
        <v>1467</v>
      </c>
      <c r="AR14" s="52"/>
      <c r="AS14" s="53" t="s">
        <v>113</v>
      </c>
      <c r="AT14" s="55"/>
      <c r="AV14" s="40" t="s">
        <v>96</v>
      </c>
      <c r="AW14" s="40" t="s">
        <v>97</v>
      </c>
    </row>
    <row r="15" spans="2:51" x14ac:dyDescent="0.25">
      <c r="B15" s="41">
        <v>2.1666666666666701</v>
      </c>
      <c r="C15" s="41">
        <v>0.20833333333333301</v>
      </c>
      <c r="D15" s="123">
        <v>14</v>
      </c>
      <c r="E15" s="42">
        <f t="shared" si="2"/>
        <v>9.8591549295774659</v>
      </c>
      <c r="F15" s="110">
        <v>66</v>
      </c>
      <c r="G15" s="42">
        <f t="shared" si="3"/>
        <v>46.478873239436624</v>
      </c>
      <c r="H15" s="43" t="s">
        <v>88</v>
      </c>
      <c r="I15" s="43">
        <f t="shared" si="4"/>
        <v>41.549295774647888</v>
      </c>
      <c r="J15" s="44">
        <f>(F15-5)/1.42</f>
        <v>42.95774647887324</v>
      </c>
      <c r="K15" s="43">
        <f>J15+(6/1.42)</f>
        <v>47.183098591549296</v>
      </c>
      <c r="L15" s="45">
        <v>18</v>
      </c>
      <c r="M15" s="46" t="s">
        <v>89</v>
      </c>
      <c r="N15" s="46">
        <v>13.1</v>
      </c>
      <c r="O15" s="124">
        <v>117</v>
      </c>
      <c r="P15" s="124">
        <v>111</v>
      </c>
      <c r="Q15" s="124">
        <v>47242372</v>
      </c>
      <c r="R15" s="47">
        <f t="shared" si="5"/>
        <v>4283</v>
      </c>
      <c r="S15" s="48">
        <f t="shared" si="6"/>
        <v>102.792</v>
      </c>
      <c r="T15" s="48">
        <f t="shared" si="7"/>
        <v>4.2830000000000004</v>
      </c>
      <c r="U15" s="125">
        <v>9.5</v>
      </c>
      <c r="V15" s="125">
        <f t="shared" si="0"/>
        <v>9.5</v>
      </c>
      <c r="W15" s="126" t="s">
        <v>125</v>
      </c>
      <c r="X15" s="128">
        <v>0</v>
      </c>
      <c r="Y15" s="128">
        <v>0</v>
      </c>
      <c r="Z15" s="128">
        <v>1107</v>
      </c>
      <c r="AA15" s="128">
        <v>0</v>
      </c>
      <c r="AB15" s="128">
        <v>1108</v>
      </c>
      <c r="AC15" s="49" t="s">
        <v>90</v>
      </c>
      <c r="AD15" s="49" t="s">
        <v>90</v>
      </c>
      <c r="AE15" s="49" t="s">
        <v>90</v>
      </c>
      <c r="AF15" s="127" t="s">
        <v>90</v>
      </c>
      <c r="AG15" s="127">
        <v>39403012</v>
      </c>
      <c r="AH15" s="50">
        <f t="shared" si="9"/>
        <v>696</v>
      </c>
      <c r="AI15" s="51">
        <f t="shared" si="8"/>
        <v>162.50291851505952</v>
      </c>
      <c r="AJ15" s="108">
        <v>0</v>
      </c>
      <c r="AK15" s="108">
        <v>0</v>
      </c>
      <c r="AL15" s="108">
        <v>1</v>
      </c>
      <c r="AM15" s="108">
        <v>0</v>
      </c>
      <c r="AN15" s="108">
        <v>1</v>
      </c>
      <c r="AO15" s="108">
        <v>0.65</v>
      </c>
      <c r="AP15" s="128">
        <v>8930489</v>
      </c>
      <c r="AQ15" s="128">
        <f t="shared" si="1"/>
        <v>450</v>
      </c>
      <c r="AR15" s="52"/>
      <c r="AS15" s="53" t="s">
        <v>113</v>
      </c>
      <c r="AV15" s="40" t="s">
        <v>98</v>
      </c>
      <c r="AW15" s="40" t="s">
        <v>99</v>
      </c>
      <c r="AY15" s="107"/>
    </row>
    <row r="16" spans="2:51" x14ac:dyDescent="0.25">
      <c r="B16" s="41">
        <v>2.2083333333333299</v>
      </c>
      <c r="C16" s="41">
        <v>0.25</v>
      </c>
      <c r="D16" s="123">
        <v>9</v>
      </c>
      <c r="E16" s="42">
        <f t="shared" si="2"/>
        <v>6.3380281690140849</v>
      </c>
      <c r="F16" s="93">
        <v>75</v>
      </c>
      <c r="G16" s="42">
        <f t="shared" si="3"/>
        <v>52.816901408450704</v>
      </c>
      <c r="H16" s="43" t="s">
        <v>88</v>
      </c>
      <c r="I16" s="43">
        <f t="shared" si="4"/>
        <v>51.408450704225352</v>
      </c>
      <c r="J16" s="44">
        <f t="shared" ref="J16:J25" si="10">F16/1.42</f>
        <v>52.816901408450704</v>
      </c>
      <c r="K16" s="43">
        <f>J16+1.42</f>
        <v>54.236901408450706</v>
      </c>
      <c r="L16" s="45">
        <v>19</v>
      </c>
      <c r="M16" s="46" t="s">
        <v>100</v>
      </c>
      <c r="N16" s="46">
        <v>13.1</v>
      </c>
      <c r="O16" s="124">
        <v>130</v>
      </c>
      <c r="P16" s="124">
        <v>123</v>
      </c>
      <c r="Q16" s="124">
        <v>47247691</v>
      </c>
      <c r="R16" s="47">
        <f t="shared" si="5"/>
        <v>5319</v>
      </c>
      <c r="S16" s="48">
        <f t="shared" si="6"/>
        <v>127.65600000000001</v>
      </c>
      <c r="T16" s="48">
        <f t="shared" si="7"/>
        <v>5.319</v>
      </c>
      <c r="U16" s="125">
        <v>9.5</v>
      </c>
      <c r="V16" s="125">
        <f t="shared" si="0"/>
        <v>9.5</v>
      </c>
      <c r="W16" s="126" t="s">
        <v>125</v>
      </c>
      <c r="X16" s="128">
        <v>0</v>
      </c>
      <c r="Y16" s="128">
        <v>0</v>
      </c>
      <c r="Z16" s="128">
        <v>1188</v>
      </c>
      <c r="AA16" s="128">
        <v>0</v>
      </c>
      <c r="AB16" s="128">
        <v>1188</v>
      </c>
      <c r="AC16" s="49" t="s">
        <v>90</v>
      </c>
      <c r="AD16" s="49" t="s">
        <v>90</v>
      </c>
      <c r="AE16" s="49" t="s">
        <v>90</v>
      </c>
      <c r="AF16" s="127" t="s">
        <v>90</v>
      </c>
      <c r="AG16" s="127">
        <v>39403956</v>
      </c>
      <c r="AH16" s="50">
        <f t="shared" si="9"/>
        <v>944</v>
      </c>
      <c r="AI16" s="51">
        <f t="shared" si="8"/>
        <v>177.47696935514193</v>
      </c>
      <c r="AJ16" s="108">
        <v>0</v>
      </c>
      <c r="AK16" s="108">
        <v>0</v>
      </c>
      <c r="AL16" s="108">
        <v>1</v>
      </c>
      <c r="AM16" s="108">
        <v>0</v>
      </c>
      <c r="AN16" s="108">
        <v>1</v>
      </c>
      <c r="AO16" s="108">
        <v>0</v>
      </c>
      <c r="AP16" s="128">
        <v>8930489</v>
      </c>
      <c r="AQ16" s="128">
        <f t="shared" si="1"/>
        <v>0</v>
      </c>
      <c r="AR16" s="54">
        <v>1.19</v>
      </c>
      <c r="AS16" s="53" t="s">
        <v>101</v>
      </c>
      <c r="AV16" s="40" t="s">
        <v>102</v>
      </c>
      <c r="AW16" s="40" t="s">
        <v>103</v>
      </c>
      <c r="AY16" s="107"/>
    </row>
    <row r="17" spans="1:51" x14ac:dyDescent="0.25">
      <c r="B17" s="41">
        <v>2.25</v>
      </c>
      <c r="C17" s="41">
        <v>0.29166666666666702</v>
      </c>
      <c r="D17" s="123">
        <v>5</v>
      </c>
      <c r="E17" s="42">
        <f t="shared" si="2"/>
        <v>3.5211267605633805</v>
      </c>
      <c r="F17" s="93">
        <v>83</v>
      </c>
      <c r="G17" s="42">
        <f t="shared" si="3"/>
        <v>58.450704225352112</v>
      </c>
      <c r="H17" s="43" t="s">
        <v>88</v>
      </c>
      <c r="I17" s="43">
        <f t="shared" si="4"/>
        <v>57.04225352112676</v>
      </c>
      <c r="J17" s="44">
        <f t="shared" si="10"/>
        <v>58.450704225352112</v>
      </c>
      <c r="K17" s="43">
        <f t="shared" ref="K17:K22" si="11">J17+1.42</f>
        <v>59.870704225352114</v>
      </c>
      <c r="L17" s="45">
        <v>19</v>
      </c>
      <c r="M17" s="46" t="s">
        <v>100</v>
      </c>
      <c r="N17" s="46">
        <v>16.7</v>
      </c>
      <c r="O17" s="124">
        <v>137</v>
      </c>
      <c r="P17" s="124">
        <v>143</v>
      </c>
      <c r="Q17" s="124">
        <v>47253448</v>
      </c>
      <c r="R17" s="47">
        <f t="shared" si="5"/>
        <v>5757</v>
      </c>
      <c r="S17" s="48">
        <f t="shared" si="6"/>
        <v>138.16800000000001</v>
      </c>
      <c r="T17" s="48">
        <f t="shared" si="7"/>
        <v>5.7569999999999997</v>
      </c>
      <c r="U17" s="125">
        <v>9.5</v>
      </c>
      <c r="V17" s="125">
        <f t="shared" si="0"/>
        <v>9.5</v>
      </c>
      <c r="W17" s="126" t="s">
        <v>171</v>
      </c>
      <c r="X17" s="128">
        <v>0</v>
      </c>
      <c r="Y17" s="128">
        <v>1100</v>
      </c>
      <c r="Z17" s="128">
        <v>1188</v>
      </c>
      <c r="AA17" s="128">
        <v>1185</v>
      </c>
      <c r="AB17" s="128">
        <v>1188</v>
      </c>
      <c r="AC17" s="49" t="s">
        <v>90</v>
      </c>
      <c r="AD17" s="49" t="s">
        <v>90</v>
      </c>
      <c r="AE17" s="49" t="s">
        <v>90</v>
      </c>
      <c r="AF17" s="127" t="s">
        <v>90</v>
      </c>
      <c r="AG17" s="127">
        <v>39405228</v>
      </c>
      <c r="AH17" s="50">
        <f t="shared" si="9"/>
        <v>1272</v>
      </c>
      <c r="AI17" s="51">
        <f t="shared" si="8"/>
        <v>220.94841063053676</v>
      </c>
      <c r="AJ17" s="108">
        <v>0</v>
      </c>
      <c r="AK17" s="108">
        <v>1</v>
      </c>
      <c r="AL17" s="108">
        <v>1</v>
      </c>
      <c r="AM17" s="108">
        <v>1</v>
      </c>
      <c r="AN17" s="108">
        <v>1</v>
      </c>
      <c r="AO17" s="108">
        <v>0</v>
      </c>
      <c r="AP17" s="128">
        <v>8930489</v>
      </c>
      <c r="AQ17" s="128">
        <f t="shared" si="1"/>
        <v>0</v>
      </c>
      <c r="AR17" s="52"/>
      <c r="AS17" s="53" t="s">
        <v>101</v>
      </c>
      <c r="AT17" s="55"/>
      <c r="AV17" s="40" t="s">
        <v>104</v>
      </c>
      <c r="AW17" s="40" t="s">
        <v>105</v>
      </c>
      <c r="AY17" s="111"/>
    </row>
    <row r="18" spans="1:51" x14ac:dyDescent="0.25">
      <c r="B18" s="41">
        <v>2.2916666666666701</v>
      </c>
      <c r="C18" s="41">
        <v>0.33333333333333298</v>
      </c>
      <c r="D18" s="123">
        <v>5</v>
      </c>
      <c r="E18" s="42">
        <f t="shared" si="2"/>
        <v>3.5211267605633805</v>
      </c>
      <c r="F18" s="93">
        <v>83</v>
      </c>
      <c r="G18" s="42">
        <f t="shared" si="3"/>
        <v>58.450704225352112</v>
      </c>
      <c r="H18" s="43" t="s">
        <v>88</v>
      </c>
      <c r="I18" s="43">
        <f t="shared" si="4"/>
        <v>57.04225352112676</v>
      </c>
      <c r="J18" s="44">
        <f t="shared" si="10"/>
        <v>58.450704225352112</v>
      </c>
      <c r="K18" s="43">
        <f t="shared" si="11"/>
        <v>59.870704225352114</v>
      </c>
      <c r="L18" s="45">
        <v>19</v>
      </c>
      <c r="M18" s="46" t="s">
        <v>100</v>
      </c>
      <c r="N18" s="46">
        <v>17.3</v>
      </c>
      <c r="O18" s="124">
        <v>136</v>
      </c>
      <c r="P18" s="124">
        <v>149</v>
      </c>
      <c r="Q18" s="124">
        <v>47259706</v>
      </c>
      <c r="R18" s="47">
        <f t="shared" si="5"/>
        <v>6258</v>
      </c>
      <c r="S18" s="48">
        <f t="shared" si="6"/>
        <v>150.19200000000001</v>
      </c>
      <c r="T18" s="48">
        <f t="shared" si="7"/>
        <v>6.258</v>
      </c>
      <c r="U18" s="125">
        <v>8.6999999999999993</v>
      </c>
      <c r="V18" s="125">
        <f t="shared" si="0"/>
        <v>8.6999999999999993</v>
      </c>
      <c r="W18" s="126" t="s">
        <v>133</v>
      </c>
      <c r="X18" s="128">
        <v>0</v>
      </c>
      <c r="Y18" s="128">
        <v>1101</v>
      </c>
      <c r="Z18" s="128">
        <v>1188</v>
      </c>
      <c r="AA18" s="128">
        <v>1185</v>
      </c>
      <c r="AB18" s="128">
        <v>1188</v>
      </c>
      <c r="AC18" s="49" t="s">
        <v>90</v>
      </c>
      <c r="AD18" s="49" t="s">
        <v>90</v>
      </c>
      <c r="AE18" s="49" t="s">
        <v>90</v>
      </c>
      <c r="AF18" s="127" t="s">
        <v>90</v>
      </c>
      <c r="AG18" s="127">
        <v>39406648</v>
      </c>
      <c r="AH18" s="50">
        <f t="shared" si="9"/>
        <v>1420</v>
      </c>
      <c r="AI18" s="51">
        <f t="shared" si="8"/>
        <v>226.90955576861617</v>
      </c>
      <c r="AJ18" s="108">
        <v>0</v>
      </c>
      <c r="AK18" s="108">
        <v>1</v>
      </c>
      <c r="AL18" s="108">
        <v>1</v>
      </c>
      <c r="AM18" s="108">
        <v>1</v>
      </c>
      <c r="AN18" s="108">
        <v>1</v>
      </c>
      <c r="AO18" s="108">
        <v>0</v>
      </c>
      <c r="AP18" s="128">
        <v>8930489</v>
      </c>
      <c r="AQ18" s="128">
        <f t="shared" si="1"/>
        <v>0</v>
      </c>
      <c r="AR18" s="52"/>
      <c r="AS18" s="53" t="s">
        <v>101</v>
      </c>
      <c r="AV18" s="40" t="s">
        <v>106</v>
      </c>
      <c r="AW18" s="40" t="s">
        <v>107</v>
      </c>
      <c r="AY18" s="111"/>
    </row>
    <row r="19" spans="1:51" x14ac:dyDescent="0.25">
      <c r="B19" s="41">
        <v>2.3333333333333299</v>
      </c>
      <c r="C19" s="41">
        <v>0.375</v>
      </c>
      <c r="D19" s="123">
        <v>3</v>
      </c>
      <c r="E19" s="42">
        <f t="shared" si="2"/>
        <v>2.1126760563380285</v>
      </c>
      <c r="F19" s="93">
        <v>77</v>
      </c>
      <c r="G19" s="42">
        <f t="shared" si="3"/>
        <v>54.225352112676056</v>
      </c>
      <c r="H19" s="43" t="s">
        <v>88</v>
      </c>
      <c r="I19" s="43">
        <f t="shared" si="4"/>
        <v>52.816901408450704</v>
      </c>
      <c r="J19" s="44">
        <f t="shared" si="10"/>
        <v>54.225352112676056</v>
      </c>
      <c r="K19" s="43">
        <f t="shared" si="11"/>
        <v>55.645352112676058</v>
      </c>
      <c r="L19" s="45">
        <v>19</v>
      </c>
      <c r="M19" s="46" t="s">
        <v>100</v>
      </c>
      <c r="N19" s="46">
        <v>18.399999999999999</v>
      </c>
      <c r="O19" s="124">
        <v>130</v>
      </c>
      <c r="P19" s="124">
        <v>150</v>
      </c>
      <c r="Q19" s="124">
        <v>47265811</v>
      </c>
      <c r="R19" s="47">
        <f t="shared" si="5"/>
        <v>6105</v>
      </c>
      <c r="S19" s="48">
        <f t="shared" si="6"/>
        <v>146.52000000000001</v>
      </c>
      <c r="T19" s="48">
        <f t="shared" si="7"/>
        <v>6.1050000000000004</v>
      </c>
      <c r="U19" s="125">
        <v>7.8</v>
      </c>
      <c r="V19" s="125">
        <f t="shared" si="0"/>
        <v>7.8</v>
      </c>
      <c r="W19" s="126" t="s">
        <v>133</v>
      </c>
      <c r="X19" s="128">
        <v>0</v>
      </c>
      <c r="Y19" s="128">
        <v>1188</v>
      </c>
      <c r="Z19" s="128">
        <v>1188</v>
      </c>
      <c r="AA19" s="128">
        <v>1185</v>
      </c>
      <c r="AB19" s="128">
        <v>1188</v>
      </c>
      <c r="AC19" s="49" t="s">
        <v>90</v>
      </c>
      <c r="AD19" s="49" t="s">
        <v>90</v>
      </c>
      <c r="AE19" s="49" t="s">
        <v>90</v>
      </c>
      <c r="AF19" s="127" t="s">
        <v>90</v>
      </c>
      <c r="AG19" s="127">
        <v>39408036</v>
      </c>
      <c r="AH19" s="50">
        <f t="shared" si="9"/>
        <v>1388</v>
      </c>
      <c r="AI19" s="51">
        <f t="shared" si="8"/>
        <v>227.35462735462733</v>
      </c>
      <c r="AJ19" s="108">
        <v>0</v>
      </c>
      <c r="AK19" s="108">
        <v>1</v>
      </c>
      <c r="AL19" s="108">
        <v>1</v>
      </c>
      <c r="AM19" s="108">
        <v>1</v>
      </c>
      <c r="AN19" s="108">
        <v>1</v>
      </c>
      <c r="AO19" s="108">
        <v>0</v>
      </c>
      <c r="AP19" s="128">
        <v>8930489</v>
      </c>
      <c r="AQ19" s="128">
        <f t="shared" si="1"/>
        <v>0</v>
      </c>
      <c r="AR19" s="52"/>
      <c r="AS19" s="53" t="s">
        <v>101</v>
      </c>
      <c r="AV19" s="40" t="s">
        <v>108</v>
      </c>
      <c r="AW19" s="40" t="s">
        <v>109</v>
      </c>
      <c r="AY19" s="111"/>
    </row>
    <row r="20" spans="1:51" x14ac:dyDescent="0.25">
      <c r="B20" s="41">
        <v>2.375</v>
      </c>
      <c r="C20" s="41">
        <v>0.41666666666666669</v>
      </c>
      <c r="D20" s="123">
        <v>2</v>
      </c>
      <c r="E20" s="42">
        <f t="shared" si="2"/>
        <v>1.4084507042253522</v>
      </c>
      <c r="F20" s="93">
        <v>77</v>
      </c>
      <c r="G20" s="42">
        <f t="shared" si="3"/>
        <v>54.225352112676056</v>
      </c>
      <c r="H20" s="43" t="s">
        <v>88</v>
      </c>
      <c r="I20" s="43">
        <f t="shared" si="4"/>
        <v>52.816901408450704</v>
      </c>
      <c r="J20" s="44">
        <f t="shared" si="10"/>
        <v>54.225352112676056</v>
      </c>
      <c r="K20" s="43">
        <f t="shared" si="11"/>
        <v>55.645352112676058</v>
      </c>
      <c r="L20" s="45">
        <v>19</v>
      </c>
      <c r="M20" s="46" t="s">
        <v>100</v>
      </c>
      <c r="N20" s="46">
        <v>17.7</v>
      </c>
      <c r="O20" s="124">
        <v>130</v>
      </c>
      <c r="P20" s="124">
        <v>146</v>
      </c>
      <c r="Q20" s="124">
        <v>47271918</v>
      </c>
      <c r="R20" s="47">
        <f t="shared" si="5"/>
        <v>6107</v>
      </c>
      <c r="S20" s="48">
        <f t="shared" si="6"/>
        <v>146.56800000000001</v>
      </c>
      <c r="T20" s="48">
        <f t="shared" si="7"/>
        <v>6.1070000000000002</v>
      </c>
      <c r="U20" s="125">
        <v>6.7</v>
      </c>
      <c r="V20" s="125">
        <v>7.6</v>
      </c>
      <c r="W20" s="126" t="s">
        <v>133</v>
      </c>
      <c r="X20" s="128">
        <v>0</v>
      </c>
      <c r="Y20" s="128">
        <v>1180</v>
      </c>
      <c r="Z20" s="128">
        <v>1188</v>
      </c>
      <c r="AA20" s="128">
        <v>1185</v>
      </c>
      <c r="AB20" s="128">
        <v>1188</v>
      </c>
      <c r="AC20" s="49" t="s">
        <v>90</v>
      </c>
      <c r="AD20" s="49" t="s">
        <v>90</v>
      </c>
      <c r="AE20" s="49" t="s">
        <v>90</v>
      </c>
      <c r="AF20" s="127" t="s">
        <v>90</v>
      </c>
      <c r="AG20" s="127">
        <v>39409468</v>
      </c>
      <c r="AH20" s="50">
        <f t="shared" si="9"/>
        <v>1432</v>
      </c>
      <c r="AI20" s="51">
        <f t="shared" si="8"/>
        <v>234.48501719338464</v>
      </c>
      <c r="AJ20" s="108">
        <v>0</v>
      </c>
      <c r="AK20" s="108">
        <v>1</v>
      </c>
      <c r="AL20" s="108">
        <v>1</v>
      </c>
      <c r="AM20" s="108">
        <v>1</v>
      </c>
      <c r="AN20" s="108">
        <v>1</v>
      </c>
      <c r="AO20" s="108">
        <v>0</v>
      </c>
      <c r="AP20" s="128">
        <v>8930489</v>
      </c>
      <c r="AQ20" s="128">
        <f t="shared" si="1"/>
        <v>0</v>
      </c>
      <c r="AR20" s="54">
        <v>1.23</v>
      </c>
      <c r="AS20" s="53" t="s">
        <v>101</v>
      </c>
      <c r="AY20" s="111"/>
    </row>
    <row r="21" spans="1:51" x14ac:dyDescent="0.25">
      <c r="B21" s="41">
        <v>2.4166666666666701</v>
      </c>
      <c r="C21" s="41">
        <v>0.45833333333333298</v>
      </c>
      <c r="D21" s="123">
        <v>2</v>
      </c>
      <c r="E21" s="42">
        <f t="shared" si="2"/>
        <v>1.4084507042253522</v>
      </c>
      <c r="F21" s="93">
        <v>77</v>
      </c>
      <c r="G21" s="42">
        <f t="shared" si="3"/>
        <v>54.225352112676056</v>
      </c>
      <c r="H21" s="43" t="s">
        <v>88</v>
      </c>
      <c r="I21" s="43">
        <f t="shared" si="4"/>
        <v>52.816901408450704</v>
      </c>
      <c r="J21" s="44">
        <f t="shared" si="10"/>
        <v>54.225352112676056</v>
      </c>
      <c r="K21" s="43">
        <f t="shared" si="11"/>
        <v>55.645352112676058</v>
      </c>
      <c r="L21" s="45">
        <v>19</v>
      </c>
      <c r="M21" s="46" t="s">
        <v>100</v>
      </c>
      <c r="N21" s="46">
        <v>17.7</v>
      </c>
      <c r="O21" s="124">
        <v>128</v>
      </c>
      <c r="P21" s="124">
        <v>157</v>
      </c>
      <c r="Q21" s="124">
        <v>47277992</v>
      </c>
      <c r="R21" s="47">
        <f t="shared" si="5"/>
        <v>6074</v>
      </c>
      <c r="S21" s="48">
        <f t="shared" si="6"/>
        <v>145.77600000000001</v>
      </c>
      <c r="T21" s="48">
        <f t="shared" si="7"/>
        <v>6.0739999999999998</v>
      </c>
      <c r="U21" s="125">
        <v>5.7</v>
      </c>
      <c r="V21" s="125">
        <v>6.9</v>
      </c>
      <c r="W21" s="126" t="s">
        <v>133</v>
      </c>
      <c r="X21" s="128">
        <v>0</v>
      </c>
      <c r="Y21" s="128">
        <v>1180</v>
      </c>
      <c r="Z21" s="128">
        <v>1188</v>
      </c>
      <c r="AA21" s="128">
        <v>1185</v>
      </c>
      <c r="AB21" s="128">
        <v>1188</v>
      </c>
      <c r="AC21" s="49" t="s">
        <v>90</v>
      </c>
      <c r="AD21" s="49" t="s">
        <v>90</v>
      </c>
      <c r="AE21" s="49" t="s">
        <v>90</v>
      </c>
      <c r="AF21" s="127" t="s">
        <v>90</v>
      </c>
      <c r="AG21" s="127">
        <v>39410908</v>
      </c>
      <c r="AH21" s="50">
        <f t="shared" si="9"/>
        <v>1440</v>
      </c>
      <c r="AI21" s="51">
        <f t="shared" si="8"/>
        <v>237.07606190319396</v>
      </c>
      <c r="AJ21" s="108">
        <v>0</v>
      </c>
      <c r="AK21" s="108">
        <v>1</v>
      </c>
      <c r="AL21" s="108">
        <v>1</v>
      </c>
      <c r="AM21" s="108">
        <v>1</v>
      </c>
      <c r="AN21" s="108">
        <v>1</v>
      </c>
      <c r="AO21" s="108">
        <v>0</v>
      </c>
      <c r="AP21" s="128">
        <v>8930489</v>
      </c>
      <c r="AQ21" s="128">
        <f t="shared" si="1"/>
        <v>0</v>
      </c>
      <c r="AR21" s="52"/>
      <c r="AS21" s="53" t="s">
        <v>101</v>
      </c>
      <c r="AY21" s="111"/>
    </row>
    <row r="22" spans="1:51" x14ac:dyDescent="0.25">
      <c r="B22" s="41">
        <v>2.4583333333333299</v>
      </c>
      <c r="C22" s="41">
        <v>0.5</v>
      </c>
      <c r="D22" s="123">
        <v>2</v>
      </c>
      <c r="E22" s="42">
        <f t="shared" si="2"/>
        <v>1.4084507042253522</v>
      </c>
      <c r="F22" s="93">
        <v>77</v>
      </c>
      <c r="G22" s="42">
        <f t="shared" si="3"/>
        <v>54.225352112676056</v>
      </c>
      <c r="H22" s="43" t="s">
        <v>88</v>
      </c>
      <c r="I22" s="43">
        <f t="shared" si="4"/>
        <v>52.816901408450704</v>
      </c>
      <c r="J22" s="44">
        <f t="shared" si="10"/>
        <v>54.225352112676056</v>
      </c>
      <c r="K22" s="43">
        <f t="shared" si="11"/>
        <v>55.645352112676058</v>
      </c>
      <c r="L22" s="45">
        <v>19</v>
      </c>
      <c r="M22" s="46" t="s">
        <v>100</v>
      </c>
      <c r="N22" s="46">
        <v>17.3</v>
      </c>
      <c r="O22" s="124">
        <v>127</v>
      </c>
      <c r="P22" s="124">
        <v>145</v>
      </c>
      <c r="Q22" s="124">
        <v>47284138</v>
      </c>
      <c r="R22" s="47">
        <f t="shared" si="5"/>
        <v>6146</v>
      </c>
      <c r="S22" s="48">
        <f t="shared" si="6"/>
        <v>147.50399999999999</v>
      </c>
      <c r="T22" s="48">
        <f t="shared" si="7"/>
        <v>6.1459999999999999</v>
      </c>
      <c r="U22" s="125">
        <v>4.5999999999999996</v>
      </c>
      <c r="V22" s="125">
        <f t="shared" si="0"/>
        <v>4.5999999999999996</v>
      </c>
      <c r="W22" s="126" t="s">
        <v>133</v>
      </c>
      <c r="X22" s="128">
        <v>0</v>
      </c>
      <c r="Y22" s="128">
        <v>1035</v>
      </c>
      <c r="Z22" s="128">
        <v>1188</v>
      </c>
      <c r="AA22" s="128">
        <v>1185</v>
      </c>
      <c r="AB22" s="128">
        <v>1188</v>
      </c>
      <c r="AC22" s="49" t="s">
        <v>90</v>
      </c>
      <c r="AD22" s="49" t="s">
        <v>90</v>
      </c>
      <c r="AE22" s="49" t="s">
        <v>90</v>
      </c>
      <c r="AF22" s="127" t="s">
        <v>90</v>
      </c>
      <c r="AG22" s="127">
        <v>39412364</v>
      </c>
      <c r="AH22" s="50">
        <f t="shared" si="9"/>
        <v>1456</v>
      </c>
      <c r="AI22" s="51">
        <f t="shared" si="8"/>
        <v>236.90205011389523</v>
      </c>
      <c r="AJ22" s="108">
        <v>0</v>
      </c>
      <c r="AK22" s="108">
        <v>1</v>
      </c>
      <c r="AL22" s="108">
        <v>1</v>
      </c>
      <c r="AM22" s="108">
        <v>1</v>
      </c>
      <c r="AN22" s="108">
        <v>1</v>
      </c>
      <c r="AO22" s="108">
        <v>0</v>
      </c>
      <c r="AP22" s="128">
        <v>8930489</v>
      </c>
      <c r="AQ22" s="128">
        <f t="shared" si="1"/>
        <v>0</v>
      </c>
      <c r="AR22" s="52"/>
      <c r="AS22" s="53" t="s">
        <v>101</v>
      </c>
      <c r="AV22" s="56" t="s">
        <v>110</v>
      </c>
      <c r="AY22" s="111"/>
    </row>
    <row r="23" spans="1:51" x14ac:dyDescent="0.25">
      <c r="A23" s="107" t="s">
        <v>128</v>
      </c>
      <c r="B23" s="41">
        <v>2.5</v>
      </c>
      <c r="C23" s="41">
        <v>0.54166666666666696</v>
      </c>
      <c r="D23" s="123">
        <v>6</v>
      </c>
      <c r="E23" s="42">
        <f t="shared" si="2"/>
        <v>4.2253521126760569</v>
      </c>
      <c r="F23" s="110">
        <v>81</v>
      </c>
      <c r="G23" s="42">
        <f t="shared" si="3"/>
        <v>57.04225352112676</v>
      </c>
      <c r="H23" s="43" t="s">
        <v>88</v>
      </c>
      <c r="I23" s="43">
        <f t="shared" si="4"/>
        <v>55.633802816901408</v>
      </c>
      <c r="J23" s="44">
        <f t="shared" si="10"/>
        <v>57.04225352112676</v>
      </c>
      <c r="K23" s="43">
        <f>J23+(6/1.42)</f>
        <v>61.267605633802816</v>
      </c>
      <c r="L23" s="45">
        <v>19</v>
      </c>
      <c r="M23" s="46" t="s">
        <v>100</v>
      </c>
      <c r="N23" s="46">
        <v>17.5</v>
      </c>
      <c r="O23" s="124">
        <v>134</v>
      </c>
      <c r="P23" s="124">
        <v>141</v>
      </c>
      <c r="Q23" s="124">
        <v>47290149</v>
      </c>
      <c r="R23" s="47">
        <f t="shared" si="5"/>
        <v>6011</v>
      </c>
      <c r="S23" s="48">
        <f t="shared" si="6"/>
        <v>144.26400000000001</v>
      </c>
      <c r="T23" s="48">
        <f t="shared" si="7"/>
        <v>6.0110000000000001</v>
      </c>
      <c r="U23" s="125">
        <v>3.7</v>
      </c>
      <c r="V23" s="125">
        <f t="shared" si="0"/>
        <v>3.7</v>
      </c>
      <c r="W23" s="126" t="s">
        <v>133</v>
      </c>
      <c r="X23" s="128">
        <v>0</v>
      </c>
      <c r="Y23" s="128">
        <v>1035</v>
      </c>
      <c r="Z23" s="128">
        <v>1188</v>
      </c>
      <c r="AA23" s="128">
        <v>1185</v>
      </c>
      <c r="AB23" s="128">
        <v>1188</v>
      </c>
      <c r="AC23" s="49" t="s">
        <v>90</v>
      </c>
      <c r="AD23" s="49" t="s">
        <v>90</v>
      </c>
      <c r="AE23" s="49" t="s">
        <v>90</v>
      </c>
      <c r="AF23" s="127" t="s">
        <v>90</v>
      </c>
      <c r="AG23" s="127">
        <v>39413756</v>
      </c>
      <c r="AH23" s="50">
        <f t="shared" si="9"/>
        <v>1392</v>
      </c>
      <c r="AI23" s="51">
        <f t="shared" si="8"/>
        <v>231.57544501746798</v>
      </c>
      <c r="AJ23" s="108">
        <v>0</v>
      </c>
      <c r="AK23" s="108">
        <v>1</v>
      </c>
      <c r="AL23" s="108">
        <v>1</v>
      </c>
      <c r="AM23" s="108">
        <v>1</v>
      </c>
      <c r="AN23" s="108">
        <v>1</v>
      </c>
      <c r="AO23" s="108">
        <v>0</v>
      </c>
      <c r="AP23" s="128">
        <v>8930489</v>
      </c>
      <c r="AQ23" s="128">
        <f t="shared" si="1"/>
        <v>0</v>
      </c>
      <c r="AR23" s="52"/>
      <c r="AS23" s="53" t="s">
        <v>113</v>
      </c>
      <c r="AT23" s="55"/>
      <c r="AV23" s="57" t="s">
        <v>111</v>
      </c>
      <c r="AW23" s="58" t="s">
        <v>112</v>
      </c>
      <c r="AY23" s="111"/>
    </row>
    <row r="24" spans="1:51" x14ac:dyDescent="0.25">
      <c r="B24" s="41">
        <v>2.5416666666666701</v>
      </c>
      <c r="C24" s="41">
        <v>0.58333333333333404</v>
      </c>
      <c r="D24" s="123">
        <v>6</v>
      </c>
      <c r="E24" s="42">
        <f t="shared" si="2"/>
        <v>4.2253521126760569</v>
      </c>
      <c r="F24" s="110">
        <v>59</v>
      </c>
      <c r="G24" s="42">
        <f t="shared" si="3"/>
        <v>41.549295774647888</v>
      </c>
      <c r="H24" s="43" t="s">
        <v>88</v>
      </c>
      <c r="I24" s="43">
        <f t="shared" si="4"/>
        <v>40.140845070422536</v>
      </c>
      <c r="J24" s="44">
        <f t="shared" si="10"/>
        <v>41.549295774647888</v>
      </c>
      <c r="K24" s="43">
        <f t="shared" ref="K24:K34" si="12">J24+(6/1.42)</f>
        <v>45.774647887323944</v>
      </c>
      <c r="L24" s="45">
        <v>18</v>
      </c>
      <c r="M24" s="46" t="s">
        <v>100</v>
      </c>
      <c r="N24" s="46">
        <v>17.3</v>
      </c>
      <c r="O24" s="124">
        <v>138</v>
      </c>
      <c r="P24" s="124">
        <v>137</v>
      </c>
      <c r="Q24" s="124">
        <v>47295719</v>
      </c>
      <c r="R24" s="47">
        <f t="shared" si="5"/>
        <v>5570</v>
      </c>
      <c r="S24" s="48">
        <f t="shared" si="6"/>
        <v>133.68</v>
      </c>
      <c r="T24" s="48">
        <f t="shared" si="7"/>
        <v>5.57</v>
      </c>
      <c r="U24" s="125">
        <v>3.5</v>
      </c>
      <c r="V24" s="125">
        <f t="shared" si="0"/>
        <v>3.5</v>
      </c>
      <c r="W24" s="126" t="s">
        <v>133</v>
      </c>
      <c r="X24" s="128">
        <v>0</v>
      </c>
      <c r="Y24" s="128">
        <v>1035</v>
      </c>
      <c r="Z24" s="128">
        <v>1187</v>
      </c>
      <c r="AA24" s="128">
        <v>1185</v>
      </c>
      <c r="AB24" s="128">
        <v>1187</v>
      </c>
      <c r="AC24" s="49" t="s">
        <v>90</v>
      </c>
      <c r="AD24" s="49" t="s">
        <v>90</v>
      </c>
      <c r="AE24" s="49" t="s">
        <v>90</v>
      </c>
      <c r="AF24" s="127" t="s">
        <v>90</v>
      </c>
      <c r="AG24" s="127">
        <v>39415012</v>
      </c>
      <c r="AH24" s="50">
        <f t="shared" si="9"/>
        <v>1256</v>
      </c>
      <c r="AI24" s="51">
        <f t="shared" si="8"/>
        <v>225.49371633752244</v>
      </c>
      <c r="AJ24" s="108">
        <v>0</v>
      </c>
      <c r="AK24" s="108">
        <v>1</v>
      </c>
      <c r="AL24" s="108">
        <v>1</v>
      </c>
      <c r="AM24" s="108">
        <v>1</v>
      </c>
      <c r="AN24" s="108">
        <v>1</v>
      </c>
      <c r="AO24" s="108">
        <v>0</v>
      </c>
      <c r="AP24" s="128">
        <v>8930489</v>
      </c>
      <c r="AQ24" s="128">
        <f t="shared" si="1"/>
        <v>0</v>
      </c>
      <c r="AR24" s="54">
        <v>1.1299999999999999</v>
      </c>
      <c r="AS24" s="53" t="s">
        <v>113</v>
      </c>
      <c r="AV24" s="59" t="s">
        <v>29</v>
      </c>
      <c r="AW24" s="59">
        <v>14.7</v>
      </c>
      <c r="AY24" s="111"/>
    </row>
    <row r="25" spans="1:51" x14ac:dyDescent="0.25">
      <c r="B25" s="41">
        <v>2.5833333333333299</v>
      </c>
      <c r="C25" s="41">
        <v>0.625</v>
      </c>
      <c r="D25" s="123">
        <v>-2</v>
      </c>
      <c r="E25" s="42">
        <f t="shared" si="2"/>
        <v>-1.4084507042253522</v>
      </c>
      <c r="F25" s="110">
        <v>53</v>
      </c>
      <c r="G25" s="42">
        <f t="shared" si="3"/>
        <v>37.323943661971832</v>
      </c>
      <c r="H25" s="43" t="s">
        <v>88</v>
      </c>
      <c r="I25" s="43">
        <f t="shared" si="4"/>
        <v>35.91549295774648</v>
      </c>
      <c r="J25" s="44">
        <f t="shared" si="10"/>
        <v>37.323943661971832</v>
      </c>
      <c r="K25" s="43">
        <f t="shared" si="12"/>
        <v>41.549295774647888</v>
      </c>
      <c r="L25" s="45">
        <v>18</v>
      </c>
      <c r="M25" s="46" t="s">
        <v>100</v>
      </c>
      <c r="N25" s="46">
        <v>16.899999999999999</v>
      </c>
      <c r="O25" s="124">
        <v>75</v>
      </c>
      <c r="P25" s="124">
        <v>105</v>
      </c>
      <c r="Q25" s="124">
        <v>47300692</v>
      </c>
      <c r="R25" s="47">
        <f t="shared" si="5"/>
        <v>4973</v>
      </c>
      <c r="S25" s="48">
        <f t="shared" si="6"/>
        <v>119.352</v>
      </c>
      <c r="T25" s="48">
        <f t="shared" si="7"/>
        <v>4.9729999999999999</v>
      </c>
      <c r="U25" s="125">
        <v>2.8</v>
      </c>
      <c r="V25" s="125">
        <f t="shared" si="0"/>
        <v>2.8</v>
      </c>
      <c r="W25" s="126" t="s">
        <v>133</v>
      </c>
      <c r="X25" s="128">
        <v>0</v>
      </c>
      <c r="Y25" s="128">
        <v>1038</v>
      </c>
      <c r="Z25" s="128">
        <v>915</v>
      </c>
      <c r="AA25" s="128">
        <v>1185</v>
      </c>
      <c r="AB25" s="128">
        <v>905</v>
      </c>
      <c r="AC25" s="49" t="s">
        <v>90</v>
      </c>
      <c r="AD25" s="49" t="s">
        <v>90</v>
      </c>
      <c r="AE25" s="49" t="s">
        <v>90</v>
      </c>
      <c r="AF25" s="127" t="s">
        <v>90</v>
      </c>
      <c r="AG25" s="127">
        <v>39416204</v>
      </c>
      <c r="AH25" s="50">
        <f t="shared" si="9"/>
        <v>1192</v>
      </c>
      <c r="AI25" s="51">
        <f t="shared" si="8"/>
        <v>239.69434948723105</v>
      </c>
      <c r="AJ25" s="108">
        <v>0</v>
      </c>
      <c r="AK25" s="108">
        <v>1</v>
      </c>
      <c r="AL25" s="108">
        <v>1</v>
      </c>
      <c r="AM25" s="108">
        <v>1</v>
      </c>
      <c r="AN25" s="108">
        <v>1</v>
      </c>
      <c r="AO25" s="108">
        <v>0</v>
      </c>
      <c r="AP25" s="128">
        <v>8930489</v>
      </c>
      <c r="AQ25" s="128">
        <f t="shared" si="1"/>
        <v>0</v>
      </c>
      <c r="AR25" s="52"/>
      <c r="AS25" s="53" t="s">
        <v>113</v>
      </c>
      <c r="AV25" s="59" t="s">
        <v>74</v>
      </c>
      <c r="AW25" s="59">
        <v>10.36</v>
      </c>
      <c r="AY25" s="111"/>
    </row>
    <row r="26" spans="1:51" x14ac:dyDescent="0.25">
      <c r="B26" s="41">
        <v>2.625</v>
      </c>
      <c r="C26" s="41">
        <v>0.66666666666666696</v>
      </c>
      <c r="D26" s="123">
        <v>-2</v>
      </c>
      <c r="E26" s="42">
        <f t="shared" si="2"/>
        <v>-1.4084507042253522</v>
      </c>
      <c r="F26" s="110">
        <v>49</v>
      </c>
      <c r="G26" s="42">
        <f t="shared" si="3"/>
        <v>34.507042253521128</v>
      </c>
      <c r="H26" s="43" t="s">
        <v>88</v>
      </c>
      <c r="I26" s="43">
        <f t="shared" si="4"/>
        <v>30.985915492957751</v>
      </c>
      <c r="J26" s="44">
        <f>(F26-3)/1.42</f>
        <v>32.394366197183103</v>
      </c>
      <c r="K26" s="43">
        <f t="shared" si="12"/>
        <v>36.619718309859159</v>
      </c>
      <c r="L26" s="45">
        <v>18</v>
      </c>
      <c r="M26" s="46" t="s">
        <v>100</v>
      </c>
      <c r="N26" s="46">
        <v>16.7</v>
      </c>
      <c r="O26" s="124">
        <v>66</v>
      </c>
      <c r="P26" s="124">
        <v>86</v>
      </c>
      <c r="Q26" s="124">
        <v>47304531</v>
      </c>
      <c r="R26" s="47">
        <f t="shared" si="5"/>
        <v>3839</v>
      </c>
      <c r="S26" s="48">
        <f t="shared" si="6"/>
        <v>92.135999999999996</v>
      </c>
      <c r="T26" s="48">
        <f t="shared" si="7"/>
        <v>3.839</v>
      </c>
      <c r="U26" s="125">
        <v>1.8</v>
      </c>
      <c r="V26" s="125">
        <f t="shared" si="0"/>
        <v>1.8</v>
      </c>
      <c r="W26" s="126" t="s">
        <v>133</v>
      </c>
      <c r="X26" s="128">
        <v>0</v>
      </c>
      <c r="Y26" s="128">
        <v>1027</v>
      </c>
      <c r="Z26" s="128">
        <v>567</v>
      </c>
      <c r="AA26" s="128">
        <v>1185</v>
      </c>
      <c r="AB26" s="128">
        <v>856</v>
      </c>
      <c r="AC26" s="49" t="s">
        <v>90</v>
      </c>
      <c r="AD26" s="49" t="s">
        <v>90</v>
      </c>
      <c r="AE26" s="49" t="s">
        <v>90</v>
      </c>
      <c r="AF26" s="127" t="s">
        <v>90</v>
      </c>
      <c r="AG26" s="127">
        <v>39417124</v>
      </c>
      <c r="AH26" s="50">
        <f t="shared" si="9"/>
        <v>920</v>
      </c>
      <c r="AI26" s="51">
        <f t="shared" si="8"/>
        <v>239.64574107840585</v>
      </c>
      <c r="AJ26" s="108">
        <v>0</v>
      </c>
      <c r="AK26" s="108">
        <v>1</v>
      </c>
      <c r="AL26" s="108">
        <v>1</v>
      </c>
      <c r="AM26" s="108">
        <v>1</v>
      </c>
      <c r="AN26" s="108">
        <v>1</v>
      </c>
      <c r="AO26" s="108">
        <v>0</v>
      </c>
      <c r="AP26" s="128">
        <v>8930489</v>
      </c>
      <c r="AQ26" s="128">
        <f t="shared" si="1"/>
        <v>0</v>
      </c>
      <c r="AR26" s="52"/>
      <c r="AS26" s="53" t="s">
        <v>113</v>
      </c>
      <c r="AV26" s="59" t="s">
        <v>114</v>
      </c>
      <c r="AW26" s="59">
        <v>1.01325</v>
      </c>
      <c r="AY26" s="111"/>
    </row>
    <row r="27" spans="1:51" x14ac:dyDescent="0.25">
      <c r="B27" s="41">
        <v>2.6666666666666701</v>
      </c>
      <c r="C27" s="41">
        <v>0.70833333333333404</v>
      </c>
      <c r="D27" s="123">
        <v>-2</v>
      </c>
      <c r="E27" s="42">
        <f t="shared" si="2"/>
        <v>-1.4084507042253522</v>
      </c>
      <c r="F27" s="110">
        <v>46</v>
      </c>
      <c r="G27" s="42">
        <f t="shared" si="3"/>
        <v>32.394366197183103</v>
      </c>
      <c r="H27" s="43" t="s">
        <v>88</v>
      </c>
      <c r="I27" s="43">
        <f t="shared" si="4"/>
        <v>28.87323943661972</v>
      </c>
      <c r="J27" s="44">
        <f t="shared" ref="J27:J32" si="13">(F27-3)/1.42</f>
        <v>30.281690140845072</v>
      </c>
      <c r="K27" s="43">
        <f t="shared" si="12"/>
        <v>34.507042253521128</v>
      </c>
      <c r="L27" s="45">
        <v>18</v>
      </c>
      <c r="M27" s="46" t="s">
        <v>100</v>
      </c>
      <c r="N27" s="46">
        <v>16.7</v>
      </c>
      <c r="O27" s="124">
        <v>84</v>
      </c>
      <c r="P27" s="124">
        <v>81</v>
      </c>
      <c r="Q27" s="124">
        <v>47308554</v>
      </c>
      <c r="R27" s="47">
        <f t="shared" si="5"/>
        <v>4023</v>
      </c>
      <c r="S27" s="48">
        <f t="shared" si="6"/>
        <v>96.552000000000007</v>
      </c>
      <c r="T27" s="48">
        <f t="shared" si="7"/>
        <v>4.0229999999999997</v>
      </c>
      <c r="U27" s="125">
        <v>1.3</v>
      </c>
      <c r="V27" s="125">
        <f t="shared" si="0"/>
        <v>1.3</v>
      </c>
      <c r="W27" s="126" t="s">
        <v>171</v>
      </c>
      <c r="X27" s="128">
        <v>0</v>
      </c>
      <c r="Y27" s="128">
        <v>0</v>
      </c>
      <c r="Z27" s="128">
        <v>846</v>
      </c>
      <c r="AA27" s="128">
        <v>1185</v>
      </c>
      <c r="AB27" s="128">
        <v>856</v>
      </c>
      <c r="AC27" s="49" t="s">
        <v>90</v>
      </c>
      <c r="AD27" s="49" t="s">
        <v>90</v>
      </c>
      <c r="AE27" s="49" t="s">
        <v>90</v>
      </c>
      <c r="AF27" s="127" t="s">
        <v>90</v>
      </c>
      <c r="AG27" s="127">
        <v>39417908</v>
      </c>
      <c r="AH27" s="50">
        <f t="shared" si="9"/>
        <v>784</v>
      </c>
      <c r="AI27" s="51">
        <f t="shared" si="8"/>
        <v>194.87944320159087</v>
      </c>
      <c r="AJ27" s="108">
        <v>0</v>
      </c>
      <c r="AK27" s="108">
        <v>0</v>
      </c>
      <c r="AL27" s="108">
        <v>1</v>
      </c>
      <c r="AM27" s="108">
        <v>1</v>
      </c>
      <c r="AN27" s="108">
        <v>1</v>
      </c>
      <c r="AO27" s="108">
        <v>0</v>
      </c>
      <c r="AP27" s="128">
        <v>8930489</v>
      </c>
      <c r="AQ27" s="128">
        <f t="shared" si="1"/>
        <v>0</v>
      </c>
      <c r="AR27" s="52"/>
      <c r="AS27" s="53" t="s">
        <v>113</v>
      </c>
      <c r="AV27" s="59" t="s">
        <v>115</v>
      </c>
      <c r="AW27" s="59">
        <v>1</v>
      </c>
      <c r="AY27" s="111"/>
    </row>
    <row r="28" spans="1:51" x14ac:dyDescent="0.25">
      <c r="B28" s="41">
        <v>2.7083333333333299</v>
      </c>
      <c r="C28" s="41">
        <v>0.750000000000002</v>
      </c>
      <c r="D28" s="123">
        <v>-2</v>
      </c>
      <c r="E28" s="42">
        <f t="shared" si="2"/>
        <v>-1.4084507042253522</v>
      </c>
      <c r="F28" s="110">
        <v>55</v>
      </c>
      <c r="G28" s="42">
        <f t="shared" si="3"/>
        <v>38.732394366197184</v>
      </c>
      <c r="H28" s="43" t="s">
        <v>88</v>
      </c>
      <c r="I28" s="43">
        <f t="shared" si="4"/>
        <v>35.211267605633807</v>
      </c>
      <c r="J28" s="44">
        <f t="shared" si="13"/>
        <v>36.619718309859159</v>
      </c>
      <c r="K28" s="43">
        <f t="shared" si="12"/>
        <v>40.845070422535215</v>
      </c>
      <c r="L28" s="45">
        <v>18</v>
      </c>
      <c r="M28" s="46" t="s">
        <v>100</v>
      </c>
      <c r="N28" s="46">
        <v>16.7</v>
      </c>
      <c r="O28" s="124">
        <v>104</v>
      </c>
      <c r="P28" s="124">
        <v>102</v>
      </c>
      <c r="Q28" s="124">
        <v>47312060</v>
      </c>
      <c r="R28" s="47">
        <f t="shared" si="5"/>
        <v>3506</v>
      </c>
      <c r="S28" s="48">
        <f t="shared" si="6"/>
        <v>84.144000000000005</v>
      </c>
      <c r="T28" s="48">
        <f t="shared" si="7"/>
        <v>3.5059999999999998</v>
      </c>
      <c r="U28" s="125">
        <v>1.3</v>
      </c>
      <c r="V28" s="125">
        <f t="shared" si="0"/>
        <v>1.3</v>
      </c>
      <c r="W28" s="126" t="s">
        <v>171</v>
      </c>
      <c r="X28" s="128">
        <v>0</v>
      </c>
      <c r="Y28" s="128">
        <v>0</v>
      </c>
      <c r="Z28" s="128">
        <v>1027</v>
      </c>
      <c r="AA28" s="128">
        <v>1185</v>
      </c>
      <c r="AB28" s="128">
        <v>1027</v>
      </c>
      <c r="AC28" s="49" t="s">
        <v>90</v>
      </c>
      <c r="AD28" s="49" t="s">
        <v>90</v>
      </c>
      <c r="AE28" s="49" t="s">
        <v>90</v>
      </c>
      <c r="AF28" s="127" t="s">
        <v>90</v>
      </c>
      <c r="AG28" s="127">
        <v>39418748</v>
      </c>
      <c r="AH28" s="50">
        <f t="shared" si="9"/>
        <v>840</v>
      </c>
      <c r="AI28" s="51">
        <f t="shared" si="8"/>
        <v>239.58927552766687</v>
      </c>
      <c r="AJ28" s="108">
        <v>0</v>
      </c>
      <c r="AK28" s="108">
        <v>0</v>
      </c>
      <c r="AL28" s="108">
        <v>1</v>
      </c>
      <c r="AM28" s="108">
        <v>1</v>
      </c>
      <c r="AN28" s="108">
        <v>1</v>
      </c>
      <c r="AO28" s="108">
        <v>0</v>
      </c>
      <c r="AP28" s="128">
        <v>8930489</v>
      </c>
      <c r="AQ28" s="128">
        <f t="shared" si="1"/>
        <v>0</v>
      </c>
      <c r="AR28" s="54">
        <v>1.04</v>
      </c>
      <c r="AS28" s="53" t="s">
        <v>113</v>
      </c>
      <c r="AV28" s="59" t="s">
        <v>116</v>
      </c>
      <c r="AW28" s="59">
        <v>101.325</v>
      </c>
      <c r="AY28" s="111"/>
    </row>
    <row r="29" spans="1:51" x14ac:dyDescent="0.25">
      <c r="B29" s="41">
        <v>2.75</v>
      </c>
      <c r="C29" s="41">
        <v>0.79166666666666896</v>
      </c>
      <c r="D29" s="123">
        <v>0</v>
      </c>
      <c r="E29" s="42">
        <f t="shared" si="2"/>
        <v>0</v>
      </c>
      <c r="F29" s="110">
        <v>56</v>
      </c>
      <c r="G29" s="42">
        <f t="shared" si="3"/>
        <v>39.436619718309863</v>
      </c>
      <c r="H29" s="43" t="s">
        <v>88</v>
      </c>
      <c r="I29" s="43">
        <f t="shared" si="4"/>
        <v>35.91549295774648</v>
      </c>
      <c r="J29" s="44">
        <f t="shared" si="13"/>
        <v>37.323943661971832</v>
      </c>
      <c r="K29" s="43">
        <f t="shared" si="12"/>
        <v>41.549295774647888</v>
      </c>
      <c r="L29" s="45">
        <v>18</v>
      </c>
      <c r="M29" s="46" t="s">
        <v>100</v>
      </c>
      <c r="N29" s="46">
        <v>16.600000000000001</v>
      </c>
      <c r="O29" s="124">
        <v>107</v>
      </c>
      <c r="P29" s="124">
        <v>121</v>
      </c>
      <c r="Q29" s="124">
        <v>47316336</v>
      </c>
      <c r="R29" s="47">
        <f t="shared" si="5"/>
        <v>4276</v>
      </c>
      <c r="S29" s="48">
        <f t="shared" si="6"/>
        <v>102.624</v>
      </c>
      <c r="T29" s="48">
        <f t="shared" si="7"/>
        <v>4.2759999999999998</v>
      </c>
      <c r="U29" s="125">
        <v>1.3</v>
      </c>
      <c r="V29" s="125">
        <f t="shared" si="0"/>
        <v>1.3</v>
      </c>
      <c r="W29" s="126" t="s">
        <v>171</v>
      </c>
      <c r="X29" s="128">
        <v>0</v>
      </c>
      <c r="Y29" s="128">
        <v>0</v>
      </c>
      <c r="Z29" s="128">
        <v>1157</v>
      </c>
      <c r="AA29" s="128">
        <v>1185</v>
      </c>
      <c r="AB29" s="128">
        <v>1157</v>
      </c>
      <c r="AC29" s="49" t="s">
        <v>90</v>
      </c>
      <c r="AD29" s="49" t="s">
        <v>90</v>
      </c>
      <c r="AE29" s="49" t="s">
        <v>90</v>
      </c>
      <c r="AF29" s="127" t="s">
        <v>90</v>
      </c>
      <c r="AG29" s="127">
        <v>39419744</v>
      </c>
      <c r="AH29" s="50">
        <f t="shared" si="9"/>
        <v>996</v>
      </c>
      <c r="AI29" s="51">
        <f t="shared" si="8"/>
        <v>232.92797006548176</v>
      </c>
      <c r="AJ29" s="108">
        <v>0</v>
      </c>
      <c r="AK29" s="108">
        <v>0</v>
      </c>
      <c r="AL29" s="108">
        <v>1</v>
      </c>
      <c r="AM29" s="108">
        <v>1</v>
      </c>
      <c r="AN29" s="108">
        <v>1</v>
      </c>
      <c r="AO29" s="108">
        <v>0</v>
      </c>
      <c r="AP29" s="128">
        <v>8930489</v>
      </c>
      <c r="AQ29" s="128">
        <f t="shared" si="1"/>
        <v>0</v>
      </c>
      <c r="AR29" s="52"/>
      <c r="AS29" s="53" t="s">
        <v>113</v>
      </c>
      <c r="AY29" s="111"/>
    </row>
    <row r="30" spans="1:51" x14ac:dyDescent="0.25">
      <c r="B30" s="41">
        <v>2.7916666666666701</v>
      </c>
      <c r="C30" s="41">
        <v>0.83333333333333703</v>
      </c>
      <c r="D30" s="123">
        <v>0</v>
      </c>
      <c r="E30" s="42">
        <f t="shared" si="2"/>
        <v>0</v>
      </c>
      <c r="F30" s="110">
        <v>53</v>
      </c>
      <c r="G30" s="42">
        <f t="shared" si="3"/>
        <v>37.323943661971832</v>
      </c>
      <c r="H30" s="43" t="s">
        <v>88</v>
      </c>
      <c r="I30" s="43">
        <f t="shared" si="4"/>
        <v>33.802816901408455</v>
      </c>
      <c r="J30" s="44">
        <f t="shared" si="13"/>
        <v>35.211267605633807</v>
      </c>
      <c r="K30" s="43">
        <f t="shared" si="12"/>
        <v>39.436619718309863</v>
      </c>
      <c r="L30" s="45">
        <v>18</v>
      </c>
      <c r="M30" s="46" t="s">
        <v>100</v>
      </c>
      <c r="N30" s="46">
        <v>16.600000000000001</v>
      </c>
      <c r="O30" s="124">
        <v>103</v>
      </c>
      <c r="P30" s="124">
        <v>100</v>
      </c>
      <c r="Q30" s="124">
        <v>47320598</v>
      </c>
      <c r="R30" s="47">
        <f t="shared" si="5"/>
        <v>4262</v>
      </c>
      <c r="S30" s="48">
        <f t="shared" si="6"/>
        <v>102.288</v>
      </c>
      <c r="T30" s="48">
        <f t="shared" si="7"/>
        <v>4.2619999999999996</v>
      </c>
      <c r="U30" s="125">
        <v>1.3</v>
      </c>
      <c r="V30" s="125">
        <f t="shared" si="0"/>
        <v>1.3</v>
      </c>
      <c r="W30" s="126" t="s">
        <v>171</v>
      </c>
      <c r="X30" s="128">
        <v>0</v>
      </c>
      <c r="Y30" s="128">
        <v>0</v>
      </c>
      <c r="Z30" s="128">
        <v>1176</v>
      </c>
      <c r="AA30" s="128">
        <v>1185</v>
      </c>
      <c r="AB30" s="128">
        <v>1176</v>
      </c>
      <c r="AC30" s="49" t="s">
        <v>90</v>
      </c>
      <c r="AD30" s="49" t="s">
        <v>90</v>
      </c>
      <c r="AE30" s="49" t="s">
        <v>90</v>
      </c>
      <c r="AF30" s="127" t="s">
        <v>90</v>
      </c>
      <c r="AG30" s="127">
        <v>39420796</v>
      </c>
      <c r="AH30" s="50">
        <f t="shared" si="9"/>
        <v>1052</v>
      </c>
      <c r="AI30" s="51">
        <f t="shared" si="8"/>
        <v>246.83247301736276</v>
      </c>
      <c r="AJ30" s="108">
        <v>0</v>
      </c>
      <c r="AK30" s="108">
        <v>0</v>
      </c>
      <c r="AL30" s="108">
        <v>1</v>
      </c>
      <c r="AM30" s="108">
        <v>1</v>
      </c>
      <c r="AN30" s="108">
        <v>1</v>
      </c>
      <c r="AO30" s="108">
        <v>0</v>
      </c>
      <c r="AP30" s="128">
        <v>8930489</v>
      </c>
      <c r="AQ30" s="128">
        <f t="shared" si="1"/>
        <v>0</v>
      </c>
      <c r="AR30" s="52"/>
      <c r="AS30" s="53" t="s">
        <v>113</v>
      </c>
      <c r="AV30" s="356" t="s">
        <v>117</v>
      </c>
      <c r="AW30" s="356"/>
      <c r="AY30" s="111"/>
    </row>
    <row r="31" spans="1:51" x14ac:dyDescent="0.25">
      <c r="B31" s="41">
        <v>2.8333333333333299</v>
      </c>
      <c r="C31" s="41">
        <v>0.875000000000004</v>
      </c>
      <c r="D31" s="123">
        <v>0</v>
      </c>
      <c r="E31" s="42">
        <f t="shared" si="2"/>
        <v>0</v>
      </c>
      <c r="F31" s="110">
        <v>53</v>
      </c>
      <c r="G31" s="42">
        <f t="shared" si="3"/>
        <v>37.323943661971832</v>
      </c>
      <c r="H31" s="43" t="s">
        <v>88</v>
      </c>
      <c r="I31" s="43">
        <f t="shared" si="4"/>
        <v>33.802816901408455</v>
      </c>
      <c r="J31" s="44">
        <f t="shared" si="13"/>
        <v>35.211267605633807</v>
      </c>
      <c r="K31" s="43">
        <f t="shared" si="12"/>
        <v>39.436619718309863</v>
      </c>
      <c r="L31" s="45">
        <v>18</v>
      </c>
      <c r="M31" s="46" t="s">
        <v>100</v>
      </c>
      <c r="N31" s="46">
        <v>16.100000000000001</v>
      </c>
      <c r="O31" s="124">
        <v>101</v>
      </c>
      <c r="P31" s="124">
        <v>92</v>
      </c>
      <c r="Q31" s="124">
        <v>47324805</v>
      </c>
      <c r="R31" s="47">
        <f t="shared" si="5"/>
        <v>4207</v>
      </c>
      <c r="S31" s="48">
        <f t="shared" si="6"/>
        <v>100.968</v>
      </c>
      <c r="T31" s="48">
        <f t="shared" si="7"/>
        <v>4.2069999999999999</v>
      </c>
      <c r="U31" s="125">
        <v>1.3</v>
      </c>
      <c r="V31" s="125">
        <f t="shared" si="0"/>
        <v>1.3</v>
      </c>
      <c r="W31" s="126" t="s">
        <v>171</v>
      </c>
      <c r="X31" s="128">
        <v>0</v>
      </c>
      <c r="Y31" s="128">
        <v>0</v>
      </c>
      <c r="Z31" s="128">
        <v>1017</v>
      </c>
      <c r="AA31" s="128">
        <v>1185</v>
      </c>
      <c r="AB31" s="128">
        <v>1017</v>
      </c>
      <c r="AC31" s="49" t="s">
        <v>90</v>
      </c>
      <c r="AD31" s="49" t="s">
        <v>90</v>
      </c>
      <c r="AE31" s="49" t="s">
        <v>90</v>
      </c>
      <c r="AF31" s="127" t="s">
        <v>90</v>
      </c>
      <c r="AG31" s="127">
        <v>39421816</v>
      </c>
      <c r="AH31" s="50">
        <f t="shared" si="9"/>
        <v>1020</v>
      </c>
      <c r="AI31" s="51">
        <f t="shared" si="8"/>
        <v>242.45305443308771</v>
      </c>
      <c r="AJ31" s="108">
        <v>0</v>
      </c>
      <c r="AK31" s="108">
        <v>0</v>
      </c>
      <c r="AL31" s="108">
        <v>1</v>
      </c>
      <c r="AM31" s="108">
        <v>1</v>
      </c>
      <c r="AN31" s="108">
        <v>1</v>
      </c>
      <c r="AO31" s="108">
        <v>0</v>
      </c>
      <c r="AP31" s="128">
        <v>8930489</v>
      </c>
      <c r="AQ31" s="128">
        <f t="shared" si="1"/>
        <v>0</v>
      </c>
      <c r="AR31" s="52"/>
      <c r="AS31" s="53" t="s">
        <v>113</v>
      </c>
      <c r="AV31" s="60" t="s">
        <v>29</v>
      </c>
      <c r="AW31" s="60" t="s">
        <v>74</v>
      </c>
      <c r="AY31" s="111"/>
    </row>
    <row r="32" spans="1:51" x14ac:dyDescent="0.25">
      <c r="B32" s="41">
        <v>2.875</v>
      </c>
      <c r="C32" s="41">
        <v>0.91666666666667096</v>
      </c>
      <c r="D32" s="123">
        <v>0</v>
      </c>
      <c r="E32" s="42">
        <f t="shared" si="2"/>
        <v>0</v>
      </c>
      <c r="F32" s="110">
        <v>54</v>
      </c>
      <c r="G32" s="42">
        <f t="shared" si="3"/>
        <v>38.028169014084511</v>
      </c>
      <c r="H32" s="43" t="s">
        <v>88</v>
      </c>
      <c r="I32" s="43">
        <f t="shared" si="4"/>
        <v>34.507042253521128</v>
      </c>
      <c r="J32" s="44">
        <f t="shared" si="13"/>
        <v>35.91549295774648</v>
      </c>
      <c r="K32" s="43">
        <f t="shared" si="12"/>
        <v>40.140845070422536</v>
      </c>
      <c r="L32" s="45">
        <v>14</v>
      </c>
      <c r="M32" s="46" t="s">
        <v>118</v>
      </c>
      <c r="N32" s="46">
        <v>12.6</v>
      </c>
      <c r="O32" s="124">
        <v>101</v>
      </c>
      <c r="P32" s="124">
        <v>93</v>
      </c>
      <c r="Q32" s="124">
        <v>47329117</v>
      </c>
      <c r="R32" s="47">
        <f t="shared" si="5"/>
        <v>4312</v>
      </c>
      <c r="S32" s="48">
        <f t="shared" si="6"/>
        <v>103.488</v>
      </c>
      <c r="T32" s="48">
        <f t="shared" si="7"/>
        <v>4.3120000000000003</v>
      </c>
      <c r="U32" s="125">
        <v>1.3</v>
      </c>
      <c r="V32" s="125">
        <f t="shared" si="0"/>
        <v>1.3</v>
      </c>
      <c r="W32" s="126" t="s">
        <v>171</v>
      </c>
      <c r="X32" s="128">
        <v>0</v>
      </c>
      <c r="Y32" s="128">
        <v>0</v>
      </c>
      <c r="Z32" s="128">
        <v>1017</v>
      </c>
      <c r="AA32" s="128">
        <v>1185</v>
      </c>
      <c r="AB32" s="128">
        <v>1015</v>
      </c>
      <c r="AC32" s="49" t="s">
        <v>90</v>
      </c>
      <c r="AD32" s="49" t="s">
        <v>90</v>
      </c>
      <c r="AE32" s="49" t="s">
        <v>90</v>
      </c>
      <c r="AF32" s="127" t="s">
        <v>90</v>
      </c>
      <c r="AG32" s="127">
        <v>39422724</v>
      </c>
      <c r="AH32" s="50">
        <f t="shared" si="9"/>
        <v>908</v>
      </c>
      <c r="AI32" s="51">
        <f t="shared" si="8"/>
        <v>210.57513914656769</v>
      </c>
      <c r="AJ32" s="108">
        <v>0</v>
      </c>
      <c r="AK32" s="108">
        <v>0</v>
      </c>
      <c r="AL32" s="108">
        <v>1</v>
      </c>
      <c r="AM32" s="108">
        <v>1</v>
      </c>
      <c r="AN32" s="108">
        <v>1</v>
      </c>
      <c r="AO32" s="108">
        <v>0</v>
      </c>
      <c r="AP32" s="128">
        <v>8930489</v>
      </c>
      <c r="AQ32" s="128">
        <f t="shared" si="1"/>
        <v>0</v>
      </c>
      <c r="AR32" s="54">
        <v>1.07</v>
      </c>
      <c r="AS32" s="53" t="s">
        <v>113</v>
      </c>
      <c r="AV32" s="61">
        <v>1</v>
      </c>
      <c r="AW32" s="61">
        <f>IFERROR(AV32*VLOOKUP(AV31,AV24:AW28,2,FALSE)/VLOOKUP(AW31,AV24:AW28,2,FALSE),"Enter Unit and Value")</f>
        <v>1.4189189189189189</v>
      </c>
      <c r="AY32" s="111"/>
    </row>
    <row r="33" spans="2:51" x14ac:dyDescent="0.25">
      <c r="B33" s="41">
        <v>2.9166666666666701</v>
      </c>
      <c r="C33" s="41">
        <v>0.95833333333333803</v>
      </c>
      <c r="D33" s="123">
        <v>0</v>
      </c>
      <c r="E33" s="42">
        <f t="shared" si="2"/>
        <v>0</v>
      </c>
      <c r="F33" s="110">
        <v>51</v>
      </c>
      <c r="G33" s="42">
        <f t="shared" si="3"/>
        <v>35.91549295774648</v>
      </c>
      <c r="H33" s="43" t="s">
        <v>88</v>
      </c>
      <c r="I33" s="43">
        <f>J33-(2/1.42)</f>
        <v>30.985915492957751</v>
      </c>
      <c r="J33" s="44">
        <f t="shared" ref="J33:J34" si="14">(F33-5)/1.42</f>
        <v>32.394366197183103</v>
      </c>
      <c r="K33" s="43">
        <f t="shared" si="12"/>
        <v>36.619718309859159</v>
      </c>
      <c r="L33" s="45">
        <v>14</v>
      </c>
      <c r="M33" s="46" t="s">
        <v>118</v>
      </c>
      <c r="N33" s="46">
        <v>11.9</v>
      </c>
      <c r="O33" s="124">
        <v>93</v>
      </c>
      <c r="P33" s="124">
        <v>95</v>
      </c>
      <c r="Q33" s="124">
        <v>47332527</v>
      </c>
      <c r="R33" s="47">
        <f t="shared" si="5"/>
        <v>3410</v>
      </c>
      <c r="S33" s="48">
        <f t="shared" si="6"/>
        <v>81.84</v>
      </c>
      <c r="T33" s="48">
        <f t="shared" si="7"/>
        <v>3.41</v>
      </c>
      <c r="U33" s="125">
        <v>1.3</v>
      </c>
      <c r="V33" s="125">
        <f t="shared" si="0"/>
        <v>1.3</v>
      </c>
      <c r="W33" s="126" t="s">
        <v>125</v>
      </c>
      <c r="X33" s="128">
        <v>0</v>
      </c>
      <c r="Y33" s="128">
        <v>0</v>
      </c>
      <c r="Z33" s="128">
        <v>1016</v>
      </c>
      <c r="AA33" s="128">
        <v>0</v>
      </c>
      <c r="AB33" s="128">
        <v>1017</v>
      </c>
      <c r="AC33" s="49" t="s">
        <v>90</v>
      </c>
      <c r="AD33" s="49" t="s">
        <v>90</v>
      </c>
      <c r="AE33" s="49" t="s">
        <v>90</v>
      </c>
      <c r="AF33" s="127" t="s">
        <v>90</v>
      </c>
      <c r="AG33" s="127">
        <v>39423308</v>
      </c>
      <c r="AH33" s="50">
        <f t="shared" si="9"/>
        <v>584</v>
      </c>
      <c r="AI33" s="51">
        <f t="shared" si="8"/>
        <v>171.26099706744867</v>
      </c>
      <c r="AJ33" s="108">
        <v>0</v>
      </c>
      <c r="AK33" s="108">
        <v>0</v>
      </c>
      <c r="AL33" s="108">
        <v>1</v>
      </c>
      <c r="AM33" s="108">
        <v>0</v>
      </c>
      <c r="AN33" s="108">
        <v>1</v>
      </c>
      <c r="AO33" s="108">
        <v>0</v>
      </c>
      <c r="AP33" s="128">
        <v>8930489</v>
      </c>
      <c r="AQ33" s="128">
        <f t="shared" si="1"/>
        <v>0</v>
      </c>
      <c r="AR33" s="52"/>
      <c r="AS33" s="53" t="s">
        <v>113</v>
      </c>
      <c r="AY33" s="111"/>
    </row>
    <row r="34" spans="2:51" x14ac:dyDescent="0.25">
      <c r="B34" s="41">
        <v>2.9583333333333299</v>
      </c>
      <c r="C34" s="41">
        <v>1</v>
      </c>
      <c r="D34" s="123">
        <v>0</v>
      </c>
      <c r="E34" s="42">
        <f t="shared" si="2"/>
        <v>0</v>
      </c>
      <c r="F34" s="110">
        <v>54</v>
      </c>
      <c r="G34" s="42">
        <f t="shared" si="3"/>
        <v>38.028169014084511</v>
      </c>
      <c r="H34" s="43" t="s">
        <v>88</v>
      </c>
      <c r="I34" s="43">
        <f t="shared" si="4"/>
        <v>33.098591549295776</v>
      </c>
      <c r="J34" s="44">
        <f t="shared" si="14"/>
        <v>34.507042253521128</v>
      </c>
      <c r="K34" s="43">
        <f t="shared" si="12"/>
        <v>38.732394366197184</v>
      </c>
      <c r="L34" s="45">
        <v>14</v>
      </c>
      <c r="M34" s="46" t="s">
        <v>118</v>
      </c>
      <c r="N34" s="62">
        <v>11.5</v>
      </c>
      <c r="O34" s="124">
        <v>95</v>
      </c>
      <c r="P34" s="124">
        <v>93</v>
      </c>
      <c r="Q34" s="124">
        <v>47336226</v>
      </c>
      <c r="R34" s="47">
        <f t="shared" si="5"/>
        <v>3699</v>
      </c>
      <c r="S34" s="48">
        <f t="shared" si="6"/>
        <v>88.775999999999996</v>
      </c>
      <c r="T34" s="48">
        <f t="shared" si="7"/>
        <v>3.6989999999999998</v>
      </c>
      <c r="U34" s="125">
        <v>1.3</v>
      </c>
      <c r="V34" s="125">
        <f t="shared" si="0"/>
        <v>1.3</v>
      </c>
      <c r="W34" s="126" t="s">
        <v>125</v>
      </c>
      <c r="X34" s="128">
        <v>0</v>
      </c>
      <c r="Y34" s="128">
        <v>0</v>
      </c>
      <c r="Z34" s="128">
        <v>1016</v>
      </c>
      <c r="AA34" s="128">
        <v>0</v>
      </c>
      <c r="AB34" s="128">
        <v>1017</v>
      </c>
      <c r="AC34" s="49" t="s">
        <v>90</v>
      </c>
      <c r="AD34" s="49" t="s">
        <v>90</v>
      </c>
      <c r="AE34" s="49" t="s">
        <v>90</v>
      </c>
      <c r="AF34" s="127" t="s">
        <v>90</v>
      </c>
      <c r="AG34" s="127">
        <v>39423884</v>
      </c>
      <c r="AH34" s="50">
        <f t="shared" si="9"/>
        <v>576</v>
      </c>
      <c r="AI34" s="51">
        <f t="shared" si="8"/>
        <v>155.71776155717762</v>
      </c>
      <c r="AJ34" s="108">
        <v>0</v>
      </c>
      <c r="AK34" s="108">
        <v>0</v>
      </c>
      <c r="AL34" s="108">
        <v>1</v>
      </c>
      <c r="AM34" s="108">
        <v>0</v>
      </c>
      <c r="AN34" s="108">
        <v>1</v>
      </c>
      <c r="AO34" s="108">
        <v>0</v>
      </c>
      <c r="AP34" s="128">
        <v>8930489</v>
      </c>
      <c r="AQ34" s="128">
        <f t="shared" si="1"/>
        <v>0</v>
      </c>
      <c r="AR34" s="52"/>
      <c r="AS34" s="53" t="s">
        <v>113</v>
      </c>
      <c r="AV34" s="57" t="s">
        <v>119</v>
      </c>
      <c r="AW34" s="63" t="s">
        <v>30</v>
      </c>
      <c r="AY34" s="111"/>
    </row>
    <row r="35" spans="2:51" x14ac:dyDescent="0.25">
      <c r="B35" s="102"/>
      <c r="C35" s="103"/>
      <c r="D35" s="102"/>
      <c r="E35" s="105"/>
      <c r="F35" s="105"/>
      <c r="G35" s="106"/>
      <c r="H35" s="104"/>
      <c r="I35" s="105"/>
      <c r="J35" s="105"/>
      <c r="K35" s="106"/>
      <c r="L35" s="357" t="s">
        <v>120</v>
      </c>
      <c r="M35" s="358"/>
      <c r="N35" s="359"/>
      <c r="O35" s="64"/>
      <c r="P35" s="64">
        <f>AVERAGE(P11:P34)</f>
        <v>116.625</v>
      </c>
      <c r="Q35" s="65">
        <f>Q34-Q10</f>
        <v>114270</v>
      </c>
      <c r="R35" s="66">
        <f>SUM(R11:R34)</f>
        <v>114270</v>
      </c>
      <c r="S35" s="67">
        <f>AVERAGE(S11:S34)</f>
        <v>114.26999999999998</v>
      </c>
      <c r="T35" s="67">
        <f>SUM(T11:T34)</f>
        <v>114.26999999999998</v>
      </c>
      <c r="U35" s="104"/>
      <c r="V35" s="104"/>
      <c r="W35" s="58"/>
      <c r="X35" s="96"/>
      <c r="Y35" s="97"/>
      <c r="Z35" s="97"/>
      <c r="AA35" s="97"/>
      <c r="AB35" s="98"/>
      <c r="AC35" s="96"/>
      <c r="AD35" s="97"/>
      <c r="AE35" s="98"/>
      <c r="AF35" s="99"/>
      <c r="AG35" s="68"/>
      <c r="AH35" s="69">
        <f>SUM(AH11:AH34)</f>
        <v>24704</v>
      </c>
      <c r="AI35" s="70">
        <f>$AH$35/$T35</f>
        <v>216.18972608733705</v>
      </c>
      <c r="AJ35" s="99"/>
      <c r="AK35" s="100"/>
      <c r="AL35" s="100"/>
      <c r="AM35" s="100"/>
      <c r="AN35" s="101"/>
      <c r="AO35" s="71"/>
      <c r="AP35" s="72">
        <f>AP34-AP10</f>
        <v>5963</v>
      </c>
      <c r="AQ35" s="73">
        <f>SUM(AQ11:AQ34)</f>
        <v>5963</v>
      </c>
      <c r="AR35" s="74">
        <f>AVERAGE(AR11:AR34)</f>
        <v>1.1400000000000001</v>
      </c>
      <c r="AS35" s="71"/>
      <c r="AV35" s="75" t="s">
        <v>30</v>
      </c>
      <c r="AW35" s="75">
        <v>1</v>
      </c>
      <c r="AY35" s="111"/>
    </row>
    <row r="36" spans="2:51" x14ac:dyDescent="0.25">
      <c r="B36" s="76"/>
      <c r="C36" s="76"/>
      <c r="D36" s="76"/>
      <c r="E36" s="77"/>
      <c r="F36" s="77"/>
      <c r="G36" s="77"/>
      <c r="H36" s="77"/>
      <c r="I36" s="78"/>
      <c r="J36" s="78"/>
      <c r="K36" s="78"/>
      <c r="L36" s="109"/>
      <c r="M36" s="109"/>
      <c r="N36" s="109"/>
      <c r="O36" s="109"/>
      <c r="P36" s="109"/>
      <c r="Q36" s="109"/>
      <c r="R36" s="109"/>
      <c r="S36" s="109"/>
      <c r="T36" s="109"/>
      <c r="U36" s="79"/>
      <c r="V36" s="79"/>
      <c r="W36" s="109"/>
      <c r="X36" s="109"/>
      <c r="Y36" s="109"/>
      <c r="Z36" s="112"/>
      <c r="AA36" s="109"/>
      <c r="AB36" s="109"/>
      <c r="AC36" s="109"/>
      <c r="AD36" s="109"/>
      <c r="AE36" s="109"/>
      <c r="AH36" s="80"/>
      <c r="AM36" s="109"/>
      <c r="AN36" s="109"/>
      <c r="AO36" s="109"/>
      <c r="AP36" s="109"/>
      <c r="AQ36" s="109"/>
      <c r="AR36" s="109"/>
      <c r="AV36" s="75" t="s">
        <v>121</v>
      </c>
      <c r="AW36" s="75">
        <v>41.67</v>
      </c>
      <c r="AY36" s="111"/>
    </row>
    <row r="37" spans="2:51" x14ac:dyDescent="0.25">
      <c r="B37" s="89" t="s">
        <v>122</v>
      </c>
      <c r="C37" s="89"/>
      <c r="D37" s="89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112"/>
      <c r="X37" s="112"/>
      <c r="Y37" s="112"/>
      <c r="Z37" s="112"/>
      <c r="AA37" s="112"/>
      <c r="AB37" s="112"/>
      <c r="AC37" s="112"/>
      <c r="AD37" s="112"/>
      <c r="AE37" s="112"/>
      <c r="AM37" s="21"/>
      <c r="AN37" s="109"/>
      <c r="AO37" s="109"/>
      <c r="AP37" s="109"/>
      <c r="AQ37" s="109"/>
      <c r="AR37" s="112"/>
      <c r="AV37" s="75" t="s">
        <v>123</v>
      </c>
      <c r="AW37" s="75">
        <v>11.574999999999999</v>
      </c>
      <c r="AY37" s="111"/>
    </row>
    <row r="38" spans="2:51" x14ac:dyDescent="0.25">
      <c r="B38" s="87" t="s">
        <v>124</v>
      </c>
      <c r="C38" s="116"/>
      <c r="D38" s="116"/>
      <c r="E38" s="116"/>
      <c r="F38" s="116"/>
      <c r="G38" s="116"/>
      <c r="H38" s="116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88"/>
      <c r="T38" s="88"/>
      <c r="U38" s="88"/>
      <c r="V38" s="88"/>
      <c r="W38" s="112"/>
      <c r="X38" s="112"/>
      <c r="Y38" s="112"/>
      <c r="Z38" s="112"/>
      <c r="AA38" s="112"/>
      <c r="AB38" s="112"/>
      <c r="AC38" s="112"/>
      <c r="AD38" s="112"/>
      <c r="AE38" s="112"/>
      <c r="AM38" s="21"/>
      <c r="AN38" s="109"/>
      <c r="AO38" s="109"/>
      <c r="AP38" s="109"/>
      <c r="AQ38" s="109"/>
      <c r="AR38" s="112"/>
      <c r="AV38" s="75"/>
      <c r="AW38" s="75"/>
      <c r="AY38" s="111"/>
    </row>
    <row r="39" spans="2:51" x14ac:dyDescent="0.25">
      <c r="B39" s="122" t="s">
        <v>127</v>
      </c>
      <c r="C39" s="116"/>
      <c r="D39" s="116"/>
      <c r="E39" s="116"/>
      <c r="F39" s="116"/>
      <c r="G39" s="116"/>
      <c r="H39" s="116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88"/>
      <c r="T39" s="88"/>
      <c r="U39" s="88"/>
      <c r="V39" s="88"/>
      <c r="W39" s="112"/>
      <c r="X39" s="112"/>
      <c r="Y39" s="112"/>
      <c r="Z39" s="112"/>
      <c r="AA39" s="112"/>
      <c r="AB39" s="112"/>
      <c r="AC39" s="112"/>
      <c r="AD39" s="112"/>
      <c r="AE39" s="112"/>
      <c r="AM39" s="21"/>
      <c r="AN39" s="109"/>
      <c r="AO39" s="109"/>
      <c r="AP39" s="109"/>
      <c r="AQ39" s="109"/>
      <c r="AR39" s="112"/>
      <c r="AV39" s="75"/>
      <c r="AW39" s="75"/>
      <c r="AY39" s="111"/>
    </row>
    <row r="40" spans="2:51" x14ac:dyDescent="0.25">
      <c r="B40" s="85" t="s">
        <v>179</v>
      </c>
      <c r="C40" s="116"/>
      <c r="D40" s="116"/>
      <c r="E40" s="116"/>
      <c r="F40" s="116"/>
      <c r="G40" s="116"/>
      <c r="H40" s="116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88"/>
      <c r="T40" s="88"/>
      <c r="U40" s="88"/>
      <c r="V40" s="88"/>
      <c r="W40" s="112"/>
      <c r="X40" s="112"/>
      <c r="Y40" s="112"/>
      <c r="Z40" s="112"/>
      <c r="AA40" s="112"/>
      <c r="AB40" s="112"/>
      <c r="AC40" s="112"/>
      <c r="AD40" s="112"/>
      <c r="AE40" s="112"/>
      <c r="AM40" s="21"/>
      <c r="AN40" s="109"/>
      <c r="AO40" s="109"/>
      <c r="AP40" s="109"/>
      <c r="AQ40" s="109"/>
      <c r="AR40" s="112"/>
      <c r="AV40" s="75"/>
      <c r="AW40" s="75"/>
      <c r="AY40" s="111"/>
    </row>
    <row r="41" spans="2:51" x14ac:dyDescent="0.25">
      <c r="B41" s="86" t="s">
        <v>180</v>
      </c>
      <c r="C41" s="116"/>
      <c r="D41" s="116"/>
      <c r="E41" s="116"/>
      <c r="F41" s="116"/>
      <c r="G41" s="116"/>
      <c r="H41" s="116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9"/>
      <c r="T41" s="119"/>
      <c r="U41" s="119"/>
      <c r="V41" s="119"/>
      <c r="W41" s="112"/>
      <c r="X41" s="112"/>
      <c r="Y41" s="112"/>
      <c r="Z41" s="112"/>
      <c r="AA41" s="112"/>
      <c r="AB41" s="112"/>
      <c r="AC41" s="112"/>
      <c r="AD41" s="112"/>
      <c r="AE41" s="112"/>
      <c r="AM41" s="113"/>
      <c r="AN41" s="113"/>
      <c r="AO41" s="113"/>
      <c r="AP41" s="113"/>
      <c r="AQ41" s="113"/>
      <c r="AR41" s="113"/>
      <c r="AS41" s="114"/>
      <c r="AV41" s="111"/>
      <c r="AW41" s="107"/>
      <c r="AX41" s="107"/>
      <c r="AY41" s="107"/>
    </row>
    <row r="42" spans="2:51" x14ac:dyDescent="0.25">
      <c r="B42" s="122" t="s">
        <v>130</v>
      </c>
      <c r="C42" s="116"/>
      <c r="D42" s="116"/>
      <c r="E42" s="121"/>
      <c r="F42" s="121"/>
      <c r="G42" s="121"/>
      <c r="H42" s="116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9"/>
      <c r="T42" s="119"/>
      <c r="U42" s="119"/>
      <c r="V42" s="119"/>
      <c r="W42" s="112"/>
      <c r="X42" s="112"/>
      <c r="Y42" s="112"/>
      <c r="Z42" s="112"/>
      <c r="AA42" s="112"/>
      <c r="AB42" s="112"/>
      <c r="AC42" s="112"/>
      <c r="AD42" s="112"/>
      <c r="AE42" s="112"/>
      <c r="AM42" s="113"/>
      <c r="AN42" s="113"/>
      <c r="AO42" s="113"/>
      <c r="AP42" s="113"/>
      <c r="AQ42" s="113"/>
      <c r="AR42" s="113"/>
      <c r="AS42" s="114"/>
      <c r="AV42" s="111"/>
      <c r="AW42" s="107"/>
      <c r="AX42" s="107"/>
      <c r="AY42" s="107"/>
    </row>
    <row r="43" spans="2:51" x14ac:dyDescent="0.25">
      <c r="B43" s="122" t="s">
        <v>134</v>
      </c>
      <c r="C43" s="116"/>
      <c r="D43" s="116"/>
      <c r="E43" s="116"/>
      <c r="F43" s="116"/>
      <c r="G43" s="116"/>
      <c r="H43" s="116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9"/>
      <c r="U43" s="119"/>
      <c r="V43" s="119"/>
      <c r="W43" s="112"/>
      <c r="X43" s="112"/>
      <c r="Y43" s="112"/>
      <c r="Z43" s="112"/>
      <c r="AA43" s="112"/>
      <c r="AB43" s="112"/>
      <c r="AC43" s="112"/>
      <c r="AD43" s="112"/>
      <c r="AE43" s="112"/>
      <c r="AM43" s="113"/>
      <c r="AN43" s="113"/>
      <c r="AO43" s="113"/>
      <c r="AP43" s="113"/>
      <c r="AQ43" s="113"/>
      <c r="AR43" s="113"/>
      <c r="AS43" s="114"/>
      <c r="AV43" s="111"/>
      <c r="AW43" s="107"/>
      <c r="AX43" s="107"/>
      <c r="AY43" s="107"/>
    </row>
    <row r="44" spans="2:51" x14ac:dyDescent="0.25">
      <c r="B44" s="91" t="s">
        <v>144</v>
      </c>
      <c r="C44" s="116"/>
      <c r="D44" s="116"/>
      <c r="E44" s="116"/>
      <c r="F44" s="116"/>
      <c r="G44" s="116"/>
      <c r="H44" s="116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20"/>
      <c r="T44" s="119"/>
      <c r="U44" s="119"/>
      <c r="V44" s="119"/>
      <c r="W44" s="112"/>
      <c r="X44" s="112"/>
      <c r="Y44" s="112"/>
      <c r="Z44" s="112"/>
      <c r="AA44" s="112"/>
      <c r="AB44" s="112"/>
      <c r="AC44" s="112"/>
      <c r="AD44" s="112"/>
      <c r="AE44" s="112"/>
      <c r="AM44" s="113"/>
      <c r="AN44" s="113"/>
      <c r="AO44" s="113"/>
      <c r="AP44" s="113"/>
      <c r="AQ44" s="113"/>
      <c r="AR44" s="113"/>
      <c r="AS44" s="114"/>
      <c r="AV44" s="111"/>
      <c r="AW44" s="107"/>
      <c r="AX44" s="107"/>
      <c r="AY44" s="107"/>
    </row>
    <row r="45" spans="2:51" x14ac:dyDescent="0.25">
      <c r="B45" s="91" t="s">
        <v>178</v>
      </c>
      <c r="C45" s="116"/>
      <c r="D45" s="116"/>
      <c r="E45" s="116"/>
      <c r="F45" s="116"/>
      <c r="G45" s="116"/>
      <c r="H45" s="116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20"/>
      <c r="T45" s="119"/>
      <c r="U45" s="119"/>
      <c r="V45" s="119"/>
      <c r="W45" s="112"/>
      <c r="X45" s="112"/>
      <c r="Y45" s="112"/>
      <c r="Z45" s="112"/>
      <c r="AA45" s="112"/>
      <c r="AB45" s="112"/>
      <c r="AC45" s="112"/>
      <c r="AD45" s="112"/>
      <c r="AE45" s="112"/>
      <c r="AM45" s="113"/>
      <c r="AN45" s="113"/>
      <c r="AO45" s="113"/>
      <c r="AP45" s="113"/>
      <c r="AQ45" s="113"/>
      <c r="AR45" s="113"/>
      <c r="AS45" s="114"/>
      <c r="AV45" s="111"/>
      <c r="AW45" s="107"/>
      <c r="AX45" s="107"/>
      <c r="AY45" s="107"/>
    </row>
    <row r="46" spans="2:51" x14ac:dyDescent="0.25">
      <c r="B46" s="180" t="s">
        <v>176</v>
      </c>
      <c r="C46" s="181"/>
      <c r="D46" s="181"/>
      <c r="E46" s="181"/>
      <c r="F46" s="181"/>
      <c r="G46" s="181"/>
      <c r="H46" s="181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20"/>
      <c r="T46" s="119"/>
      <c r="U46" s="119"/>
      <c r="V46" s="119"/>
      <c r="W46" s="112"/>
      <c r="X46" s="112"/>
      <c r="Y46" s="112"/>
      <c r="Z46" s="112"/>
      <c r="AA46" s="112"/>
      <c r="AB46" s="112"/>
      <c r="AC46" s="112"/>
      <c r="AD46" s="112"/>
      <c r="AE46" s="112"/>
      <c r="AM46" s="113"/>
      <c r="AN46" s="113"/>
      <c r="AO46" s="113"/>
      <c r="AP46" s="113"/>
      <c r="AQ46" s="113"/>
      <c r="AR46" s="113"/>
      <c r="AS46" s="114"/>
      <c r="AV46" s="111"/>
      <c r="AW46" s="107"/>
      <c r="AX46" s="107"/>
      <c r="AY46" s="107"/>
    </row>
    <row r="47" spans="2:51" x14ac:dyDescent="0.25">
      <c r="B47" s="122" t="s">
        <v>181</v>
      </c>
      <c r="C47" s="116"/>
      <c r="D47" s="116"/>
      <c r="E47" s="116"/>
      <c r="F47" s="116"/>
      <c r="G47" s="116"/>
      <c r="H47" s="116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20"/>
      <c r="T47" s="119"/>
      <c r="U47" s="119"/>
      <c r="V47" s="119"/>
      <c r="W47" s="112"/>
      <c r="X47" s="112"/>
      <c r="Y47" s="112"/>
      <c r="Z47" s="112"/>
      <c r="AA47" s="112"/>
      <c r="AB47" s="112"/>
      <c r="AC47" s="112"/>
      <c r="AD47" s="112"/>
      <c r="AE47" s="112"/>
      <c r="AM47" s="113"/>
      <c r="AN47" s="113"/>
      <c r="AO47" s="113"/>
      <c r="AP47" s="113"/>
      <c r="AQ47" s="113"/>
      <c r="AR47" s="113"/>
      <c r="AS47" s="114"/>
      <c r="AV47" s="111"/>
      <c r="AW47" s="107"/>
      <c r="AX47" s="107"/>
      <c r="AY47" s="107"/>
    </row>
    <row r="48" spans="2:51" x14ac:dyDescent="0.25">
      <c r="B48" s="122" t="s">
        <v>135</v>
      </c>
      <c r="C48" s="116"/>
      <c r="D48" s="116"/>
      <c r="E48" s="116"/>
      <c r="F48" s="116"/>
      <c r="G48" s="117"/>
      <c r="H48" s="117"/>
      <c r="I48" s="117"/>
      <c r="J48" s="117"/>
      <c r="K48" s="117"/>
      <c r="L48" s="117"/>
      <c r="M48" s="117"/>
      <c r="N48" s="117"/>
      <c r="O48" s="117"/>
      <c r="P48" s="117"/>
      <c r="Q48" s="120"/>
      <c r="R48" s="119"/>
      <c r="S48" s="119"/>
      <c r="T48" s="137"/>
      <c r="U48" s="112"/>
      <c r="V48" s="112"/>
      <c r="W48" s="112"/>
      <c r="X48" s="112"/>
      <c r="Y48" s="112"/>
      <c r="Z48" s="112"/>
      <c r="AA48" s="112"/>
      <c r="AB48" s="112"/>
      <c r="AC48" s="112"/>
      <c r="AK48" s="113"/>
      <c r="AL48" s="113"/>
      <c r="AM48" s="113"/>
      <c r="AN48" s="113"/>
      <c r="AO48" s="113"/>
      <c r="AP48" s="113"/>
      <c r="AQ48" s="114"/>
      <c r="AR48" s="109"/>
      <c r="AS48" s="109"/>
      <c r="AT48" s="111"/>
      <c r="AU48" s="107"/>
      <c r="AV48" s="107"/>
      <c r="AW48" s="107"/>
      <c r="AX48" s="107"/>
      <c r="AY48" s="107"/>
    </row>
    <row r="49" spans="2:51" x14ac:dyDescent="0.25">
      <c r="B49" s="180" t="s">
        <v>177</v>
      </c>
      <c r="C49" s="182"/>
      <c r="D49" s="182"/>
      <c r="E49" s="182"/>
      <c r="F49" s="183"/>
      <c r="G49" s="184"/>
      <c r="H49" s="184"/>
      <c r="I49" s="117"/>
      <c r="J49" s="117"/>
      <c r="K49" s="117"/>
      <c r="L49" s="117"/>
      <c r="M49" s="117"/>
      <c r="N49" s="117"/>
      <c r="O49" s="117"/>
      <c r="P49" s="198"/>
      <c r="Q49" s="119"/>
      <c r="R49" s="119"/>
      <c r="S49" s="119"/>
      <c r="T49" s="112"/>
      <c r="U49" s="112"/>
      <c r="V49" s="112"/>
      <c r="W49" s="112"/>
      <c r="X49" s="112"/>
      <c r="Y49" s="112"/>
      <c r="Z49" s="112"/>
      <c r="AA49" s="112"/>
      <c r="AB49" s="112"/>
      <c r="AJ49" s="113"/>
      <c r="AK49" s="113"/>
      <c r="AL49" s="113"/>
      <c r="AM49" s="113"/>
      <c r="AN49" s="113"/>
      <c r="AO49" s="113"/>
      <c r="AP49" s="114"/>
      <c r="AQ49" s="109"/>
      <c r="AR49" s="109"/>
      <c r="AS49" s="111"/>
      <c r="AT49" s="107"/>
      <c r="AU49" s="107"/>
      <c r="AV49" s="107"/>
      <c r="AW49" s="107"/>
      <c r="AX49" s="107"/>
      <c r="AY49" s="107"/>
    </row>
    <row r="50" spans="2:51" x14ac:dyDescent="0.25">
      <c r="B50" s="185" t="s">
        <v>182</v>
      </c>
      <c r="C50" s="181"/>
      <c r="D50" s="181"/>
      <c r="E50" s="181"/>
      <c r="F50" s="181"/>
      <c r="G50" s="181"/>
      <c r="H50" s="181"/>
      <c r="I50" s="181"/>
      <c r="J50" s="117"/>
      <c r="K50" s="117"/>
      <c r="L50" s="201"/>
      <c r="M50" s="201"/>
      <c r="N50" s="201"/>
      <c r="O50" s="201"/>
      <c r="P50" s="198"/>
      <c r="Q50" s="119"/>
      <c r="R50" s="119"/>
      <c r="S50" s="119"/>
      <c r="T50" s="112"/>
      <c r="U50" s="112"/>
      <c r="V50" s="112"/>
      <c r="W50" s="112"/>
      <c r="X50" s="112"/>
      <c r="Y50" s="112"/>
      <c r="Z50" s="112"/>
      <c r="AA50" s="112"/>
      <c r="AB50" s="112"/>
      <c r="AJ50" s="113"/>
      <c r="AK50" s="113"/>
      <c r="AL50" s="113"/>
      <c r="AM50" s="113"/>
      <c r="AN50" s="113"/>
      <c r="AO50" s="113"/>
      <c r="AP50" s="114"/>
      <c r="AQ50" s="109"/>
      <c r="AR50" s="109"/>
      <c r="AS50" s="111"/>
      <c r="AT50" s="107"/>
      <c r="AU50" s="107"/>
      <c r="AV50" s="107"/>
      <c r="AW50" s="107"/>
      <c r="AX50" s="107"/>
      <c r="AY50" s="107"/>
    </row>
    <row r="51" spans="2:51" x14ac:dyDescent="0.25">
      <c r="B51" s="122" t="s">
        <v>136</v>
      </c>
      <c r="C51" s="122"/>
      <c r="D51" s="116"/>
      <c r="E51" s="94"/>
      <c r="F51" s="116"/>
      <c r="G51" s="116"/>
      <c r="H51" s="116"/>
      <c r="I51" s="116"/>
      <c r="J51" s="117"/>
      <c r="K51" s="117"/>
      <c r="L51" s="201"/>
      <c r="M51" s="201"/>
      <c r="N51" s="201"/>
      <c r="O51" s="201"/>
      <c r="P51" s="117"/>
      <c r="Q51" s="117"/>
      <c r="R51" s="117"/>
      <c r="S51" s="120"/>
      <c r="T51" s="119"/>
      <c r="U51" s="119"/>
      <c r="V51" s="119"/>
      <c r="W51" s="112"/>
      <c r="X51" s="112"/>
      <c r="Y51" s="112"/>
      <c r="Z51" s="112"/>
      <c r="AA51" s="112"/>
      <c r="AB51" s="112"/>
      <c r="AC51" s="112"/>
      <c r="AD51" s="112"/>
      <c r="AE51" s="112"/>
      <c r="AM51" s="113"/>
      <c r="AN51" s="113"/>
      <c r="AO51" s="113"/>
      <c r="AP51" s="113"/>
      <c r="AQ51" s="113"/>
      <c r="AR51" s="113"/>
      <c r="AS51" s="114"/>
      <c r="AV51" s="111"/>
      <c r="AW51" s="107"/>
      <c r="AX51" s="107"/>
      <c r="AY51" s="107"/>
    </row>
    <row r="52" spans="2:51" x14ac:dyDescent="0.25">
      <c r="B52" s="185" t="s">
        <v>169</v>
      </c>
      <c r="C52" s="181"/>
      <c r="D52" s="181"/>
      <c r="E52" s="181"/>
      <c r="F52" s="181"/>
      <c r="G52" s="181"/>
      <c r="H52" s="181"/>
      <c r="I52" s="181"/>
      <c r="J52" s="184"/>
      <c r="K52" s="184"/>
      <c r="L52" s="117"/>
      <c r="M52" s="117"/>
      <c r="N52" s="117"/>
      <c r="O52" s="117"/>
      <c r="P52" s="117"/>
      <c r="Q52" s="117"/>
      <c r="R52" s="117"/>
      <c r="S52" s="120"/>
      <c r="T52" s="119"/>
      <c r="U52" s="119"/>
      <c r="V52" s="119"/>
      <c r="W52" s="112"/>
      <c r="X52" s="112"/>
      <c r="Y52" s="112"/>
      <c r="Z52" s="112"/>
      <c r="AA52" s="112"/>
      <c r="AB52" s="112"/>
      <c r="AC52" s="112"/>
      <c r="AD52" s="112"/>
      <c r="AE52" s="112"/>
      <c r="AM52" s="113"/>
      <c r="AN52" s="113"/>
      <c r="AO52" s="113"/>
      <c r="AP52" s="113"/>
      <c r="AQ52" s="113"/>
      <c r="AR52" s="113"/>
      <c r="AS52" s="114"/>
      <c r="AV52" s="111"/>
      <c r="AW52" s="107"/>
      <c r="AX52" s="107"/>
      <c r="AY52" s="107"/>
    </row>
    <row r="53" spans="2:51" x14ac:dyDescent="0.25">
      <c r="B53" s="118" t="s">
        <v>183</v>
      </c>
      <c r="C53" s="118"/>
      <c r="D53" s="116"/>
      <c r="E53" s="116"/>
      <c r="F53" s="116"/>
      <c r="G53" s="116"/>
      <c r="H53" s="116"/>
      <c r="I53" s="94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19"/>
      <c r="U53" s="119"/>
      <c r="V53" s="119"/>
      <c r="W53" s="112"/>
      <c r="X53" s="112"/>
      <c r="Y53" s="112"/>
      <c r="Z53" s="112"/>
      <c r="AA53" s="112"/>
      <c r="AB53" s="112"/>
      <c r="AC53" s="112"/>
      <c r="AD53" s="112"/>
      <c r="AE53" s="112"/>
      <c r="AM53" s="113"/>
      <c r="AN53" s="113"/>
      <c r="AO53" s="113"/>
      <c r="AP53" s="113"/>
      <c r="AQ53" s="113"/>
      <c r="AR53" s="113"/>
      <c r="AS53" s="114"/>
      <c r="AV53" s="111"/>
      <c r="AW53" s="107"/>
      <c r="AX53" s="107"/>
      <c r="AY53" s="107"/>
    </row>
    <row r="54" spans="2:51" x14ac:dyDescent="0.25">
      <c r="B54" s="122" t="s">
        <v>137</v>
      </c>
      <c r="C54" s="115"/>
      <c r="D54" s="116"/>
      <c r="E54" s="116"/>
      <c r="F54" s="116"/>
      <c r="G54" s="116"/>
      <c r="H54" s="116"/>
      <c r="I54" s="94"/>
      <c r="J54" s="92"/>
      <c r="K54" s="92"/>
      <c r="L54" s="117"/>
      <c r="M54" s="117"/>
      <c r="N54" s="117"/>
      <c r="O54" s="117"/>
      <c r="P54" s="117"/>
      <c r="Q54" s="117"/>
      <c r="R54" s="117"/>
      <c r="S54" s="117"/>
      <c r="T54" s="120"/>
      <c r="U54" s="82"/>
      <c r="V54" s="82"/>
      <c r="W54" s="112"/>
      <c r="X54" s="112"/>
      <c r="Y54" s="112"/>
      <c r="Z54" s="112"/>
      <c r="AA54" s="112"/>
      <c r="AB54" s="112"/>
      <c r="AC54" s="112"/>
      <c r="AD54" s="112"/>
      <c r="AE54" s="112"/>
      <c r="AM54" s="113"/>
      <c r="AN54" s="113"/>
      <c r="AO54" s="113"/>
      <c r="AP54" s="113"/>
      <c r="AQ54" s="113"/>
      <c r="AR54" s="113"/>
      <c r="AS54" s="114"/>
      <c r="AV54" s="111"/>
      <c r="AW54" s="107"/>
      <c r="AX54" s="107"/>
      <c r="AY54" s="107"/>
    </row>
    <row r="55" spans="2:51" x14ac:dyDescent="0.25">
      <c r="B55" s="118" t="s">
        <v>184</v>
      </c>
      <c r="C55" s="115"/>
      <c r="D55" s="94"/>
      <c r="E55" s="116"/>
      <c r="F55" s="116"/>
      <c r="G55" s="116"/>
      <c r="H55" s="116"/>
      <c r="I55" s="116"/>
      <c r="J55" s="92"/>
      <c r="K55" s="92"/>
      <c r="L55" s="117"/>
      <c r="M55" s="117"/>
      <c r="N55" s="117"/>
      <c r="O55" s="117"/>
      <c r="P55" s="117"/>
      <c r="Q55" s="117"/>
      <c r="R55" s="117"/>
      <c r="S55" s="117"/>
      <c r="T55" s="120"/>
      <c r="U55" s="82"/>
      <c r="V55" s="82"/>
      <c r="W55" s="112"/>
      <c r="X55" s="112"/>
      <c r="Y55" s="112"/>
      <c r="Z55" s="92"/>
      <c r="AA55" s="112"/>
      <c r="AB55" s="112"/>
      <c r="AC55" s="112"/>
      <c r="AD55" s="112"/>
      <c r="AE55" s="112"/>
      <c r="AM55" s="113"/>
      <c r="AN55" s="113"/>
      <c r="AO55" s="113"/>
      <c r="AP55" s="113"/>
      <c r="AQ55" s="113"/>
      <c r="AR55" s="113"/>
      <c r="AS55" s="114"/>
      <c r="AV55" s="111"/>
      <c r="AW55" s="107"/>
      <c r="AX55" s="107"/>
      <c r="AY55" s="107"/>
    </row>
    <row r="56" spans="2:51" x14ac:dyDescent="0.25">
      <c r="B56" s="180" t="s">
        <v>185</v>
      </c>
      <c r="C56" s="208"/>
      <c r="D56" s="181"/>
      <c r="E56" s="181"/>
      <c r="F56" s="181"/>
      <c r="G56" s="181"/>
      <c r="H56" s="181"/>
      <c r="I56" s="94"/>
      <c r="J56" s="92"/>
      <c r="K56" s="92"/>
      <c r="L56" s="117"/>
      <c r="M56" s="117"/>
      <c r="N56" s="117"/>
      <c r="O56" s="117"/>
      <c r="P56" s="117"/>
      <c r="Q56" s="117"/>
      <c r="R56" s="117"/>
      <c r="S56" s="92"/>
      <c r="T56" s="92"/>
      <c r="U56" s="92"/>
      <c r="V56" s="92"/>
      <c r="W56" s="92"/>
      <c r="X56" s="92"/>
      <c r="Y56" s="92"/>
      <c r="Z56" s="83"/>
      <c r="AA56" s="92"/>
      <c r="AB56" s="92"/>
      <c r="AC56" s="92"/>
      <c r="AD56" s="92"/>
      <c r="AE56" s="92"/>
      <c r="AF56" s="92"/>
      <c r="AG56" s="92"/>
      <c r="AH56" s="92"/>
      <c r="AI56" s="92"/>
      <c r="AJ56" s="92"/>
      <c r="AK56" s="92"/>
      <c r="AL56" s="92"/>
      <c r="AM56" s="92"/>
      <c r="AN56" s="92"/>
      <c r="AO56" s="92"/>
      <c r="AP56" s="92"/>
      <c r="AQ56" s="92"/>
      <c r="AR56" s="92"/>
      <c r="AS56" s="92"/>
      <c r="AT56" s="92"/>
      <c r="AU56" s="92"/>
      <c r="AV56" s="111"/>
      <c r="AW56" s="107"/>
      <c r="AX56" s="107"/>
      <c r="AY56" s="107"/>
    </row>
    <row r="57" spans="2:51" x14ac:dyDescent="0.25">
      <c r="B57" s="122" t="s">
        <v>186</v>
      </c>
      <c r="C57" s="115"/>
      <c r="D57" s="94"/>
      <c r="E57" s="116"/>
      <c r="F57" s="116"/>
      <c r="G57" s="116"/>
      <c r="H57" s="116"/>
      <c r="I57" s="116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83"/>
      <c r="X57" s="83"/>
      <c r="Y57" s="83"/>
      <c r="Z57" s="112"/>
      <c r="AA57" s="83"/>
      <c r="AB57" s="83"/>
      <c r="AC57" s="83"/>
      <c r="AD57" s="83"/>
      <c r="AE57" s="83"/>
      <c r="AF57" s="83"/>
      <c r="AG57" s="83"/>
      <c r="AH57" s="83"/>
      <c r="AI57" s="83"/>
      <c r="AJ57" s="83"/>
      <c r="AK57" s="83"/>
      <c r="AL57" s="83"/>
      <c r="AM57" s="83"/>
      <c r="AN57" s="83"/>
      <c r="AO57" s="83"/>
      <c r="AP57" s="83"/>
      <c r="AQ57" s="83"/>
      <c r="AR57" s="83"/>
      <c r="AS57" s="83"/>
      <c r="AT57" s="83"/>
      <c r="AU57" s="83"/>
      <c r="AV57" s="111"/>
      <c r="AW57" s="107"/>
      <c r="AX57" s="107"/>
      <c r="AY57" s="107"/>
    </row>
    <row r="58" spans="2:51" x14ac:dyDescent="0.25">
      <c r="B58" s="199"/>
      <c r="C58" s="122"/>
      <c r="D58" s="94"/>
      <c r="E58" s="116"/>
      <c r="F58" s="116"/>
      <c r="G58" s="116"/>
      <c r="H58" s="116"/>
      <c r="I58" s="116"/>
      <c r="J58" s="117"/>
      <c r="K58" s="117"/>
      <c r="L58" s="92"/>
      <c r="M58" s="92"/>
      <c r="N58" s="92"/>
      <c r="O58" s="92"/>
      <c r="P58" s="92"/>
      <c r="Q58" s="92"/>
      <c r="R58" s="92"/>
      <c r="S58" s="117"/>
      <c r="T58" s="120"/>
      <c r="U58" s="82"/>
      <c r="V58" s="82"/>
      <c r="W58" s="112"/>
      <c r="X58" s="112"/>
      <c r="Y58" s="112"/>
      <c r="Z58" s="112"/>
      <c r="AA58" s="112"/>
      <c r="AB58" s="112"/>
      <c r="AC58" s="112"/>
      <c r="AD58" s="112"/>
      <c r="AE58" s="112"/>
      <c r="AM58" s="113"/>
      <c r="AN58" s="113"/>
      <c r="AO58" s="113"/>
      <c r="AP58" s="113"/>
      <c r="AQ58" s="113"/>
      <c r="AR58" s="113"/>
      <c r="AS58" s="114"/>
      <c r="AV58" s="111"/>
      <c r="AW58" s="107"/>
      <c r="AX58" s="107"/>
      <c r="AY58" s="107"/>
    </row>
    <row r="59" spans="2:51" x14ac:dyDescent="0.25">
      <c r="B59" s="199"/>
      <c r="C59" s="122"/>
      <c r="D59" s="116"/>
      <c r="E59" s="94"/>
      <c r="F59" s="116"/>
      <c r="G59" s="94"/>
      <c r="H59" s="94"/>
      <c r="I59" s="116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20"/>
      <c r="U59" s="82"/>
      <c r="V59" s="82"/>
      <c r="W59" s="112"/>
      <c r="X59" s="112"/>
      <c r="Y59" s="112"/>
      <c r="Z59" s="112"/>
      <c r="AA59" s="112"/>
      <c r="AB59" s="112"/>
      <c r="AC59" s="112"/>
      <c r="AD59" s="112"/>
      <c r="AE59" s="112"/>
      <c r="AM59" s="113"/>
      <c r="AN59" s="113"/>
      <c r="AO59" s="113"/>
      <c r="AP59" s="113"/>
      <c r="AQ59" s="113"/>
      <c r="AR59" s="113"/>
      <c r="AS59" s="114"/>
      <c r="AV59" s="111"/>
      <c r="AW59" s="107"/>
      <c r="AX59" s="107"/>
      <c r="AY59" s="107"/>
    </row>
    <row r="60" spans="2:51" x14ac:dyDescent="0.25">
      <c r="B60" s="199"/>
      <c r="C60" s="118"/>
      <c r="D60" s="116"/>
      <c r="E60" s="94"/>
      <c r="F60" s="94"/>
      <c r="G60" s="94"/>
      <c r="H60" s="94"/>
      <c r="I60" s="116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20"/>
      <c r="U60" s="82"/>
      <c r="V60" s="82"/>
      <c r="W60" s="112"/>
      <c r="X60" s="112"/>
      <c r="Y60" s="112"/>
      <c r="Z60" s="112"/>
      <c r="AA60" s="112"/>
      <c r="AB60" s="112"/>
      <c r="AC60" s="112"/>
      <c r="AD60" s="112"/>
      <c r="AE60" s="112"/>
      <c r="AM60" s="113"/>
      <c r="AN60" s="113"/>
      <c r="AO60" s="113"/>
      <c r="AP60" s="113"/>
      <c r="AQ60" s="113"/>
      <c r="AR60" s="113"/>
      <c r="AS60" s="114"/>
      <c r="AV60" s="111"/>
      <c r="AW60" s="107"/>
      <c r="AX60" s="107"/>
      <c r="AY60" s="107"/>
    </row>
    <row r="61" spans="2:51" x14ac:dyDescent="0.25">
      <c r="B61" s="199"/>
      <c r="C61" s="118"/>
      <c r="D61" s="116"/>
      <c r="E61" s="116"/>
      <c r="F61" s="94"/>
      <c r="G61" s="116"/>
      <c r="H61" s="116"/>
      <c r="I61" s="92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20"/>
      <c r="U61" s="82"/>
      <c r="V61" s="82"/>
      <c r="W61" s="112"/>
      <c r="X61" s="112"/>
      <c r="Y61" s="112"/>
      <c r="Z61" s="112"/>
      <c r="AA61" s="112"/>
      <c r="AB61" s="112"/>
      <c r="AC61" s="112"/>
      <c r="AD61" s="112"/>
      <c r="AE61" s="112"/>
      <c r="AM61" s="113"/>
      <c r="AN61" s="113"/>
      <c r="AO61" s="113"/>
      <c r="AP61" s="113"/>
      <c r="AQ61" s="113"/>
      <c r="AR61" s="113"/>
      <c r="AS61" s="114"/>
      <c r="AV61" s="111"/>
      <c r="AW61" s="107"/>
      <c r="AX61" s="107"/>
      <c r="AY61" s="107"/>
    </row>
    <row r="62" spans="2:51" x14ac:dyDescent="0.25">
      <c r="B62" s="200"/>
      <c r="C62" s="92"/>
      <c r="D62" s="116"/>
      <c r="E62" s="116"/>
      <c r="F62" s="116"/>
      <c r="G62" s="116"/>
      <c r="H62" s="116"/>
      <c r="I62" s="92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20"/>
      <c r="U62" s="82"/>
      <c r="V62" s="82"/>
      <c r="W62" s="112"/>
      <c r="X62" s="112"/>
      <c r="Y62" s="112"/>
      <c r="Z62" s="112"/>
      <c r="AA62" s="112"/>
      <c r="AB62" s="112"/>
      <c r="AC62" s="112"/>
      <c r="AD62" s="112"/>
      <c r="AE62" s="112"/>
      <c r="AM62" s="113"/>
      <c r="AN62" s="113"/>
      <c r="AO62" s="113"/>
      <c r="AP62" s="113"/>
      <c r="AQ62" s="113"/>
      <c r="AR62" s="113"/>
      <c r="AS62" s="114"/>
      <c r="AV62" s="111"/>
      <c r="AW62" s="107"/>
      <c r="AX62" s="107"/>
      <c r="AY62" s="107"/>
    </row>
    <row r="63" spans="2:51" x14ac:dyDescent="0.25">
      <c r="B63" s="1"/>
      <c r="C63" s="122"/>
      <c r="D63" s="92"/>
      <c r="E63" s="116"/>
      <c r="F63" s="116"/>
      <c r="G63" s="116"/>
      <c r="H63" s="116"/>
      <c r="I63" s="116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20"/>
      <c r="U63" s="82"/>
      <c r="V63" s="82"/>
      <c r="W63" s="112"/>
      <c r="X63" s="112"/>
      <c r="Y63" s="112"/>
      <c r="Z63" s="112"/>
      <c r="AA63" s="112"/>
      <c r="AB63" s="112"/>
      <c r="AC63" s="112"/>
      <c r="AD63" s="112"/>
      <c r="AE63" s="112"/>
      <c r="AM63" s="113"/>
      <c r="AN63" s="113"/>
      <c r="AO63" s="113"/>
      <c r="AP63" s="113"/>
      <c r="AQ63" s="113"/>
      <c r="AR63" s="113"/>
      <c r="AS63" s="114"/>
      <c r="AU63" s="107"/>
      <c r="AV63" s="111"/>
      <c r="AW63" s="107"/>
      <c r="AX63" s="107"/>
      <c r="AY63" s="107"/>
    </row>
    <row r="64" spans="2:51" ht="229.5" customHeight="1" x14ac:dyDescent="0.25">
      <c r="B64" s="81"/>
      <c r="C64" s="118"/>
      <c r="D64" s="92"/>
      <c r="E64" s="116"/>
      <c r="F64" s="116"/>
      <c r="G64" s="116"/>
      <c r="H64" s="116"/>
      <c r="I64" s="113"/>
      <c r="J64" s="113"/>
      <c r="K64" s="113"/>
      <c r="L64" s="117"/>
      <c r="M64" s="117"/>
      <c r="N64" s="117"/>
      <c r="O64" s="117"/>
      <c r="P64" s="117"/>
      <c r="Q64" s="117"/>
      <c r="R64" s="117"/>
      <c r="S64" s="117"/>
      <c r="T64" s="120"/>
      <c r="U64" s="82"/>
      <c r="V64" s="82"/>
      <c r="W64" s="112"/>
      <c r="X64" s="112"/>
      <c r="Y64" s="112"/>
      <c r="Z64" s="112"/>
      <c r="AA64" s="112"/>
      <c r="AB64" s="112"/>
      <c r="AC64" s="112"/>
      <c r="AD64" s="112"/>
      <c r="AE64" s="112"/>
      <c r="AM64" s="113"/>
      <c r="AN64" s="113"/>
      <c r="AO64" s="113"/>
      <c r="AP64" s="113"/>
      <c r="AQ64" s="113"/>
      <c r="AR64" s="113"/>
      <c r="AS64" s="114"/>
      <c r="AU64" s="107"/>
      <c r="AV64" s="111"/>
      <c r="AW64" s="107"/>
      <c r="AX64" s="107"/>
      <c r="AY64" s="107"/>
    </row>
    <row r="65" spans="1:51" x14ac:dyDescent="0.25">
      <c r="A65" s="112"/>
      <c r="B65" s="81"/>
      <c r="C65" s="122"/>
      <c r="D65" s="116"/>
      <c r="E65" s="92"/>
      <c r="F65" s="116"/>
      <c r="G65" s="92"/>
      <c r="H65" s="92"/>
      <c r="I65" s="113"/>
      <c r="J65" s="113"/>
      <c r="K65" s="113"/>
      <c r="L65" s="113"/>
      <c r="M65" s="113"/>
      <c r="N65" s="113"/>
      <c r="O65" s="114"/>
      <c r="P65" s="109"/>
      <c r="R65" s="111"/>
      <c r="AS65" s="107"/>
      <c r="AT65" s="107"/>
      <c r="AU65" s="107"/>
      <c r="AV65" s="107"/>
      <c r="AW65" s="107"/>
      <c r="AX65" s="107"/>
      <c r="AY65" s="107"/>
    </row>
    <row r="66" spans="1:51" x14ac:dyDescent="0.25">
      <c r="A66" s="112"/>
      <c r="B66" s="81"/>
      <c r="C66" s="90"/>
      <c r="D66" s="116"/>
      <c r="E66" s="92"/>
      <c r="F66" s="92"/>
      <c r="G66" s="92"/>
      <c r="H66" s="92"/>
      <c r="I66" s="113"/>
      <c r="J66" s="113"/>
      <c r="K66" s="113"/>
      <c r="L66" s="113"/>
      <c r="M66" s="113"/>
      <c r="N66" s="113"/>
      <c r="O66" s="114"/>
      <c r="P66" s="109"/>
      <c r="R66" s="109"/>
      <c r="AS66" s="107"/>
      <c r="AT66" s="107"/>
      <c r="AU66" s="107"/>
      <c r="AV66" s="107"/>
      <c r="AW66" s="107"/>
      <c r="AX66" s="107"/>
      <c r="AY66" s="107"/>
    </row>
    <row r="67" spans="1:51" x14ac:dyDescent="0.25">
      <c r="A67" s="112"/>
      <c r="B67" s="81"/>
      <c r="I67" s="113"/>
      <c r="J67" s="113"/>
      <c r="K67" s="113"/>
      <c r="L67" s="113"/>
      <c r="M67" s="113"/>
      <c r="N67" s="113"/>
      <c r="O67" s="114"/>
      <c r="P67" s="109"/>
      <c r="R67" s="109"/>
      <c r="AS67" s="107"/>
      <c r="AT67" s="107"/>
      <c r="AU67" s="107"/>
      <c r="AV67" s="107"/>
      <c r="AW67" s="107"/>
      <c r="AX67" s="107"/>
      <c r="AY67" s="107"/>
    </row>
    <row r="68" spans="1:51" x14ac:dyDescent="0.25">
      <c r="A68" s="112"/>
      <c r="B68" s="92"/>
      <c r="I68" s="113"/>
      <c r="J68" s="113"/>
      <c r="K68" s="113"/>
      <c r="L68" s="113"/>
      <c r="M68" s="113"/>
      <c r="N68" s="113"/>
      <c r="O68" s="114"/>
      <c r="P68" s="109"/>
      <c r="R68" s="109"/>
      <c r="AS68" s="107"/>
      <c r="AT68" s="107"/>
      <c r="AU68" s="107"/>
      <c r="AV68" s="107"/>
      <c r="AW68" s="107"/>
      <c r="AX68" s="107"/>
      <c r="AY68" s="107"/>
    </row>
    <row r="69" spans="1:51" x14ac:dyDescent="0.25">
      <c r="A69" s="112"/>
      <c r="B69" s="92"/>
      <c r="I69" s="113"/>
      <c r="J69" s="113"/>
      <c r="K69" s="113"/>
      <c r="L69" s="113"/>
      <c r="M69" s="113"/>
      <c r="N69" s="113"/>
      <c r="O69" s="114"/>
      <c r="P69" s="109"/>
      <c r="R69" s="109"/>
      <c r="AS69" s="107"/>
      <c r="AT69" s="107"/>
      <c r="AU69" s="107"/>
      <c r="AV69" s="107"/>
      <c r="AW69" s="107"/>
      <c r="AX69" s="107"/>
      <c r="AY69" s="107"/>
    </row>
    <row r="70" spans="1:51" x14ac:dyDescent="0.25">
      <c r="A70" s="112"/>
      <c r="B70" s="81"/>
      <c r="I70" s="113"/>
      <c r="J70" s="113"/>
      <c r="K70" s="113"/>
      <c r="L70" s="113"/>
      <c r="M70" s="113"/>
      <c r="N70" s="113"/>
      <c r="O70" s="114"/>
      <c r="P70" s="109"/>
      <c r="R70" s="109"/>
      <c r="AS70" s="107"/>
      <c r="AT70" s="107"/>
      <c r="AU70" s="107"/>
      <c r="AV70" s="107"/>
      <c r="AW70" s="107"/>
      <c r="AX70" s="107"/>
      <c r="AY70" s="107"/>
    </row>
    <row r="71" spans="1:51" x14ac:dyDescent="0.25">
      <c r="A71" s="112"/>
      <c r="I71" s="113"/>
      <c r="J71" s="113"/>
      <c r="K71" s="113"/>
      <c r="L71" s="113"/>
      <c r="M71" s="113"/>
      <c r="N71" s="113"/>
      <c r="O71" s="114"/>
      <c r="P71" s="109"/>
      <c r="R71" s="83"/>
      <c r="AS71" s="107"/>
      <c r="AT71" s="107"/>
      <c r="AU71" s="107"/>
      <c r="AV71" s="107"/>
      <c r="AW71" s="107"/>
      <c r="AX71" s="107"/>
      <c r="AY71" s="107"/>
    </row>
    <row r="72" spans="1:51" x14ac:dyDescent="0.25">
      <c r="A72" s="112"/>
      <c r="L72" s="113"/>
      <c r="M72" s="113"/>
      <c r="N72" s="113"/>
      <c r="O72" s="114"/>
      <c r="R72" s="109"/>
      <c r="AS72" s="107"/>
      <c r="AT72" s="107"/>
      <c r="AU72" s="107"/>
      <c r="AV72" s="107"/>
      <c r="AW72" s="107"/>
      <c r="AX72" s="107"/>
      <c r="AY72" s="107"/>
    </row>
    <row r="73" spans="1:51" x14ac:dyDescent="0.25">
      <c r="O73" s="114"/>
      <c r="R73" s="109"/>
      <c r="AS73" s="107"/>
      <c r="AT73" s="107"/>
      <c r="AU73" s="107"/>
      <c r="AV73" s="107"/>
      <c r="AW73" s="107"/>
      <c r="AX73" s="107"/>
      <c r="AY73" s="107"/>
    </row>
    <row r="74" spans="1:51" x14ac:dyDescent="0.25">
      <c r="O74" s="114"/>
      <c r="R74" s="109"/>
      <c r="AS74" s="107"/>
      <c r="AT74" s="107"/>
      <c r="AU74" s="107"/>
      <c r="AV74" s="107"/>
      <c r="AW74" s="107"/>
      <c r="AX74" s="107"/>
      <c r="AY74" s="107"/>
    </row>
    <row r="75" spans="1:51" x14ac:dyDescent="0.25">
      <c r="O75" s="114"/>
      <c r="R75" s="109"/>
      <c r="AS75" s="107"/>
      <c r="AT75" s="107"/>
      <c r="AU75" s="107"/>
      <c r="AV75" s="107"/>
      <c r="AW75" s="107"/>
      <c r="AX75" s="107"/>
      <c r="AY75" s="107"/>
    </row>
    <row r="76" spans="1:51" x14ac:dyDescent="0.25">
      <c r="O76" s="114"/>
      <c r="R76" s="109"/>
      <c r="AS76" s="107"/>
      <c r="AT76" s="107"/>
      <c r="AU76" s="107"/>
      <c r="AV76" s="107"/>
      <c r="AW76" s="107"/>
      <c r="AX76" s="107"/>
      <c r="AY76" s="107"/>
    </row>
    <row r="77" spans="1:51" x14ac:dyDescent="0.25">
      <c r="O77" s="114"/>
      <c r="AS77" s="107"/>
      <c r="AT77" s="107"/>
      <c r="AU77" s="107"/>
      <c r="AV77" s="107"/>
      <c r="AW77" s="107"/>
      <c r="AX77" s="107"/>
      <c r="AY77" s="107"/>
    </row>
    <row r="78" spans="1:51" x14ac:dyDescent="0.25">
      <c r="O78" s="114"/>
      <c r="AS78" s="107"/>
      <c r="AT78" s="107"/>
      <c r="AU78" s="107"/>
      <c r="AV78" s="107"/>
      <c r="AW78" s="107"/>
      <c r="AX78" s="107"/>
      <c r="AY78" s="107"/>
    </row>
    <row r="79" spans="1:51" x14ac:dyDescent="0.25">
      <c r="O79" s="114"/>
      <c r="AS79" s="107"/>
      <c r="AT79" s="107"/>
      <c r="AU79" s="107"/>
      <c r="AV79" s="107"/>
      <c r="AW79" s="107"/>
      <c r="AX79" s="107"/>
      <c r="AY79" s="107"/>
    </row>
    <row r="80" spans="1:51" x14ac:dyDescent="0.25">
      <c r="O80" s="114"/>
      <c r="AS80" s="107"/>
      <c r="AT80" s="107"/>
      <c r="AU80" s="107"/>
      <c r="AV80" s="107"/>
      <c r="AW80" s="107"/>
      <c r="AX80" s="107"/>
      <c r="AY80" s="107"/>
    </row>
    <row r="81" spans="15:51" x14ac:dyDescent="0.25">
      <c r="O81" s="114"/>
      <c r="AS81" s="107"/>
      <c r="AT81" s="107"/>
      <c r="AU81" s="107"/>
      <c r="AV81" s="107"/>
      <c r="AW81" s="107"/>
      <c r="AX81" s="107"/>
      <c r="AY81" s="107"/>
    </row>
    <row r="82" spans="15:51" x14ac:dyDescent="0.25">
      <c r="O82" s="114"/>
      <c r="AS82" s="107"/>
      <c r="AT82" s="107"/>
      <c r="AU82" s="107"/>
      <c r="AV82" s="107"/>
      <c r="AW82" s="107"/>
      <c r="AX82" s="107"/>
      <c r="AY82" s="107"/>
    </row>
    <row r="83" spans="15:51" x14ac:dyDescent="0.25">
      <c r="O83" s="114"/>
      <c r="Q83" s="109"/>
      <c r="AS83" s="107"/>
      <c r="AT83" s="107"/>
      <c r="AU83" s="107"/>
      <c r="AV83" s="107"/>
      <c r="AW83" s="107"/>
      <c r="AX83" s="107"/>
      <c r="AY83" s="107"/>
    </row>
    <row r="84" spans="15:51" x14ac:dyDescent="0.25">
      <c r="O84" s="13"/>
      <c r="P84" s="109"/>
      <c r="Q84" s="109"/>
      <c r="AS84" s="107"/>
      <c r="AT84" s="107"/>
      <c r="AU84" s="107"/>
      <c r="AV84" s="107"/>
      <c r="AW84" s="107"/>
      <c r="AX84" s="107"/>
      <c r="AY84" s="107"/>
    </row>
    <row r="85" spans="15:51" x14ac:dyDescent="0.25">
      <c r="O85" s="13"/>
      <c r="P85" s="109"/>
      <c r="Q85" s="109"/>
      <c r="AS85" s="107"/>
      <c r="AT85" s="107"/>
      <c r="AU85" s="107"/>
      <c r="AV85" s="107"/>
      <c r="AW85" s="107"/>
      <c r="AX85" s="107"/>
      <c r="AY85" s="107"/>
    </row>
    <row r="86" spans="15:51" x14ac:dyDescent="0.25">
      <c r="O86" s="13"/>
      <c r="P86" s="109"/>
      <c r="Q86" s="109"/>
      <c r="AS86" s="107"/>
      <c r="AT86" s="107"/>
      <c r="AU86" s="107"/>
      <c r="AV86" s="107"/>
      <c r="AW86" s="107"/>
      <c r="AX86" s="107"/>
      <c r="AY86" s="107"/>
    </row>
    <row r="87" spans="15:51" x14ac:dyDescent="0.25">
      <c r="O87" s="13"/>
      <c r="P87" s="109"/>
      <c r="Q87" s="109"/>
      <c r="AS87" s="107"/>
      <c r="AT87" s="107"/>
      <c r="AU87" s="107"/>
      <c r="AV87" s="107"/>
      <c r="AW87" s="107"/>
      <c r="AX87" s="107"/>
      <c r="AY87" s="107"/>
    </row>
    <row r="88" spans="15:51" x14ac:dyDescent="0.25">
      <c r="O88" s="13"/>
      <c r="P88" s="109"/>
      <c r="Q88" s="109"/>
      <c r="AS88" s="107"/>
      <c r="AT88" s="107"/>
      <c r="AU88" s="107"/>
      <c r="AV88" s="107"/>
      <c r="AW88" s="107"/>
      <c r="AX88" s="107"/>
      <c r="AY88" s="107"/>
    </row>
    <row r="89" spans="15:51" x14ac:dyDescent="0.25">
      <c r="O89" s="13"/>
      <c r="P89" s="109"/>
      <c r="Q89" s="109"/>
      <c r="AS89" s="107"/>
      <c r="AT89" s="107"/>
      <c r="AU89" s="107"/>
      <c r="AV89" s="107"/>
      <c r="AW89" s="107"/>
      <c r="AX89" s="107"/>
      <c r="AY89" s="107"/>
    </row>
    <row r="90" spans="15:51" x14ac:dyDescent="0.25">
      <c r="O90" s="13"/>
      <c r="P90" s="109"/>
      <c r="Q90" s="109"/>
      <c r="AS90" s="107"/>
      <c r="AT90" s="107"/>
      <c r="AU90" s="107"/>
      <c r="AV90" s="107"/>
      <c r="AW90" s="107"/>
      <c r="AX90" s="107"/>
      <c r="AY90" s="107"/>
    </row>
    <row r="91" spans="15:51" x14ac:dyDescent="0.25">
      <c r="O91" s="13"/>
      <c r="P91" s="109"/>
      <c r="Q91" s="109"/>
      <c r="AS91" s="107"/>
      <c r="AT91" s="107"/>
      <c r="AU91" s="107"/>
      <c r="AV91" s="107"/>
      <c r="AW91" s="107"/>
      <c r="AX91" s="107"/>
      <c r="AY91" s="107"/>
    </row>
    <row r="92" spans="15:51" x14ac:dyDescent="0.25">
      <c r="O92" s="13"/>
      <c r="P92" s="109"/>
      <c r="Q92" s="109"/>
      <c r="AS92" s="107"/>
      <c r="AT92" s="107"/>
      <c r="AU92" s="107"/>
      <c r="AV92" s="107"/>
      <c r="AW92" s="107"/>
      <c r="AX92" s="107"/>
      <c r="AY92" s="107"/>
    </row>
    <row r="93" spans="15:51" x14ac:dyDescent="0.25">
      <c r="O93" s="13"/>
      <c r="P93" s="109"/>
      <c r="Q93" s="109"/>
      <c r="R93" s="109"/>
      <c r="S93" s="109"/>
      <c r="AS93" s="107"/>
      <c r="AT93" s="107"/>
      <c r="AU93" s="107"/>
      <c r="AV93" s="107"/>
      <c r="AW93" s="107"/>
      <c r="AX93" s="107"/>
      <c r="AY93" s="107"/>
    </row>
    <row r="94" spans="15:51" x14ac:dyDescent="0.25">
      <c r="O94" s="13"/>
      <c r="P94" s="109"/>
      <c r="Q94" s="109"/>
      <c r="R94" s="109"/>
      <c r="S94" s="109"/>
      <c r="T94" s="109"/>
      <c r="AS94" s="107"/>
      <c r="AT94" s="107"/>
      <c r="AU94" s="107"/>
      <c r="AV94" s="107"/>
      <c r="AW94" s="107"/>
      <c r="AX94" s="107"/>
      <c r="AY94" s="107"/>
    </row>
    <row r="95" spans="15:51" x14ac:dyDescent="0.25">
      <c r="O95" s="13"/>
      <c r="P95" s="109"/>
      <c r="Q95" s="109"/>
      <c r="R95" s="109"/>
      <c r="S95" s="109"/>
      <c r="T95" s="109"/>
      <c r="AS95" s="107"/>
      <c r="AT95" s="107"/>
      <c r="AU95" s="107"/>
      <c r="AV95" s="107"/>
      <c r="AW95" s="107"/>
      <c r="AX95" s="107"/>
      <c r="AY95" s="107"/>
    </row>
    <row r="96" spans="15:51" x14ac:dyDescent="0.25">
      <c r="O96" s="13"/>
      <c r="P96" s="109"/>
      <c r="T96" s="109"/>
      <c r="AS96" s="107"/>
      <c r="AT96" s="107"/>
      <c r="AU96" s="107"/>
      <c r="AV96" s="107"/>
      <c r="AW96" s="107"/>
      <c r="AX96" s="107"/>
      <c r="AY96" s="107"/>
    </row>
    <row r="97" spans="15:51" x14ac:dyDescent="0.25">
      <c r="O97" s="109"/>
      <c r="Q97" s="109"/>
      <c r="R97" s="109"/>
      <c r="S97" s="109"/>
      <c r="AS97" s="107"/>
      <c r="AT97" s="107"/>
      <c r="AU97" s="107"/>
      <c r="AV97" s="107"/>
      <c r="AW97" s="107"/>
      <c r="AX97" s="107"/>
      <c r="AY97" s="107"/>
    </row>
    <row r="98" spans="15:51" x14ac:dyDescent="0.25">
      <c r="O98" s="13"/>
      <c r="P98" s="109"/>
      <c r="Q98" s="109"/>
      <c r="R98" s="109"/>
      <c r="S98" s="109"/>
      <c r="T98" s="109"/>
      <c r="AS98" s="107"/>
      <c r="AT98" s="107"/>
      <c r="AU98" s="107"/>
      <c r="AV98" s="107"/>
      <c r="AW98" s="107"/>
      <c r="AX98" s="107"/>
      <c r="AY98" s="107"/>
    </row>
    <row r="99" spans="15:51" x14ac:dyDescent="0.25">
      <c r="O99" s="13"/>
      <c r="P99" s="109"/>
      <c r="Q99" s="109"/>
      <c r="R99" s="109"/>
      <c r="S99" s="109"/>
      <c r="T99" s="109"/>
      <c r="U99" s="109"/>
      <c r="AS99" s="107"/>
      <c r="AT99" s="107"/>
      <c r="AU99" s="107"/>
      <c r="AV99" s="107"/>
      <c r="AW99" s="107"/>
      <c r="AX99" s="107"/>
      <c r="AY99" s="107"/>
    </row>
    <row r="100" spans="15:51" x14ac:dyDescent="0.25">
      <c r="O100" s="13"/>
      <c r="P100" s="109"/>
      <c r="T100" s="109"/>
      <c r="U100" s="109"/>
      <c r="AS100" s="107"/>
      <c r="AT100" s="107"/>
      <c r="AU100" s="107"/>
      <c r="AV100" s="107"/>
      <c r="AW100" s="107"/>
      <c r="AX100" s="107"/>
      <c r="AY100" s="107"/>
    </row>
    <row r="112" spans="15:51" x14ac:dyDescent="0.25">
      <c r="AS112" s="107"/>
      <c r="AT112" s="107"/>
      <c r="AU112" s="107"/>
      <c r="AV112" s="107"/>
      <c r="AW112" s="107"/>
      <c r="AX112" s="107"/>
      <c r="AY112" s="107"/>
    </row>
  </sheetData>
  <protectedRanges>
    <protectedRange sqref="N56:R56 B70 S58:T64 B62:B67 N59:R64 T42 S54:T55 T53" name="Range2_12_5_1_1"/>
    <protectedRange sqref="N10 L10 L6 D6 D8 AD8 AF8 O8:U8 AJ8:AR8 AF10 AR11:AR34 G11:G34 N11:O11 L24:N31 N32:N34 N12:N23 V33:X34 X31:X32 Y31:AF34 X11:AG11 Q11:V11 O12:O34 P11:P34 R12:V17 V18:V32 R18:U34 AG12:AG34 X12:AF30 E11:E34 Q12:Q34" name="Range1_16_3_1_1"/>
    <protectedRange sqref="I60 J58:K63 I63 L56:M56 L59:M64 J53:K53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64:H64 F65 E64" name="Range2_2_2_9_2_1_1"/>
    <protectedRange sqref="D62 D65:D66" name="Range2_1_1_1_1_1_9_2_1_1"/>
    <protectedRange sqref="C63 C65" name="Range2_4_1_1_1"/>
    <protectedRange sqref="AS16:AS34" name="Range1_1_1_1"/>
    <protectedRange sqref="P3:U5" name="Range1_16_1_1_1_1"/>
    <protectedRange sqref="C66 C64 C61" name="Range2_1_3_1_1"/>
    <protectedRange sqref="H11:H34" name="Range1_1_1_1_1_1_1"/>
    <protectedRange sqref="B68:B69 D63:D64 I61:I62 Z55:Z56 S56:Y57 AA56:AU57 E65:E66 G65:H66 F66 L57:R58 J54:K57" name="Range2_2_1_10_1_1_1_2"/>
    <protectedRange sqref="C62" name="Range2_2_1_10_2_1_1_1"/>
    <protectedRange sqref="G61:H61 D59 F62 E61 N54:R55" name="Range2_12_1_6_1_1"/>
    <protectedRange sqref="I57:I59 G62:H63 E62:E63 F63:F64 L54:M55 D53 I55 G53:H57 F54:F58 E53:E57 J51:K51" name="Range2_2_12_1_7_1_1"/>
    <protectedRange sqref="D60:D61" name="Range2_1_1_1_1_11_1_2_1_1"/>
    <protectedRange sqref="E58 G58:H58 F59" name="Range2_2_2_9_1_1_1_1"/>
    <protectedRange sqref="D56 D54" name="Range2_1_1_1_1_1_9_1_1_1_1"/>
    <protectedRange sqref="C60 C53" name="Range2_1_1_2_1_1"/>
    <protectedRange sqref="C59" name="Range2_1_2_2_1_1"/>
    <protectedRange sqref="C58" name="Range2_3_2_1_1"/>
    <protectedRange sqref="C54:C57" name="Range2_5_1_1_1"/>
    <protectedRange sqref="E59:E60 F60:F61 G59:H60 I56 I53:I54" name="Range2_2_1_1_1_1"/>
    <protectedRange sqref="D57:D58 D55" name="Range2_1_1_1_1_1_1_1_1"/>
    <protectedRange sqref="AS11:AS15" name="Range1_4_1_1_1_1"/>
    <protectedRange sqref="J11:J15 J26:J34" name="Range1_1_2_1_10_1_1_1_1"/>
    <protectedRange sqref="R71" name="Range2_2_1_10_1_1_1_1_1"/>
    <protectedRange sqref="T41" name="Range2_12_5_1_1_4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G42:H42" name="Range2_2_12_1_3_1_1_1_1_1_4_1_1"/>
    <protectedRange sqref="E42:F42" name="Range2_2_12_1_7_1_1_3_1_1"/>
    <protectedRange sqref="I41:J41" name="Range2_2_12_1_4_2_1_1_1_2_1_1"/>
    <protectedRange sqref="S42" name="Range2_12_5_1_1_2_3_1"/>
    <protectedRange sqref="Q42:R42" name="Range2_12_1_6_1_1_1_1_2_1"/>
    <protectedRange sqref="N42:P42" name="Range2_12_1_2_3_1_1_1_1_2_1"/>
    <protectedRange sqref="I42:M42" name="Range2_2_12_1_4_3_1_1_1_1_2_1"/>
    <protectedRange sqref="D42" name="Range2_2_12_1_3_1_2_1_1_1_2_1_2_1"/>
    <protectedRange sqref="S53" name="Range2_12_2_1_1_1_2_1_1"/>
    <protectedRange sqref="Q53:R53" name="Range2_12_1_6_1_1_1_2_3_1_1_3_1_1_1_1_1_1"/>
    <protectedRange sqref="N53:P53" name="Range2_12_1_2_3_1_1_1_2_3_1_1_3_1_1_1_1_1_1"/>
    <protectedRange sqref="L53:M53" name="Range2_2_12_1_4_3_1_1_1_3_3_1_1_3_1_1_1_1_1_1"/>
    <protectedRange sqref="Q49:Q50 R48 T51:T52 T47" name="Range2_12_5_1_1_3"/>
    <protectedRange sqref="T45:T46" name="Range2_12_5_1_1_2_2"/>
    <protectedRange sqref="P49:P50 Q48 S51:S52 S45:S47" name="Range2_12_4_1_1_1_4_2_2_2"/>
    <protectedRange sqref="N49:O50 O48:P48 Q51:R52 Q45:R47" name="Range2_12_1_6_1_1_1_2_3_2_1_1_3"/>
    <protectedRange sqref="K49:M49 L48:N48 N51:P52 N45:P47 L50:M50" name="Range2_12_1_2_3_1_1_1_2_3_2_1_1_3"/>
    <protectedRange sqref="I49:J49 I48:K48 L51:M52 K45:M47" name="Range2_2_12_1_4_3_1_1_1_3_3_2_1_1_3"/>
    <protectedRange sqref="H48 J45:J47" name="Range2_2_12_1_4_3_1_1_1_3_2_1_2_2"/>
    <protectedRange sqref="E48:F48 G47:H47" name="Range2_2_12_1_3_1_2_1_1_1_2_1_1_1_1_1_1_2_1_1"/>
    <protectedRange sqref="C48 D47:E47" name="Range2_2_12_1_3_1_2_1_1_1_2_1_1_1_1_3_1_1_1_1"/>
    <protectedRange sqref="D48 F47" name="Range2_2_12_1_3_1_2_1_1_1_3_1_1_1_1_1_3_1_1_1_1"/>
    <protectedRange sqref="G48 I47" name="Range2_2_12_1_4_3_1_1_1_2_1_2_1_1_3_1_1_1_1_1_1"/>
    <protectedRange sqref="T44" name="Range2_12_5_1_1_2_1_1"/>
    <protectedRange sqref="E45:H46" name="Range2_2_12_1_3_1_2_1_1_1_1_2_1_1_1_1_1_1"/>
    <protectedRange sqref="D45:D46" name="Range2_2_12_1_3_1_2_1_1_1_2_1_2_3_1_1_1_1"/>
    <protectedRange sqref="T43" name="Range2_12_5_1_1_6_1_1_1_1_1_1_1"/>
    <protectedRange sqref="S43" name="Range2_12_5_1_1_5_3_1_1_1_1_1_1_1"/>
    <protectedRange sqref="Q43:R43" name="Range2_12_1_6_1_1_1_2_3_2_1_1_2_1_1_1_1_1"/>
    <protectedRange sqref="N43:P43" name="Range2_12_1_2_3_1_1_1_2_3_2_1_1_2_1_1_1_1_1"/>
    <protectedRange sqref="J43:M43" name="Range2_2_12_1_4_3_1_1_1_3_3_2_1_1_2_1_1_1_1_1"/>
    <protectedRange sqref="I43" name="Range2_2_12_1_4_3_1_1_1_2_1_2_2_1_2_1_1_1_1_1"/>
    <protectedRange sqref="G43:H43 D43:E43" name="Range2_2_12_1_3_1_2_1_1_1_2_1_3_2_1_2_1_1_1_1_1"/>
    <protectedRange sqref="F43" name="Range2_2_12_1_3_1_2_1_1_1_1_1_2_2_1_2_1_1_1_1_1"/>
    <protectedRange sqref="S44" name="Range2_12_4_1_1_1_4_2_2_1_1"/>
    <protectedRange sqref="Q44:R44" name="Range2_12_1_6_1_1_1_2_3_2_1_1_1_1"/>
    <protectedRange sqref="N44:P44" name="Range2_12_1_2_3_1_1_1_2_3_2_1_1_1_1"/>
    <protectedRange sqref="K44:M44" name="Range2_2_12_1_4_3_1_1_1_3_3_2_1_1_1_1"/>
    <protectedRange sqref="J44" name="Range2_2_12_1_4_3_1_1_1_3_2_1_2_1_1"/>
    <protectedRange sqref="D44:E44" name="Range2_2_12_1_3_1_2_1_1_1_2_1_2_3_2_1_1"/>
    <protectedRange sqref="I44" name="Range2_2_12_1_4_2_1_1_1_4_1_2_1_1_1_2_1_1"/>
    <protectedRange sqref="F44:H44" name="Range2_2_12_1_3_1_1_1_1_1_4_1_2_1_2_1_2_1_1"/>
    <protectedRange sqref="I45:I46" name="Range2_2_12_1_4_2_1_1_1_4_1_2_1_1_1_2_2_1"/>
    <protectedRange sqref="B59:B61" name="Range2_12_5_1_1_2"/>
    <protectedRange sqref="B58" name="Range2_12_5_1_1_2_1_4_1_1_1_2_1_1_1_1_1_1_1"/>
    <protectedRange sqref="F11:F22" name="Range1_16_3_1_1_2_1_1_1_2_1"/>
    <protectedRange sqref="W11:W32" name="Range1_16_3_1_1_1"/>
    <protectedRange sqref="B41:B42" name="Range2_12_5_1_1_1_1"/>
    <protectedRange sqref="B44" name="Range2_12_5_1_1_1_2_2_1_1_1_1_1_1_1_1_1_1_1_1_1_1_1_1_1_1_1_1_1_1_1_1_1_1_1_1_1_1_1_1_1"/>
    <protectedRange sqref="B45:B46 B56" name="Range2_12_5_1_1_1_2_2_1_1_1_1_1_1_1_1_1_1_1_2_1_1_1_1_1_1_1_1_1_1_1_1_1_1_1_1_1_1_1_1_1_1_1_1_1_1_1_1_1_1_1_1_1_1_1_1_1"/>
    <protectedRange sqref="B43" name="Range2_12_5_1_1_1_2_1_1_1_1_1_1_1_1_1_1_1_2_1_1_1_1_1_1_1_1_1_1_1_1_1_1_1_1_1_1"/>
    <protectedRange sqref="B47" name="Range2_12_5_1_1_1_2_2_1_1_1_1_1_1_1_1_1_1_1_2_1_1_1_2_1_1_1_2_1_1_1_3_1_1_1_1_1_1_1_1_1_1_1_1_1_1_1_1_1_1_1_1_1_1_1_1_1_1_1_1_1_1_1_1"/>
    <protectedRange sqref="B48" name="Range2_12_5_1_1_1_2_1_1_1_1_1_1_1_1_1_1_1_2_1_2_1_1_1_1_1_1_1_1_1_2_1_1_1_1_1_1_1_1_1_1_1_1_1_1_1_1"/>
    <protectedRange sqref="Q10" name="Range1_16_3_1_1_1_1_1_1_1"/>
    <protectedRange sqref="AG10" name="Range1_16_3_1_1_1_1_1_2_1"/>
    <protectedRange sqref="AP10" name="Range1_16_3_1_1_1_1_1_3_1"/>
    <protectedRange sqref="H49" name="Range2_2_12_1_4_3_1_1_1_3_3_2_1_1_3_2"/>
    <protectedRange sqref="G49" name="Range2_2_12_1_4_3_1_1_1_3_2_1_2_2_2"/>
    <protectedRange sqref="D49:E49" name="Range2_2_12_1_3_1_2_1_1_1_2_1_1_1_1_1_1_2_1_1_1"/>
    <protectedRange sqref="C49" name="Range2_2_12_1_3_1_2_1_1_1_3_1_1_1_1_1_3_1_1_1_1_1"/>
    <protectedRange sqref="F49" name="Range2_2_12_1_4_3_1_1_1_2_1_2_1_1_3_1_1_1_1_1_1_1"/>
    <protectedRange sqref="B49" name="Range2_12_5_1_1_1_2_2_1_1_1_1_1_1_1_1_1_1_1_2_1_1_1_1_1_1_1_1_1_1_1_1_1_1_1_1_1_1_1_1_1_1_1_1_1_1_1_1_1_1_1_1_1_1_1_1_1_1"/>
    <protectedRange sqref="B54" name="Range2_12_5_1_1_1_1_1_2_1_1_2_1_1_1_1_1_1_1_1_1_1_1_1_1_1_1_1_1_2_1_1_1_1_1"/>
    <protectedRange sqref="B57" name="Range2_12_5_1_1_1_1_1_2_1_1_2_1_1_1_1_1_1_1_1_1_1_1_1_1_1_1_1_1_2_1_1_1_2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561" priority="5" operator="containsText" text="N/A">
      <formula>NOT(ISERROR(SEARCH("N/A",X11)))</formula>
    </cfRule>
    <cfRule type="cellIs" dxfId="560" priority="23" operator="equal">
      <formula>0</formula>
    </cfRule>
  </conditionalFormatting>
  <conditionalFormatting sqref="X11:AE34">
    <cfRule type="cellIs" dxfId="559" priority="22" operator="greaterThanOrEqual">
      <formula>1185</formula>
    </cfRule>
  </conditionalFormatting>
  <conditionalFormatting sqref="X11:AE34">
    <cfRule type="cellIs" dxfId="558" priority="21" operator="between">
      <formula>0.1</formula>
      <formula>1184</formula>
    </cfRule>
  </conditionalFormatting>
  <conditionalFormatting sqref="X8 AJ11:AO34">
    <cfRule type="cellIs" dxfId="557" priority="20" operator="equal">
      <formula>0</formula>
    </cfRule>
  </conditionalFormatting>
  <conditionalFormatting sqref="X8 AJ11:AO34">
    <cfRule type="cellIs" dxfId="556" priority="19" operator="greaterThan">
      <formula>1179</formula>
    </cfRule>
  </conditionalFormatting>
  <conditionalFormatting sqref="X8 AJ11:AO34">
    <cfRule type="cellIs" dxfId="555" priority="18" operator="greaterThan">
      <formula>99</formula>
    </cfRule>
  </conditionalFormatting>
  <conditionalFormatting sqref="X8 AJ11:AO34">
    <cfRule type="cellIs" dxfId="554" priority="17" operator="greaterThan">
      <formula>0.99</formula>
    </cfRule>
  </conditionalFormatting>
  <conditionalFormatting sqref="AB8">
    <cfRule type="cellIs" dxfId="553" priority="16" operator="equal">
      <formula>0</formula>
    </cfRule>
  </conditionalFormatting>
  <conditionalFormatting sqref="AB8">
    <cfRule type="cellIs" dxfId="552" priority="15" operator="greaterThan">
      <formula>1179</formula>
    </cfRule>
  </conditionalFormatting>
  <conditionalFormatting sqref="AB8">
    <cfRule type="cellIs" dxfId="551" priority="14" operator="greaterThan">
      <formula>99</formula>
    </cfRule>
  </conditionalFormatting>
  <conditionalFormatting sqref="AB8">
    <cfRule type="cellIs" dxfId="550" priority="13" operator="greaterThan">
      <formula>0.99</formula>
    </cfRule>
  </conditionalFormatting>
  <conditionalFormatting sqref="AQ11:AQ34">
    <cfRule type="cellIs" dxfId="549" priority="12" operator="equal">
      <formula>0</formula>
    </cfRule>
  </conditionalFormatting>
  <conditionalFormatting sqref="AQ11:AQ34">
    <cfRule type="cellIs" dxfId="548" priority="11" operator="greaterThan">
      <formula>1179</formula>
    </cfRule>
  </conditionalFormatting>
  <conditionalFormatting sqref="AQ11:AQ34">
    <cfRule type="cellIs" dxfId="547" priority="10" operator="greaterThan">
      <formula>99</formula>
    </cfRule>
  </conditionalFormatting>
  <conditionalFormatting sqref="AQ11:AQ34">
    <cfRule type="cellIs" dxfId="546" priority="9" operator="greaterThan">
      <formula>0.99</formula>
    </cfRule>
  </conditionalFormatting>
  <conditionalFormatting sqref="AI11:AI34">
    <cfRule type="cellIs" dxfId="545" priority="8" operator="greaterThan">
      <formula>$AI$8</formula>
    </cfRule>
  </conditionalFormatting>
  <conditionalFormatting sqref="AH11:AH34">
    <cfRule type="cellIs" dxfId="544" priority="6" operator="greaterThan">
      <formula>$AH$8</formula>
    </cfRule>
    <cfRule type="cellIs" dxfId="543" priority="7" operator="greaterThan">
      <formula>$AH$8</formula>
    </cfRule>
  </conditionalFormatting>
  <conditionalFormatting sqref="AP11:AP34">
    <cfRule type="cellIs" dxfId="542" priority="4" operator="equal">
      <formula>0</formula>
    </cfRule>
  </conditionalFormatting>
  <conditionalFormatting sqref="AP11:AP34">
    <cfRule type="cellIs" dxfId="541" priority="3" operator="greaterThan">
      <formula>1179</formula>
    </cfRule>
  </conditionalFormatting>
  <conditionalFormatting sqref="AP11:AP34">
    <cfRule type="cellIs" dxfId="540" priority="2" operator="greaterThan">
      <formula>99</formula>
    </cfRule>
  </conditionalFormatting>
  <conditionalFormatting sqref="AP11:AP34">
    <cfRule type="cellIs" dxfId="539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10"/>
  <sheetViews>
    <sheetView topLeftCell="Y15" zoomScaleNormal="100" workbookViewId="0">
      <selection activeCell="AP35" sqref="AP35"/>
    </sheetView>
  </sheetViews>
  <sheetFormatPr defaultRowHeight="15" x14ac:dyDescent="0.25"/>
  <cols>
    <col min="1" max="1" width="5.7109375" style="107" customWidth="1"/>
    <col min="2" max="2" width="10.28515625" style="107" customWidth="1"/>
    <col min="3" max="3" width="14" style="107" customWidth="1"/>
    <col min="4" max="7" width="9.140625" style="107"/>
    <col min="8" max="8" width="20.42578125" style="107" customWidth="1"/>
    <col min="9" max="10" width="9.140625" style="107"/>
    <col min="11" max="11" width="9" style="107" customWidth="1"/>
    <col min="12" max="14" width="9.140625" style="107" hidden="1" customWidth="1"/>
    <col min="15" max="16" width="9.28515625" style="107" bestFit="1" customWidth="1"/>
    <col min="17" max="18" width="9.140625" style="107" customWidth="1"/>
    <col min="19" max="19" width="11.5703125" style="107" bestFit="1" customWidth="1"/>
    <col min="20" max="20" width="10.5703125" style="107" bestFit="1" customWidth="1"/>
    <col min="21" max="22" width="9.28515625" style="107" bestFit="1" customWidth="1"/>
    <col min="23" max="23" width="9.140625" style="107"/>
    <col min="24" max="28" width="9.28515625" style="107" bestFit="1" customWidth="1"/>
    <col min="29" max="32" width="9.140625" style="107"/>
    <col min="33" max="33" width="10.5703125" style="107" bestFit="1" customWidth="1"/>
    <col min="34" max="35" width="9.28515625" style="107" bestFit="1" customWidth="1"/>
    <col min="36" max="44" width="9.140625" style="107"/>
    <col min="45" max="45" width="83.85546875" style="13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07"/>
  </cols>
  <sheetData>
    <row r="2" spans="2:51" ht="21" x14ac:dyDescent="0.25">
      <c r="B2" s="3"/>
      <c r="C2" s="109"/>
      <c r="D2" s="109"/>
      <c r="E2" s="4"/>
      <c r="F2" s="4"/>
      <c r="G2" s="109"/>
      <c r="H2" s="5"/>
      <c r="I2" s="5"/>
      <c r="J2" s="109"/>
      <c r="K2" s="5"/>
      <c r="L2" s="5"/>
      <c r="M2" s="109"/>
      <c r="N2" s="109"/>
      <c r="O2" s="6"/>
      <c r="P2" s="7" t="s">
        <v>0</v>
      </c>
      <c r="Q2" s="7"/>
      <c r="R2" s="8"/>
      <c r="S2" s="9"/>
      <c r="T2" s="10"/>
      <c r="U2" s="10"/>
      <c r="V2" s="11"/>
      <c r="W2" s="12"/>
      <c r="X2" s="10"/>
      <c r="Y2" s="10"/>
      <c r="Z2" s="10"/>
      <c r="AA2" s="10"/>
      <c r="AB2" s="10"/>
      <c r="AC2" s="10"/>
      <c r="AD2" s="10"/>
      <c r="AE2" s="10"/>
      <c r="AM2" s="109"/>
      <c r="AN2" s="109"/>
      <c r="AO2" s="109"/>
      <c r="AP2" s="109"/>
      <c r="AQ2" s="109"/>
      <c r="AR2" s="109"/>
    </row>
    <row r="3" spans="2:51" ht="15.75" customHeight="1" x14ac:dyDescent="0.25">
      <c r="B3" s="14" t="s">
        <v>1</v>
      </c>
      <c r="C3" s="14"/>
      <c r="D3" s="14"/>
      <c r="E3" s="109"/>
      <c r="F3" s="5"/>
      <c r="G3" s="5"/>
      <c r="H3" s="109"/>
      <c r="I3" s="109"/>
      <c r="J3" s="109"/>
      <c r="K3" s="15"/>
      <c r="L3" s="16"/>
      <c r="M3" s="109"/>
      <c r="N3" s="109"/>
      <c r="O3" s="17" t="s">
        <v>2</v>
      </c>
      <c r="P3" s="324" t="s">
        <v>126</v>
      </c>
      <c r="Q3" s="325"/>
      <c r="R3" s="325"/>
      <c r="S3" s="325"/>
      <c r="T3" s="325"/>
      <c r="U3" s="326"/>
      <c r="V3" s="18"/>
      <c r="W3" s="18"/>
      <c r="X3" s="18"/>
      <c r="Y3" s="18"/>
      <c r="Z3" s="18"/>
      <c r="AH3" s="109"/>
      <c r="AI3" s="109"/>
      <c r="AJ3" s="109"/>
      <c r="AK3" s="109"/>
      <c r="AL3" s="13"/>
      <c r="AM3" s="109"/>
      <c r="AN3" s="109"/>
      <c r="AO3" s="109"/>
      <c r="AP3" s="109"/>
      <c r="AQ3" s="109"/>
      <c r="AR3" s="109"/>
      <c r="AS3" s="109"/>
    </row>
    <row r="4" spans="2:51" x14ac:dyDescent="0.25">
      <c r="B4" s="19" t="s">
        <v>3</v>
      </c>
      <c r="C4" s="19"/>
      <c r="D4" s="19"/>
      <c r="E4" s="109"/>
      <c r="F4" s="20"/>
      <c r="G4" s="109"/>
      <c r="H4" s="109"/>
      <c r="I4" s="109"/>
      <c r="J4" s="109"/>
      <c r="K4" s="109"/>
      <c r="L4" s="109"/>
      <c r="M4" s="109"/>
      <c r="N4" s="109"/>
      <c r="O4" s="17" t="s">
        <v>4</v>
      </c>
      <c r="P4" s="324" t="s">
        <v>132</v>
      </c>
      <c r="Q4" s="325"/>
      <c r="R4" s="325"/>
      <c r="S4" s="325"/>
      <c r="T4" s="325"/>
      <c r="U4" s="326"/>
      <c r="V4" s="18"/>
      <c r="W4" s="18"/>
      <c r="X4" s="18"/>
      <c r="Y4" s="18"/>
      <c r="Z4" s="18"/>
      <c r="AH4" s="109"/>
      <c r="AI4" s="109"/>
      <c r="AJ4" s="109"/>
      <c r="AK4" s="109"/>
      <c r="AL4" s="13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1"/>
      <c r="F5" s="21"/>
      <c r="G5" s="109"/>
      <c r="H5" s="109"/>
      <c r="I5" s="109"/>
      <c r="J5" s="109"/>
      <c r="K5" s="109"/>
      <c r="L5" s="109"/>
      <c r="M5" s="109"/>
      <c r="N5" s="109"/>
      <c r="O5" s="17" t="s">
        <v>5</v>
      </c>
      <c r="P5" s="324" t="s">
        <v>126</v>
      </c>
      <c r="Q5" s="325"/>
      <c r="R5" s="325"/>
      <c r="S5" s="325"/>
      <c r="T5" s="325"/>
      <c r="U5" s="326"/>
      <c r="V5" s="18"/>
      <c r="W5" s="18"/>
      <c r="X5" s="18"/>
      <c r="Y5" s="18"/>
      <c r="Z5" s="18"/>
      <c r="AH5" s="109"/>
      <c r="AI5" s="109"/>
      <c r="AJ5" s="109"/>
      <c r="AK5" s="109"/>
      <c r="AL5" s="13"/>
      <c r="AM5" s="109"/>
      <c r="AN5" s="109"/>
      <c r="AO5" s="109"/>
      <c r="AP5" s="109"/>
      <c r="AQ5" s="109"/>
      <c r="AR5" s="109"/>
      <c r="AS5" s="109"/>
    </row>
    <row r="6" spans="2:51" x14ac:dyDescent="0.25">
      <c r="B6" s="324" t="s">
        <v>6</v>
      </c>
      <c r="C6" s="326"/>
      <c r="D6" s="327" t="s">
        <v>7</v>
      </c>
      <c r="E6" s="328"/>
      <c r="F6" s="328"/>
      <c r="G6" s="328"/>
      <c r="H6" s="329"/>
      <c r="I6" s="109"/>
      <c r="J6" s="109"/>
      <c r="K6" s="203"/>
      <c r="L6" s="330">
        <v>41686</v>
      </c>
      <c r="M6" s="331"/>
      <c r="N6" s="22"/>
      <c r="O6" s="22"/>
      <c r="P6" s="23"/>
      <c r="Q6" s="23"/>
      <c r="R6" s="23"/>
      <c r="S6" s="23"/>
      <c r="T6" s="23"/>
      <c r="U6" s="23"/>
      <c r="V6" s="23"/>
      <c r="W6" s="24"/>
      <c r="X6" s="24"/>
      <c r="Y6" s="24"/>
      <c r="Z6" s="24"/>
      <c r="AA6" s="24"/>
      <c r="AB6" s="24"/>
      <c r="AC6" s="24"/>
      <c r="AD6" s="24"/>
      <c r="AE6" s="24"/>
      <c r="AJ6" s="25"/>
      <c r="AM6" s="26"/>
      <c r="AN6" s="26"/>
      <c r="AO6" s="26"/>
      <c r="AP6" s="26"/>
      <c r="AQ6" s="26"/>
      <c r="AR6" s="26"/>
      <c r="AS6" s="27"/>
    </row>
    <row r="7" spans="2:51" ht="36" x14ac:dyDescent="0.25">
      <c r="B7" s="332" t="s">
        <v>8</v>
      </c>
      <c r="C7" s="333"/>
      <c r="D7" s="332" t="s">
        <v>9</v>
      </c>
      <c r="E7" s="334"/>
      <c r="F7" s="334"/>
      <c r="G7" s="333"/>
      <c r="H7" s="207" t="s">
        <v>10</v>
      </c>
      <c r="I7" s="206" t="s">
        <v>11</v>
      </c>
      <c r="J7" s="206" t="s">
        <v>12</v>
      </c>
      <c r="K7" s="206" t="s">
        <v>13</v>
      </c>
      <c r="L7" s="13"/>
      <c r="M7" s="13"/>
      <c r="N7" s="13"/>
      <c r="O7" s="207" t="s">
        <v>14</v>
      </c>
      <c r="P7" s="332" t="s">
        <v>15</v>
      </c>
      <c r="Q7" s="334"/>
      <c r="R7" s="334"/>
      <c r="S7" s="334"/>
      <c r="T7" s="333"/>
      <c r="U7" s="345" t="s">
        <v>16</v>
      </c>
      <c r="V7" s="345"/>
      <c r="W7" s="206" t="s">
        <v>17</v>
      </c>
      <c r="X7" s="332" t="s">
        <v>18</v>
      </c>
      <c r="Y7" s="333"/>
      <c r="Z7" s="332" t="s">
        <v>19</v>
      </c>
      <c r="AA7" s="333"/>
      <c r="AB7" s="332" t="s">
        <v>20</v>
      </c>
      <c r="AC7" s="333"/>
      <c r="AD7" s="332" t="s">
        <v>21</v>
      </c>
      <c r="AE7" s="333"/>
      <c r="AF7" s="206" t="s">
        <v>22</v>
      </c>
      <c r="AG7" s="206" t="s">
        <v>23</v>
      </c>
      <c r="AH7" s="206" t="s">
        <v>24</v>
      </c>
      <c r="AI7" s="206" t="s">
        <v>25</v>
      </c>
      <c r="AJ7" s="332" t="s">
        <v>26</v>
      </c>
      <c r="AK7" s="334"/>
      <c r="AL7" s="334"/>
      <c r="AM7" s="334"/>
      <c r="AN7" s="333"/>
      <c r="AO7" s="332" t="s">
        <v>27</v>
      </c>
      <c r="AP7" s="334"/>
      <c r="AQ7" s="333"/>
      <c r="AR7" s="206" t="s">
        <v>28</v>
      </c>
      <c r="AS7" s="28"/>
      <c r="AT7" s="13"/>
      <c r="AU7" s="13"/>
      <c r="AV7" s="13"/>
      <c r="AW7" s="13"/>
      <c r="AX7" s="13"/>
      <c r="AY7" s="13"/>
    </row>
    <row r="8" spans="2:51" x14ac:dyDescent="0.25">
      <c r="B8" s="335">
        <v>42227</v>
      </c>
      <c r="C8" s="336"/>
      <c r="D8" s="337" t="s">
        <v>29</v>
      </c>
      <c r="E8" s="338"/>
      <c r="F8" s="338"/>
      <c r="G8" s="339"/>
      <c r="H8" s="29"/>
      <c r="I8" s="337" t="s">
        <v>29</v>
      </c>
      <c r="J8" s="338"/>
      <c r="K8" s="339"/>
      <c r="L8" s="30"/>
      <c r="M8" s="30"/>
      <c r="N8" s="30"/>
      <c r="O8" s="29" t="s">
        <v>30</v>
      </c>
      <c r="P8" s="29" t="s">
        <v>30</v>
      </c>
      <c r="Q8" s="29" t="s">
        <v>31</v>
      </c>
      <c r="R8" s="29" t="s">
        <v>31</v>
      </c>
      <c r="S8" s="29" t="s">
        <v>30</v>
      </c>
      <c r="T8" s="29" t="s">
        <v>32</v>
      </c>
      <c r="U8" s="340" t="s">
        <v>33</v>
      </c>
      <c r="V8" s="340"/>
      <c r="W8" s="31" t="s">
        <v>133</v>
      </c>
      <c r="X8" s="341">
        <v>0</v>
      </c>
      <c r="Y8" s="342"/>
      <c r="Z8" s="343" t="s">
        <v>35</v>
      </c>
      <c r="AA8" s="344"/>
      <c r="AB8" s="341">
        <v>1185</v>
      </c>
      <c r="AC8" s="342"/>
      <c r="AD8" s="346">
        <v>800</v>
      </c>
      <c r="AE8" s="347"/>
      <c r="AF8" s="29"/>
      <c r="AG8" s="31">
        <f>AG34-AG10</f>
        <v>6752</v>
      </c>
      <c r="AH8" s="32"/>
      <c r="AI8" s="32"/>
      <c r="AJ8" s="29" t="s">
        <v>36</v>
      </c>
      <c r="AK8" s="29" t="s">
        <v>36</v>
      </c>
      <c r="AL8" s="29" t="s">
        <v>36</v>
      </c>
      <c r="AM8" s="29" t="s">
        <v>36</v>
      </c>
      <c r="AN8" s="29" t="s">
        <v>36</v>
      </c>
      <c r="AO8" s="29" t="s">
        <v>36</v>
      </c>
      <c r="AP8" s="29" t="s">
        <v>31</v>
      </c>
      <c r="AQ8" s="29" t="s">
        <v>31</v>
      </c>
      <c r="AR8" s="29" t="s">
        <v>37</v>
      </c>
      <c r="AS8" s="28"/>
      <c r="AV8" s="33" t="s">
        <v>38</v>
      </c>
    </row>
    <row r="9" spans="2:51" ht="60" x14ac:dyDescent="0.25">
      <c r="B9" s="348" t="s">
        <v>39</v>
      </c>
      <c r="C9" s="348"/>
      <c r="D9" s="349" t="s">
        <v>40</v>
      </c>
      <c r="E9" s="350"/>
      <c r="F9" s="351" t="s">
        <v>41</v>
      </c>
      <c r="G9" s="350"/>
      <c r="H9" s="352" t="s">
        <v>42</v>
      </c>
      <c r="I9" s="348" t="s">
        <v>43</v>
      </c>
      <c r="J9" s="348"/>
      <c r="K9" s="348"/>
      <c r="L9" s="206" t="s">
        <v>44</v>
      </c>
      <c r="M9" s="345" t="s">
        <v>45</v>
      </c>
      <c r="N9" s="34" t="s">
        <v>46</v>
      </c>
      <c r="O9" s="353" t="s">
        <v>47</v>
      </c>
      <c r="P9" s="353" t="s">
        <v>48</v>
      </c>
      <c r="Q9" s="35" t="s">
        <v>49</v>
      </c>
      <c r="R9" s="360" t="s">
        <v>50</v>
      </c>
      <c r="S9" s="361"/>
      <c r="T9" s="362"/>
      <c r="U9" s="204" t="s">
        <v>51</v>
      </c>
      <c r="V9" s="204" t="s">
        <v>52</v>
      </c>
      <c r="W9" s="348" t="s">
        <v>53</v>
      </c>
      <c r="X9" s="366" t="s">
        <v>54</v>
      </c>
      <c r="Y9" s="367"/>
      <c r="Z9" s="367"/>
      <c r="AA9" s="367"/>
      <c r="AB9" s="367"/>
      <c r="AC9" s="367"/>
      <c r="AD9" s="367"/>
      <c r="AE9" s="368"/>
      <c r="AF9" s="202" t="s">
        <v>55</v>
      </c>
      <c r="AG9" s="202" t="s">
        <v>56</v>
      </c>
      <c r="AH9" s="355" t="s">
        <v>57</v>
      </c>
      <c r="AI9" s="369" t="s">
        <v>58</v>
      </c>
      <c r="AJ9" s="204" t="s">
        <v>59</v>
      </c>
      <c r="AK9" s="204" t="s">
        <v>60</v>
      </c>
      <c r="AL9" s="204" t="s">
        <v>61</v>
      </c>
      <c r="AM9" s="204" t="s">
        <v>62</v>
      </c>
      <c r="AN9" s="204" t="s">
        <v>63</v>
      </c>
      <c r="AO9" s="204" t="s">
        <v>64</v>
      </c>
      <c r="AP9" s="204" t="s">
        <v>65</v>
      </c>
      <c r="AQ9" s="353" t="s">
        <v>66</v>
      </c>
      <c r="AR9" s="204" t="s">
        <v>67</v>
      </c>
      <c r="AS9" s="355" t="s">
        <v>68</v>
      </c>
      <c r="AV9" s="36" t="s">
        <v>69</v>
      </c>
      <c r="AW9" s="36" t="s">
        <v>70</v>
      </c>
      <c r="AY9" s="37" t="s">
        <v>71</v>
      </c>
    </row>
    <row r="10" spans="2:51" x14ac:dyDescent="0.25">
      <c r="B10" s="204" t="s">
        <v>72</v>
      </c>
      <c r="C10" s="204" t="s">
        <v>73</v>
      </c>
      <c r="D10" s="204" t="s">
        <v>74</v>
      </c>
      <c r="E10" s="204" t="s">
        <v>75</v>
      </c>
      <c r="F10" s="204" t="s">
        <v>74</v>
      </c>
      <c r="G10" s="204" t="s">
        <v>75</v>
      </c>
      <c r="H10" s="352"/>
      <c r="I10" s="204" t="s">
        <v>75</v>
      </c>
      <c r="J10" s="204" t="s">
        <v>75</v>
      </c>
      <c r="K10" s="204" t="s">
        <v>75</v>
      </c>
      <c r="L10" s="29" t="s">
        <v>29</v>
      </c>
      <c r="M10" s="345"/>
      <c r="N10" s="29" t="s">
        <v>29</v>
      </c>
      <c r="O10" s="354"/>
      <c r="P10" s="354"/>
      <c r="Q10" s="2">
        <f>'[1]AUG 10'!Q34</f>
        <v>47336226</v>
      </c>
      <c r="R10" s="363"/>
      <c r="S10" s="364"/>
      <c r="T10" s="365"/>
      <c r="U10" s="204" t="s">
        <v>75</v>
      </c>
      <c r="V10" s="204" t="s">
        <v>75</v>
      </c>
      <c r="W10" s="348"/>
      <c r="X10" s="38" t="s">
        <v>76</v>
      </c>
      <c r="Y10" s="38" t="s">
        <v>77</v>
      </c>
      <c r="Z10" s="38" t="s">
        <v>78</v>
      </c>
      <c r="AA10" s="38" t="s">
        <v>79</v>
      </c>
      <c r="AB10" s="38" t="s">
        <v>80</v>
      </c>
      <c r="AC10" s="38" t="s">
        <v>81</v>
      </c>
      <c r="AD10" s="38" t="s">
        <v>82</v>
      </c>
      <c r="AE10" s="38" t="s">
        <v>83</v>
      </c>
      <c r="AF10" s="39"/>
      <c r="AG10" s="2">
        <f>'[2]AUG 10'!AG34</f>
        <v>39423884</v>
      </c>
      <c r="AH10" s="355"/>
      <c r="AI10" s="370"/>
      <c r="AJ10" s="204" t="s">
        <v>84</v>
      </c>
      <c r="AK10" s="204" t="s">
        <v>84</v>
      </c>
      <c r="AL10" s="204" t="s">
        <v>84</v>
      </c>
      <c r="AM10" s="204" t="s">
        <v>84</v>
      </c>
      <c r="AN10" s="204" t="s">
        <v>84</v>
      </c>
      <c r="AO10" s="204" t="s">
        <v>84</v>
      </c>
      <c r="AP10" s="2">
        <v>8930489</v>
      </c>
      <c r="AQ10" s="354"/>
      <c r="AR10" s="205" t="s">
        <v>85</v>
      </c>
      <c r="AS10" s="355"/>
      <c r="AV10" s="40" t="s">
        <v>86</v>
      </c>
      <c r="AW10" s="40" t="s">
        <v>87</v>
      </c>
      <c r="AY10" s="84" t="s">
        <v>126</v>
      </c>
    </row>
    <row r="11" spans="2:51" x14ac:dyDescent="0.25">
      <c r="B11" s="41">
        <v>2</v>
      </c>
      <c r="C11" s="41">
        <v>4.1666666666666664E-2</v>
      </c>
      <c r="D11" s="123">
        <v>0</v>
      </c>
      <c r="E11" s="42">
        <f>D11/1.42</f>
        <v>0</v>
      </c>
      <c r="F11" s="110">
        <v>55</v>
      </c>
      <c r="G11" s="42">
        <f>F11/1.42</f>
        <v>38.732394366197184</v>
      </c>
      <c r="H11" s="43" t="s">
        <v>88</v>
      </c>
      <c r="I11" s="43">
        <f>J11-(2/1.42)</f>
        <v>33.802816901408455</v>
      </c>
      <c r="J11" s="44">
        <f>(F11-5)/1.42</f>
        <v>35.211267605633807</v>
      </c>
      <c r="K11" s="43">
        <f>J11+(6/1.42)</f>
        <v>39.436619718309863</v>
      </c>
      <c r="L11" s="45">
        <v>14</v>
      </c>
      <c r="M11" s="46" t="s">
        <v>89</v>
      </c>
      <c r="N11" s="46">
        <v>11.4</v>
      </c>
      <c r="O11" s="124">
        <v>93</v>
      </c>
      <c r="P11" s="124">
        <v>92</v>
      </c>
      <c r="Q11" s="124">
        <v>47339946</v>
      </c>
      <c r="R11" s="47">
        <f>IF(ISBLANK(Q11),"-",Q11-Q10)</f>
        <v>3720</v>
      </c>
      <c r="S11" s="48">
        <f>R11*24/1000</f>
        <v>89.28</v>
      </c>
      <c r="T11" s="48">
        <f>R11/1000</f>
        <v>3.72</v>
      </c>
      <c r="U11" s="125">
        <v>1.3</v>
      </c>
      <c r="V11" s="125">
        <f t="shared" ref="V11:V34" si="0">U11</f>
        <v>1.3</v>
      </c>
      <c r="W11" s="126" t="s">
        <v>125</v>
      </c>
      <c r="X11" s="128">
        <v>0</v>
      </c>
      <c r="Y11" s="128">
        <v>0</v>
      </c>
      <c r="Z11" s="128">
        <v>1016</v>
      </c>
      <c r="AA11" s="128">
        <v>0</v>
      </c>
      <c r="AB11" s="128">
        <v>1016</v>
      </c>
      <c r="AC11" s="49" t="s">
        <v>90</v>
      </c>
      <c r="AD11" s="49" t="s">
        <v>90</v>
      </c>
      <c r="AE11" s="49" t="s">
        <v>90</v>
      </c>
      <c r="AF11" s="127" t="s">
        <v>90</v>
      </c>
      <c r="AG11" s="127">
        <v>39424464</v>
      </c>
      <c r="AH11" s="50">
        <f>IF(ISBLANK(AG11),"-",AG11-AG10)</f>
        <v>580</v>
      </c>
      <c r="AI11" s="51">
        <f>AH11/T11</f>
        <v>155.91397849462365</v>
      </c>
      <c r="AJ11" s="108">
        <v>0</v>
      </c>
      <c r="AK11" s="108">
        <v>0</v>
      </c>
      <c r="AL11" s="108">
        <v>1</v>
      </c>
      <c r="AM11" s="108">
        <v>0</v>
      </c>
      <c r="AN11" s="108">
        <v>1</v>
      </c>
      <c r="AO11" s="108">
        <v>0</v>
      </c>
      <c r="AP11" s="2">
        <v>8930489</v>
      </c>
      <c r="AQ11" s="128">
        <f t="shared" ref="AQ11:AQ34" si="1">AP11-AP10</f>
        <v>0</v>
      </c>
      <c r="AR11" s="52"/>
      <c r="AS11" s="53" t="s">
        <v>113</v>
      </c>
      <c r="AV11" s="40" t="s">
        <v>88</v>
      </c>
      <c r="AW11" s="40" t="s">
        <v>91</v>
      </c>
      <c r="AY11" s="84" t="s">
        <v>131</v>
      </c>
    </row>
    <row r="12" spans="2:51" x14ac:dyDescent="0.25">
      <c r="B12" s="41">
        <v>2.0416666666666701</v>
      </c>
      <c r="C12" s="41">
        <v>8.3333333333333329E-2</v>
      </c>
      <c r="D12" s="123">
        <v>0</v>
      </c>
      <c r="E12" s="42">
        <f t="shared" ref="E12:E34" si="2">D12/1.42</f>
        <v>0</v>
      </c>
      <c r="F12" s="110">
        <v>55</v>
      </c>
      <c r="G12" s="42">
        <f t="shared" ref="G12:G34" si="3">F12/1.42</f>
        <v>38.732394366197184</v>
      </c>
      <c r="H12" s="43" t="s">
        <v>88</v>
      </c>
      <c r="I12" s="43">
        <f t="shared" ref="I12:I34" si="4">J12-(2/1.42)</f>
        <v>33.802816901408455</v>
      </c>
      <c r="J12" s="44">
        <f>(F12-5)/1.42</f>
        <v>35.211267605633807</v>
      </c>
      <c r="K12" s="43">
        <f>J12+(6/1.42)</f>
        <v>39.436619718309863</v>
      </c>
      <c r="L12" s="45">
        <v>14</v>
      </c>
      <c r="M12" s="46" t="s">
        <v>89</v>
      </c>
      <c r="N12" s="46">
        <v>11.2</v>
      </c>
      <c r="O12" s="124">
        <v>93</v>
      </c>
      <c r="P12" s="124">
        <v>90</v>
      </c>
      <c r="Q12" s="124">
        <v>47343667</v>
      </c>
      <c r="R12" s="47">
        <f t="shared" ref="R12:R34" si="5">IF(ISBLANK(Q12),"-",Q12-Q11)</f>
        <v>3721</v>
      </c>
      <c r="S12" s="48">
        <f t="shared" ref="S12:S34" si="6">R12*24/1000</f>
        <v>89.304000000000002</v>
      </c>
      <c r="T12" s="48">
        <f t="shared" ref="T12:T34" si="7">R12/1000</f>
        <v>3.7210000000000001</v>
      </c>
      <c r="U12" s="125">
        <v>1.3</v>
      </c>
      <c r="V12" s="125">
        <f t="shared" si="0"/>
        <v>1.3</v>
      </c>
      <c r="W12" s="126" t="s">
        <v>125</v>
      </c>
      <c r="X12" s="128">
        <v>0</v>
      </c>
      <c r="Y12" s="128">
        <v>0</v>
      </c>
      <c r="Z12" s="128">
        <v>1016</v>
      </c>
      <c r="AA12" s="128">
        <v>0</v>
      </c>
      <c r="AB12" s="128">
        <v>1016</v>
      </c>
      <c r="AC12" s="49" t="s">
        <v>90</v>
      </c>
      <c r="AD12" s="49" t="s">
        <v>90</v>
      </c>
      <c r="AE12" s="49" t="s">
        <v>90</v>
      </c>
      <c r="AF12" s="127" t="s">
        <v>90</v>
      </c>
      <c r="AG12" s="127">
        <v>39425045</v>
      </c>
      <c r="AH12" s="50">
        <f>IF(ISBLANK(AG12),"-",AG12-AG11)</f>
        <v>581</v>
      </c>
      <c r="AI12" s="51">
        <f t="shared" ref="AI12:AI34" si="8">AH12/T12</f>
        <v>156.14082235958077</v>
      </c>
      <c r="AJ12" s="108">
        <v>0</v>
      </c>
      <c r="AK12" s="108">
        <v>0</v>
      </c>
      <c r="AL12" s="108">
        <v>1</v>
      </c>
      <c r="AM12" s="108">
        <v>0</v>
      </c>
      <c r="AN12" s="108">
        <v>1</v>
      </c>
      <c r="AO12" s="108">
        <v>0</v>
      </c>
      <c r="AP12" s="2">
        <v>8930489</v>
      </c>
      <c r="AQ12" s="128">
        <f t="shared" si="1"/>
        <v>0</v>
      </c>
      <c r="AR12" s="54">
        <v>1.1299999999999999</v>
      </c>
      <c r="AS12" s="53" t="s">
        <v>113</v>
      </c>
      <c r="AV12" s="40" t="s">
        <v>92</v>
      </c>
      <c r="AW12" s="40" t="s">
        <v>93</v>
      </c>
      <c r="AY12" s="84" t="s">
        <v>132</v>
      </c>
    </row>
    <row r="13" spans="2:51" x14ac:dyDescent="0.25">
      <c r="B13" s="41">
        <v>2.0833333333333299</v>
      </c>
      <c r="C13" s="41">
        <v>0.125</v>
      </c>
      <c r="D13" s="123">
        <v>0</v>
      </c>
      <c r="E13" s="42">
        <f t="shared" si="2"/>
        <v>0</v>
      </c>
      <c r="F13" s="110">
        <v>57</v>
      </c>
      <c r="G13" s="42">
        <f t="shared" si="3"/>
        <v>40.140845070422536</v>
      </c>
      <c r="H13" s="43" t="s">
        <v>88</v>
      </c>
      <c r="I13" s="43">
        <f t="shared" si="4"/>
        <v>35.211267605633807</v>
      </c>
      <c r="J13" s="44">
        <f>(F13-5)/1.42</f>
        <v>36.619718309859159</v>
      </c>
      <c r="K13" s="43">
        <f>J13+(6/1.42)</f>
        <v>40.845070422535215</v>
      </c>
      <c r="L13" s="45">
        <v>14</v>
      </c>
      <c r="M13" s="46" t="s">
        <v>89</v>
      </c>
      <c r="N13" s="46">
        <v>11.2</v>
      </c>
      <c r="O13" s="124">
        <v>91</v>
      </c>
      <c r="P13" s="124">
        <v>90</v>
      </c>
      <c r="Q13" s="124">
        <v>47347404</v>
      </c>
      <c r="R13" s="47">
        <f t="shared" si="5"/>
        <v>3737</v>
      </c>
      <c r="S13" s="48">
        <f t="shared" si="6"/>
        <v>89.688000000000002</v>
      </c>
      <c r="T13" s="48">
        <f t="shared" si="7"/>
        <v>3.7370000000000001</v>
      </c>
      <c r="U13" s="125">
        <v>1.3</v>
      </c>
      <c r="V13" s="125">
        <f t="shared" si="0"/>
        <v>1.3</v>
      </c>
      <c r="W13" s="126" t="s">
        <v>125</v>
      </c>
      <c r="X13" s="128">
        <v>0</v>
      </c>
      <c r="Y13" s="128">
        <v>0</v>
      </c>
      <c r="Z13" s="128">
        <v>1016</v>
      </c>
      <c r="AA13" s="128">
        <v>0</v>
      </c>
      <c r="AB13" s="128">
        <v>1016</v>
      </c>
      <c r="AC13" s="49" t="s">
        <v>90</v>
      </c>
      <c r="AD13" s="49" t="s">
        <v>90</v>
      </c>
      <c r="AE13" s="49" t="s">
        <v>90</v>
      </c>
      <c r="AF13" s="127" t="s">
        <v>90</v>
      </c>
      <c r="AG13" s="127">
        <v>39425644</v>
      </c>
      <c r="AH13" s="50">
        <f>IF(ISBLANK(AG13),"-",AG13-AG12)</f>
        <v>599</v>
      </c>
      <c r="AI13" s="51">
        <f t="shared" si="8"/>
        <v>160.28900187316029</v>
      </c>
      <c r="AJ13" s="108">
        <v>0</v>
      </c>
      <c r="AK13" s="108">
        <v>0</v>
      </c>
      <c r="AL13" s="108">
        <v>1</v>
      </c>
      <c r="AM13" s="108">
        <v>0</v>
      </c>
      <c r="AN13" s="108">
        <v>1</v>
      </c>
      <c r="AO13" s="108">
        <v>0</v>
      </c>
      <c r="AP13" s="2">
        <v>8930489</v>
      </c>
      <c r="AQ13" s="128">
        <f t="shared" si="1"/>
        <v>0</v>
      </c>
      <c r="AR13" s="52"/>
      <c r="AS13" s="53" t="s">
        <v>113</v>
      </c>
      <c r="AV13" s="40" t="s">
        <v>94</v>
      </c>
      <c r="AW13" s="40" t="s">
        <v>95</v>
      </c>
      <c r="AY13" s="84" t="s">
        <v>129</v>
      </c>
    </row>
    <row r="14" spans="2:51" x14ac:dyDescent="0.25">
      <c r="B14" s="41">
        <v>2.125</v>
      </c>
      <c r="C14" s="41">
        <v>0.16666666666666699</v>
      </c>
      <c r="D14" s="123">
        <v>0</v>
      </c>
      <c r="E14" s="42">
        <f t="shared" si="2"/>
        <v>0</v>
      </c>
      <c r="F14" s="110">
        <v>56</v>
      </c>
      <c r="G14" s="42">
        <f t="shared" si="3"/>
        <v>39.436619718309863</v>
      </c>
      <c r="H14" s="43" t="s">
        <v>88</v>
      </c>
      <c r="I14" s="43">
        <f t="shared" si="4"/>
        <v>34.507042253521128</v>
      </c>
      <c r="J14" s="44">
        <f>(F14-5)/1.42</f>
        <v>35.91549295774648</v>
      </c>
      <c r="K14" s="43">
        <f>J14+(6/1.42)</f>
        <v>40.140845070422536</v>
      </c>
      <c r="L14" s="45">
        <v>14</v>
      </c>
      <c r="M14" s="46" t="s">
        <v>89</v>
      </c>
      <c r="N14" s="46">
        <v>12.8</v>
      </c>
      <c r="O14" s="124">
        <v>92</v>
      </c>
      <c r="P14" s="124">
        <v>92</v>
      </c>
      <c r="Q14" s="124">
        <v>47351098</v>
      </c>
      <c r="R14" s="47">
        <f t="shared" si="5"/>
        <v>3694</v>
      </c>
      <c r="S14" s="48">
        <f t="shared" si="6"/>
        <v>88.656000000000006</v>
      </c>
      <c r="T14" s="48">
        <f t="shared" si="7"/>
        <v>3.694</v>
      </c>
      <c r="U14" s="125">
        <v>1.3</v>
      </c>
      <c r="V14" s="125">
        <f t="shared" si="0"/>
        <v>1.3</v>
      </c>
      <c r="W14" s="126" t="s">
        <v>125</v>
      </c>
      <c r="X14" s="128">
        <v>0</v>
      </c>
      <c r="Y14" s="128">
        <v>0</v>
      </c>
      <c r="Z14" s="128">
        <v>1016</v>
      </c>
      <c r="AA14" s="128">
        <v>0</v>
      </c>
      <c r="AB14" s="128">
        <v>1016</v>
      </c>
      <c r="AC14" s="49" t="s">
        <v>90</v>
      </c>
      <c r="AD14" s="49" t="s">
        <v>90</v>
      </c>
      <c r="AE14" s="49" t="s">
        <v>90</v>
      </c>
      <c r="AF14" s="127" t="s">
        <v>90</v>
      </c>
      <c r="AG14" s="127">
        <v>39426220</v>
      </c>
      <c r="AH14" s="50">
        <f t="shared" ref="AH14:AH34" si="9">IF(ISBLANK(AG14),"-",AG14-AG13)</f>
        <v>576</v>
      </c>
      <c r="AI14" s="51">
        <f t="shared" si="8"/>
        <v>155.92853275582024</v>
      </c>
      <c r="AJ14" s="108">
        <v>0</v>
      </c>
      <c r="AK14" s="108">
        <v>0</v>
      </c>
      <c r="AL14" s="108">
        <v>1</v>
      </c>
      <c r="AM14" s="108">
        <v>0</v>
      </c>
      <c r="AN14" s="108">
        <v>1</v>
      </c>
      <c r="AO14" s="108">
        <v>0</v>
      </c>
      <c r="AP14" s="2">
        <v>8930489</v>
      </c>
      <c r="AQ14" s="128">
        <f t="shared" si="1"/>
        <v>0</v>
      </c>
      <c r="AR14" s="52"/>
      <c r="AS14" s="53" t="s">
        <v>113</v>
      </c>
      <c r="AT14" s="55"/>
      <c r="AV14" s="40" t="s">
        <v>96</v>
      </c>
      <c r="AW14" s="40" t="s">
        <v>97</v>
      </c>
    </row>
    <row r="15" spans="2:51" x14ac:dyDescent="0.25">
      <c r="B15" s="41">
        <v>2.1666666666666701</v>
      </c>
      <c r="C15" s="41">
        <v>0.20833333333333301</v>
      </c>
      <c r="D15" s="123">
        <v>0</v>
      </c>
      <c r="E15" s="42">
        <f t="shared" si="2"/>
        <v>0</v>
      </c>
      <c r="F15" s="110">
        <v>51</v>
      </c>
      <c r="G15" s="42">
        <f t="shared" si="3"/>
        <v>35.91549295774648</v>
      </c>
      <c r="H15" s="43" t="s">
        <v>88</v>
      </c>
      <c r="I15" s="43">
        <f t="shared" si="4"/>
        <v>30.985915492957751</v>
      </c>
      <c r="J15" s="44">
        <f>(F15-5)/1.42</f>
        <v>32.394366197183103</v>
      </c>
      <c r="K15" s="43">
        <f>J15+(6/1.42)</f>
        <v>36.619718309859159</v>
      </c>
      <c r="L15" s="45">
        <v>18</v>
      </c>
      <c r="M15" s="46" t="s">
        <v>89</v>
      </c>
      <c r="N15" s="46">
        <v>13.1</v>
      </c>
      <c r="O15" s="124">
        <v>95</v>
      </c>
      <c r="P15" s="124">
        <v>95</v>
      </c>
      <c r="Q15" s="124">
        <v>47354890</v>
      </c>
      <c r="R15" s="47">
        <f t="shared" si="5"/>
        <v>3792</v>
      </c>
      <c r="S15" s="48">
        <f t="shared" si="6"/>
        <v>91.007999999999996</v>
      </c>
      <c r="T15" s="48">
        <f t="shared" si="7"/>
        <v>3.7919999999999998</v>
      </c>
      <c r="U15" s="125">
        <v>1.3</v>
      </c>
      <c r="V15" s="125">
        <f t="shared" si="0"/>
        <v>1.3</v>
      </c>
      <c r="W15" s="126" t="s">
        <v>125</v>
      </c>
      <c r="X15" s="128">
        <v>0</v>
      </c>
      <c r="Y15" s="128">
        <v>0</v>
      </c>
      <c r="Z15" s="128">
        <v>1017</v>
      </c>
      <c r="AA15" s="128">
        <v>0</v>
      </c>
      <c r="AB15" s="128">
        <v>1017</v>
      </c>
      <c r="AC15" s="49" t="s">
        <v>90</v>
      </c>
      <c r="AD15" s="49" t="s">
        <v>90</v>
      </c>
      <c r="AE15" s="49" t="s">
        <v>90</v>
      </c>
      <c r="AF15" s="127" t="s">
        <v>90</v>
      </c>
      <c r="AG15" s="127">
        <v>39426812</v>
      </c>
      <c r="AH15" s="50">
        <f t="shared" si="9"/>
        <v>592</v>
      </c>
      <c r="AI15" s="51">
        <f t="shared" si="8"/>
        <v>156.11814345991561</v>
      </c>
      <c r="AJ15" s="108">
        <v>0</v>
      </c>
      <c r="AK15" s="108">
        <v>0</v>
      </c>
      <c r="AL15" s="108">
        <v>1</v>
      </c>
      <c r="AM15" s="108">
        <v>0</v>
      </c>
      <c r="AN15" s="108">
        <v>1</v>
      </c>
      <c r="AO15" s="108">
        <v>0</v>
      </c>
      <c r="AP15" s="2">
        <v>8930489</v>
      </c>
      <c r="AQ15" s="128">
        <f t="shared" si="1"/>
        <v>0</v>
      </c>
      <c r="AR15" s="52"/>
      <c r="AS15" s="53" t="s">
        <v>113</v>
      </c>
      <c r="AV15" s="40" t="s">
        <v>98</v>
      </c>
      <c r="AW15" s="40" t="s">
        <v>99</v>
      </c>
      <c r="AY15" s="107"/>
    </row>
    <row r="16" spans="2:51" x14ac:dyDescent="0.25">
      <c r="B16" s="41">
        <v>2.2083333333333299</v>
      </c>
      <c r="C16" s="41">
        <v>0.25</v>
      </c>
      <c r="D16" s="123">
        <v>0</v>
      </c>
      <c r="E16" s="42">
        <f t="shared" si="2"/>
        <v>0</v>
      </c>
      <c r="F16" s="93">
        <v>47</v>
      </c>
      <c r="G16" s="42">
        <f t="shared" si="3"/>
        <v>33.098591549295776</v>
      </c>
      <c r="H16" s="43" t="s">
        <v>88</v>
      </c>
      <c r="I16" s="43">
        <f t="shared" si="4"/>
        <v>31.690140845070424</v>
      </c>
      <c r="J16" s="44">
        <f t="shared" ref="J16:J25" si="10">F16/1.42</f>
        <v>33.098591549295776</v>
      </c>
      <c r="K16" s="43">
        <f>J16+1.42</f>
        <v>34.518591549295778</v>
      </c>
      <c r="L16" s="45">
        <v>19</v>
      </c>
      <c r="M16" s="46" t="s">
        <v>100</v>
      </c>
      <c r="N16" s="46">
        <v>13.1</v>
      </c>
      <c r="O16" s="124">
        <v>93</v>
      </c>
      <c r="P16" s="124">
        <v>90</v>
      </c>
      <c r="Q16" s="124">
        <v>47358669</v>
      </c>
      <c r="R16" s="47">
        <f t="shared" si="5"/>
        <v>3779</v>
      </c>
      <c r="S16" s="48">
        <f t="shared" si="6"/>
        <v>90.695999999999998</v>
      </c>
      <c r="T16" s="48">
        <f t="shared" si="7"/>
        <v>3.7789999999999999</v>
      </c>
      <c r="U16" s="125">
        <v>1.4</v>
      </c>
      <c r="V16" s="125">
        <f t="shared" si="0"/>
        <v>1.4</v>
      </c>
      <c r="W16" s="126" t="s">
        <v>125</v>
      </c>
      <c r="X16" s="128">
        <v>0</v>
      </c>
      <c r="Y16" s="128">
        <v>0</v>
      </c>
      <c r="Z16" s="128">
        <v>1017</v>
      </c>
      <c r="AA16" s="128">
        <v>0</v>
      </c>
      <c r="AB16" s="128">
        <v>1017</v>
      </c>
      <c r="AC16" s="49" t="s">
        <v>90</v>
      </c>
      <c r="AD16" s="49" t="s">
        <v>90</v>
      </c>
      <c r="AE16" s="49" t="s">
        <v>90</v>
      </c>
      <c r="AF16" s="127" t="s">
        <v>90</v>
      </c>
      <c r="AG16" s="127">
        <v>39427404</v>
      </c>
      <c r="AH16" s="50">
        <f t="shared" si="9"/>
        <v>592</v>
      </c>
      <c r="AI16" s="51">
        <f t="shared" si="8"/>
        <v>156.65519978830378</v>
      </c>
      <c r="AJ16" s="108">
        <v>0</v>
      </c>
      <c r="AK16" s="108">
        <v>0</v>
      </c>
      <c r="AL16" s="108">
        <v>1</v>
      </c>
      <c r="AM16" s="108">
        <v>0</v>
      </c>
      <c r="AN16" s="108">
        <v>1</v>
      </c>
      <c r="AO16" s="108">
        <v>0</v>
      </c>
      <c r="AP16" s="2">
        <v>8930489</v>
      </c>
      <c r="AQ16" s="128">
        <f t="shared" si="1"/>
        <v>0</v>
      </c>
      <c r="AR16" s="54">
        <v>0.98</v>
      </c>
      <c r="AS16" s="53" t="s">
        <v>101</v>
      </c>
      <c r="AV16" s="40" t="s">
        <v>102</v>
      </c>
      <c r="AW16" s="40" t="s">
        <v>103</v>
      </c>
      <c r="AY16" s="107"/>
    </row>
    <row r="17" spans="1:51" x14ac:dyDescent="0.25">
      <c r="B17" s="41">
        <v>2.25</v>
      </c>
      <c r="C17" s="41">
        <v>0.29166666666666702</v>
      </c>
      <c r="D17" s="123">
        <v>-3</v>
      </c>
      <c r="E17" s="42">
        <f t="shared" si="2"/>
        <v>-2.1126760563380285</v>
      </c>
      <c r="F17" s="93">
        <v>45</v>
      </c>
      <c r="G17" s="42">
        <f t="shared" si="3"/>
        <v>31.690140845070424</v>
      </c>
      <c r="H17" s="43" t="s">
        <v>88</v>
      </c>
      <c r="I17" s="43">
        <f t="shared" si="4"/>
        <v>30.281690140845072</v>
      </c>
      <c r="J17" s="44">
        <f t="shared" si="10"/>
        <v>31.690140845070424</v>
      </c>
      <c r="K17" s="43">
        <f t="shared" ref="K17:K22" si="11">J17+1.42</f>
        <v>33.110140845070426</v>
      </c>
      <c r="L17" s="45">
        <v>19</v>
      </c>
      <c r="M17" s="46" t="s">
        <v>100</v>
      </c>
      <c r="N17" s="46">
        <v>16.7</v>
      </c>
      <c r="O17" s="124">
        <v>84</v>
      </c>
      <c r="P17" s="124">
        <v>84</v>
      </c>
      <c r="Q17" s="124">
        <v>47362701</v>
      </c>
      <c r="R17" s="47">
        <f t="shared" si="5"/>
        <v>4032</v>
      </c>
      <c r="S17" s="48">
        <f t="shared" si="6"/>
        <v>96.768000000000001</v>
      </c>
      <c r="T17" s="48">
        <f t="shared" si="7"/>
        <v>4.032</v>
      </c>
      <c r="U17" s="125">
        <v>1.4</v>
      </c>
      <c r="V17" s="125">
        <f t="shared" si="0"/>
        <v>1.4</v>
      </c>
      <c r="W17" s="126" t="s">
        <v>187</v>
      </c>
      <c r="X17" s="128">
        <v>0</v>
      </c>
      <c r="Y17" s="128">
        <v>0</v>
      </c>
      <c r="Z17" s="128">
        <v>1107</v>
      </c>
      <c r="AA17" s="128">
        <v>0</v>
      </c>
      <c r="AB17" s="128">
        <v>925</v>
      </c>
      <c r="AC17" s="49" t="s">
        <v>90</v>
      </c>
      <c r="AD17" s="49" t="s">
        <v>90</v>
      </c>
      <c r="AE17" s="49" t="s">
        <v>90</v>
      </c>
      <c r="AF17" s="127" t="s">
        <v>90</v>
      </c>
      <c r="AG17" s="127">
        <v>39428100</v>
      </c>
      <c r="AH17" s="50">
        <f t="shared" si="9"/>
        <v>696</v>
      </c>
      <c r="AI17" s="51">
        <f t="shared" si="8"/>
        <v>172.61904761904762</v>
      </c>
      <c r="AJ17" s="108">
        <v>0</v>
      </c>
      <c r="AK17" s="108">
        <v>0</v>
      </c>
      <c r="AL17" s="108">
        <v>1</v>
      </c>
      <c r="AM17" s="108">
        <v>0</v>
      </c>
      <c r="AN17" s="108">
        <v>1</v>
      </c>
      <c r="AO17" s="108">
        <v>0</v>
      </c>
      <c r="AP17" s="2">
        <v>8930489</v>
      </c>
      <c r="AQ17" s="128">
        <f t="shared" si="1"/>
        <v>0</v>
      </c>
      <c r="AR17" s="52"/>
      <c r="AS17" s="53" t="s">
        <v>101</v>
      </c>
      <c r="AT17" s="55"/>
      <c r="AV17" s="40" t="s">
        <v>104</v>
      </c>
      <c r="AW17" s="40" t="s">
        <v>105</v>
      </c>
      <c r="AY17" s="111"/>
    </row>
    <row r="18" spans="1:51" x14ac:dyDescent="0.25">
      <c r="B18" s="41">
        <v>2.2916666666666701</v>
      </c>
      <c r="C18" s="41">
        <v>0.33333333333333298</v>
      </c>
      <c r="D18" s="123">
        <v>2</v>
      </c>
      <c r="E18" s="42">
        <f t="shared" si="2"/>
        <v>1.4084507042253522</v>
      </c>
      <c r="F18" s="93">
        <v>30</v>
      </c>
      <c r="G18" s="42">
        <f t="shared" si="3"/>
        <v>21.126760563380284</v>
      </c>
      <c r="H18" s="43" t="s">
        <v>88</v>
      </c>
      <c r="I18" s="43">
        <f t="shared" si="4"/>
        <v>19.718309859154932</v>
      </c>
      <c r="J18" s="44">
        <f t="shared" si="10"/>
        <v>21.126760563380284</v>
      </c>
      <c r="K18" s="43">
        <f t="shared" si="11"/>
        <v>22.546760563380282</v>
      </c>
      <c r="L18" s="45">
        <v>19</v>
      </c>
      <c r="M18" s="46" t="s">
        <v>100</v>
      </c>
      <c r="N18" s="46">
        <v>17.3</v>
      </c>
      <c r="O18" s="124">
        <v>15</v>
      </c>
      <c r="P18" s="124">
        <v>15</v>
      </c>
      <c r="Q18" s="124">
        <v>47363970</v>
      </c>
      <c r="R18" s="47">
        <f t="shared" si="5"/>
        <v>1269</v>
      </c>
      <c r="S18" s="48">
        <f t="shared" si="6"/>
        <v>30.456</v>
      </c>
      <c r="T18" s="48">
        <f t="shared" si="7"/>
        <v>1.2689999999999999</v>
      </c>
      <c r="U18" s="125">
        <v>1.4</v>
      </c>
      <c r="V18" s="125">
        <f t="shared" si="0"/>
        <v>1.4</v>
      </c>
      <c r="W18" s="126" t="s">
        <v>187</v>
      </c>
      <c r="X18" s="128">
        <v>0</v>
      </c>
      <c r="Y18" s="128">
        <v>0</v>
      </c>
      <c r="Z18" s="128">
        <v>627</v>
      </c>
      <c r="AA18" s="128">
        <v>0</v>
      </c>
      <c r="AB18" s="128">
        <v>0</v>
      </c>
      <c r="AC18" s="49" t="s">
        <v>90</v>
      </c>
      <c r="AD18" s="49" t="s">
        <v>90</v>
      </c>
      <c r="AE18" s="49" t="s">
        <v>90</v>
      </c>
      <c r="AF18" s="127" t="s">
        <v>90</v>
      </c>
      <c r="AG18" s="127">
        <v>39428236</v>
      </c>
      <c r="AH18" s="50">
        <f t="shared" si="9"/>
        <v>136</v>
      </c>
      <c r="AI18" s="51">
        <f t="shared" si="8"/>
        <v>107.17100078802207</v>
      </c>
      <c r="AJ18" s="108">
        <v>0</v>
      </c>
      <c r="AK18" s="108">
        <v>0</v>
      </c>
      <c r="AL18" s="108">
        <v>1</v>
      </c>
      <c r="AM18" s="108">
        <v>0</v>
      </c>
      <c r="AN18" s="108">
        <v>0</v>
      </c>
      <c r="AO18" s="108">
        <v>0</v>
      </c>
      <c r="AP18" s="2">
        <v>8930489</v>
      </c>
      <c r="AQ18" s="128">
        <f t="shared" si="1"/>
        <v>0</v>
      </c>
      <c r="AR18" s="52"/>
      <c r="AS18" s="53" t="s">
        <v>101</v>
      </c>
      <c r="AV18" s="40" t="s">
        <v>106</v>
      </c>
      <c r="AW18" s="40" t="s">
        <v>107</v>
      </c>
      <c r="AY18" s="111"/>
    </row>
    <row r="19" spans="1:51" x14ac:dyDescent="0.25">
      <c r="B19" s="41">
        <v>2.3333333333333299</v>
      </c>
      <c r="C19" s="41">
        <v>0.375</v>
      </c>
      <c r="D19" s="123">
        <v>3</v>
      </c>
      <c r="E19" s="42">
        <f t="shared" si="2"/>
        <v>2.1126760563380285</v>
      </c>
      <c r="F19" s="93">
        <v>30</v>
      </c>
      <c r="G19" s="42">
        <f t="shared" si="3"/>
        <v>21.126760563380284</v>
      </c>
      <c r="H19" s="43" t="s">
        <v>88</v>
      </c>
      <c r="I19" s="43">
        <f t="shared" si="4"/>
        <v>19.718309859154932</v>
      </c>
      <c r="J19" s="44">
        <f t="shared" si="10"/>
        <v>21.126760563380284</v>
      </c>
      <c r="K19" s="43">
        <f t="shared" si="11"/>
        <v>22.546760563380282</v>
      </c>
      <c r="L19" s="45">
        <v>19</v>
      </c>
      <c r="M19" s="46" t="s">
        <v>100</v>
      </c>
      <c r="N19" s="46">
        <v>18.399999999999999</v>
      </c>
      <c r="O19" s="124">
        <v>18</v>
      </c>
      <c r="P19" s="124">
        <v>18</v>
      </c>
      <c r="Q19" s="124">
        <v>47364705</v>
      </c>
      <c r="R19" s="47">
        <f t="shared" si="5"/>
        <v>735</v>
      </c>
      <c r="S19" s="48">
        <f t="shared" si="6"/>
        <v>17.64</v>
      </c>
      <c r="T19" s="48">
        <f t="shared" si="7"/>
        <v>0.73499999999999999</v>
      </c>
      <c r="U19" s="125">
        <v>1.4</v>
      </c>
      <c r="V19" s="125">
        <f t="shared" si="0"/>
        <v>1.4</v>
      </c>
      <c r="W19" s="126" t="s">
        <v>187</v>
      </c>
      <c r="X19" s="128">
        <v>0</v>
      </c>
      <c r="Y19" s="128">
        <v>0</v>
      </c>
      <c r="Z19" s="128">
        <v>676</v>
      </c>
      <c r="AA19" s="128">
        <v>0</v>
      </c>
      <c r="AB19" s="128">
        <v>0</v>
      </c>
      <c r="AC19" s="49" t="s">
        <v>90</v>
      </c>
      <c r="AD19" s="49" t="s">
        <v>90</v>
      </c>
      <c r="AE19" s="49" t="s">
        <v>90</v>
      </c>
      <c r="AF19" s="127" t="s">
        <v>90</v>
      </c>
      <c r="AG19" s="127">
        <v>39428316</v>
      </c>
      <c r="AH19" s="50">
        <f t="shared" si="9"/>
        <v>80</v>
      </c>
      <c r="AI19" s="51">
        <f t="shared" si="8"/>
        <v>108.84353741496599</v>
      </c>
      <c r="AJ19" s="108">
        <v>0</v>
      </c>
      <c r="AK19" s="108">
        <v>0</v>
      </c>
      <c r="AL19" s="108">
        <v>1</v>
      </c>
      <c r="AM19" s="108">
        <v>0</v>
      </c>
      <c r="AN19" s="108">
        <v>0</v>
      </c>
      <c r="AO19" s="108">
        <v>0</v>
      </c>
      <c r="AP19" s="2">
        <v>8930489</v>
      </c>
      <c r="AQ19" s="128">
        <f t="shared" si="1"/>
        <v>0</v>
      </c>
      <c r="AR19" s="52"/>
      <c r="AS19" s="53" t="s">
        <v>101</v>
      </c>
      <c r="AV19" s="40" t="s">
        <v>108</v>
      </c>
      <c r="AW19" s="40" t="s">
        <v>109</v>
      </c>
      <c r="AY19" s="111"/>
    </row>
    <row r="20" spans="1:51" x14ac:dyDescent="0.25">
      <c r="B20" s="41">
        <v>2.375</v>
      </c>
      <c r="C20" s="41">
        <v>0.41666666666666669</v>
      </c>
      <c r="D20" s="123">
        <v>0</v>
      </c>
      <c r="E20" s="42">
        <f t="shared" si="2"/>
        <v>0</v>
      </c>
      <c r="F20" s="93">
        <v>30</v>
      </c>
      <c r="G20" s="42">
        <f t="shared" si="3"/>
        <v>21.126760563380284</v>
      </c>
      <c r="H20" s="43" t="s">
        <v>88</v>
      </c>
      <c r="I20" s="43">
        <f t="shared" si="4"/>
        <v>19.718309859154932</v>
      </c>
      <c r="J20" s="44">
        <f t="shared" si="10"/>
        <v>21.126760563380284</v>
      </c>
      <c r="K20" s="43">
        <f t="shared" si="11"/>
        <v>22.546760563380282</v>
      </c>
      <c r="L20" s="45">
        <v>19</v>
      </c>
      <c r="M20" s="46" t="s">
        <v>100</v>
      </c>
      <c r="N20" s="46">
        <v>17.7</v>
      </c>
      <c r="O20" s="124">
        <v>19</v>
      </c>
      <c r="P20" s="124">
        <v>19</v>
      </c>
      <c r="Q20" s="124">
        <v>47365643</v>
      </c>
      <c r="R20" s="47">
        <f t="shared" si="5"/>
        <v>938</v>
      </c>
      <c r="S20" s="48">
        <f t="shared" si="6"/>
        <v>22.512</v>
      </c>
      <c r="T20" s="48">
        <f t="shared" si="7"/>
        <v>0.93799999999999994</v>
      </c>
      <c r="U20" s="125">
        <v>1.3</v>
      </c>
      <c r="V20" s="125">
        <v>7.6</v>
      </c>
      <c r="W20" s="126" t="s">
        <v>187</v>
      </c>
      <c r="X20" s="128">
        <v>0</v>
      </c>
      <c r="Y20" s="128">
        <v>0</v>
      </c>
      <c r="Z20" s="128">
        <v>706</v>
      </c>
      <c r="AA20" s="128">
        <v>0</v>
      </c>
      <c r="AB20" s="128">
        <v>0</v>
      </c>
      <c r="AC20" s="49" t="s">
        <v>90</v>
      </c>
      <c r="AD20" s="49" t="s">
        <v>90</v>
      </c>
      <c r="AE20" s="49" t="s">
        <v>90</v>
      </c>
      <c r="AF20" s="127" t="s">
        <v>90</v>
      </c>
      <c r="AG20" s="127">
        <v>39428436</v>
      </c>
      <c r="AH20" s="50">
        <f t="shared" si="9"/>
        <v>120</v>
      </c>
      <c r="AI20" s="51">
        <f t="shared" si="8"/>
        <v>127.93176972281451</v>
      </c>
      <c r="AJ20" s="108">
        <v>0</v>
      </c>
      <c r="AK20" s="108">
        <v>0</v>
      </c>
      <c r="AL20" s="108">
        <v>1</v>
      </c>
      <c r="AM20" s="108">
        <v>0</v>
      </c>
      <c r="AN20" s="108">
        <v>0</v>
      </c>
      <c r="AO20" s="108">
        <v>0</v>
      </c>
      <c r="AP20" s="2">
        <v>8930489</v>
      </c>
      <c r="AQ20" s="128">
        <f t="shared" si="1"/>
        <v>0</v>
      </c>
      <c r="AR20" s="54">
        <v>1.2</v>
      </c>
      <c r="AS20" s="53" t="s">
        <v>101</v>
      </c>
      <c r="AY20" s="111"/>
    </row>
    <row r="21" spans="1:51" x14ac:dyDescent="0.25">
      <c r="B21" s="41">
        <v>2.4166666666666701</v>
      </c>
      <c r="C21" s="41">
        <v>0.45833333333333298</v>
      </c>
      <c r="D21" s="123">
        <v>0</v>
      </c>
      <c r="E21" s="42">
        <f t="shared" si="2"/>
        <v>0</v>
      </c>
      <c r="F21" s="93">
        <v>30</v>
      </c>
      <c r="G21" s="42">
        <f t="shared" si="3"/>
        <v>21.126760563380284</v>
      </c>
      <c r="H21" s="43" t="s">
        <v>88</v>
      </c>
      <c r="I21" s="43">
        <f t="shared" si="4"/>
        <v>19.718309859154932</v>
      </c>
      <c r="J21" s="44">
        <f t="shared" si="10"/>
        <v>21.126760563380284</v>
      </c>
      <c r="K21" s="43">
        <f t="shared" si="11"/>
        <v>22.546760563380282</v>
      </c>
      <c r="L21" s="45">
        <v>19</v>
      </c>
      <c r="M21" s="46" t="s">
        <v>100</v>
      </c>
      <c r="N21" s="46">
        <v>17.7</v>
      </c>
      <c r="O21" s="124">
        <v>19</v>
      </c>
      <c r="P21" s="124">
        <v>20</v>
      </c>
      <c r="Q21" s="124">
        <v>47366413</v>
      </c>
      <c r="R21" s="47">
        <f t="shared" si="5"/>
        <v>770</v>
      </c>
      <c r="S21" s="48">
        <f t="shared" si="6"/>
        <v>18.48</v>
      </c>
      <c r="T21" s="48">
        <f t="shared" si="7"/>
        <v>0.77</v>
      </c>
      <c r="U21" s="125">
        <v>1.3</v>
      </c>
      <c r="V21" s="125">
        <v>6.9</v>
      </c>
      <c r="W21" s="126" t="s">
        <v>187</v>
      </c>
      <c r="X21" s="128">
        <v>0</v>
      </c>
      <c r="Y21" s="128">
        <v>0</v>
      </c>
      <c r="Z21" s="128">
        <v>706</v>
      </c>
      <c r="AA21" s="128">
        <v>0</v>
      </c>
      <c r="AB21" s="128">
        <v>0</v>
      </c>
      <c r="AC21" s="49" t="s">
        <v>90</v>
      </c>
      <c r="AD21" s="49" t="s">
        <v>90</v>
      </c>
      <c r="AE21" s="49" t="s">
        <v>90</v>
      </c>
      <c r="AF21" s="127" t="s">
        <v>90</v>
      </c>
      <c r="AG21" s="127">
        <v>39428532</v>
      </c>
      <c r="AH21" s="50">
        <f t="shared" si="9"/>
        <v>96</v>
      </c>
      <c r="AI21" s="51">
        <f t="shared" si="8"/>
        <v>124.67532467532467</v>
      </c>
      <c r="AJ21" s="108">
        <v>0</v>
      </c>
      <c r="AK21" s="108">
        <v>0</v>
      </c>
      <c r="AL21" s="108">
        <v>1</v>
      </c>
      <c r="AM21" s="108">
        <v>0</v>
      </c>
      <c r="AN21" s="108">
        <v>0</v>
      </c>
      <c r="AO21" s="108">
        <v>0</v>
      </c>
      <c r="AP21" s="2">
        <v>8930489</v>
      </c>
      <c r="AQ21" s="128">
        <f t="shared" si="1"/>
        <v>0</v>
      </c>
      <c r="AR21" s="52"/>
      <c r="AS21" s="53" t="s">
        <v>101</v>
      </c>
      <c r="AY21" s="111"/>
    </row>
    <row r="22" spans="1:51" x14ac:dyDescent="0.25">
      <c r="B22" s="41">
        <v>2.4583333333333299</v>
      </c>
      <c r="C22" s="41">
        <v>0.5</v>
      </c>
      <c r="D22" s="123">
        <v>-1</v>
      </c>
      <c r="E22" s="42">
        <f t="shared" si="2"/>
        <v>-0.70422535211267612</v>
      </c>
      <c r="F22" s="93">
        <v>30</v>
      </c>
      <c r="G22" s="42">
        <f t="shared" si="3"/>
        <v>21.126760563380284</v>
      </c>
      <c r="H22" s="43" t="s">
        <v>88</v>
      </c>
      <c r="I22" s="43">
        <f t="shared" si="4"/>
        <v>19.718309859154932</v>
      </c>
      <c r="J22" s="44">
        <f t="shared" si="10"/>
        <v>21.126760563380284</v>
      </c>
      <c r="K22" s="43">
        <f t="shared" si="11"/>
        <v>22.546760563380282</v>
      </c>
      <c r="L22" s="45">
        <v>19</v>
      </c>
      <c r="M22" s="46" t="s">
        <v>100</v>
      </c>
      <c r="N22" s="46">
        <v>17.3</v>
      </c>
      <c r="O22" s="124">
        <v>19</v>
      </c>
      <c r="P22" s="124">
        <v>20</v>
      </c>
      <c r="Q22" s="124">
        <v>47367327</v>
      </c>
      <c r="R22" s="47">
        <f t="shared" si="5"/>
        <v>914</v>
      </c>
      <c r="S22" s="48">
        <f t="shared" si="6"/>
        <v>21.936</v>
      </c>
      <c r="T22" s="48">
        <f t="shared" si="7"/>
        <v>0.91400000000000003</v>
      </c>
      <c r="U22" s="125">
        <v>1.3</v>
      </c>
      <c r="V22" s="125">
        <f t="shared" si="0"/>
        <v>1.3</v>
      </c>
      <c r="W22" s="126" t="s">
        <v>187</v>
      </c>
      <c r="X22" s="128">
        <v>0</v>
      </c>
      <c r="Y22" s="128">
        <v>0</v>
      </c>
      <c r="Z22" s="128">
        <v>706</v>
      </c>
      <c r="AA22" s="128">
        <v>0</v>
      </c>
      <c r="AB22" s="128">
        <v>0</v>
      </c>
      <c r="AC22" s="49" t="s">
        <v>90</v>
      </c>
      <c r="AD22" s="49" t="s">
        <v>90</v>
      </c>
      <c r="AE22" s="49" t="s">
        <v>90</v>
      </c>
      <c r="AF22" s="127" t="s">
        <v>90</v>
      </c>
      <c r="AG22" s="127">
        <v>39428648</v>
      </c>
      <c r="AH22" s="50">
        <f t="shared" si="9"/>
        <v>116</v>
      </c>
      <c r="AI22" s="51">
        <f t="shared" si="8"/>
        <v>126.91466083150985</v>
      </c>
      <c r="AJ22" s="108">
        <v>0</v>
      </c>
      <c r="AK22" s="108">
        <v>0</v>
      </c>
      <c r="AL22" s="108">
        <v>1</v>
      </c>
      <c r="AM22" s="108">
        <v>0</v>
      </c>
      <c r="AN22" s="108">
        <v>0</v>
      </c>
      <c r="AO22" s="108">
        <v>0</v>
      </c>
      <c r="AP22" s="2">
        <v>8930489</v>
      </c>
      <c r="AQ22" s="128">
        <f t="shared" si="1"/>
        <v>0</v>
      </c>
      <c r="AR22" s="52"/>
      <c r="AS22" s="53" t="s">
        <v>101</v>
      </c>
      <c r="AV22" s="56" t="s">
        <v>110</v>
      </c>
      <c r="AY22" s="111"/>
    </row>
    <row r="23" spans="1:51" x14ac:dyDescent="0.25">
      <c r="A23" s="107" t="s">
        <v>128</v>
      </c>
      <c r="B23" s="41">
        <v>2.5</v>
      </c>
      <c r="C23" s="41">
        <v>0.54166666666666696</v>
      </c>
      <c r="D23" s="123">
        <v>0</v>
      </c>
      <c r="E23" s="42">
        <f t="shared" si="2"/>
        <v>0</v>
      </c>
      <c r="F23" s="110">
        <v>30</v>
      </c>
      <c r="G23" s="42">
        <f t="shared" si="3"/>
        <v>21.126760563380284</v>
      </c>
      <c r="H23" s="43" t="s">
        <v>88</v>
      </c>
      <c r="I23" s="43">
        <f t="shared" si="4"/>
        <v>19.718309859154932</v>
      </c>
      <c r="J23" s="44">
        <f t="shared" si="10"/>
        <v>21.126760563380284</v>
      </c>
      <c r="K23" s="43">
        <f>J23+(6/1.42)</f>
        <v>25.35211267605634</v>
      </c>
      <c r="L23" s="45">
        <v>19</v>
      </c>
      <c r="M23" s="46" t="s">
        <v>100</v>
      </c>
      <c r="N23" s="46">
        <v>17.5</v>
      </c>
      <c r="O23" s="124">
        <v>18</v>
      </c>
      <c r="P23" s="124">
        <v>18</v>
      </c>
      <c r="Q23" s="124">
        <v>47368100</v>
      </c>
      <c r="R23" s="47">
        <f t="shared" si="5"/>
        <v>773</v>
      </c>
      <c r="S23" s="48">
        <f t="shared" si="6"/>
        <v>18.552</v>
      </c>
      <c r="T23" s="48">
        <f t="shared" si="7"/>
        <v>0.77300000000000002</v>
      </c>
      <c r="U23" s="125">
        <v>1.3</v>
      </c>
      <c r="V23" s="125">
        <f t="shared" si="0"/>
        <v>1.3</v>
      </c>
      <c r="W23" s="126" t="s">
        <v>187</v>
      </c>
      <c r="X23" s="128">
        <v>0</v>
      </c>
      <c r="Y23" s="128">
        <v>0</v>
      </c>
      <c r="Z23" s="128">
        <v>0</v>
      </c>
      <c r="AA23" s="128">
        <v>0</v>
      </c>
      <c r="AB23" s="128">
        <v>696</v>
      </c>
      <c r="AC23" s="49" t="s">
        <v>90</v>
      </c>
      <c r="AD23" s="49" t="s">
        <v>90</v>
      </c>
      <c r="AE23" s="49" t="s">
        <v>90</v>
      </c>
      <c r="AF23" s="127" t="s">
        <v>90</v>
      </c>
      <c r="AG23" s="127">
        <v>39428756</v>
      </c>
      <c r="AH23" s="50">
        <f t="shared" si="9"/>
        <v>108</v>
      </c>
      <c r="AI23" s="51">
        <f t="shared" si="8"/>
        <v>139.71539456662353</v>
      </c>
      <c r="AJ23" s="108">
        <v>0</v>
      </c>
      <c r="AK23" s="108">
        <v>0</v>
      </c>
      <c r="AL23" s="108">
        <v>0</v>
      </c>
      <c r="AM23" s="108">
        <v>0</v>
      </c>
      <c r="AN23" s="108">
        <v>0</v>
      </c>
      <c r="AO23" s="108">
        <v>0</v>
      </c>
      <c r="AP23" s="2">
        <v>8930489</v>
      </c>
      <c r="AQ23" s="128">
        <f t="shared" si="1"/>
        <v>0</v>
      </c>
      <c r="AR23" s="52"/>
      <c r="AS23" s="53" t="s">
        <v>113</v>
      </c>
      <c r="AT23" s="55"/>
      <c r="AV23" s="57" t="s">
        <v>111</v>
      </c>
      <c r="AW23" s="58" t="s">
        <v>112</v>
      </c>
      <c r="AY23" s="111"/>
    </row>
    <row r="24" spans="1:51" x14ac:dyDescent="0.25">
      <c r="B24" s="41">
        <v>2.5416666666666701</v>
      </c>
      <c r="C24" s="41">
        <v>0.58333333333333404</v>
      </c>
      <c r="D24" s="123">
        <v>0</v>
      </c>
      <c r="E24" s="42">
        <f t="shared" si="2"/>
        <v>0</v>
      </c>
      <c r="F24" s="110">
        <v>40</v>
      </c>
      <c r="G24" s="42">
        <f t="shared" si="3"/>
        <v>28.169014084507044</v>
      </c>
      <c r="H24" s="43" t="s">
        <v>88</v>
      </c>
      <c r="I24" s="43">
        <f t="shared" si="4"/>
        <v>26.760563380281692</v>
      </c>
      <c r="J24" s="44">
        <f t="shared" si="10"/>
        <v>28.169014084507044</v>
      </c>
      <c r="K24" s="43">
        <f t="shared" ref="K24:K34" si="12">J24+(6/1.42)</f>
        <v>32.394366197183103</v>
      </c>
      <c r="L24" s="45">
        <v>18</v>
      </c>
      <c r="M24" s="46" t="s">
        <v>100</v>
      </c>
      <c r="N24" s="46">
        <v>17.3</v>
      </c>
      <c r="O24" s="124">
        <v>24</v>
      </c>
      <c r="P24" s="124">
        <v>24</v>
      </c>
      <c r="Q24" s="124">
        <v>47369001</v>
      </c>
      <c r="R24" s="47">
        <f t="shared" si="5"/>
        <v>901</v>
      </c>
      <c r="S24" s="48">
        <f t="shared" si="6"/>
        <v>21.623999999999999</v>
      </c>
      <c r="T24" s="48">
        <f t="shared" si="7"/>
        <v>0.90100000000000002</v>
      </c>
      <c r="U24" s="125">
        <v>1.3</v>
      </c>
      <c r="V24" s="125">
        <f t="shared" si="0"/>
        <v>1.3</v>
      </c>
      <c r="W24" s="126" t="s">
        <v>187</v>
      </c>
      <c r="X24" s="128">
        <v>0</v>
      </c>
      <c r="Y24" s="128">
        <v>0</v>
      </c>
      <c r="Z24" s="128">
        <v>0</v>
      </c>
      <c r="AA24" s="128">
        <v>0</v>
      </c>
      <c r="AB24" s="128">
        <v>845</v>
      </c>
      <c r="AC24" s="49" t="s">
        <v>90</v>
      </c>
      <c r="AD24" s="49" t="s">
        <v>90</v>
      </c>
      <c r="AE24" s="49" t="s">
        <v>90</v>
      </c>
      <c r="AF24" s="127" t="s">
        <v>90</v>
      </c>
      <c r="AG24" s="127">
        <v>39428884</v>
      </c>
      <c r="AH24" s="50">
        <f t="shared" si="9"/>
        <v>128</v>
      </c>
      <c r="AI24" s="51">
        <f t="shared" si="8"/>
        <v>142.0643729189789</v>
      </c>
      <c r="AJ24" s="108">
        <v>0</v>
      </c>
      <c r="AK24" s="108">
        <v>0</v>
      </c>
      <c r="AL24" s="108">
        <v>0</v>
      </c>
      <c r="AM24" s="108">
        <v>0</v>
      </c>
      <c r="AN24" s="108">
        <v>1</v>
      </c>
      <c r="AO24" s="108">
        <v>0</v>
      </c>
      <c r="AP24" s="2">
        <v>8930489</v>
      </c>
      <c r="AQ24" s="128">
        <f t="shared" si="1"/>
        <v>0</v>
      </c>
      <c r="AR24" s="54">
        <v>0.99</v>
      </c>
      <c r="AS24" s="53" t="s">
        <v>113</v>
      </c>
      <c r="AV24" s="59" t="s">
        <v>29</v>
      </c>
      <c r="AW24" s="59">
        <v>14.7</v>
      </c>
      <c r="AY24" s="111"/>
    </row>
    <row r="25" spans="1:51" x14ac:dyDescent="0.25">
      <c r="B25" s="41">
        <v>2.5833333333333299</v>
      </c>
      <c r="C25" s="41">
        <v>0.625</v>
      </c>
      <c r="D25" s="123">
        <v>0</v>
      </c>
      <c r="E25" s="42">
        <f t="shared" si="2"/>
        <v>0</v>
      </c>
      <c r="F25" s="110">
        <v>40</v>
      </c>
      <c r="G25" s="42">
        <f t="shared" si="3"/>
        <v>28.169014084507044</v>
      </c>
      <c r="H25" s="43" t="s">
        <v>88</v>
      </c>
      <c r="I25" s="43">
        <f t="shared" si="4"/>
        <v>26.760563380281692</v>
      </c>
      <c r="J25" s="44">
        <f t="shared" si="10"/>
        <v>28.169014084507044</v>
      </c>
      <c r="K25" s="43">
        <f t="shared" si="12"/>
        <v>32.394366197183103</v>
      </c>
      <c r="L25" s="45">
        <v>18</v>
      </c>
      <c r="M25" s="46" t="s">
        <v>100</v>
      </c>
      <c r="N25" s="46">
        <v>16.899999999999999</v>
      </c>
      <c r="O25" s="124">
        <v>22</v>
      </c>
      <c r="P25" s="124">
        <v>22</v>
      </c>
      <c r="Q25" s="124">
        <v>47370050</v>
      </c>
      <c r="R25" s="47">
        <f t="shared" si="5"/>
        <v>1049</v>
      </c>
      <c r="S25" s="48">
        <f t="shared" si="6"/>
        <v>25.175999999999998</v>
      </c>
      <c r="T25" s="48">
        <f t="shared" si="7"/>
        <v>1.0489999999999999</v>
      </c>
      <c r="U25" s="125">
        <v>1.3</v>
      </c>
      <c r="V25" s="125">
        <f t="shared" si="0"/>
        <v>1.3</v>
      </c>
      <c r="W25" s="126" t="s">
        <v>187</v>
      </c>
      <c r="X25" s="128">
        <v>0</v>
      </c>
      <c r="Y25" s="128">
        <v>0</v>
      </c>
      <c r="Z25" s="128">
        <v>0</v>
      </c>
      <c r="AA25" s="128">
        <v>0</v>
      </c>
      <c r="AB25" s="128">
        <v>845</v>
      </c>
      <c r="AC25" s="49" t="s">
        <v>90</v>
      </c>
      <c r="AD25" s="49" t="s">
        <v>90</v>
      </c>
      <c r="AE25" s="49" t="s">
        <v>90</v>
      </c>
      <c r="AF25" s="127" t="s">
        <v>90</v>
      </c>
      <c r="AG25" s="127">
        <v>39429052</v>
      </c>
      <c r="AH25" s="50">
        <f t="shared" si="9"/>
        <v>168</v>
      </c>
      <c r="AI25" s="51">
        <f t="shared" si="8"/>
        <v>160.15252621544329</v>
      </c>
      <c r="AJ25" s="108">
        <v>0</v>
      </c>
      <c r="AK25" s="108">
        <v>0</v>
      </c>
      <c r="AL25" s="108">
        <v>0</v>
      </c>
      <c r="AM25" s="108">
        <v>0</v>
      </c>
      <c r="AN25" s="108">
        <v>1</v>
      </c>
      <c r="AO25" s="108">
        <v>0</v>
      </c>
      <c r="AP25" s="2">
        <v>8930489</v>
      </c>
      <c r="AQ25" s="128">
        <f t="shared" si="1"/>
        <v>0</v>
      </c>
      <c r="AR25" s="52"/>
      <c r="AS25" s="53" t="s">
        <v>113</v>
      </c>
      <c r="AV25" s="59" t="s">
        <v>74</v>
      </c>
      <c r="AW25" s="59">
        <v>10.36</v>
      </c>
      <c r="AY25" s="111"/>
    </row>
    <row r="26" spans="1:51" x14ac:dyDescent="0.25">
      <c r="B26" s="41">
        <v>2.625</v>
      </c>
      <c r="C26" s="41">
        <v>0.66666666666666696</v>
      </c>
      <c r="D26" s="123">
        <v>0</v>
      </c>
      <c r="E26" s="42">
        <f t="shared" si="2"/>
        <v>0</v>
      </c>
      <c r="F26" s="110">
        <v>40</v>
      </c>
      <c r="G26" s="42">
        <f t="shared" si="3"/>
        <v>28.169014084507044</v>
      </c>
      <c r="H26" s="43" t="s">
        <v>88</v>
      </c>
      <c r="I26" s="43">
        <f t="shared" si="4"/>
        <v>24.647887323943664</v>
      </c>
      <c r="J26" s="44">
        <f>(F26-3)/1.42</f>
        <v>26.056338028169016</v>
      </c>
      <c r="K26" s="43">
        <f t="shared" si="12"/>
        <v>30.281690140845072</v>
      </c>
      <c r="L26" s="45">
        <v>18</v>
      </c>
      <c r="M26" s="46" t="s">
        <v>100</v>
      </c>
      <c r="N26" s="46">
        <v>16.7</v>
      </c>
      <c r="O26" s="124">
        <v>22</v>
      </c>
      <c r="P26" s="124">
        <v>20</v>
      </c>
      <c r="Q26" s="124">
        <v>47370992</v>
      </c>
      <c r="R26" s="47">
        <f t="shared" si="5"/>
        <v>942</v>
      </c>
      <c r="S26" s="48">
        <f t="shared" si="6"/>
        <v>22.608000000000001</v>
      </c>
      <c r="T26" s="48">
        <f t="shared" si="7"/>
        <v>0.94199999999999995</v>
      </c>
      <c r="U26" s="125">
        <v>1.3</v>
      </c>
      <c r="V26" s="125">
        <f t="shared" si="0"/>
        <v>1.3</v>
      </c>
      <c r="W26" s="126" t="s">
        <v>187</v>
      </c>
      <c r="X26" s="128">
        <v>0</v>
      </c>
      <c r="Y26" s="128">
        <v>0</v>
      </c>
      <c r="Z26" s="128">
        <v>0</v>
      </c>
      <c r="AA26" s="128">
        <v>0</v>
      </c>
      <c r="AB26" s="128">
        <v>845</v>
      </c>
      <c r="AC26" s="49" t="s">
        <v>90</v>
      </c>
      <c r="AD26" s="49" t="s">
        <v>90</v>
      </c>
      <c r="AE26" s="49" t="s">
        <v>90</v>
      </c>
      <c r="AF26" s="127" t="s">
        <v>90</v>
      </c>
      <c r="AG26" s="127">
        <v>39429228</v>
      </c>
      <c r="AH26" s="50">
        <f t="shared" si="9"/>
        <v>176</v>
      </c>
      <c r="AI26" s="51">
        <f t="shared" si="8"/>
        <v>186.83651804670913</v>
      </c>
      <c r="AJ26" s="108">
        <v>0</v>
      </c>
      <c r="AK26" s="108">
        <v>0</v>
      </c>
      <c r="AL26" s="108">
        <v>0</v>
      </c>
      <c r="AM26" s="108">
        <v>0</v>
      </c>
      <c r="AN26" s="108">
        <v>1</v>
      </c>
      <c r="AO26" s="108">
        <v>0</v>
      </c>
      <c r="AP26" s="2">
        <v>8930489</v>
      </c>
      <c r="AQ26" s="128">
        <f t="shared" si="1"/>
        <v>0</v>
      </c>
      <c r="AR26" s="52"/>
      <c r="AS26" s="53" t="s">
        <v>113</v>
      </c>
      <c r="AV26" s="59" t="s">
        <v>114</v>
      </c>
      <c r="AW26" s="59">
        <v>1.01325</v>
      </c>
      <c r="AY26" s="111"/>
    </row>
    <row r="27" spans="1:51" x14ac:dyDescent="0.25">
      <c r="B27" s="41">
        <v>2.6666666666666701</v>
      </c>
      <c r="C27" s="41">
        <v>0.70833333333333404</v>
      </c>
      <c r="D27" s="123">
        <v>0</v>
      </c>
      <c r="E27" s="42">
        <f t="shared" si="2"/>
        <v>0</v>
      </c>
      <c r="F27" s="110">
        <v>40</v>
      </c>
      <c r="G27" s="42">
        <f t="shared" si="3"/>
        <v>28.169014084507044</v>
      </c>
      <c r="H27" s="43" t="s">
        <v>88</v>
      </c>
      <c r="I27" s="43">
        <f t="shared" si="4"/>
        <v>24.647887323943664</v>
      </c>
      <c r="J27" s="44">
        <f t="shared" ref="J27:J32" si="13">(F27-3)/1.42</f>
        <v>26.056338028169016</v>
      </c>
      <c r="K27" s="43">
        <f t="shared" si="12"/>
        <v>30.281690140845072</v>
      </c>
      <c r="L27" s="45">
        <v>18</v>
      </c>
      <c r="M27" s="46" t="s">
        <v>100</v>
      </c>
      <c r="N27" s="46">
        <v>16.7</v>
      </c>
      <c r="O27" s="124">
        <v>22</v>
      </c>
      <c r="P27" s="124">
        <v>23</v>
      </c>
      <c r="Q27" s="124">
        <v>47371887</v>
      </c>
      <c r="R27" s="47">
        <f t="shared" si="5"/>
        <v>895</v>
      </c>
      <c r="S27" s="48">
        <f t="shared" si="6"/>
        <v>21.48</v>
      </c>
      <c r="T27" s="48">
        <f t="shared" si="7"/>
        <v>0.89500000000000002</v>
      </c>
      <c r="U27" s="125">
        <v>1.3</v>
      </c>
      <c r="V27" s="125">
        <f t="shared" si="0"/>
        <v>1.3</v>
      </c>
      <c r="W27" s="126" t="s">
        <v>187</v>
      </c>
      <c r="X27" s="128">
        <v>0</v>
      </c>
      <c r="Y27" s="128">
        <v>0</v>
      </c>
      <c r="Z27" s="128">
        <v>0</v>
      </c>
      <c r="AA27" s="128">
        <v>0</v>
      </c>
      <c r="AB27" s="128">
        <v>845</v>
      </c>
      <c r="AC27" s="49" t="s">
        <v>90</v>
      </c>
      <c r="AD27" s="49" t="s">
        <v>90</v>
      </c>
      <c r="AE27" s="49" t="s">
        <v>90</v>
      </c>
      <c r="AF27" s="127" t="s">
        <v>90</v>
      </c>
      <c r="AG27" s="127">
        <v>39429396</v>
      </c>
      <c r="AH27" s="50">
        <f t="shared" si="9"/>
        <v>168</v>
      </c>
      <c r="AI27" s="51">
        <f t="shared" si="8"/>
        <v>187.7094972067039</v>
      </c>
      <c r="AJ27" s="108">
        <v>0</v>
      </c>
      <c r="AK27" s="108">
        <v>0</v>
      </c>
      <c r="AL27" s="108">
        <v>0</v>
      </c>
      <c r="AM27" s="108">
        <v>0</v>
      </c>
      <c r="AN27" s="108">
        <v>1</v>
      </c>
      <c r="AO27" s="108">
        <v>0</v>
      </c>
      <c r="AP27" s="2">
        <v>8930489</v>
      </c>
      <c r="AQ27" s="128">
        <f t="shared" si="1"/>
        <v>0</v>
      </c>
      <c r="AR27" s="52"/>
      <c r="AS27" s="53" t="s">
        <v>113</v>
      </c>
      <c r="AV27" s="59" t="s">
        <v>115</v>
      </c>
      <c r="AW27" s="59">
        <v>1</v>
      </c>
      <c r="AY27" s="111"/>
    </row>
    <row r="28" spans="1:51" x14ac:dyDescent="0.25">
      <c r="B28" s="41">
        <v>2.7083333333333299</v>
      </c>
      <c r="C28" s="41">
        <v>0.750000000000002</v>
      </c>
      <c r="D28" s="123">
        <v>0</v>
      </c>
      <c r="E28" s="42">
        <f t="shared" si="2"/>
        <v>0</v>
      </c>
      <c r="F28" s="110">
        <v>40</v>
      </c>
      <c r="G28" s="42">
        <f t="shared" si="3"/>
        <v>28.169014084507044</v>
      </c>
      <c r="H28" s="43" t="s">
        <v>88</v>
      </c>
      <c r="I28" s="43">
        <f t="shared" si="4"/>
        <v>24.647887323943664</v>
      </c>
      <c r="J28" s="44">
        <f t="shared" si="13"/>
        <v>26.056338028169016</v>
      </c>
      <c r="K28" s="43">
        <f t="shared" si="12"/>
        <v>30.281690140845072</v>
      </c>
      <c r="L28" s="45">
        <v>18</v>
      </c>
      <c r="M28" s="46" t="s">
        <v>100</v>
      </c>
      <c r="N28" s="46">
        <v>16.7</v>
      </c>
      <c r="O28" s="124">
        <v>22</v>
      </c>
      <c r="P28" s="124">
        <v>22</v>
      </c>
      <c r="Q28" s="124">
        <v>47372861</v>
      </c>
      <c r="R28" s="47">
        <f t="shared" si="5"/>
        <v>974</v>
      </c>
      <c r="S28" s="48">
        <f t="shared" si="6"/>
        <v>23.376000000000001</v>
      </c>
      <c r="T28" s="48">
        <f t="shared" si="7"/>
        <v>0.97399999999999998</v>
      </c>
      <c r="U28" s="125">
        <v>1.3</v>
      </c>
      <c r="V28" s="125">
        <f t="shared" si="0"/>
        <v>1.3</v>
      </c>
      <c r="W28" s="126" t="s">
        <v>187</v>
      </c>
      <c r="X28" s="128">
        <v>0</v>
      </c>
      <c r="Y28" s="128">
        <v>0</v>
      </c>
      <c r="Z28" s="128">
        <v>0</v>
      </c>
      <c r="AA28" s="128">
        <v>0</v>
      </c>
      <c r="AB28" s="128">
        <v>845</v>
      </c>
      <c r="AC28" s="49" t="s">
        <v>90</v>
      </c>
      <c r="AD28" s="49" t="s">
        <v>90</v>
      </c>
      <c r="AE28" s="49" t="s">
        <v>90</v>
      </c>
      <c r="AF28" s="127" t="s">
        <v>90</v>
      </c>
      <c r="AG28" s="127">
        <v>39429568</v>
      </c>
      <c r="AH28" s="50">
        <f t="shared" si="9"/>
        <v>172</v>
      </c>
      <c r="AI28" s="51">
        <f t="shared" si="8"/>
        <v>176.59137577002053</v>
      </c>
      <c r="AJ28" s="108">
        <v>0</v>
      </c>
      <c r="AK28" s="108">
        <v>0</v>
      </c>
      <c r="AL28" s="108">
        <v>0</v>
      </c>
      <c r="AM28" s="108">
        <v>0</v>
      </c>
      <c r="AN28" s="108">
        <v>1</v>
      </c>
      <c r="AO28" s="108">
        <v>0</v>
      </c>
      <c r="AP28" s="2">
        <v>8930489</v>
      </c>
      <c r="AQ28" s="128">
        <f t="shared" si="1"/>
        <v>0</v>
      </c>
      <c r="AR28" s="54">
        <v>0.94</v>
      </c>
      <c r="AS28" s="53" t="s">
        <v>113</v>
      </c>
      <c r="AV28" s="59" t="s">
        <v>116</v>
      </c>
      <c r="AW28" s="59">
        <v>101.325</v>
      </c>
      <c r="AY28" s="111"/>
    </row>
    <row r="29" spans="1:51" x14ac:dyDescent="0.25">
      <c r="B29" s="41">
        <v>2.75</v>
      </c>
      <c r="C29" s="41">
        <v>0.79166666666666896</v>
      </c>
      <c r="D29" s="123">
        <v>0</v>
      </c>
      <c r="E29" s="42">
        <f t="shared" si="2"/>
        <v>0</v>
      </c>
      <c r="F29" s="110">
        <v>40</v>
      </c>
      <c r="G29" s="42">
        <f t="shared" si="3"/>
        <v>28.169014084507044</v>
      </c>
      <c r="H29" s="43" t="s">
        <v>88</v>
      </c>
      <c r="I29" s="43">
        <f t="shared" si="4"/>
        <v>24.647887323943664</v>
      </c>
      <c r="J29" s="44">
        <f t="shared" si="13"/>
        <v>26.056338028169016</v>
      </c>
      <c r="K29" s="43">
        <f t="shared" si="12"/>
        <v>30.281690140845072</v>
      </c>
      <c r="L29" s="45">
        <v>18</v>
      </c>
      <c r="M29" s="46" t="s">
        <v>100</v>
      </c>
      <c r="N29" s="46">
        <v>16.600000000000001</v>
      </c>
      <c r="O29" s="124">
        <v>22</v>
      </c>
      <c r="P29" s="124">
        <v>21</v>
      </c>
      <c r="Q29" s="124">
        <v>47373746</v>
      </c>
      <c r="R29" s="47">
        <f t="shared" si="5"/>
        <v>885</v>
      </c>
      <c r="S29" s="48">
        <f t="shared" si="6"/>
        <v>21.24</v>
      </c>
      <c r="T29" s="48">
        <f t="shared" si="7"/>
        <v>0.88500000000000001</v>
      </c>
      <c r="U29" s="125">
        <v>1.3</v>
      </c>
      <c r="V29" s="125">
        <f t="shared" si="0"/>
        <v>1.3</v>
      </c>
      <c r="W29" s="126" t="s">
        <v>187</v>
      </c>
      <c r="X29" s="128">
        <v>0</v>
      </c>
      <c r="Y29" s="128">
        <v>0</v>
      </c>
      <c r="Z29" s="128">
        <v>0</v>
      </c>
      <c r="AA29" s="128">
        <v>0</v>
      </c>
      <c r="AB29" s="128">
        <v>845</v>
      </c>
      <c r="AC29" s="49" t="s">
        <v>90</v>
      </c>
      <c r="AD29" s="49" t="s">
        <v>90</v>
      </c>
      <c r="AE29" s="49" t="s">
        <v>90</v>
      </c>
      <c r="AF29" s="127" t="s">
        <v>90</v>
      </c>
      <c r="AG29" s="127">
        <v>39429740</v>
      </c>
      <c r="AH29" s="50">
        <f t="shared" si="9"/>
        <v>172</v>
      </c>
      <c r="AI29" s="51">
        <f t="shared" si="8"/>
        <v>194.35028248587571</v>
      </c>
      <c r="AJ29" s="108">
        <v>0</v>
      </c>
      <c r="AK29" s="108">
        <v>0</v>
      </c>
      <c r="AL29" s="108">
        <v>0</v>
      </c>
      <c r="AM29" s="108">
        <v>0</v>
      </c>
      <c r="AN29" s="108">
        <v>1</v>
      </c>
      <c r="AO29" s="108">
        <v>0</v>
      </c>
      <c r="AP29" s="2">
        <v>8930489</v>
      </c>
      <c r="AQ29" s="128">
        <f t="shared" si="1"/>
        <v>0</v>
      </c>
      <c r="AR29" s="52"/>
      <c r="AS29" s="53" t="s">
        <v>113</v>
      </c>
      <c r="AY29" s="111"/>
    </row>
    <row r="30" spans="1:51" x14ac:dyDescent="0.25">
      <c r="B30" s="41">
        <v>2.7916666666666701</v>
      </c>
      <c r="C30" s="41">
        <v>0.83333333333333703</v>
      </c>
      <c r="D30" s="123">
        <v>0</v>
      </c>
      <c r="E30" s="42">
        <f t="shared" si="2"/>
        <v>0</v>
      </c>
      <c r="F30" s="110">
        <v>40</v>
      </c>
      <c r="G30" s="42">
        <f t="shared" si="3"/>
        <v>28.169014084507044</v>
      </c>
      <c r="H30" s="43" t="s">
        <v>88</v>
      </c>
      <c r="I30" s="43">
        <f t="shared" si="4"/>
        <v>24.647887323943664</v>
      </c>
      <c r="J30" s="44">
        <f t="shared" si="13"/>
        <v>26.056338028169016</v>
      </c>
      <c r="K30" s="43">
        <f t="shared" si="12"/>
        <v>30.281690140845072</v>
      </c>
      <c r="L30" s="45">
        <v>18</v>
      </c>
      <c r="M30" s="46" t="s">
        <v>100</v>
      </c>
      <c r="N30" s="46">
        <v>16.600000000000001</v>
      </c>
      <c r="O30" s="124">
        <v>22</v>
      </c>
      <c r="P30" s="124">
        <v>22</v>
      </c>
      <c r="Q30" s="124">
        <v>47374680</v>
      </c>
      <c r="R30" s="47">
        <f t="shared" si="5"/>
        <v>934</v>
      </c>
      <c r="S30" s="48">
        <f t="shared" si="6"/>
        <v>22.416</v>
      </c>
      <c r="T30" s="48">
        <f t="shared" si="7"/>
        <v>0.93400000000000005</v>
      </c>
      <c r="U30" s="125">
        <v>1.3</v>
      </c>
      <c r="V30" s="125">
        <f t="shared" si="0"/>
        <v>1.3</v>
      </c>
      <c r="W30" s="126" t="s">
        <v>187</v>
      </c>
      <c r="X30" s="128">
        <v>0</v>
      </c>
      <c r="Y30" s="128">
        <v>0</v>
      </c>
      <c r="Z30" s="128">
        <v>0</v>
      </c>
      <c r="AA30" s="128">
        <v>0</v>
      </c>
      <c r="AB30" s="128">
        <v>845</v>
      </c>
      <c r="AC30" s="49" t="s">
        <v>90</v>
      </c>
      <c r="AD30" s="49" t="s">
        <v>90</v>
      </c>
      <c r="AE30" s="49" t="s">
        <v>90</v>
      </c>
      <c r="AF30" s="127" t="s">
        <v>90</v>
      </c>
      <c r="AG30" s="127">
        <v>39429924</v>
      </c>
      <c r="AH30" s="50">
        <f t="shared" si="9"/>
        <v>184</v>
      </c>
      <c r="AI30" s="51">
        <f t="shared" si="8"/>
        <v>197.00214132762312</v>
      </c>
      <c r="AJ30" s="108">
        <v>0</v>
      </c>
      <c r="AK30" s="108">
        <v>0</v>
      </c>
      <c r="AL30" s="108">
        <v>0</v>
      </c>
      <c r="AM30" s="108">
        <v>0</v>
      </c>
      <c r="AN30" s="108">
        <v>1</v>
      </c>
      <c r="AO30" s="108">
        <v>0</v>
      </c>
      <c r="AP30" s="2">
        <v>8930489</v>
      </c>
      <c r="AQ30" s="128">
        <f t="shared" si="1"/>
        <v>0</v>
      </c>
      <c r="AR30" s="52"/>
      <c r="AS30" s="53" t="s">
        <v>113</v>
      </c>
      <c r="AV30" s="356" t="s">
        <v>117</v>
      </c>
      <c r="AW30" s="356"/>
      <c r="AY30" s="111"/>
    </row>
    <row r="31" spans="1:51" x14ac:dyDescent="0.25">
      <c r="B31" s="41">
        <v>2.8333333333333299</v>
      </c>
      <c r="C31" s="41">
        <v>0.875000000000004</v>
      </c>
      <c r="D31" s="123">
        <v>0</v>
      </c>
      <c r="E31" s="42">
        <v>0</v>
      </c>
      <c r="F31" s="110">
        <v>40</v>
      </c>
      <c r="G31" s="42">
        <f t="shared" si="3"/>
        <v>28.169014084507044</v>
      </c>
      <c r="H31" s="43" t="s">
        <v>88</v>
      </c>
      <c r="I31" s="43">
        <f t="shared" si="4"/>
        <v>24.647887323943664</v>
      </c>
      <c r="J31" s="44">
        <f t="shared" si="13"/>
        <v>26.056338028169016</v>
      </c>
      <c r="K31" s="43">
        <f t="shared" si="12"/>
        <v>30.281690140845072</v>
      </c>
      <c r="L31" s="45">
        <v>18</v>
      </c>
      <c r="M31" s="46" t="s">
        <v>100</v>
      </c>
      <c r="N31" s="46">
        <v>16.100000000000001</v>
      </c>
      <c r="O31" s="124">
        <v>22</v>
      </c>
      <c r="P31" s="124">
        <v>22</v>
      </c>
      <c r="Q31" s="124">
        <v>47375576</v>
      </c>
      <c r="R31" s="47">
        <f t="shared" si="5"/>
        <v>896</v>
      </c>
      <c r="S31" s="48">
        <f t="shared" si="6"/>
        <v>21.504000000000001</v>
      </c>
      <c r="T31" s="48">
        <f t="shared" si="7"/>
        <v>0.89600000000000002</v>
      </c>
      <c r="U31" s="125">
        <v>1.3</v>
      </c>
      <c r="V31" s="125">
        <f t="shared" si="0"/>
        <v>1.3</v>
      </c>
      <c r="W31" s="126" t="s">
        <v>187</v>
      </c>
      <c r="X31" s="128">
        <v>0</v>
      </c>
      <c r="Y31" s="128">
        <v>0</v>
      </c>
      <c r="Z31" s="128">
        <v>0</v>
      </c>
      <c r="AA31" s="128">
        <v>0</v>
      </c>
      <c r="AB31" s="128">
        <v>845</v>
      </c>
      <c r="AC31" s="49" t="s">
        <v>90</v>
      </c>
      <c r="AD31" s="49" t="s">
        <v>90</v>
      </c>
      <c r="AE31" s="49" t="s">
        <v>90</v>
      </c>
      <c r="AF31" s="127" t="s">
        <v>90</v>
      </c>
      <c r="AG31" s="127">
        <v>39430084</v>
      </c>
      <c r="AH31" s="50">
        <f t="shared" si="9"/>
        <v>160</v>
      </c>
      <c r="AI31" s="51">
        <f t="shared" si="8"/>
        <v>178.57142857142856</v>
      </c>
      <c r="AJ31" s="108">
        <v>0</v>
      </c>
      <c r="AK31" s="108">
        <v>0</v>
      </c>
      <c r="AL31" s="108">
        <v>0</v>
      </c>
      <c r="AM31" s="108">
        <v>0</v>
      </c>
      <c r="AN31" s="108">
        <v>1</v>
      </c>
      <c r="AO31" s="108">
        <v>0</v>
      </c>
      <c r="AP31" s="2">
        <v>8930489</v>
      </c>
      <c r="AQ31" s="128">
        <f t="shared" si="1"/>
        <v>0</v>
      </c>
      <c r="AR31" s="52"/>
      <c r="AS31" s="53" t="s">
        <v>113</v>
      </c>
      <c r="AV31" s="60" t="s">
        <v>29</v>
      </c>
      <c r="AW31" s="60" t="s">
        <v>74</v>
      </c>
      <c r="AY31" s="111"/>
    </row>
    <row r="32" spans="1:51" x14ac:dyDescent="0.25">
      <c r="B32" s="41">
        <v>2.875</v>
      </c>
      <c r="C32" s="41">
        <v>0.91666666666667096</v>
      </c>
      <c r="D32" s="123">
        <v>2</v>
      </c>
      <c r="E32" s="42">
        <f t="shared" si="2"/>
        <v>1.4084507042253522</v>
      </c>
      <c r="F32" s="110">
        <v>40</v>
      </c>
      <c r="G32" s="42">
        <f t="shared" si="3"/>
        <v>28.169014084507044</v>
      </c>
      <c r="H32" s="43" t="s">
        <v>88</v>
      </c>
      <c r="I32" s="43">
        <f t="shared" si="4"/>
        <v>24.647887323943664</v>
      </c>
      <c r="J32" s="44">
        <f t="shared" si="13"/>
        <v>26.056338028169016</v>
      </c>
      <c r="K32" s="43">
        <f t="shared" si="12"/>
        <v>30.281690140845072</v>
      </c>
      <c r="L32" s="45">
        <v>14</v>
      </c>
      <c r="M32" s="46" t="s">
        <v>118</v>
      </c>
      <c r="N32" s="46">
        <v>12.6</v>
      </c>
      <c r="O32" s="124">
        <v>19</v>
      </c>
      <c r="P32" s="124">
        <v>38</v>
      </c>
      <c r="Q32" s="124">
        <v>47376567</v>
      </c>
      <c r="R32" s="47">
        <f t="shared" si="5"/>
        <v>991</v>
      </c>
      <c r="S32" s="48">
        <f t="shared" si="6"/>
        <v>23.783999999999999</v>
      </c>
      <c r="T32" s="48">
        <f t="shared" si="7"/>
        <v>0.99099999999999999</v>
      </c>
      <c r="U32" s="125">
        <v>1.3</v>
      </c>
      <c r="V32" s="125">
        <f t="shared" si="0"/>
        <v>1.3</v>
      </c>
      <c r="W32" s="126" t="s">
        <v>187</v>
      </c>
      <c r="X32" s="128">
        <v>0</v>
      </c>
      <c r="Y32" s="128">
        <v>0</v>
      </c>
      <c r="Z32" s="128">
        <v>0</v>
      </c>
      <c r="AA32" s="128">
        <v>0</v>
      </c>
      <c r="AB32" s="128">
        <v>715</v>
      </c>
      <c r="AC32" s="49" t="s">
        <v>90</v>
      </c>
      <c r="AD32" s="49" t="s">
        <v>90</v>
      </c>
      <c r="AE32" s="49" t="s">
        <v>90</v>
      </c>
      <c r="AF32" s="127" t="s">
        <v>90</v>
      </c>
      <c r="AG32" s="127">
        <v>39430276</v>
      </c>
      <c r="AH32" s="50">
        <f t="shared" si="9"/>
        <v>192</v>
      </c>
      <c r="AI32" s="51">
        <f t="shared" si="8"/>
        <v>193.74369323915238</v>
      </c>
      <c r="AJ32" s="108">
        <v>0</v>
      </c>
      <c r="AK32" s="108">
        <v>0</v>
      </c>
      <c r="AL32" s="108">
        <v>0</v>
      </c>
      <c r="AM32" s="108">
        <v>0</v>
      </c>
      <c r="AN32" s="108">
        <v>1</v>
      </c>
      <c r="AO32" s="108">
        <v>0</v>
      </c>
      <c r="AP32" s="2">
        <v>8930489</v>
      </c>
      <c r="AQ32" s="128">
        <f t="shared" si="1"/>
        <v>0</v>
      </c>
      <c r="AR32" s="54">
        <v>1.1000000000000001</v>
      </c>
      <c r="AS32" s="53" t="s">
        <v>113</v>
      </c>
      <c r="AV32" s="61">
        <v>1</v>
      </c>
      <c r="AW32" s="61">
        <f>IFERROR(AV32*VLOOKUP(AV31,AV24:AW28,2,FALSE)/VLOOKUP(AW31,AV24:AW28,2,FALSE),"Enter Unit and Value")</f>
        <v>1.4189189189189189</v>
      </c>
      <c r="AY32" s="111"/>
    </row>
    <row r="33" spans="2:51" x14ac:dyDescent="0.25">
      <c r="B33" s="41">
        <v>2.9166666666666701</v>
      </c>
      <c r="C33" s="41">
        <v>0.95833333333333803</v>
      </c>
      <c r="D33" s="123">
        <v>9</v>
      </c>
      <c r="E33" s="42">
        <f t="shared" si="2"/>
        <v>6.3380281690140849</v>
      </c>
      <c r="F33" s="110">
        <v>40</v>
      </c>
      <c r="G33" s="42">
        <f t="shared" si="3"/>
        <v>28.169014084507044</v>
      </c>
      <c r="H33" s="43" t="s">
        <v>88</v>
      </c>
      <c r="I33" s="43">
        <f>J33-(2/1.42)</f>
        <v>23.239436619718312</v>
      </c>
      <c r="J33" s="44">
        <f t="shared" ref="J33:J34" si="14">(F33-5)/1.42</f>
        <v>24.647887323943664</v>
      </c>
      <c r="K33" s="43">
        <f t="shared" si="12"/>
        <v>28.87323943661972</v>
      </c>
      <c r="L33" s="45">
        <v>14</v>
      </c>
      <c r="M33" s="46" t="s">
        <v>118</v>
      </c>
      <c r="N33" s="46">
        <v>11.9</v>
      </c>
      <c r="O33" s="124">
        <v>21</v>
      </c>
      <c r="P33" s="124">
        <v>36</v>
      </c>
      <c r="Q33" s="124">
        <v>47377480</v>
      </c>
      <c r="R33" s="47">
        <f t="shared" si="5"/>
        <v>913</v>
      </c>
      <c r="S33" s="48">
        <f t="shared" si="6"/>
        <v>21.911999999999999</v>
      </c>
      <c r="T33" s="48">
        <f t="shared" si="7"/>
        <v>0.91300000000000003</v>
      </c>
      <c r="U33" s="125">
        <v>1.3</v>
      </c>
      <c r="V33" s="125">
        <f t="shared" si="0"/>
        <v>1.3</v>
      </c>
      <c r="W33" s="126" t="s">
        <v>187</v>
      </c>
      <c r="X33" s="128">
        <v>0</v>
      </c>
      <c r="Y33" s="128">
        <v>0</v>
      </c>
      <c r="Z33" s="128">
        <v>0</v>
      </c>
      <c r="AA33" s="128">
        <v>0</v>
      </c>
      <c r="AB33" s="128">
        <v>715</v>
      </c>
      <c r="AC33" s="49" t="s">
        <v>90</v>
      </c>
      <c r="AD33" s="49" t="s">
        <v>90</v>
      </c>
      <c r="AE33" s="49" t="s">
        <v>90</v>
      </c>
      <c r="AF33" s="127" t="s">
        <v>90</v>
      </c>
      <c r="AG33" s="127">
        <v>39430400</v>
      </c>
      <c r="AH33" s="50">
        <f t="shared" si="9"/>
        <v>124</v>
      </c>
      <c r="AI33" s="51">
        <f t="shared" si="8"/>
        <v>135.81599123767799</v>
      </c>
      <c r="AJ33" s="108">
        <v>0</v>
      </c>
      <c r="AK33" s="108">
        <v>0</v>
      </c>
      <c r="AL33" s="108">
        <v>0</v>
      </c>
      <c r="AM33" s="108">
        <v>0</v>
      </c>
      <c r="AN33" s="108">
        <v>1</v>
      </c>
      <c r="AO33" s="108">
        <v>0</v>
      </c>
      <c r="AP33" s="2">
        <v>8930489</v>
      </c>
      <c r="AQ33" s="128">
        <f t="shared" si="1"/>
        <v>0</v>
      </c>
      <c r="AR33" s="52"/>
      <c r="AS33" s="53" t="s">
        <v>113</v>
      </c>
      <c r="AY33" s="111"/>
    </row>
    <row r="34" spans="2:51" x14ac:dyDescent="0.25">
      <c r="B34" s="41">
        <v>2.9583333333333299</v>
      </c>
      <c r="C34" s="41">
        <v>1</v>
      </c>
      <c r="D34" s="123">
        <v>6</v>
      </c>
      <c r="E34" s="42">
        <f t="shared" si="2"/>
        <v>4.2253521126760569</v>
      </c>
      <c r="F34" s="110">
        <v>60</v>
      </c>
      <c r="G34" s="42">
        <f t="shared" si="3"/>
        <v>42.253521126760567</v>
      </c>
      <c r="H34" s="43" t="s">
        <v>88</v>
      </c>
      <c r="I34" s="43">
        <f t="shared" si="4"/>
        <v>37.323943661971832</v>
      </c>
      <c r="J34" s="44">
        <f t="shared" si="14"/>
        <v>38.732394366197184</v>
      </c>
      <c r="K34" s="43">
        <f t="shared" si="12"/>
        <v>42.95774647887324</v>
      </c>
      <c r="L34" s="45">
        <v>14</v>
      </c>
      <c r="M34" s="46" t="s">
        <v>118</v>
      </c>
      <c r="N34" s="62">
        <v>11.5</v>
      </c>
      <c r="O34" s="124">
        <v>119</v>
      </c>
      <c r="P34" s="124">
        <v>106</v>
      </c>
      <c r="Q34" s="124">
        <v>47378882</v>
      </c>
      <c r="R34" s="47">
        <f t="shared" si="5"/>
        <v>1402</v>
      </c>
      <c r="S34" s="48">
        <f t="shared" si="6"/>
        <v>33.648000000000003</v>
      </c>
      <c r="T34" s="48">
        <f t="shared" si="7"/>
        <v>1.4019999999999999</v>
      </c>
      <c r="U34" s="125">
        <v>2</v>
      </c>
      <c r="V34" s="125">
        <f t="shared" si="0"/>
        <v>2</v>
      </c>
      <c r="W34" s="126" t="s">
        <v>125</v>
      </c>
      <c r="X34" s="128">
        <v>0</v>
      </c>
      <c r="Y34" s="128">
        <v>0</v>
      </c>
      <c r="Z34" s="128">
        <v>1187</v>
      </c>
      <c r="AA34" s="128">
        <v>0</v>
      </c>
      <c r="AB34" s="128">
        <v>1187</v>
      </c>
      <c r="AC34" s="49" t="s">
        <v>90</v>
      </c>
      <c r="AD34" s="49" t="s">
        <v>90</v>
      </c>
      <c r="AE34" s="49" t="s">
        <v>90</v>
      </c>
      <c r="AF34" s="127" t="s">
        <v>90</v>
      </c>
      <c r="AG34" s="127">
        <v>39430636</v>
      </c>
      <c r="AH34" s="50">
        <f t="shared" si="9"/>
        <v>236</v>
      </c>
      <c r="AI34" s="51">
        <f t="shared" si="8"/>
        <v>168.33095577746079</v>
      </c>
      <c r="AJ34" s="108">
        <v>0</v>
      </c>
      <c r="AK34" s="108">
        <v>0</v>
      </c>
      <c r="AL34" s="108">
        <v>1</v>
      </c>
      <c r="AM34" s="108">
        <v>0</v>
      </c>
      <c r="AN34" s="108">
        <v>1</v>
      </c>
      <c r="AO34" s="108">
        <v>0.25</v>
      </c>
      <c r="AP34" s="128">
        <v>8931175</v>
      </c>
      <c r="AQ34" s="128">
        <f t="shared" si="1"/>
        <v>686</v>
      </c>
      <c r="AR34" s="52"/>
      <c r="AS34" s="53" t="s">
        <v>113</v>
      </c>
      <c r="AV34" s="57" t="s">
        <v>119</v>
      </c>
      <c r="AW34" s="63" t="s">
        <v>30</v>
      </c>
      <c r="AY34" s="111"/>
    </row>
    <row r="35" spans="2:51" x14ac:dyDescent="0.25">
      <c r="B35" s="102"/>
      <c r="C35" s="103"/>
      <c r="D35" s="102"/>
      <c r="E35" s="105"/>
      <c r="F35" s="105"/>
      <c r="G35" s="106"/>
      <c r="H35" s="104"/>
      <c r="I35" s="105"/>
      <c r="J35" s="105"/>
      <c r="K35" s="106"/>
      <c r="L35" s="357" t="s">
        <v>120</v>
      </c>
      <c r="M35" s="358"/>
      <c r="N35" s="359"/>
      <c r="O35" s="64"/>
      <c r="P35" s="64">
        <f>AVERAGE(P11:P34)</f>
        <v>45.791666666666664</v>
      </c>
      <c r="Q35" s="65">
        <f>Q34-Q10</f>
        <v>42656</v>
      </c>
      <c r="R35" s="66">
        <f>SUM(R11:R34)</f>
        <v>42656</v>
      </c>
      <c r="S35" s="67">
        <f>AVERAGE(S11:S34)</f>
        <v>42.656000000000013</v>
      </c>
      <c r="T35" s="67">
        <f>SUM(T11:T34)</f>
        <v>42.655999999999992</v>
      </c>
      <c r="U35" s="104"/>
      <c r="V35" s="104"/>
      <c r="W35" s="58"/>
      <c r="X35" s="96"/>
      <c r="Y35" s="97"/>
      <c r="Z35" s="97"/>
      <c r="AA35" s="97"/>
      <c r="AB35" s="98"/>
      <c r="AC35" s="96"/>
      <c r="AD35" s="97"/>
      <c r="AE35" s="98"/>
      <c r="AF35" s="99"/>
      <c r="AG35" s="68"/>
      <c r="AH35" s="69">
        <f>SUM(AH11:AH34)</f>
        <v>6752</v>
      </c>
      <c r="AI35" s="70">
        <f>$AH$35/$T35</f>
        <v>158.2895723930983</v>
      </c>
      <c r="AJ35" s="99"/>
      <c r="AK35" s="100"/>
      <c r="AL35" s="100"/>
      <c r="AM35" s="100"/>
      <c r="AN35" s="101"/>
      <c r="AO35" s="71"/>
      <c r="AP35" s="72">
        <f>AP34-AP10</f>
        <v>686</v>
      </c>
      <c r="AQ35" s="73">
        <f>SUM(AQ11:AQ34)</f>
        <v>686</v>
      </c>
      <c r="AR35" s="74">
        <f>AVERAGE(AR11:AR34)</f>
        <v>1.0566666666666666</v>
      </c>
      <c r="AS35" s="71"/>
      <c r="AV35" s="75" t="s">
        <v>30</v>
      </c>
      <c r="AW35" s="75">
        <v>1</v>
      </c>
      <c r="AY35" s="111"/>
    </row>
    <row r="36" spans="2:51" x14ac:dyDescent="0.25">
      <c r="B36" s="76"/>
      <c r="C36" s="76"/>
      <c r="D36" s="76"/>
      <c r="E36" s="77"/>
      <c r="F36" s="77"/>
      <c r="G36" s="77"/>
      <c r="H36" s="77"/>
      <c r="I36" s="78"/>
      <c r="J36" s="78"/>
      <c r="K36" s="78"/>
      <c r="L36" s="109"/>
      <c r="M36" s="109"/>
      <c r="N36" s="109"/>
      <c r="O36" s="109"/>
      <c r="P36" s="109"/>
      <c r="Q36" s="109"/>
      <c r="R36" s="109"/>
      <c r="S36" s="109"/>
      <c r="T36" s="109"/>
      <c r="U36" s="79"/>
      <c r="V36" s="79"/>
      <c r="W36" s="109"/>
      <c r="X36" s="109"/>
      <c r="Y36" s="109"/>
      <c r="Z36" s="112"/>
      <c r="AA36" s="109"/>
      <c r="AB36" s="109"/>
      <c r="AC36" s="109"/>
      <c r="AD36" s="109"/>
      <c r="AE36" s="109"/>
      <c r="AH36" s="80"/>
      <c r="AM36" s="109"/>
      <c r="AN36" s="109"/>
      <c r="AO36" s="109"/>
      <c r="AP36" s="109"/>
      <c r="AQ36" s="109"/>
      <c r="AR36" s="109"/>
      <c r="AV36" s="75" t="s">
        <v>121</v>
      </c>
      <c r="AW36" s="75">
        <v>41.67</v>
      </c>
      <c r="AY36" s="111"/>
    </row>
    <row r="37" spans="2:51" x14ac:dyDescent="0.25">
      <c r="B37" s="89" t="s">
        <v>122</v>
      </c>
      <c r="C37" s="89"/>
      <c r="D37" s="89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112"/>
      <c r="X37" s="112"/>
      <c r="Y37" s="112"/>
      <c r="Z37" s="112"/>
      <c r="AA37" s="112"/>
      <c r="AB37" s="112"/>
      <c r="AC37" s="112"/>
      <c r="AD37" s="112"/>
      <c r="AE37" s="112"/>
      <c r="AM37" s="21"/>
      <c r="AN37" s="109"/>
      <c r="AO37" s="109"/>
      <c r="AP37" s="109"/>
      <c r="AQ37" s="109"/>
      <c r="AR37" s="112"/>
      <c r="AV37" s="75" t="s">
        <v>123</v>
      </c>
      <c r="AW37" s="75">
        <v>11.574999999999999</v>
      </c>
      <c r="AY37" s="111"/>
    </row>
    <row r="38" spans="2:51" x14ac:dyDescent="0.25">
      <c r="B38" s="122" t="s">
        <v>191</v>
      </c>
      <c r="C38" s="116"/>
      <c r="D38" s="116"/>
      <c r="E38" s="116"/>
      <c r="F38" s="116"/>
      <c r="G38" s="116"/>
      <c r="H38" s="116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88"/>
      <c r="T38" s="88"/>
      <c r="U38" s="88"/>
      <c r="V38" s="88"/>
      <c r="W38" s="112"/>
      <c r="X38" s="112"/>
      <c r="Y38" s="112"/>
      <c r="Z38" s="112"/>
      <c r="AA38" s="112"/>
      <c r="AB38" s="112"/>
      <c r="AC38" s="112"/>
      <c r="AD38" s="112"/>
      <c r="AE38" s="112"/>
      <c r="AM38" s="21"/>
      <c r="AN38" s="109"/>
      <c r="AO38" s="109"/>
      <c r="AP38" s="109"/>
      <c r="AQ38" s="109"/>
      <c r="AR38" s="112"/>
      <c r="AV38" s="75"/>
      <c r="AW38" s="75"/>
      <c r="AY38" s="111"/>
    </row>
    <row r="39" spans="2:51" x14ac:dyDescent="0.25">
      <c r="B39" s="122" t="s">
        <v>188</v>
      </c>
      <c r="C39" s="116"/>
      <c r="D39" s="116"/>
      <c r="E39" s="116"/>
      <c r="F39" s="116"/>
      <c r="G39" s="116"/>
      <c r="H39" s="116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88"/>
      <c r="T39" s="88"/>
      <c r="U39" s="88"/>
      <c r="V39" s="88"/>
      <c r="W39" s="112"/>
      <c r="X39" s="112"/>
      <c r="Y39" s="112"/>
      <c r="Z39" s="112"/>
      <c r="AA39" s="112"/>
      <c r="AB39" s="112"/>
      <c r="AC39" s="112"/>
      <c r="AD39" s="112"/>
      <c r="AE39" s="112"/>
      <c r="AM39" s="21"/>
      <c r="AN39" s="109"/>
      <c r="AO39" s="109"/>
      <c r="AP39" s="109"/>
      <c r="AQ39" s="109"/>
      <c r="AR39" s="112"/>
      <c r="AV39" s="75"/>
      <c r="AW39" s="75"/>
      <c r="AY39" s="111"/>
    </row>
    <row r="40" spans="2:51" x14ac:dyDescent="0.25">
      <c r="B40" s="216" t="s">
        <v>193</v>
      </c>
      <c r="C40" s="217"/>
      <c r="D40" s="217"/>
      <c r="E40" s="121"/>
      <c r="F40" s="121"/>
      <c r="G40" s="121"/>
      <c r="H40" s="116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119"/>
      <c r="T40" s="119"/>
      <c r="U40" s="119"/>
      <c r="V40" s="119"/>
      <c r="W40" s="112"/>
      <c r="X40" s="112"/>
      <c r="Y40" s="112"/>
      <c r="Z40" s="112"/>
      <c r="AA40" s="112"/>
      <c r="AB40" s="112"/>
      <c r="AC40" s="112"/>
      <c r="AD40" s="112"/>
      <c r="AE40" s="112"/>
      <c r="AM40" s="113"/>
      <c r="AN40" s="113"/>
      <c r="AO40" s="113"/>
      <c r="AP40" s="113"/>
      <c r="AQ40" s="113"/>
      <c r="AR40" s="113"/>
      <c r="AS40" s="114"/>
      <c r="AV40" s="111"/>
      <c r="AW40" s="107"/>
      <c r="AX40" s="107"/>
      <c r="AY40" s="107"/>
    </row>
    <row r="41" spans="2:51" x14ac:dyDescent="0.25">
      <c r="B41" s="122" t="s">
        <v>194</v>
      </c>
      <c r="C41" s="116"/>
      <c r="D41" s="116"/>
      <c r="E41" s="116"/>
      <c r="F41" s="116"/>
      <c r="G41" s="116"/>
      <c r="H41" s="116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7"/>
      <c r="T41" s="119"/>
      <c r="U41" s="119"/>
      <c r="V41" s="119"/>
      <c r="W41" s="112"/>
      <c r="X41" s="112"/>
      <c r="Y41" s="112"/>
      <c r="Z41" s="112"/>
      <c r="AA41" s="112"/>
      <c r="AB41" s="112"/>
      <c r="AC41" s="112"/>
      <c r="AD41" s="112"/>
      <c r="AE41" s="112"/>
      <c r="AM41" s="113"/>
      <c r="AN41" s="113"/>
      <c r="AO41" s="113"/>
      <c r="AP41" s="113"/>
      <c r="AQ41" s="113"/>
      <c r="AR41" s="113"/>
      <c r="AS41" s="114"/>
      <c r="AV41" s="111"/>
      <c r="AW41" s="107"/>
      <c r="AX41" s="107"/>
      <c r="AY41" s="107"/>
    </row>
    <row r="42" spans="2:51" x14ac:dyDescent="0.25">
      <c r="B42" s="91" t="s">
        <v>189</v>
      </c>
      <c r="C42" s="116"/>
      <c r="D42" s="116"/>
      <c r="E42" s="116"/>
      <c r="F42" s="116"/>
      <c r="G42" s="116"/>
      <c r="H42" s="116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20"/>
      <c r="T42" s="119"/>
      <c r="U42" s="119"/>
      <c r="V42" s="119"/>
      <c r="W42" s="112"/>
      <c r="X42" s="112"/>
      <c r="Y42" s="112"/>
      <c r="Z42" s="112"/>
      <c r="AA42" s="112"/>
      <c r="AB42" s="112"/>
      <c r="AC42" s="112"/>
      <c r="AD42" s="112"/>
      <c r="AE42" s="112"/>
      <c r="AM42" s="113"/>
      <c r="AN42" s="113"/>
      <c r="AO42" s="113"/>
      <c r="AP42" s="113"/>
      <c r="AQ42" s="113"/>
      <c r="AR42" s="113"/>
      <c r="AS42" s="114"/>
      <c r="AV42" s="111"/>
      <c r="AW42" s="107"/>
      <c r="AX42" s="107"/>
      <c r="AY42" s="107"/>
    </row>
    <row r="43" spans="2:51" x14ac:dyDescent="0.25">
      <c r="B43" s="91" t="s">
        <v>190</v>
      </c>
      <c r="C43" s="116"/>
      <c r="D43" s="116"/>
      <c r="E43" s="116"/>
      <c r="F43" s="116"/>
      <c r="G43" s="116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20"/>
      <c r="S43" s="119"/>
      <c r="T43" s="119"/>
      <c r="U43" s="119"/>
      <c r="V43" s="112"/>
      <c r="W43" s="112"/>
      <c r="X43" s="112"/>
      <c r="Y43" s="112"/>
      <c r="Z43" s="112"/>
      <c r="AA43" s="112"/>
      <c r="AB43" s="112"/>
      <c r="AC43" s="112"/>
      <c r="AD43" s="112"/>
      <c r="AL43" s="113"/>
      <c r="AM43" s="113"/>
      <c r="AN43" s="113"/>
      <c r="AO43" s="113"/>
      <c r="AP43" s="113"/>
      <c r="AQ43" s="113"/>
      <c r="AR43" s="114"/>
      <c r="AS43" s="109"/>
      <c r="AU43" s="111"/>
      <c r="AV43" s="107"/>
      <c r="AW43" s="107"/>
      <c r="AX43" s="107"/>
      <c r="AY43" s="107"/>
    </row>
    <row r="44" spans="2:51" x14ac:dyDescent="0.25">
      <c r="B44" s="116" t="s">
        <v>192</v>
      </c>
      <c r="C44" s="116"/>
      <c r="D44" s="116"/>
      <c r="E44" s="116"/>
      <c r="F44" s="116"/>
      <c r="G44" s="116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20"/>
      <c r="S44" s="119"/>
      <c r="T44" s="119"/>
      <c r="U44" s="119"/>
      <c r="V44" s="112"/>
      <c r="W44" s="112"/>
      <c r="X44" s="112"/>
      <c r="Y44" s="112"/>
      <c r="Z44" s="112"/>
      <c r="AA44" s="112"/>
      <c r="AB44" s="112"/>
      <c r="AC44" s="112"/>
      <c r="AD44" s="112"/>
      <c r="AL44" s="113"/>
      <c r="AM44" s="113"/>
      <c r="AN44" s="113"/>
      <c r="AO44" s="113"/>
      <c r="AP44" s="113"/>
      <c r="AQ44" s="113"/>
      <c r="AR44" s="114"/>
      <c r="AS44" s="109"/>
      <c r="AU44" s="111"/>
      <c r="AV44" s="107"/>
      <c r="AW44" s="107"/>
      <c r="AX44" s="107"/>
      <c r="AY44" s="107"/>
    </row>
    <row r="45" spans="2:51" x14ac:dyDescent="0.25">
      <c r="B45" s="217" t="s">
        <v>195</v>
      </c>
      <c r="C45" s="217"/>
      <c r="D45" s="217"/>
      <c r="E45" s="217"/>
      <c r="F45" s="217"/>
      <c r="G45" s="217"/>
      <c r="H45" s="218"/>
      <c r="I45" s="117"/>
      <c r="J45" s="117"/>
      <c r="K45" s="117"/>
      <c r="L45" s="117"/>
      <c r="M45" s="117"/>
      <c r="N45" s="117"/>
      <c r="O45" s="117"/>
      <c r="P45" s="117"/>
      <c r="Q45" s="117"/>
      <c r="R45" s="120"/>
      <c r="S45" s="119"/>
      <c r="T45" s="119"/>
      <c r="U45" s="119"/>
      <c r="V45" s="112"/>
      <c r="W45" s="112"/>
      <c r="X45" s="112"/>
      <c r="Y45" s="112"/>
      <c r="Z45" s="112"/>
      <c r="AA45" s="112"/>
      <c r="AB45" s="112"/>
      <c r="AC45" s="112"/>
      <c r="AD45" s="112"/>
      <c r="AL45" s="113"/>
      <c r="AM45" s="113"/>
      <c r="AN45" s="113"/>
      <c r="AO45" s="113"/>
      <c r="AP45" s="113"/>
      <c r="AQ45" s="113"/>
      <c r="AR45" s="114"/>
      <c r="AS45" s="109"/>
      <c r="AU45" s="111"/>
      <c r="AV45" s="107"/>
      <c r="AW45" s="107"/>
      <c r="AX45" s="107"/>
      <c r="AY45" s="107"/>
    </row>
    <row r="46" spans="2:51" x14ac:dyDescent="0.25">
      <c r="B46" s="116" t="s">
        <v>197</v>
      </c>
      <c r="C46" s="116"/>
      <c r="D46" s="116"/>
      <c r="E46" s="116"/>
      <c r="F46" s="117"/>
      <c r="G46" s="117"/>
      <c r="H46" s="117"/>
      <c r="I46" s="117"/>
      <c r="J46" s="117"/>
      <c r="K46" s="117"/>
      <c r="L46" s="117"/>
      <c r="M46" s="117"/>
      <c r="N46" s="117"/>
      <c r="O46" s="117"/>
      <c r="P46" s="120"/>
      <c r="Q46" s="119"/>
      <c r="R46" s="119"/>
      <c r="S46" s="137"/>
      <c r="T46" s="112"/>
      <c r="U46" s="112"/>
      <c r="V46" s="112"/>
      <c r="W46" s="112"/>
      <c r="X46" s="112"/>
      <c r="Y46" s="112"/>
      <c r="Z46" s="112"/>
      <c r="AA46" s="112"/>
      <c r="AB46" s="112"/>
      <c r="AJ46" s="113"/>
      <c r="AK46" s="113"/>
      <c r="AL46" s="113"/>
      <c r="AM46" s="113"/>
      <c r="AN46" s="113"/>
      <c r="AO46" s="113"/>
      <c r="AP46" s="114"/>
      <c r="AQ46" s="109"/>
      <c r="AR46" s="109"/>
      <c r="AS46" s="111"/>
      <c r="AT46" s="107"/>
      <c r="AU46" s="107"/>
      <c r="AV46" s="107"/>
      <c r="AW46" s="107"/>
      <c r="AX46" s="107"/>
      <c r="AY46" s="107"/>
    </row>
    <row r="47" spans="2:51" x14ac:dyDescent="0.25">
      <c r="B47" s="217" t="s">
        <v>198</v>
      </c>
      <c r="C47" s="219"/>
      <c r="D47" s="219"/>
      <c r="E47" s="219"/>
      <c r="F47" s="220"/>
      <c r="G47" s="218"/>
      <c r="H47" s="218"/>
      <c r="I47" s="117"/>
      <c r="J47" s="117"/>
      <c r="K47" s="117"/>
      <c r="L47" s="117"/>
      <c r="M47" s="117"/>
      <c r="N47" s="117"/>
      <c r="O47" s="117"/>
      <c r="P47" s="198"/>
      <c r="Q47" s="119"/>
      <c r="R47" s="119"/>
      <c r="S47" s="119"/>
      <c r="T47" s="112"/>
      <c r="U47" s="112"/>
      <c r="V47" s="112"/>
      <c r="W47" s="112"/>
      <c r="X47" s="112"/>
      <c r="Y47" s="112"/>
      <c r="Z47" s="112"/>
      <c r="AA47" s="112"/>
      <c r="AB47" s="112"/>
      <c r="AJ47" s="113"/>
      <c r="AK47" s="113"/>
      <c r="AL47" s="113"/>
      <c r="AM47" s="113"/>
      <c r="AN47" s="113"/>
      <c r="AO47" s="113"/>
      <c r="AP47" s="114"/>
      <c r="AQ47" s="109"/>
      <c r="AR47" s="109"/>
      <c r="AS47" s="111"/>
      <c r="AT47" s="107"/>
      <c r="AU47" s="107"/>
      <c r="AV47" s="107"/>
      <c r="AW47" s="107"/>
      <c r="AX47" s="107"/>
      <c r="AY47" s="107"/>
    </row>
    <row r="48" spans="2:51" x14ac:dyDescent="0.25">
      <c r="B48" s="87" t="s">
        <v>199</v>
      </c>
      <c r="C48" s="87"/>
      <c r="D48" s="87"/>
      <c r="E48" s="87"/>
      <c r="F48" s="116"/>
      <c r="G48" s="116"/>
      <c r="H48" s="116"/>
      <c r="I48" s="116"/>
      <c r="J48" s="117"/>
      <c r="K48" s="117"/>
      <c r="L48" s="201"/>
      <c r="M48" s="201"/>
      <c r="N48" s="201"/>
      <c r="O48" s="201"/>
      <c r="P48" s="198"/>
      <c r="Q48" s="119"/>
      <c r="R48" s="119"/>
      <c r="S48" s="119"/>
      <c r="T48" s="112"/>
      <c r="U48" s="112"/>
      <c r="V48" s="112"/>
      <c r="W48" s="112"/>
      <c r="X48" s="112"/>
      <c r="Y48" s="112"/>
      <c r="Z48" s="112"/>
      <c r="AA48" s="112"/>
      <c r="AB48" s="112"/>
      <c r="AJ48" s="113"/>
      <c r="AK48" s="113"/>
      <c r="AL48" s="113"/>
      <c r="AM48" s="113"/>
      <c r="AN48" s="113"/>
      <c r="AO48" s="113"/>
      <c r="AP48" s="114"/>
      <c r="AQ48" s="109"/>
      <c r="AR48" s="109"/>
      <c r="AS48" s="111"/>
      <c r="AT48" s="107"/>
      <c r="AU48" s="107"/>
      <c r="AV48" s="107"/>
      <c r="AW48" s="107"/>
      <c r="AX48" s="107"/>
      <c r="AY48" s="107"/>
    </row>
    <row r="49" spans="1:51" x14ac:dyDescent="0.25">
      <c r="B49" s="116" t="s">
        <v>196</v>
      </c>
      <c r="C49" s="122"/>
      <c r="D49" s="116"/>
      <c r="E49" s="94"/>
      <c r="F49" s="116"/>
      <c r="G49" s="116"/>
      <c r="H49" s="116"/>
      <c r="I49" s="116"/>
      <c r="J49" s="117"/>
      <c r="K49" s="117"/>
      <c r="L49" s="201"/>
      <c r="M49" s="201"/>
      <c r="N49" s="201"/>
      <c r="O49" s="201"/>
      <c r="P49" s="117"/>
      <c r="Q49" s="117"/>
      <c r="R49" s="117"/>
      <c r="S49" s="120"/>
      <c r="T49" s="119"/>
      <c r="U49" s="119"/>
      <c r="V49" s="119"/>
      <c r="W49" s="112"/>
      <c r="X49" s="112"/>
      <c r="Y49" s="112"/>
      <c r="Z49" s="112"/>
      <c r="AA49" s="112"/>
      <c r="AB49" s="112"/>
      <c r="AC49" s="112"/>
      <c r="AD49" s="112"/>
      <c r="AE49" s="112"/>
      <c r="AM49" s="113"/>
      <c r="AN49" s="113"/>
      <c r="AO49" s="113"/>
      <c r="AP49" s="113"/>
      <c r="AQ49" s="113"/>
      <c r="AR49" s="113"/>
      <c r="AS49" s="114"/>
      <c r="AV49" s="111"/>
      <c r="AW49" s="107"/>
      <c r="AX49" s="107"/>
      <c r="AY49" s="107"/>
    </row>
    <row r="50" spans="1:51" x14ac:dyDescent="0.25">
      <c r="B50" s="116"/>
      <c r="C50" s="116"/>
      <c r="D50" s="116"/>
      <c r="E50" s="116"/>
      <c r="F50" s="116"/>
      <c r="G50" s="116"/>
      <c r="H50" s="116"/>
      <c r="I50" s="116"/>
      <c r="J50" s="117"/>
      <c r="K50" s="117"/>
      <c r="L50" s="117"/>
      <c r="M50" s="117"/>
      <c r="N50" s="117"/>
      <c r="O50" s="117"/>
      <c r="P50" s="117"/>
      <c r="Q50" s="117"/>
      <c r="R50" s="117"/>
      <c r="S50" s="120"/>
      <c r="T50" s="119"/>
      <c r="U50" s="119"/>
      <c r="V50" s="119"/>
      <c r="W50" s="112"/>
      <c r="X50" s="112"/>
      <c r="Y50" s="112"/>
      <c r="Z50" s="112"/>
      <c r="AA50" s="112"/>
      <c r="AB50" s="112"/>
      <c r="AC50" s="112"/>
      <c r="AD50" s="112"/>
      <c r="AE50" s="112"/>
      <c r="AM50" s="113"/>
      <c r="AN50" s="113"/>
      <c r="AO50" s="113"/>
      <c r="AP50" s="113"/>
      <c r="AQ50" s="113"/>
      <c r="AR50" s="113"/>
      <c r="AS50" s="114"/>
      <c r="AV50" s="111"/>
      <c r="AW50" s="107"/>
      <c r="AX50" s="107"/>
      <c r="AY50" s="107"/>
    </row>
    <row r="51" spans="1:51" x14ac:dyDescent="0.25">
      <c r="B51" s="122"/>
      <c r="C51" s="118"/>
      <c r="D51" s="116"/>
      <c r="E51" s="116"/>
      <c r="F51" s="116"/>
      <c r="G51" s="116"/>
      <c r="H51" s="116"/>
      <c r="I51" s="94"/>
      <c r="J51" s="117"/>
      <c r="K51" s="117"/>
      <c r="L51" s="117"/>
      <c r="M51" s="117"/>
      <c r="N51" s="117"/>
      <c r="O51" s="117"/>
      <c r="P51" s="117"/>
      <c r="Q51" s="117"/>
      <c r="R51" s="117"/>
      <c r="S51" s="117"/>
      <c r="T51" s="119"/>
      <c r="U51" s="119"/>
      <c r="V51" s="119"/>
      <c r="W51" s="112"/>
      <c r="X51" s="112"/>
      <c r="Y51" s="112"/>
      <c r="Z51" s="112"/>
      <c r="AA51" s="112"/>
      <c r="AB51" s="112"/>
      <c r="AC51" s="112"/>
      <c r="AD51" s="112"/>
      <c r="AE51" s="112"/>
      <c r="AM51" s="113"/>
      <c r="AN51" s="113"/>
      <c r="AO51" s="113"/>
      <c r="AP51" s="113"/>
      <c r="AQ51" s="113"/>
      <c r="AR51" s="113"/>
      <c r="AS51" s="114"/>
      <c r="AV51" s="111"/>
      <c r="AW51" s="107"/>
      <c r="AX51" s="107"/>
      <c r="AY51" s="107"/>
    </row>
    <row r="52" spans="1:51" x14ac:dyDescent="0.25">
      <c r="B52" s="118"/>
      <c r="C52" s="115"/>
      <c r="D52" s="116"/>
      <c r="E52" s="116"/>
      <c r="F52" s="116"/>
      <c r="G52" s="116"/>
      <c r="H52" s="116"/>
      <c r="I52" s="94"/>
      <c r="J52" s="92"/>
      <c r="K52" s="92"/>
      <c r="L52" s="117"/>
      <c r="M52" s="117"/>
      <c r="N52" s="117"/>
      <c r="O52" s="117"/>
      <c r="P52" s="117"/>
      <c r="Q52" s="117"/>
      <c r="R52" s="117"/>
      <c r="S52" s="117"/>
      <c r="T52" s="120"/>
      <c r="U52" s="82"/>
      <c r="V52" s="82"/>
      <c r="W52" s="112"/>
      <c r="X52" s="112"/>
      <c r="Y52" s="112"/>
      <c r="Z52" s="112"/>
      <c r="AA52" s="112"/>
      <c r="AB52" s="112"/>
      <c r="AC52" s="112"/>
      <c r="AD52" s="112"/>
      <c r="AE52" s="112"/>
      <c r="AM52" s="113"/>
      <c r="AN52" s="113"/>
      <c r="AO52" s="113"/>
      <c r="AP52" s="113"/>
      <c r="AQ52" s="113"/>
      <c r="AR52" s="113"/>
      <c r="AS52" s="114"/>
      <c r="AV52" s="111"/>
      <c r="AW52" s="107"/>
      <c r="AX52" s="107"/>
      <c r="AY52" s="107"/>
    </row>
    <row r="53" spans="1:51" x14ac:dyDescent="0.25">
      <c r="B53" s="118"/>
      <c r="C53" s="115"/>
      <c r="D53" s="94"/>
      <c r="E53" s="116"/>
      <c r="F53" s="116"/>
      <c r="G53" s="116"/>
      <c r="H53" s="116"/>
      <c r="I53" s="116"/>
      <c r="J53" s="92"/>
      <c r="K53" s="92"/>
      <c r="L53" s="117"/>
      <c r="M53" s="117"/>
      <c r="N53" s="117"/>
      <c r="O53" s="117"/>
      <c r="P53" s="117"/>
      <c r="Q53" s="117"/>
      <c r="R53" s="117"/>
      <c r="S53" s="117"/>
      <c r="T53" s="120"/>
      <c r="U53" s="82"/>
      <c r="V53" s="82"/>
      <c r="W53" s="112"/>
      <c r="X53" s="112"/>
      <c r="Y53" s="112"/>
      <c r="Z53" s="92"/>
      <c r="AA53" s="112"/>
      <c r="AB53" s="112"/>
      <c r="AC53" s="112"/>
      <c r="AD53" s="112"/>
      <c r="AE53" s="112"/>
      <c r="AM53" s="113"/>
      <c r="AN53" s="113"/>
      <c r="AO53" s="113"/>
      <c r="AP53" s="113"/>
      <c r="AQ53" s="113"/>
      <c r="AR53" s="113"/>
      <c r="AS53" s="114"/>
      <c r="AV53" s="111"/>
      <c r="AW53" s="107"/>
      <c r="AX53" s="107"/>
      <c r="AY53" s="107"/>
    </row>
    <row r="54" spans="1:51" x14ac:dyDescent="0.25">
      <c r="B54" s="122"/>
      <c r="C54" s="115"/>
      <c r="D54" s="116"/>
      <c r="E54" s="116"/>
      <c r="F54" s="116"/>
      <c r="G54" s="116"/>
      <c r="H54" s="116"/>
      <c r="I54" s="94"/>
      <c r="J54" s="92"/>
      <c r="K54" s="92"/>
      <c r="L54" s="117"/>
      <c r="M54" s="117"/>
      <c r="N54" s="117"/>
      <c r="O54" s="117"/>
      <c r="P54" s="117"/>
      <c r="Q54" s="117"/>
      <c r="R54" s="117"/>
      <c r="S54" s="92"/>
      <c r="T54" s="92"/>
      <c r="U54" s="92"/>
      <c r="V54" s="92"/>
      <c r="W54" s="92"/>
      <c r="X54" s="92"/>
      <c r="Y54" s="92"/>
      <c r="Z54" s="83"/>
      <c r="AA54" s="92"/>
      <c r="AB54" s="92"/>
      <c r="AC54" s="92"/>
      <c r="AD54" s="92"/>
      <c r="AE54" s="92"/>
      <c r="AF54" s="92"/>
      <c r="AG54" s="92"/>
      <c r="AH54" s="92"/>
      <c r="AI54" s="92"/>
      <c r="AJ54" s="92"/>
      <c r="AK54" s="92"/>
      <c r="AL54" s="92"/>
      <c r="AM54" s="92"/>
      <c r="AN54" s="92"/>
      <c r="AO54" s="92"/>
      <c r="AP54" s="92"/>
      <c r="AQ54" s="92"/>
      <c r="AR54" s="92"/>
      <c r="AS54" s="92"/>
      <c r="AT54" s="92"/>
      <c r="AU54" s="92"/>
      <c r="AV54" s="111"/>
      <c r="AW54" s="107"/>
      <c r="AX54" s="107"/>
      <c r="AY54" s="107"/>
    </row>
    <row r="55" spans="1:51" x14ac:dyDescent="0.25">
      <c r="B55" s="118"/>
      <c r="C55" s="115"/>
      <c r="D55" s="94"/>
      <c r="E55" s="116"/>
      <c r="F55" s="116"/>
      <c r="G55" s="116"/>
      <c r="H55" s="116"/>
      <c r="I55" s="116"/>
      <c r="J55" s="92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  <c r="W55" s="83"/>
      <c r="X55" s="83"/>
      <c r="Y55" s="83"/>
      <c r="Z55" s="112"/>
      <c r="AA55" s="83"/>
      <c r="AB55" s="83"/>
      <c r="AC55" s="83"/>
      <c r="AD55" s="83"/>
      <c r="AE55" s="83"/>
      <c r="AF55" s="83"/>
      <c r="AG55" s="83"/>
      <c r="AH55" s="83"/>
      <c r="AI55" s="83"/>
      <c r="AJ55" s="83"/>
      <c r="AK55" s="83"/>
      <c r="AL55" s="83"/>
      <c r="AM55" s="83"/>
      <c r="AN55" s="83"/>
      <c r="AO55" s="83"/>
      <c r="AP55" s="83"/>
      <c r="AQ55" s="83"/>
      <c r="AR55" s="83"/>
      <c r="AS55" s="83"/>
      <c r="AT55" s="83"/>
      <c r="AU55" s="83"/>
      <c r="AV55" s="111"/>
      <c r="AW55" s="107"/>
      <c r="AX55" s="107"/>
      <c r="AY55" s="107"/>
    </row>
    <row r="56" spans="1:51" x14ac:dyDescent="0.25">
      <c r="B56" s="91"/>
      <c r="C56" s="122"/>
      <c r="D56" s="94"/>
      <c r="E56" s="116"/>
      <c r="F56" s="116"/>
      <c r="G56" s="116"/>
      <c r="H56" s="116"/>
      <c r="I56" s="116"/>
      <c r="J56" s="117"/>
      <c r="K56" s="117"/>
      <c r="L56" s="92"/>
      <c r="M56" s="92"/>
      <c r="N56" s="92"/>
      <c r="O56" s="92"/>
      <c r="P56" s="92"/>
      <c r="Q56" s="92"/>
      <c r="R56" s="92"/>
      <c r="S56" s="117"/>
      <c r="T56" s="120"/>
      <c r="U56" s="82"/>
      <c r="V56" s="82"/>
      <c r="W56" s="112"/>
      <c r="X56" s="112"/>
      <c r="Y56" s="112"/>
      <c r="Z56" s="112"/>
      <c r="AA56" s="112"/>
      <c r="AB56" s="112"/>
      <c r="AC56" s="112"/>
      <c r="AD56" s="112"/>
      <c r="AE56" s="112"/>
      <c r="AM56" s="113"/>
      <c r="AN56" s="113"/>
      <c r="AO56" s="113"/>
      <c r="AP56" s="113"/>
      <c r="AQ56" s="113"/>
      <c r="AR56" s="113"/>
      <c r="AS56" s="114"/>
      <c r="AV56" s="111"/>
      <c r="AW56" s="107"/>
      <c r="AX56" s="107"/>
      <c r="AY56" s="107"/>
    </row>
    <row r="57" spans="1:51" x14ac:dyDescent="0.25">
      <c r="B57" s="122"/>
      <c r="C57" s="122"/>
      <c r="D57" s="116"/>
      <c r="E57" s="94"/>
      <c r="F57" s="116"/>
      <c r="G57" s="94"/>
      <c r="H57" s="94"/>
      <c r="I57" s="116"/>
      <c r="J57" s="117"/>
      <c r="K57" s="117"/>
      <c r="L57" s="117"/>
      <c r="M57" s="117"/>
      <c r="N57" s="117"/>
      <c r="O57" s="117"/>
      <c r="P57" s="117"/>
      <c r="Q57" s="117"/>
      <c r="R57" s="117"/>
      <c r="S57" s="117"/>
      <c r="T57" s="120"/>
      <c r="U57" s="82"/>
      <c r="V57" s="82"/>
      <c r="W57" s="112"/>
      <c r="X57" s="112"/>
      <c r="Y57" s="112"/>
      <c r="Z57" s="112"/>
      <c r="AA57" s="112"/>
      <c r="AB57" s="112"/>
      <c r="AC57" s="112"/>
      <c r="AD57" s="112"/>
      <c r="AE57" s="112"/>
      <c r="AM57" s="113"/>
      <c r="AN57" s="113"/>
      <c r="AO57" s="113"/>
      <c r="AP57" s="113"/>
      <c r="AQ57" s="113"/>
      <c r="AR57" s="113"/>
      <c r="AS57" s="114"/>
      <c r="AV57" s="111"/>
      <c r="AW57" s="107"/>
      <c r="AX57" s="107"/>
      <c r="AY57" s="107"/>
    </row>
    <row r="58" spans="1:51" x14ac:dyDescent="0.25">
      <c r="B58" s="199"/>
      <c r="C58" s="118"/>
      <c r="D58" s="116"/>
      <c r="E58" s="94"/>
      <c r="F58" s="94"/>
      <c r="G58" s="94"/>
      <c r="H58" s="94"/>
      <c r="I58" s="116"/>
      <c r="J58" s="117"/>
      <c r="K58" s="117"/>
      <c r="L58" s="117"/>
      <c r="M58" s="117"/>
      <c r="N58" s="117"/>
      <c r="O58" s="117"/>
      <c r="P58" s="117"/>
      <c r="Q58" s="117"/>
      <c r="R58" s="117"/>
      <c r="S58" s="117"/>
      <c r="T58" s="120"/>
      <c r="U58" s="82"/>
      <c r="V58" s="82"/>
      <c r="W58" s="112"/>
      <c r="X58" s="112"/>
      <c r="Y58" s="112"/>
      <c r="Z58" s="112"/>
      <c r="AA58" s="112"/>
      <c r="AB58" s="112"/>
      <c r="AC58" s="112"/>
      <c r="AD58" s="112"/>
      <c r="AE58" s="112"/>
      <c r="AM58" s="113"/>
      <c r="AN58" s="113"/>
      <c r="AO58" s="113"/>
      <c r="AP58" s="113"/>
      <c r="AQ58" s="113"/>
      <c r="AR58" s="113"/>
      <c r="AS58" s="114"/>
      <c r="AV58" s="111"/>
      <c r="AW58" s="107"/>
      <c r="AX58" s="107"/>
      <c r="AY58" s="107"/>
    </row>
    <row r="59" spans="1:51" x14ac:dyDescent="0.25">
      <c r="B59" s="199"/>
      <c r="C59" s="118"/>
      <c r="D59" s="116"/>
      <c r="E59" s="116"/>
      <c r="F59" s="94"/>
      <c r="G59" s="116"/>
      <c r="H59" s="116"/>
      <c r="I59" s="92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20"/>
      <c r="U59" s="82"/>
      <c r="V59" s="82"/>
      <c r="W59" s="112"/>
      <c r="X59" s="112"/>
      <c r="Y59" s="112"/>
      <c r="Z59" s="112"/>
      <c r="AA59" s="112"/>
      <c r="AB59" s="112"/>
      <c r="AC59" s="112"/>
      <c r="AD59" s="112"/>
      <c r="AE59" s="112"/>
      <c r="AM59" s="113"/>
      <c r="AN59" s="113"/>
      <c r="AO59" s="113"/>
      <c r="AP59" s="113"/>
      <c r="AQ59" s="113"/>
      <c r="AR59" s="113"/>
      <c r="AS59" s="114"/>
      <c r="AV59" s="111"/>
      <c r="AW59" s="107"/>
      <c r="AX59" s="107"/>
      <c r="AY59" s="107"/>
    </row>
    <row r="60" spans="1:51" x14ac:dyDescent="0.25">
      <c r="B60" s="199"/>
      <c r="C60" s="92"/>
      <c r="D60" s="116"/>
      <c r="E60" s="116"/>
      <c r="F60" s="116"/>
      <c r="G60" s="116"/>
      <c r="H60" s="116"/>
      <c r="I60" s="92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20"/>
      <c r="U60" s="82"/>
      <c r="V60" s="82"/>
      <c r="W60" s="112"/>
      <c r="X60" s="112"/>
      <c r="Y60" s="112"/>
      <c r="Z60" s="112"/>
      <c r="AA60" s="112"/>
      <c r="AB60" s="112"/>
      <c r="AC60" s="112"/>
      <c r="AD60" s="112"/>
      <c r="AE60" s="112"/>
      <c r="AM60" s="113"/>
      <c r="AN60" s="113"/>
      <c r="AO60" s="113"/>
      <c r="AP60" s="113"/>
      <c r="AQ60" s="113"/>
      <c r="AR60" s="113"/>
      <c r="AS60" s="114"/>
      <c r="AV60" s="111"/>
      <c r="AW60" s="107"/>
      <c r="AX60" s="107"/>
      <c r="AY60" s="107"/>
    </row>
    <row r="61" spans="1:51" x14ac:dyDescent="0.25">
      <c r="B61" s="199"/>
      <c r="C61" s="122"/>
      <c r="D61" s="92"/>
      <c r="E61" s="116"/>
      <c r="F61" s="116"/>
      <c r="G61" s="116"/>
      <c r="H61" s="116"/>
      <c r="I61" s="116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20"/>
      <c r="U61" s="82"/>
      <c r="V61" s="82"/>
      <c r="W61" s="112"/>
      <c r="X61" s="112"/>
      <c r="Y61" s="112"/>
      <c r="Z61" s="112"/>
      <c r="AA61" s="112"/>
      <c r="AB61" s="112"/>
      <c r="AC61" s="112"/>
      <c r="AD61" s="112"/>
      <c r="AE61" s="112"/>
      <c r="AM61" s="113"/>
      <c r="AN61" s="113"/>
      <c r="AO61" s="113"/>
      <c r="AP61" s="113"/>
      <c r="AQ61" s="113"/>
      <c r="AR61" s="113"/>
      <c r="AS61" s="114"/>
      <c r="AU61" s="107"/>
      <c r="AV61" s="111"/>
      <c r="AW61" s="107"/>
      <c r="AX61" s="107"/>
      <c r="AY61" s="107"/>
    </row>
    <row r="62" spans="1:51" ht="229.5" customHeight="1" x14ac:dyDescent="0.25">
      <c r="B62" s="200"/>
      <c r="C62" s="118"/>
      <c r="D62" s="92"/>
      <c r="E62" s="116"/>
      <c r="F62" s="116"/>
      <c r="G62" s="116"/>
      <c r="H62" s="116"/>
      <c r="I62" s="113"/>
      <c r="J62" s="113"/>
      <c r="K62" s="113"/>
      <c r="L62" s="117"/>
      <c r="M62" s="117"/>
      <c r="N62" s="117"/>
      <c r="O62" s="117"/>
      <c r="P62" s="117"/>
      <c r="Q62" s="117"/>
      <c r="R62" s="117"/>
      <c r="S62" s="117"/>
      <c r="T62" s="120"/>
      <c r="U62" s="82"/>
      <c r="V62" s="82"/>
      <c r="W62" s="112"/>
      <c r="X62" s="112"/>
      <c r="Y62" s="112"/>
      <c r="Z62" s="112"/>
      <c r="AA62" s="112"/>
      <c r="AB62" s="112"/>
      <c r="AC62" s="112"/>
      <c r="AD62" s="112"/>
      <c r="AE62" s="112"/>
      <c r="AM62" s="113"/>
      <c r="AN62" s="113"/>
      <c r="AO62" s="113"/>
      <c r="AP62" s="113"/>
      <c r="AQ62" s="113"/>
      <c r="AR62" s="113"/>
      <c r="AS62" s="114"/>
      <c r="AU62" s="107"/>
      <c r="AV62" s="111"/>
      <c r="AW62" s="107"/>
      <c r="AX62" s="107"/>
      <c r="AY62" s="107"/>
    </row>
    <row r="63" spans="1:51" x14ac:dyDescent="0.25">
      <c r="A63" s="112"/>
      <c r="B63" s="200"/>
      <c r="C63" s="122"/>
      <c r="D63" s="116"/>
      <c r="E63" s="92"/>
      <c r="F63" s="116"/>
      <c r="G63" s="92"/>
      <c r="H63" s="92"/>
      <c r="I63" s="113"/>
      <c r="J63" s="113"/>
      <c r="K63" s="113"/>
      <c r="L63" s="113"/>
      <c r="M63" s="113"/>
      <c r="N63" s="113"/>
      <c r="O63" s="114"/>
      <c r="P63" s="109"/>
      <c r="R63" s="111"/>
      <c r="AS63" s="107"/>
      <c r="AT63" s="107"/>
      <c r="AU63" s="107"/>
      <c r="AV63" s="107"/>
      <c r="AW63" s="107"/>
      <c r="AX63" s="107"/>
      <c r="AY63" s="107"/>
    </row>
    <row r="64" spans="1:51" x14ac:dyDescent="0.25">
      <c r="A64" s="112"/>
      <c r="B64" s="215"/>
      <c r="C64" s="90"/>
      <c r="D64" s="116"/>
      <c r="E64" s="92"/>
      <c r="F64" s="92"/>
      <c r="G64" s="92"/>
      <c r="H64" s="92"/>
      <c r="I64" s="113"/>
      <c r="J64" s="113"/>
      <c r="K64" s="113"/>
      <c r="L64" s="113"/>
      <c r="M64" s="113"/>
      <c r="N64" s="113"/>
      <c r="O64" s="114"/>
      <c r="P64" s="109"/>
      <c r="R64" s="109"/>
      <c r="AS64" s="107"/>
      <c r="AT64" s="107"/>
      <c r="AU64" s="107"/>
      <c r="AV64" s="107"/>
      <c r="AW64" s="107"/>
      <c r="AX64" s="107"/>
      <c r="AY64" s="107"/>
    </row>
    <row r="65" spans="1:51" x14ac:dyDescent="0.25">
      <c r="A65" s="112"/>
      <c r="B65" s="81"/>
      <c r="I65" s="113"/>
      <c r="J65" s="113"/>
      <c r="K65" s="113"/>
      <c r="L65" s="113"/>
      <c r="M65" s="113"/>
      <c r="N65" s="113"/>
      <c r="O65" s="114"/>
      <c r="P65" s="109"/>
      <c r="R65" s="109"/>
      <c r="AS65" s="107"/>
      <c r="AT65" s="107"/>
      <c r="AU65" s="107"/>
      <c r="AV65" s="107"/>
      <c r="AW65" s="107"/>
      <c r="AX65" s="107"/>
      <c r="AY65" s="107"/>
    </row>
    <row r="66" spans="1:51" x14ac:dyDescent="0.25">
      <c r="A66" s="112"/>
      <c r="B66" s="81"/>
      <c r="I66" s="113"/>
      <c r="J66" s="113"/>
      <c r="K66" s="113"/>
      <c r="L66" s="113"/>
      <c r="M66" s="113"/>
      <c r="N66" s="113"/>
      <c r="O66" s="114"/>
      <c r="P66" s="109"/>
      <c r="R66" s="109"/>
      <c r="AS66" s="107"/>
      <c r="AT66" s="107"/>
      <c r="AU66" s="107"/>
      <c r="AV66" s="107"/>
      <c r="AW66" s="107"/>
      <c r="AX66" s="107"/>
      <c r="AY66" s="107"/>
    </row>
    <row r="67" spans="1:51" x14ac:dyDescent="0.25">
      <c r="A67" s="112"/>
      <c r="B67" s="81"/>
      <c r="I67" s="113"/>
      <c r="J67" s="113"/>
      <c r="K67" s="113"/>
      <c r="L67" s="113"/>
      <c r="M67" s="113"/>
      <c r="N67" s="113"/>
      <c r="O67" s="114"/>
      <c r="P67" s="109"/>
      <c r="R67" s="109"/>
      <c r="AS67" s="107"/>
      <c r="AT67" s="107"/>
      <c r="AU67" s="107"/>
      <c r="AV67" s="107"/>
      <c r="AW67" s="107"/>
      <c r="AX67" s="107"/>
      <c r="AY67" s="107"/>
    </row>
    <row r="68" spans="1:51" x14ac:dyDescent="0.25">
      <c r="A68" s="112"/>
      <c r="B68" s="92"/>
      <c r="I68" s="113"/>
      <c r="J68" s="113"/>
      <c r="K68" s="113"/>
      <c r="L68" s="113"/>
      <c r="M68" s="113"/>
      <c r="N68" s="113"/>
      <c r="O68" s="114"/>
      <c r="P68" s="109"/>
      <c r="R68" s="109"/>
      <c r="AS68" s="107"/>
      <c r="AT68" s="107"/>
      <c r="AU68" s="107"/>
      <c r="AV68" s="107"/>
      <c r="AW68" s="107"/>
      <c r="AX68" s="107"/>
      <c r="AY68" s="107"/>
    </row>
    <row r="69" spans="1:51" x14ac:dyDescent="0.25">
      <c r="A69" s="112"/>
      <c r="B69" s="92"/>
      <c r="I69" s="113"/>
      <c r="J69" s="113"/>
      <c r="K69" s="113"/>
      <c r="L69" s="113"/>
      <c r="M69" s="113"/>
      <c r="N69" s="113"/>
      <c r="O69" s="114"/>
      <c r="P69" s="109"/>
      <c r="R69" s="83"/>
      <c r="AS69" s="107"/>
      <c r="AT69" s="107"/>
      <c r="AU69" s="107"/>
      <c r="AV69" s="107"/>
      <c r="AW69" s="107"/>
      <c r="AX69" s="107"/>
      <c r="AY69" s="107"/>
    </row>
    <row r="70" spans="1:51" x14ac:dyDescent="0.25">
      <c r="A70" s="112"/>
      <c r="B70" s="81"/>
      <c r="L70" s="113"/>
      <c r="M70" s="113"/>
      <c r="N70" s="113"/>
      <c r="O70" s="114"/>
      <c r="R70" s="109"/>
      <c r="AS70" s="107"/>
      <c r="AT70" s="107"/>
      <c r="AU70" s="107"/>
      <c r="AV70" s="107"/>
      <c r="AW70" s="107"/>
      <c r="AX70" s="107"/>
      <c r="AY70" s="107"/>
    </row>
    <row r="71" spans="1:51" x14ac:dyDescent="0.25">
      <c r="O71" s="114"/>
      <c r="R71" s="109"/>
      <c r="AS71" s="107"/>
      <c r="AT71" s="107"/>
      <c r="AU71" s="107"/>
      <c r="AV71" s="107"/>
      <c r="AW71" s="107"/>
      <c r="AX71" s="107"/>
      <c r="AY71" s="107"/>
    </row>
    <row r="72" spans="1:51" x14ac:dyDescent="0.25">
      <c r="O72" s="114"/>
      <c r="R72" s="109"/>
      <c r="AS72" s="107"/>
      <c r="AT72" s="107"/>
      <c r="AU72" s="107"/>
      <c r="AV72" s="107"/>
      <c r="AW72" s="107"/>
      <c r="AX72" s="107"/>
      <c r="AY72" s="107"/>
    </row>
    <row r="73" spans="1:51" x14ac:dyDescent="0.25">
      <c r="O73" s="114"/>
      <c r="R73" s="109"/>
      <c r="AS73" s="107"/>
      <c r="AT73" s="107"/>
      <c r="AU73" s="107"/>
      <c r="AV73" s="107"/>
      <c r="AW73" s="107"/>
      <c r="AX73" s="107"/>
      <c r="AY73" s="107"/>
    </row>
    <row r="74" spans="1:51" x14ac:dyDescent="0.25">
      <c r="O74" s="114"/>
      <c r="R74" s="109"/>
      <c r="AS74" s="107"/>
      <c r="AT74" s="107"/>
      <c r="AU74" s="107"/>
      <c r="AV74" s="107"/>
      <c r="AW74" s="107"/>
      <c r="AX74" s="107"/>
      <c r="AY74" s="107"/>
    </row>
    <row r="75" spans="1:51" x14ac:dyDescent="0.25">
      <c r="O75" s="114"/>
      <c r="AS75" s="107"/>
      <c r="AT75" s="107"/>
      <c r="AU75" s="107"/>
      <c r="AV75" s="107"/>
      <c r="AW75" s="107"/>
      <c r="AX75" s="107"/>
      <c r="AY75" s="107"/>
    </row>
    <row r="76" spans="1:51" x14ac:dyDescent="0.25">
      <c r="O76" s="114"/>
      <c r="AS76" s="107"/>
      <c r="AT76" s="107"/>
      <c r="AU76" s="107"/>
      <c r="AV76" s="107"/>
      <c r="AW76" s="107"/>
      <c r="AX76" s="107"/>
      <c r="AY76" s="107"/>
    </row>
    <row r="77" spans="1:51" x14ac:dyDescent="0.25">
      <c r="O77" s="114"/>
      <c r="AS77" s="107"/>
      <c r="AT77" s="107"/>
      <c r="AU77" s="107"/>
      <c r="AV77" s="107"/>
      <c r="AW77" s="107"/>
      <c r="AX77" s="107"/>
      <c r="AY77" s="107"/>
    </row>
    <row r="78" spans="1:51" x14ac:dyDescent="0.25">
      <c r="O78" s="114"/>
      <c r="AS78" s="107"/>
      <c r="AT78" s="107"/>
      <c r="AU78" s="107"/>
      <c r="AV78" s="107"/>
      <c r="AW78" s="107"/>
      <c r="AX78" s="107"/>
      <c r="AY78" s="107"/>
    </row>
    <row r="79" spans="1:51" x14ac:dyDescent="0.25">
      <c r="O79" s="114"/>
      <c r="AS79" s="107"/>
      <c r="AT79" s="107"/>
      <c r="AU79" s="107"/>
      <c r="AV79" s="107"/>
      <c r="AW79" s="107"/>
      <c r="AX79" s="107"/>
      <c r="AY79" s="107"/>
    </row>
    <row r="80" spans="1:51" x14ac:dyDescent="0.25">
      <c r="O80" s="114"/>
      <c r="AS80" s="107"/>
      <c r="AT80" s="107"/>
      <c r="AU80" s="107"/>
      <c r="AV80" s="107"/>
      <c r="AW80" s="107"/>
      <c r="AX80" s="107"/>
      <c r="AY80" s="107"/>
    </row>
    <row r="81" spans="15:51" x14ac:dyDescent="0.25">
      <c r="O81" s="114"/>
      <c r="Q81" s="109"/>
      <c r="AS81" s="107"/>
      <c r="AT81" s="107"/>
      <c r="AU81" s="107"/>
      <c r="AV81" s="107"/>
      <c r="AW81" s="107"/>
      <c r="AX81" s="107"/>
      <c r="AY81" s="107"/>
    </row>
    <row r="82" spans="15:51" x14ac:dyDescent="0.25">
      <c r="O82" s="13"/>
      <c r="P82" s="109"/>
      <c r="Q82" s="109"/>
      <c r="AS82" s="107"/>
      <c r="AT82" s="107"/>
      <c r="AU82" s="107"/>
      <c r="AV82" s="107"/>
      <c r="AW82" s="107"/>
      <c r="AX82" s="107"/>
      <c r="AY82" s="107"/>
    </row>
    <row r="83" spans="15:51" x14ac:dyDescent="0.25">
      <c r="O83" s="13"/>
      <c r="P83" s="109"/>
      <c r="Q83" s="109"/>
      <c r="AS83" s="107"/>
      <c r="AT83" s="107"/>
      <c r="AU83" s="107"/>
      <c r="AV83" s="107"/>
      <c r="AW83" s="107"/>
      <c r="AX83" s="107"/>
      <c r="AY83" s="107"/>
    </row>
    <row r="84" spans="15:51" x14ac:dyDescent="0.25">
      <c r="O84" s="13"/>
      <c r="P84" s="109"/>
      <c r="Q84" s="109"/>
      <c r="AS84" s="107"/>
      <c r="AT84" s="107"/>
      <c r="AU84" s="107"/>
      <c r="AV84" s="107"/>
      <c r="AW84" s="107"/>
      <c r="AX84" s="107"/>
      <c r="AY84" s="107"/>
    </row>
    <row r="85" spans="15:51" x14ac:dyDescent="0.25">
      <c r="O85" s="13"/>
      <c r="P85" s="109"/>
      <c r="Q85" s="109"/>
      <c r="AS85" s="107"/>
      <c r="AT85" s="107"/>
      <c r="AU85" s="107"/>
      <c r="AV85" s="107"/>
      <c r="AW85" s="107"/>
      <c r="AX85" s="107"/>
      <c r="AY85" s="107"/>
    </row>
    <row r="86" spans="15:51" x14ac:dyDescent="0.25">
      <c r="O86" s="13"/>
      <c r="P86" s="109"/>
      <c r="Q86" s="109"/>
      <c r="AS86" s="107"/>
      <c r="AT86" s="107"/>
      <c r="AU86" s="107"/>
      <c r="AV86" s="107"/>
      <c r="AW86" s="107"/>
      <c r="AX86" s="107"/>
      <c r="AY86" s="107"/>
    </row>
    <row r="87" spans="15:51" x14ac:dyDescent="0.25">
      <c r="O87" s="13"/>
      <c r="P87" s="109"/>
      <c r="Q87" s="109"/>
      <c r="AS87" s="107"/>
      <c r="AT87" s="107"/>
      <c r="AU87" s="107"/>
      <c r="AV87" s="107"/>
      <c r="AW87" s="107"/>
      <c r="AX87" s="107"/>
      <c r="AY87" s="107"/>
    </row>
    <row r="88" spans="15:51" x14ac:dyDescent="0.25">
      <c r="O88" s="13"/>
      <c r="P88" s="109"/>
      <c r="Q88" s="109"/>
      <c r="AS88" s="107"/>
      <c r="AT88" s="107"/>
      <c r="AU88" s="107"/>
      <c r="AV88" s="107"/>
      <c r="AW88" s="107"/>
      <c r="AX88" s="107"/>
      <c r="AY88" s="107"/>
    </row>
    <row r="89" spans="15:51" x14ac:dyDescent="0.25">
      <c r="O89" s="13"/>
      <c r="P89" s="109"/>
      <c r="Q89" s="109"/>
      <c r="AS89" s="107"/>
      <c r="AT89" s="107"/>
      <c r="AU89" s="107"/>
      <c r="AV89" s="107"/>
      <c r="AW89" s="107"/>
      <c r="AX89" s="107"/>
      <c r="AY89" s="107"/>
    </row>
    <row r="90" spans="15:51" x14ac:dyDescent="0.25">
      <c r="O90" s="13"/>
      <c r="P90" s="109"/>
      <c r="Q90" s="109"/>
      <c r="AS90" s="107"/>
      <c r="AT90" s="107"/>
      <c r="AU90" s="107"/>
      <c r="AV90" s="107"/>
      <c r="AW90" s="107"/>
      <c r="AX90" s="107"/>
      <c r="AY90" s="107"/>
    </row>
    <row r="91" spans="15:51" x14ac:dyDescent="0.25">
      <c r="O91" s="13"/>
      <c r="P91" s="109"/>
      <c r="Q91" s="109"/>
      <c r="R91" s="109"/>
      <c r="S91" s="109"/>
      <c r="AS91" s="107"/>
      <c r="AT91" s="107"/>
      <c r="AU91" s="107"/>
      <c r="AV91" s="107"/>
      <c r="AW91" s="107"/>
      <c r="AX91" s="107"/>
      <c r="AY91" s="107"/>
    </row>
    <row r="92" spans="15:51" x14ac:dyDescent="0.25">
      <c r="O92" s="13"/>
      <c r="P92" s="109"/>
      <c r="Q92" s="109"/>
      <c r="R92" s="109"/>
      <c r="S92" s="109"/>
      <c r="T92" s="109"/>
      <c r="AS92" s="107"/>
      <c r="AT92" s="107"/>
      <c r="AU92" s="107"/>
      <c r="AV92" s="107"/>
      <c r="AW92" s="107"/>
      <c r="AX92" s="107"/>
      <c r="AY92" s="107"/>
    </row>
    <row r="93" spans="15:51" x14ac:dyDescent="0.25">
      <c r="O93" s="13"/>
      <c r="P93" s="109"/>
      <c r="Q93" s="109"/>
      <c r="R93" s="109"/>
      <c r="S93" s="109"/>
      <c r="T93" s="109"/>
      <c r="AS93" s="107"/>
      <c r="AT93" s="107"/>
      <c r="AU93" s="107"/>
      <c r="AV93" s="107"/>
      <c r="AW93" s="107"/>
      <c r="AX93" s="107"/>
      <c r="AY93" s="107"/>
    </row>
    <row r="94" spans="15:51" x14ac:dyDescent="0.25">
      <c r="O94" s="13"/>
      <c r="P94" s="109"/>
      <c r="T94" s="109"/>
      <c r="AS94" s="107"/>
      <c r="AT94" s="107"/>
      <c r="AU94" s="107"/>
      <c r="AV94" s="107"/>
      <c r="AW94" s="107"/>
      <c r="AX94" s="107"/>
      <c r="AY94" s="107"/>
    </row>
    <row r="95" spans="15:51" x14ac:dyDescent="0.25">
      <c r="O95" s="109"/>
      <c r="Q95" s="109"/>
      <c r="R95" s="109"/>
      <c r="S95" s="109"/>
      <c r="AS95" s="107"/>
      <c r="AT95" s="107"/>
      <c r="AU95" s="107"/>
      <c r="AV95" s="107"/>
      <c r="AW95" s="107"/>
      <c r="AX95" s="107"/>
      <c r="AY95" s="107"/>
    </row>
    <row r="96" spans="15:51" x14ac:dyDescent="0.25">
      <c r="O96" s="13"/>
      <c r="P96" s="109"/>
      <c r="Q96" s="109"/>
      <c r="R96" s="109"/>
      <c r="S96" s="109"/>
      <c r="T96" s="109"/>
      <c r="AS96" s="107"/>
      <c r="AT96" s="107"/>
      <c r="AU96" s="107"/>
      <c r="AV96" s="107"/>
      <c r="AW96" s="107"/>
      <c r="AX96" s="107"/>
      <c r="AY96" s="107"/>
    </row>
    <row r="97" spans="15:51" x14ac:dyDescent="0.25">
      <c r="O97" s="13"/>
      <c r="P97" s="109"/>
      <c r="Q97" s="109"/>
      <c r="R97" s="109"/>
      <c r="S97" s="109"/>
      <c r="T97" s="109"/>
      <c r="U97" s="109"/>
      <c r="AS97" s="107"/>
      <c r="AT97" s="107"/>
      <c r="AU97" s="107"/>
      <c r="AV97" s="107"/>
      <c r="AW97" s="107"/>
      <c r="AX97" s="107"/>
      <c r="AY97" s="107"/>
    </row>
    <row r="98" spans="15:51" x14ac:dyDescent="0.25">
      <c r="O98" s="13"/>
      <c r="P98" s="109"/>
      <c r="T98" s="109"/>
      <c r="U98" s="109"/>
      <c r="AS98" s="107"/>
      <c r="AT98" s="107"/>
      <c r="AU98" s="107"/>
      <c r="AV98" s="107"/>
      <c r="AW98" s="107"/>
      <c r="AX98" s="107"/>
      <c r="AY98" s="107"/>
    </row>
    <row r="110" spans="15:51" x14ac:dyDescent="0.25">
      <c r="AS110" s="107"/>
      <c r="AT110" s="107"/>
      <c r="AU110" s="107"/>
      <c r="AV110" s="107"/>
      <c r="AW110" s="107"/>
      <c r="AX110" s="107"/>
      <c r="AY110" s="107"/>
    </row>
  </sheetData>
  <protectedRanges>
    <protectedRange sqref="N54:R54 B70 S56:T62 B62:B67 N57:R62 T40 S52:T53 T51" name="Range2_12_5_1_1"/>
    <protectedRange sqref="N10 L10 L6 D6 D8 AD8 AF8 O8:U8 AJ8:AR8 AF10 AR11:AR34 G11:G34 N11:O11 L24:N31 N32:N34 N12:N23 V34:X34 X11:AG11 Q11:V11 O12:O34 P11:P34 R12:V16 AG12:AG34 E11:E34 Q12:Q34 R17:U34 X12:AF30 V17:V33 X31:X33 Y31:AF34" name="Range1_16_3_1_1"/>
    <protectedRange sqref="I58 J56:K61 I61 L54:M54 L57:M62 J51:K51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62:H62 F63 E62" name="Range2_2_2_9_2_1_1"/>
    <protectedRange sqref="D60 D63:D64" name="Range2_1_1_1_1_1_9_2_1_1"/>
    <protectedRange sqref="C61 C63" name="Range2_4_1_1_1"/>
    <protectedRange sqref="AS16:AS34" name="Range1_1_1_1"/>
    <protectedRange sqref="P3:U5" name="Range1_16_1_1_1_1"/>
    <protectedRange sqref="C64 C62 C59" name="Range2_1_3_1_1"/>
    <protectedRange sqref="H11:H34" name="Range1_1_1_1_1_1_1"/>
    <protectedRange sqref="B68:B69 D61:D62 I59:I60 Z53:Z54 S54:Y55 AA54:AU55 E63:E64 G63:H64 F64 L55:R56 J52:K55" name="Range2_2_1_10_1_1_1_2"/>
    <protectedRange sqref="C60" name="Range2_2_1_10_2_1_1_1"/>
    <protectedRange sqref="G59:H59 D57 F60 E59 N52:R53" name="Range2_12_1_6_1_1"/>
    <protectedRange sqref="I55:I57 G60:H61 E60:E61 F61:F62 L52:M53 D51 I53 G51:H55 F52:F56 E51:E55 J49:K49" name="Range2_2_12_1_7_1_1"/>
    <protectedRange sqref="D58:D59" name="Range2_1_1_1_1_11_1_2_1_1"/>
    <protectedRange sqref="E56 G56:H56 F57" name="Range2_2_2_9_1_1_1_1"/>
    <protectedRange sqref="D54 D52" name="Range2_1_1_1_1_1_9_1_1_1_1"/>
    <protectedRange sqref="C58 C51" name="Range2_1_1_2_1_1"/>
    <protectedRange sqref="C57" name="Range2_1_2_2_1_1"/>
    <protectedRange sqref="C56" name="Range2_3_2_1_1"/>
    <protectedRange sqref="C52:C55" name="Range2_5_1_1_1"/>
    <protectedRange sqref="E57:E58 F58:F59 G57:H58 I54 I51:I52" name="Range2_2_1_1_1_1"/>
    <protectedRange sqref="D55:D56 D53" name="Range2_1_1_1_1_1_1_1_1"/>
    <protectedRange sqref="AS11:AS15" name="Range1_4_1_1_1_1"/>
    <protectedRange sqref="J11:J15 J26:J34" name="Range1_1_2_1_10_1_1_1_1"/>
    <protectedRange sqref="R69" name="Range2_2_1_10_1_1_1_1_1"/>
    <protectedRange sqref="S38:S39" name="Range2_12_3_1_1_1_1"/>
    <protectedRange sqref="D38:H38 N38:R39" name="Range2_12_1_3_1_1_1_1"/>
    <protectedRange sqref="I38:M38 E39:M39" name="Range2_2_12_1_6_1_1_1_1"/>
    <protectedRange sqref="D39" name="Range2_1_1_1_1_11_1_1_1_1_1_1"/>
    <protectedRange sqref="C39" name="Range2_1_2_1_1_1_1_1"/>
    <protectedRange sqref="C38" name="Range2_3_1_1_1_1_1"/>
    <protectedRange sqref="G40:H40" name="Range2_2_12_1_3_1_1_1_1_1_4_1_1"/>
    <protectedRange sqref="E40:F40" name="Range2_2_12_1_7_1_1_3_1_1"/>
    <protectedRange sqref="S40" name="Range2_12_5_1_1_2_3_1"/>
    <protectedRange sqref="Q40:R40" name="Range2_12_1_6_1_1_1_1_2_1"/>
    <protectedRange sqref="N40:P40" name="Range2_12_1_2_3_1_1_1_1_2_1"/>
    <protectedRange sqref="I40:M40" name="Range2_2_12_1_4_3_1_1_1_1_2_1"/>
    <protectedRange sqref="D40" name="Range2_2_12_1_3_1_2_1_1_1_2_1_2_1"/>
    <protectedRange sqref="S51" name="Range2_12_2_1_1_1_2_1_1"/>
    <protectedRange sqref="Q51:R51" name="Range2_12_1_6_1_1_1_2_3_1_1_3_1_1_1_1_1_1"/>
    <protectedRange sqref="N51:P51" name="Range2_12_1_2_3_1_1_1_2_3_1_1_3_1_1_1_1_1_1"/>
    <protectedRange sqref="L51:M51" name="Range2_2_12_1_4_3_1_1_1_3_3_1_1_3_1_1_1_1_1_1"/>
    <protectedRange sqref="Q46:Q48 T49:T50 S45" name="Range2_12_5_1_1_3"/>
    <protectedRange sqref="S43:S44" name="Range2_12_5_1_1_2_2"/>
    <protectedRange sqref="P46:P48 S49:S50 R43:R45" name="Range2_12_4_1_1_1_4_2_2_2"/>
    <protectedRange sqref="N46:O48 Q49:R50 P43:Q45" name="Range2_12_1_6_1_1_1_2_3_2_1_1_3"/>
    <protectedRange sqref="K46:M47 N49:P50 L48:M48 M43:O45" name="Range2_12_1_2_3_1_1_1_2_3_2_1_1_3"/>
    <protectedRange sqref="I47:J47 H46:J46 L49:M50 J43:L45" name="Range2_2_12_1_4_3_1_1_1_3_3_2_1_1_3"/>
    <protectedRange sqref="G46 I43:I45" name="Range2_2_12_1_4_3_1_1_1_3_2_1_2_2"/>
    <protectedRange sqref="D46:E46 F45:G45" name="Range2_2_12_1_3_1_2_1_1_1_2_1_1_1_1_1_1_2_1_1"/>
    <protectedRange sqref="B50 C45:D45" name="Range2_2_12_1_3_1_2_1_1_1_2_1_1_1_1_3_1_1_1_1"/>
    <protectedRange sqref="C46 E45" name="Range2_2_12_1_3_1_2_1_1_1_3_1_1_1_1_1_3_1_1_1_1"/>
    <protectedRange sqref="F46 H45" name="Range2_2_12_1_4_3_1_1_1_2_1_2_1_1_3_1_1_1_1_1_1"/>
    <protectedRange sqref="T42" name="Range2_12_5_1_1_2_1_1"/>
    <protectedRange sqref="D43:G44" name="Range2_2_12_1_3_1_2_1_1_1_1_2_1_1_1_1_1_1"/>
    <protectedRange sqref="C43:C44" name="Range2_2_12_1_3_1_2_1_1_1_2_1_2_3_1_1_1_1"/>
    <protectedRange sqref="T41" name="Range2_12_5_1_1_6_1_1_1_1_1_1_1"/>
    <protectedRange sqref="S41" name="Range2_12_5_1_1_5_3_1_1_1_1_1_1_1"/>
    <protectedRange sqref="Q41:R41" name="Range2_12_1_6_1_1_1_2_3_2_1_1_2_1_1_1_1_1"/>
    <protectedRange sqref="N41:P41" name="Range2_12_1_2_3_1_1_1_2_3_2_1_1_2_1_1_1_1_1"/>
    <protectedRange sqref="J41:M41" name="Range2_2_12_1_4_3_1_1_1_3_3_2_1_1_2_1_1_1_1_1"/>
    <protectedRange sqref="I41" name="Range2_2_12_1_4_3_1_1_1_2_1_2_2_1_2_1_1_1_1_1"/>
    <protectedRange sqref="G41:H41 D41:E41" name="Range2_2_12_1_3_1_2_1_1_1_2_1_3_2_1_2_1_1_1_1_1"/>
    <protectedRange sqref="F41" name="Range2_2_12_1_3_1_2_1_1_1_1_1_2_2_1_2_1_1_1_1_1"/>
    <protectedRange sqref="S42" name="Range2_12_4_1_1_1_4_2_2_1_1"/>
    <protectedRange sqref="Q42:R42" name="Range2_12_1_6_1_1_1_2_3_2_1_1_1_1"/>
    <protectedRange sqref="N42:P42" name="Range2_12_1_2_3_1_1_1_2_3_2_1_1_1_1"/>
    <protectedRange sqref="K42:M42" name="Range2_2_12_1_4_3_1_1_1_3_3_2_1_1_1_1"/>
    <protectedRange sqref="J42" name="Range2_2_12_1_4_3_1_1_1_3_2_1_2_1_1"/>
    <protectedRange sqref="D42:E42" name="Range2_2_12_1_3_1_2_1_1_1_2_1_2_3_2_1_1"/>
    <protectedRange sqref="I42" name="Range2_2_12_1_4_2_1_1_1_4_1_2_1_1_1_2_1_1"/>
    <protectedRange sqref="F42:H42" name="Range2_2_12_1_3_1_1_1_1_1_4_1_2_1_2_1_2_1_1"/>
    <protectedRange sqref="H43:H44" name="Range2_2_12_1_4_2_1_1_1_4_1_2_1_1_1_2_2_1"/>
    <protectedRange sqref="B59:B61" name="Range2_12_5_1_1_2"/>
    <protectedRange sqref="B58" name="Range2_12_5_1_1_2_1_4_1_1_1_2_1_1_1_1_1_1_1"/>
    <protectedRange sqref="F11:F22" name="Range1_16_3_1_1_2_1_1_1_2_1"/>
    <protectedRange sqref="W11:W33" name="Range1_16_3_1_1_1"/>
    <protectedRange sqref="B39:B40" name="Range2_12_5_1_1_1_1"/>
    <protectedRange sqref="B42" name="Range2_12_5_1_1_1_2_2_1_1_1_1_1_1_1_1_1_1_1_1_1_1_1_1_1_1_1_1_1_1_1_1_1_1_1_1_1_1_1_1_1"/>
    <protectedRange sqref="B56 B43" name="Range2_12_5_1_1_1_2_2_1_1_1_1_1_1_1_1_1_1_1_2_1_1_1_1_1_1_1_1_1_1_1_1_1_1_1_1_1_1_1_1_1_1_1_1_1_1_1_1_1_1_1_1_1_1_1_1_1"/>
    <protectedRange sqref="B41" name="Range2_12_5_1_1_1_2_1_1_1_1_1_1_1_1_1_1_1_2_1_1_1_1_1_1_1_1_1_1_1_1_1_1_1_1_1_1"/>
    <protectedRange sqref="Q10" name="Range1_16_3_1_1_1_1_1_1_1"/>
    <protectedRange sqref="AG10" name="Range1_16_3_1_1_1_1_1_2_1"/>
    <protectedRange sqref="AP10:AP33" name="Range1_16_3_1_1_1_1_1_3_1"/>
    <protectedRange sqref="H47" name="Range2_2_12_1_4_3_1_1_1_3_3_2_1_1_3_2"/>
    <protectedRange sqref="G47" name="Range2_2_12_1_4_3_1_1_1_3_2_1_2_2_2"/>
    <protectedRange sqref="D47:E47" name="Range2_2_12_1_3_1_2_1_1_1_2_1_1_1_1_1_1_2_1_1_1"/>
    <protectedRange sqref="C47" name="Range2_2_12_1_3_1_2_1_1_1_3_1_1_1_1_1_3_1_1_1_1_1"/>
    <protectedRange sqref="F47" name="Range2_2_12_1_4_3_1_1_1_2_1_2_1_1_3_1_1_1_1_1_1_1"/>
    <protectedRange sqref="B54" name="Range2_12_5_1_1_1_1_1_2_1_1_2_1_1_1_1_1_1_1_1_1_1_1_1_1_1_1_1_1_2_1_1_1_1_1"/>
    <protectedRange sqref="B57" name="Range2_12_5_1_1_1_1_1_2_1_1_2_1_1_1_1_1_1_1_1_1_1_1_1_1_1_1_1_1_2_1_1_1_2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538" priority="5" operator="containsText" text="N/A">
      <formula>NOT(ISERROR(SEARCH("N/A",X11)))</formula>
    </cfRule>
    <cfRule type="cellIs" dxfId="537" priority="23" operator="equal">
      <formula>0</formula>
    </cfRule>
  </conditionalFormatting>
  <conditionalFormatting sqref="X11:AE34">
    <cfRule type="cellIs" dxfId="536" priority="22" operator="greaterThanOrEqual">
      <formula>1185</formula>
    </cfRule>
  </conditionalFormatting>
  <conditionalFormatting sqref="X11:AE34">
    <cfRule type="cellIs" dxfId="535" priority="21" operator="between">
      <formula>0.1</formula>
      <formula>1184</formula>
    </cfRule>
  </conditionalFormatting>
  <conditionalFormatting sqref="X8 AJ11:AO34">
    <cfRule type="cellIs" dxfId="534" priority="20" operator="equal">
      <formula>0</formula>
    </cfRule>
  </conditionalFormatting>
  <conditionalFormatting sqref="X8 AJ11:AO34">
    <cfRule type="cellIs" dxfId="533" priority="19" operator="greaterThan">
      <formula>1179</formula>
    </cfRule>
  </conditionalFormatting>
  <conditionalFormatting sqref="X8 AJ11:AO34">
    <cfRule type="cellIs" dxfId="532" priority="18" operator="greaterThan">
      <formula>99</formula>
    </cfRule>
  </conditionalFormatting>
  <conditionalFormatting sqref="X8 AJ11:AO34">
    <cfRule type="cellIs" dxfId="531" priority="17" operator="greaterThan">
      <formula>0.99</formula>
    </cfRule>
  </conditionalFormatting>
  <conditionalFormatting sqref="AB8">
    <cfRule type="cellIs" dxfId="530" priority="16" operator="equal">
      <formula>0</formula>
    </cfRule>
  </conditionalFormatting>
  <conditionalFormatting sqref="AB8">
    <cfRule type="cellIs" dxfId="529" priority="15" operator="greaterThan">
      <formula>1179</formula>
    </cfRule>
  </conditionalFormatting>
  <conditionalFormatting sqref="AB8">
    <cfRule type="cellIs" dxfId="528" priority="14" operator="greaterThan">
      <formula>99</formula>
    </cfRule>
  </conditionalFormatting>
  <conditionalFormatting sqref="AB8">
    <cfRule type="cellIs" dxfId="527" priority="13" operator="greaterThan">
      <formula>0.99</formula>
    </cfRule>
  </conditionalFormatting>
  <conditionalFormatting sqref="AQ11:AQ34">
    <cfRule type="cellIs" dxfId="526" priority="12" operator="equal">
      <formula>0</formula>
    </cfRule>
  </conditionalFormatting>
  <conditionalFormatting sqref="AQ11:AQ34">
    <cfRule type="cellIs" dxfId="525" priority="11" operator="greaterThan">
      <formula>1179</formula>
    </cfRule>
  </conditionalFormatting>
  <conditionalFormatting sqref="AQ11:AQ34">
    <cfRule type="cellIs" dxfId="524" priority="10" operator="greaterThan">
      <formula>99</formula>
    </cfRule>
  </conditionalFormatting>
  <conditionalFormatting sqref="AQ11:AQ34">
    <cfRule type="cellIs" dxfId="523" priority="9" operator="greaterThan">
      <formula>0.99</formula>
    </cfRule>
  </conditionalFormatting>
  <conditionalFormatting sqref="AI11:AI34">
    <cfRule type="cellIs" dxfId="522" priority="8" operator="greaterThan">
      <formula>$AI$8</formula>
    </cfRule>
  </conditionalFormatting>
  <conditionalFormatting sqref="AH11:AH34">
    <cfRule type="cellIs" dxfId="521" priority="6" operator="greaterThan">
      <formula>$AH$8</formula>
    </cfRule>
    <cfRule type="cellIs" dxfId="520" priority="7" operator="greaterThan">
      <formula>$AH$8</formula>
    </cfRule>
  </conditionalFormatting>
  <conditionalFormatting sqref="AP34">
    <cfRule type="cellIs" dxfId="519" priority="4" operator="equal">
      <formula>0</formula>
    </cfRule>
  </conditionalFormatting>
  <conditionalFormatting sqref="AP34">
    <cfRule type="cellIs" dxfId="518" priority="3" operator="greaterThan">
      <formula>1179</formula>
    </cfRule>
  </conditionalFormatting>
  <conditionalFormatting sqref="AP34">
    <cfRule type="cellIs" dxfId="517" priority="2" operator="greaterThan">
      <formula>99</formula>
    </cfRule>
  </conditionalFormatting>
  <conditionalFormatting sqref="AP34">
    <cfRule type="cellIs" dxfId="516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10"/>
  <sheetViews>
    <sheetView topLeftCell="R20" zoomScaleNormal="100" workbookViewId="0">
      <selection activeCell="R35" sqref="R35"/>
    </sheetView>
  </sheetViews>
  <sheetFormatPr defaultRowHeight="15" x14ac:dyDescent="0.25"/>
  <cols>
    <col min="1" max="1" width="5.7109375" style="107" customWidth="1"/>
    <col min="2" max="2" width="10.28515625" style="107" customWidth="1"/>
    <col min="3" max="3" width="14" style="107" customWidth="1"/>
    <col min="4" max="7" width="9.140625" style="107"/>
    <col min="8" max="8" width="20.42578125" style="107" customWidth="1"/>
    <col min="9" max="10" width="9.140625" style="107"/>
    <col min="11" max="11" width="9" style="107" customWidth="1"/>
    <col min="12" max="14" width="9.140625" style="107" hidden="1" customWidth="1"/>
    <col min="15" max="16" width="9.28515625" style="107" bestFit="1" customWidth="1"/>
    <col min="17" max="18" width="9.140625" style="107" customWidth="1"/>
    <col min="19" max="19" width="11.5703125" style="107" bestFit="1" customWidth="1"/>
    <col min="20" max="20" width="10.5703125" style="107" bestFit="1" customWidth="1"/>
    <col min="21" max="22" width="9.28515625" style="107" bestFit="1" customWidth="1"/>
    <col min="23" max="23" width="9.140625" style="107"/>
    <col min="24" max="28" width="9.28515625" style="107" bestFit="1" customWidth="1"/>
    <col min="29" max="32" width="9.140625" style="107"/>
    <col min="33" max="33" width="10.5703125" style="107" bestFit="1" customWidth="1"/>
    <col min="34" max="35" width="9.28515625" style="107" bestFit="1" customWidth="1"/>
    <col min="36" max="44" width="9.140625" style="107"/>
    <col min="45" max="45" width="83.85546875" style="13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07"/>
  </cols>
  <sheetData>
    <row r="2" spans="2:51" ht="21" x14ac:dyDescent="0.25">
      <c r="B2" s="3"/>
      <c r="C2" s="109"/>
      <c r="D2" s="109"/>
      <c r="E2" s="4"/>
      <c r="F2" s="4"/>
      <c r="G2" s="109"/>
      <c r="H2" s="5"/>
      <c r="I2" s="5"/>
      <c r="J2" s="109"/>
      <c r="K2" s="5"/>
      <c r="L2" s="5"/>
      <c r="M2" s="109"/>
      <c r="N2" s="109"/>
      <c r="O2" s="6"/>
      <c r="P2" s="7" t="s">
        <v>0</v>
      </c>
      <c r="Q2" s="7"/>
      <c r="R2" s="8"/>
      <c r="S2" s="9"/>
      <c r="T2" s="10"/>
      <c r="U2" s="10"/>
      <c r="V2" s="11"/>
      <c r="W2" s="12"/>
      <c r="X2" s="10"/>
      <c r="Y2" s="10"/>
      <c r="Z2" s="10"/>
      <c r="AA2" s="10"/>
      <c r="AB2" s="10"/>
      <c r="AC2" s="10"/>
      <c r="AD2" s="10"/>
      <c r="AE2" s="10"/>
      <c r="AM2" s="109"/>
      <c r="AN2" s="109"/>
      <c r="AO2" s="109"/>
      <c r="AP2" s="109"/>
      <c r="AQ2" s="109"/>
      <c r="AR2" s="109"/>
    </row>
    <row r="3" spans="2:51" ht="15.75" customHeight="1" x14ac:dyDescent="0.25">
      <c r="B3" s="14" t="s">
        <v>1</v>
      </c>
      <c r="C3" s="14"/>
      <c r="D3" s="14"/>
      <c r="E3" s="109"/>
      <c r="F3" s="5"/>
      <c r="G3" s="5"/>
      <c r="H3" s="109"/>
      <c r="I3" s="109"/>
      <c r="J3" s="109"/>
      <c r="K3" s="15"/>
      <c r="L3" s="16"/>
      <c r="M3" s="109"/>
      <c r="N3" s="109"/>
      <c r="O3" s="17" t="s">
        <v>2</v>
      </c>
      <c r="P3" s="324" t="s">
        <v>126</v>
      </c>
      <c r="Q3" s="325"/>
      <c r="R3" s="325"/>
      <c r="S3" s="325"/>
      <c r="T3" s="325"/>
      <c r="U3" s="326"/>
      <c r="V3" s="18"/>
      <c r="W3" s="18"/>
      <c r="X3" s="18"/>
      <c r="Y3" s="18"/>
      <c r="Z3" s="18"/>
      <c r="AH3" s="109"/>
      <c r="AI3" s="109"/>
      <c r="AJ3" s="109"/>
      <c r="AK3" s="109"/>
      <c r="AL3" s="13"/>
      <c r="AM3" s="109"/>
      <c r="AN3" s="109"/>
      <c r="AO3" s="109"/>
      <c r="AP3" s="109"/>
      <c r="AQ3" s="109"/>
      <c r="AR3" s="109"/>
      <c r="AS3" s="109"/>
    </row>
    <row r="4" spans="2:51" x14ac:dyDescent="0.25">
      <c r="B4" s="19" t="s">
        <v>3</v>
      </c>
      <c r="C4" s="19"/>
      <c r="D4" s="19"/>
      <c r="E4" s="109"/>
      <c r="F4" s="20"/>
      <c r="G4" s="109"/>
      <c r="H4" s="109"/>
      <c r="I4" s="109"/>
      <c r="J4" s="109"/>
      <c r="K4" s="109"/>
      <c r="L4" s="109"/>
      <c r="M4" s="109"/>
      <c r="N4" s="109"/>
      <c r="O4" s="17" t="s">
        <v>4</v>
      </c>
      <c r="P4" s="324" t="s">
        <v>132</v>
      </c>
      <c r="Q4" s="325"/>
      <c r="R4" s="325"/>
      <c r="S4" s="325"/>
      <c r="T4" s="325"/>
      <c r="U4" s="326"/>
      <c r="V4" s="18"/>
      <c r="W4" s="18"/>
      <c r="X4" s="18"/>
      <c r="Y4" s="18"/>
      <c r="Z4" s="18"/>
      <c r="AH4" s="109"/>
      <c r="AI4" s="109"/>
      <c r="AJ4" s="109"/>
      <c r="AK4" s="109"/>
      <c r="AL4" s="13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1"/>
      <c r="F5" s="21"/>
      <c r="G5" s="109"/>
      <c r="H5" s="109"/>
      <c r="I5" s="109"/>
      <c r="J5" s="109"/>
      <c r="K5" s="109"/>
      <c r="L5" s="109"/>
      <c r="M5" s="109"/>
      <c r="N5" s="109"/>
      <c r="O5" s="17" t="s">
        <v>5</v>
      </c>
      <c r="P5" s="324" t="s">
        <v>126</v>
      </c>
      <c r="Q5" s="325"/>
      <c r="R5" s="325"/>
      <c r="S5" s="325"/>
      <c r="T5" s="325"/>
      <c r="U5" s="326"/>
      <c r="V5" s="18"/>
      <c r="W5" s="18"/>
      <c r="X5" s="18"/>
      <c r="Y5" s="18"/>
      <c r="Z5" s="18"/>
      <c r="AH5" s="109"/>
      <c r="AI5" s="109"/>
      <c r="AJ5" s="109"/>
      <c r="AK5" s="109"/>
      <c r="AL5" s="13"/>
      <c r="AM5" s="109"/>
      <c r="AN5" s="109"/>
      <c r="AO5" s="109"/>
      <c r="AP5" s="109"/>
      <c r="AQ5" s="109"/>
      <c r="AR5" s="109"/>
      <c r="AS5" s="109"/>
    </row>
    <row r="6" spans="2:51" x14ac:dyDescent="0.25">
      <c r="B6" s="324" t="s">
        <v>6</v>
      </c>
      <c r="C6" s="326"/>
      <c r="D6" s="327" t="s">
        <v>7</v>
      </c>
      <c r="E6" s="328"/>
      <c r="F6" s="328"/>
      <c r="G6" s="328"/>
      <c r="H6" s="329"/>
      <c r="I6" s="109"/>
      <c r="J6" s="109"/>
      <c r="K6" s="210"/>
      <c r="L6" s="330">
        <v>41686</v>
      </c>
      <c r="M6" s="331"/>
      <c r="N6" s="22"/>
      <c r="O6" s="22"/>
      <c r="P6" s="23"/>
      <c r="Q6" s="23"/>
      <c r="R6" s="23"/>
      <c r="S6" s="23"/>
      <c r="T6" s="23"/>
      <c r="U6" s="23"/>
      <c r="V6" s="23"/>
      <c r="W6" s="24"/>
      <c r="X6" s="24"/>
      <c r="Y6" s="24"/>
      <c r="Z6" s="24"/>
      <c r="AA6" s="24"/>
      <c r="AB6" s="24"/>
      <c r="AC6" s="24"/>
      <c r="AD6" s="24"/>
      <c r="AE6" s="24"/>
      <c r="AJ6" s="25"/>
      <c r="AM6" s="26"/>
      <c r="AN6" s="26"/>
      <c r="AO6" s="26"/>
      <c r="AP6" s="26"/>
      <c r="AQ6" s="26"/>
      <c r="AR6" s="26"/>
      <c r="AS6" s="27"/>
    </row>
    <row r="7" spans="2:51" ht="36" x14ac:dyDescent="0.25">
      <c r="B7" s="332" t="s">
        <v>8</v>
      </c>
      <c r="C7" s="333"/>
      <c r="D7" s="332" t="s">
        <v>9</v>
      </c>
      <c r="E7" s="334"/>
      <c r="F7" s="334"/>
      <c r="G7" s="333"/>
      <c r="H7" s="214" t="s">
        <v>10</v>
      </c>
      <c r="I7" s="213" t="s">
        <v>11</v>
      </c>
      <c r="J7" s="213" t="s">
        <v>12</v>
      </c>
      <c r="K7" s="213" t="s">
        <v>13</v>
      </c>
      <c r="L7" s="13"/>
      <c r="M7" s="13"/>
      <c r="N7" s="13"/>
      <c r="O7" s="214" t="s">
        <v>14</v>
      </c>
      <c r="P7" s="332" t="s">
        <v>15</v>
      </c>
      <c r="Q7" s="334"/>
      <c r="R7" s="334"/>
      <c r="S7" s="334"/>
      <c r="T7" s="333"/>
      <c r="U7" s="345" t="s">
        <v>16</v>
      </c>
      <c r="V7" s="345"/>
      <c r="W7" s="213" t="s">
        <v>17</v>
      </c>
      <c r="X7" s="332" t="s">
        <v>18</v>
      </c>
      <c r="Y7" s="333"/>
      <c r="Z7" s="332" t="s">
        <v>19</v>
      </c>
      <c r="AA7" s="333"/>
      <c r="AB7" s="332" t="s">
        <v>20</v>
      </c>
      <c r="AC7" s="333"/>
      <c r="AD7" s="332" t="s">
        <v>21</v>
      </c>
      <c r="AE7" s="333"/>
      <c r="AF7" s="213" t="s">
        <v>22</v>
      </c>
      <c r="AG7" s="213" t="s">
        <v>23</v>
      </c>
      <c r="AH7" s="213" t="s">
        <v>24</v>
      </c>
      <c r="AI7" s="213" t="s">
        <v>25</v>
      </c>
      <c r="AJ7" s="332" t="s">
        <v>26</v>
      </c>
      <c r="AK7" s="334"/>
      <c r="AL7" s="334"/>
      <c r="AM7" s="334"/>
      <c r="AN7" s="333"/>
      <c r="AO7" s="332" t="s">
        <v>27</v>
      </c>
      <c r="AP7" s="334"/>
      <c r="AQ7" s="333"/>
      <c r="AR7" s="213" t="s">
        <v>28</v>
      </c>
      <c r="AS7" s="28"/>
      <c r="AT7" s="13"/>
      <c r="AU7" s="13"/>
      <c r="AV7" s="13"/>
      <c r="AW7" s="13"/>
      <c r="AX7" s="13"/>
      <c r="AY7" s="13"/>
    </row>
    <row r="8" spans="2:51" x14ac:dyDescent="0.25">
      <c r="B8" s="335">
        <v>42228</v>
      </c>
      <c r="C8" s="336"/>
      <c r="D8" s="337" t="s">
        <v>29</v>
      </c>
      <c r="E8" s="338"/>
      <c r="F8" s="338"/>
      <c r="G8" s="339"/>
      <c r="H8" s="29"/>
      <c r="I8" s="337" t="s">
        <v>29</v>
      </c>
      <c r="J8" s="338"/>
      <c r="K8" s="339"/>
      <c r="L8" s="30"/>
      <c r="M8" s="30"/>
      <c r="N8" s="30"/>
      <c r="O8" s="29" t="s">
        <v>30</v>
      </c>
      <c r="P8" s="29" t="s">
        <v>30</v>
      </c>
      <c r="Q8" s="29" t="s">
        <v>31</v>
      </c>
      <c r="R8" s="29" t="s">
        <v>31</v>
      </c>
      <c r="S8" s="29" t="s">
        <v>30</v>
      </c>
      <c r="T8" s="29" t="s">
        <v>32</v>
      </c>
      <c r="U8" s="340" t="s">
        <v>33</v>
      </c>
      <c r="V8" s="340"/>
      <c r="W8" s="31" t="s">
        <v>133</v>
      </c>
      <c r="X8" s="341">
        <v>0</v>
      </c>
      <c r="Y8" s="342"/>
      <c r="Z8" s="343" t="s">
        <v>35</v>
      </c>
      <c r="AA8" s="344"/>
      <c r="AB8" s="341">
        <v>1185</v>
      </c>
      <c r="AC8" s="342"/>
      <c r="AD8" s="346">
        <v>800</v>
      </c>
      <c r="AE8" s="347"/>
      <c r="AF8" s="29"/>
      <c r="AG8" s="31">
        <f>AG34-AG10</f>
        <v>26616</v>
      </c>
      <c r="AH8" s="32"/>
      <c r="AI8" s="32"/>
      <c r="AJ8" s="29" t="s">
        <v>36</v>
      </c>
      <c r="AK8" s="29" t="s">
        <v>36</v>
      </c>
      <c r="AL8" s="29" t="s">
        <v>36</v>
      </c>
      <c r="AM8" s="29" t="s">
        <v>36</v>
      </c>
      <c r="AN8" s="29" t="s">
        <v>36</v>
      </c>
      <c r="AO8" s="29" t="s">
        <v>36</v>
      </c>
      <c r="AP8" s="29" t="s">
        <v>31</v>
      </c>
      <c r="AQ8" s="29" t="s">
        <v>31</v>
      </c>
      <c r="AR8" s="29" t="s">
        <v>37</v>
      </c>
      <c r="AS8" s="28"/>
      <c r="AV8" s="33" t="s">
        <v>38</v>
      </c>
    </row>
    <row r="9" spans="2:51" ht="60" x14ac:dyDescent="0.25">
      <c r="B9" s="348" t="s">
        <v>39</v>
      </c>
      <c r="C9" s="348"/>
      <c r="D9" s="349" t="s">
        <v>40</v>
      </c>
      <c r="E9" s="350"/>
      <c r="F9" s="351" t="s">
        <v>41</v>
      </c>
      <c r="G9" s="350"/>
      <c r="H9" s="352" t="s">
        <v>42</v>
      </c>
      <c r="I9" s="348" t="s">
        <v>43</v>
      </c>
      <c r="J9" s="348"/>
      <c r="K9" s="348"/>
      <c r="L9" s="213" t="s">
        <v>44</v>
      </c>
      <c r="M9" s="345" t="s">
        <v>45</v>
      </c>
      <c r="N9" s="34" t="s">
        <v>46</v>
      </c>
      <c r="O9" s="353" t="s">
        <v>47</v>
      </c>
      <c r="P9" s="353" t="s">
        <v>48</v>
      </c>
      <c r="Q9" s="35" t="s">
        <v>49</v>
      </c>
      <c r="R9" s="360" t="s">
        <v>50</v>
      </c>
      <c r="S9" s="361"/>
      <c r="T9" s="362"/>
      <c r="U9" s="211" t="s">
        <v>51</v>
      </c>
      <c r="V9" s="211" t="s">
        <v>52</v>
      </c>
      <c r="W9" s="348" t="s">
        <v>53</v>
      </c>
      <c r="X9" s="366" t="s">
        <v>54</v>
      </c>
      <c r="Y9" s="367"/>
      <c r="Z9" s="367"/>
      <c r="AA9" s="367"/>
      <c r="AB9" s="367"/>
      <c r="AC9" s="367"/>
      <c r="AD9" s="367"/>
      <c r="AE9" s="368"/>
      <c r="AF9" s="209" t="s">
        <v>55</v>
      </c>
      <c r="AG9" s="209" t="s">
        <v>56</v>
      </c>
      <c r="AH9" s="355" t="s">
        <v>57</v>
      </c>
      <c r="AI9" s="369" t="s">
        <v>58</v>
      </c>
      <c r="AJ9" s="211" t="s">
        <v>59</v>
      </c>
      <c r="AK9" s="211" t="s">
        <v>60</v>
      </c>
      <c r="AL9" s="211" t="s">
        <v>61</v>
      </c>
      <c r="AM9" s="211" t="s">
        <v>62</v>
      </c>
      <c r="AN9" s="211" t="s">
        <v>63</v>
      </c>
      <c r="AO9" s="211" t="s">
        <v>64</v>
      </c>
      <c r="AP9" s="211" t="s">
        <v>65</v>
      </c>
      <c r="AQ9" s="353" t="s">
        <v>66</v>
      </c>
      <c r="AR9" s="211" t="s">
        <v>67</v>
      </c>
      <c r="AS9" s="355" t="s">
        <v>68</v>
      </c>
      <c r="AV9" s="36" t="s">
        <v>69</v>
      </c>
      <c r="AW9" s="36" t="s">
        <v>70</v>
      </c>
      <c r="AY9" s="37" t="s">
        <v>71</v>
      </c>
    </row>
    <row r="10" spans="2:51" x14ac:dyDescent="0.25">
      <c r="B10" s="211" t="s">
        <v>72</v>
      </c>
      <c r="C10" s="211" t="s">
        <v>73</v>
      </c>
      <c r="D10" s="211" t="s">
        <v>74</v>
      </c>
      <c r="E10" s="211" t="s">
        <v>75</v>
      </c>
      <c r="F10" s="211" t="s">
        <v>74</v>
      </c>
      <c r="G10" s="211" t="s">
        <v>75</v>
      </c>
      <c r="H10" s="352"/>
      <c r="I10" s="211" t="s">
        <v>75</v>
      </c>
      <c r="J10" s="211" t="s">
        <v>75</v>
      </c>
      <c r="K10" s="211" t="s">
        <v>75</v>
      </c>
      <c r="L10" s="29" t="s">
        <v>29</v>
      </c>
      <c r="M10" s="345"/>
      <c r="N10" s="29" t="s">
        <v>29</v>
      </c>
      <c r="O10" s="354"/>
      <c r="P10" s="354"/>
      <c r="Q10" s="2">
        <v>47378882</v>
      </c>
      <c r="R10" s="363"/>
      <c r="S10" s="364"/>
      <c r="T10" s="365"/>
      <c r="U10" s="211" t="s">
        <v>75</v>
      </c>
      <c r="V10" s="211" t="s">
        <v>75</v>
      </c>
      <c r="W10" s="348"/>
      <c r="X10" s="38" t="s">
        <v>76</v>
      </c>
      <c r="Y10" s="38" t="s">
        <v>77</v>
      </c>
      <c r="Z10" s="38" t="s">
        <v>78</v>
      </c>
      <c r="AA10" s="38" t="s">
        <v>79</v>
      </c>
      <c r="AB10" s="38" t="s">
        <v>80</v>
      </c>
      <c r="AC10" s="38" t="s">
        <v>81</v>
      </c>
      <c r="AD10" s="38" t="s">
        <v>82</v>
      </c>
      <c r="AE10" s="38" t="s">
        <v>83</v>
      </c>
      <c r="AF10" s="39"/>
      <c r="AG10" s="2">
        <v>39430636</v>
      </c>
      <c r="AH10" s="355"/>
      <c r="AI10" s="370"/>
      <c r="AJ10" s="211" t="s">
        <v>84</v>
      </c>
      <c r="AK10" s="211" t="s">
        <v>84</v>
      </c>
      <c r="AL10" s="211" t="s">
        <v>84</v>
      </c>
      <c r="AM10" s="211" t="s">
        <v>84</v>
      </c>
      <c r="AN10" s="211" t="s">
        <v>84</v>
      </c>
      <c r="AO10" s="211" t="s">
        <v>84</v>
      </c>
      <c r="AP10" s="2">
        <v>8931175</v>
      </c>
      <c r="AQ10" s="354"/>
      <c r="AR10" s="212" t="s">
        <v>85</v>
      </c>
      <c r="AS10" s="355"/>
      <c r="AV10" s="40" t="s">
        <v>86</v>
      </c>
      <c r="AW10" s="40" t="s">
        <v>87</v>
      </c>
      <c r="AY10" s="84" t="s">
        <v>126</v>
      </c>
    </row>
    <row r="11" spans="2:51" x14ac:dyDescent="0.25">
      <c r="B11" s="41">
        <v>2</v>
      </c>
      <c r="C11" s="41">
        <v>4.1666666666666664E-2</v>
      </c>
      <c r="D11" s="123">
        <v>3</v>
      </c>
      <c r="E11" s="42">
        <f>D11/1.42</f>
        <v>2.1126760563380285</v>
      </c>
      <c r="F11" s="110">
        <v>66</v>
      </c>
      <c r="G11" s="42">
        <f>F11/1.42</f>
        <v>46.478873239436624</v>
      </c>
      <c r="H11" s="43" t="s">
        <v>88</v>
      </c>
      <c r="I11" s="43">
        <f>J11-(2/1.42)</f>
        <v>41.549295774647888</v>
      </c>
      <c r="J11" s="44">
        <f>(F11-5)/1.42</f>
        <v>42.95774647887324</v>
      </c>
      <c r="K11" s="43">
        <f>J11+(6/1.42)</f>
        <v>47.183098591549296</v>
      </c>
      <c r="L11" s="45">
        <v>14</v>
      </c>
      <c r="M11" s="46" t="s">
        <v>89</v>
      </c>
      <c r="N11" s="46">
        <v>11.4</v>
      </c>
      <c r="O11" s="124">
        <v>107</v>
      </c>
      <c r="P11" s="124">
        <v>98</v>
      </c>
      <c r="Q11" s="124">
        <v>47383334</v>
      </c>
      <c r="R11" s="47">
        <f>IF(ISBLANK(Q11),"-",Q11-Q10)</f>
        <v>4452</v>
      </c>
      <c r="S11" s="48">
        <f>R11*24/1000</f>
        <v>106.848</v>
      </c>
      <c r="T11" s="48">
        <f>R11/1000</f>
        <v>4.452</v>
      </c>
      <c r="U11" s="125">
        <v>3.3</v>
      </c>
      <c r="V11" s="125">
        <f t="shared" ref="V11:V34" si="0">U11</f>
        <v>3.3</v>
      </c>
      <c r="W11" s="126" t="s">
        <v>125</v>
      </c>
      <c r="X11" s="128">
        <v>0</v>
      </c>
      <c r="Y11" s="128">
        <v>0</v>
      </c>
      <c r="Z11" s="128">
        <v>1188</v>
      </c>
      <c r="AA11" s="128">
        <v>0</v>
      </c>
      <c r="AB11" s="128">
        <v>1188</v>
      </c>
      <c r="AC11" s="49" t="s">
        <v>90</v>
      </c>
      <c r="AD11" s="49" t="s">
        <v>90</v>
      </c>
      <c r="AE11" s="49" t="s">
        <v>90</v>
      </c>
      <c r="AF11" s="127" t="s">
        <v>90</v>
      </c>
      <c r="AG11" s="127">
        <v>39431540</v>
      </c>
      <c r="AH11" s="50">
        <f>IF(ISBLANK(AG11),"-",AG11-AG10)</f>
        <v>904</v>
      </c>
      <c r="AI11" s="51">
        <f>AH11/T11</f>
        <v>203.05480682839175</v>
      </c>
      <c r="AJ11" s="108">
        <v>0</v>
      </c>
      <c r="AK11" s="108">
        <v>0</v>
      </c>
      <c r="AL11" s="108">
        <v>1</v>
      </c>
      <c r="AM11" s="108">
        <v>0</v>
      </c>
      <c r="AN11" s="108">
        <v>1</v>
      </c>
      <c r="AO11" s="108">
        <v>0</v>
      </c>
      <c r="AP11" s="128">
        <v>8932436</v>
      </c>
      <c r="AQ11" s="128">
        <f t="shared" ref="AQ11:AQ34" si="1">AP11-AP10</f>
        <v>1261</v>
      </c>
      <c r="AR11" s="52"/>
      <c r="AS11" s="53" t="s">
        <v>113</v>
      </c>
      <c r="AV11" s="40" t="s">
        <v>88</v>
      </c>
      <c r="AW11" s="40" t="s">
        <v>91</v>
      </c>
      <c r="AY11" s="84" t="s">
        <v>131</v>
      </c>
    </row>
    <row r="12" spans="2:51" x14ac:dyDescent="0.25">
      <c r="B12" s="41">
        <v>2.0416666666666701</v>
      </c>
      <c r="C12" s="41">
        <v>8.3333333333333329E-2</v>
      </c>
      <c r="D12" s="123">
        <v>4</v>
      </c>
      <c r="E12" s="42">
        <f t="shared" ref="E12:E34" si="2">D12/1.42</f>
        <v>2.8169014084507045</v>
      </c>
      <c r="F12" s="110">
        <v>66</v>
      </c>
      <c r="G12" s="42">
        <f t="shared" ref="G12:G34" si="3">F12/1.42</f>
        <v>46.478873239436624</v>
      </c>
      <c r="H12" s="43" t="s">
        <v>88</v>
      </c>
      <c r="I12" s="43">
        <f t="shared" ref="I12:I34" si="4">J12-(2/1.42)</f>
        <v>41.549295774647888</v>
      </c>
      <c r="J12" s="44">
        <f>(F12-5)/1.42</f>
        <v>42.95774647887324</v>
      </c>
      <c r="K12" s="43">
        <f>J12+(6/1.42)</f>
        <v>47.183098591549296</v>
      </c>
      <c r="L12" s="45">
        <v>14</v>
      </c>
      <c r="M12" s="46" t="s">
        <v>89</v>
      </c>
      <c r="N12" s="46">
        <v>11.2</v>
      </c>
      <c r="O12" s="124">
        <v>121</v>
      </c>
      <c r="P12" s="124">
        <v>103</v>
      </c>
      <c r="Q12" s="124">
        <v>47387618</v>
      </c>
      <c r="R12" s="47">
        <f t="shared" ref="R12:R34" si="5">IF(ISBLANK(Q12),"-",Q12-Q11)</f>
        <v>4284</v>
      </c>
      <c r="S12" s="48">
        <f t="shared" ref="S12:S34" si="6">R12*24/1000</f>
        <v>102.816</v>
      </c>
      <c r="T12" s="48">
        <f t="shared" ref="T12:T34" si="7">R12/1000</f>
        <v>4.2839999999999998</v>
      </c>
      <c r="U12" s="125">
        <v>3.4</v>
      </c>
      <c r="V12" s="125">
        <f t="shared" si="0"/>
        <v>3.4</v>
      </c>
      <c r="W12" s="126" t="s">
        <v>125</v>
      </c>
      <c r="X12" s="128">
        <v>0</v>
      </c>
      <c r="Y12" s="128">
        <v>0</v>
      </c>
      <c r="Z12" s="128">
        <v>1188</v>
      </c>
      <c r="AA12" s="128">
        <v>0</v>
      </c>
      <c r="AB12" s="128">
        <v>1188</v>
      </c>
      <c r="AC12" s="49" t="s">
        <v>90</v>
      </c>
      <c r="AD12" s="49" t="s">
        <v>90</v>
      </c>
      <c r="AE12" s="49" t="s">
        <v>90</v>
      </c>
      <c r="AF12" s="127" t="s">
        <v>90</v>
      </c>
      <c r="AG12" s="127">
        <v>39432413</v>
      </c>
      <c r="AH12" s="50">
        <f>IF(ISBLANK(AG12),"-",AG12-AG11)</f>
        <v>873</v>
      </c>
      <c r="AI12" s="51">
        <f t="shared" ref="AI12:AI34" si="8">AH12/T12</f>
        <v>203.78151260504202</v>
      </c>
      <c r="AJ12" s="108">
        <v>0</v>
      </c>
      <c r="AK12" s="108">
        <v>0</v>
      </c>
      <c r="AL12" s="108">
        <v>1</v>
      </c>
      <c r="AM12" s="108">
        <v>0</v>
      </c>
      <c r="AN12" s="108">
        <v>1</v>
      </c>
      <c r="AO12" s="108">
        <v>0</v>
      </c>
      <c r="AP12" s="128">
        <v>8932436</v>
      </c>
      <c r="AQ12" s="128">
        <f t="shared" si="1"/>
        <v>0</v>
      </c>
      <c r="AR12" s="54">
        <v>1.17</v>
      </c>
      <c r="AS12" s="53" t="s">
        <v>113</v>
      </c>
      <c r="AV12" s="40" t="s">
        <v>92</v>
      </c>
      <c r="AW12" s="40" t="s">
        <v>93</v>
      </c>
      <c r="AY12" s="84" t="s">
        <v>132</v>
      </c>
    </row>
    <row r="13" spans="2:51" x14ac:dyDescent="0.25">
      <c r="B13" s="41">
        <v>2.0833333333333299</v>
      </c>
      <c r="C13" s="41">
        <v>0.125</v>
      </c>
      <c r="D13" s="123">
        <v>3</v>
      </c>
      <c r="E13" s="42">
        <f t="shared" si="2"/>
        <v>2.1126760563380285</v>
      </c>
      <c r="F13" s="110">
        <v>66</v>
      </c>
      <c r="G13" s="42">
        <f t="shared" si="3"/>
        <v>46.478873239436624</v>
      </c>
      <c r="H13" s="43" t="s">
        <v>88</v>
      </c>
      <c r="I13" s="43">
        <f t="shared" si="4"/>
        <v>41.549295774647888</v>
      </c>
      <c r="J13" s="44">
        <f>(F13-5)/1.42</f>
        <v>42.95774647887324</v>
      </c>
      <c r="K13" s="43">
        <f>J13+(6/1.42)</f>
        <v>47.183098591549296</v>
      </c>
      <c r="L13" s="45">
        <v>14</v>
      </c>
      <c r="M13" s="46" t="s">
        <v>89</v>
      </c>
      <c r="N13" s="46">
        <v>11.2</v>
      </c>
      <c r="O13" s="124">
        <v>119</v>
      </c>
      <c r="P13" s="124">
        <v>100</v>
      </c>
      <c r="Q13" s="124">
        <v>47391740</v>
      </c>
      <c r="R13" s="47">
        <f t="shared" si="5"/>
        <v>4122</v>
      </c>
      <c r="S13" s="48">
        <f t="shared" si="6"/>
        <v>98.927999999999997</v>
      </c>
      <c r="T13" s="48">
        <f t="shared" si="7"/>
        <v>4.1219999999999999</v>
      </c>
      <c r="U13" s="125">
        <v>3.4</v>
      </c>
      <c r="V13" s="125">
        <f t="shared" si="0"/>
        <v>3.4</v>
      </c>
      <c r="W13" s="126" t="s">
        <v>125</v>
      </c>
      <c r="X13" s="128">
        <v>0</v>
      </c>
      <c r="Y13" s="128">
        <v>0</v>
      </c>
      <c r="Z13" s="128">
        <v>1188</v>
      </c>
      <c r="AA13" s="128">
        <v>0</v>
      </c>
      <c r="AB13" s="128">
        <v>1188</v>
      </c>
      <c r="AC13" s="49" t="s">
        <v>90</v>
      </c>
      <c r="AD13" s="49" t="s">
        <v>90</v>
      </c>
      <c r="AE13" s="49" t="s">
        <v>90</v>
      </c>
      <c r="AF13" s="127" t="s">
        <v>90</v>
      </c>
      <c r="AG13" s="127">
        <v>39433286</v>
      </c>
      <c r="AH13" s="50">
        <f>IF(ISBLANK(AG13),"-",AG13-AG12)</f>
        <v>873</v>
      </c>
      <c r="AI13" s="51">
        <f t="shared" si="8"/>
        <v>211.79039301310044</v>
      </c>
      <c r="AJ13" s="108">
        <v>0</v>
      </c>
      <c r="AK13" s="108">
        <v>0</v>
      </c>
      <c r="AL13" s="108">
        <v>1</v>
      </c>
      <c r="AM13" s="108">
        <v>0</v>
      </c>
      <c r="AN13" s="108">
        <v>1</v>
      </c>
      <c r="AO13" s="108">
        <v>0</v>
      </c>
      <c r="AP13" s="128">
        <v>8932436</v>
      </c>
      <c r="AQ13" s="128">
        <f t="shared" si="1"/>
        <v>0</v>
      </c>
      <c r="AR13" s="52"/>
      <c r="AS13" s="53" t="s">
        <v>113</v>
      </c>
      <c r="AV13" s="40" t="s">
        <v>94</v>
      </c>
      <c r="AW13" s="40" t="s">
        <v>95</v>
      </c>
      <c r="AY13" s="84" t="s">
        <v>129</v>
      </c>
    </row>
    <row r="14" spans="2:51" x14ac:dyDescent="0.25">
      <c r="B14" s="41">
        <v>2.125</v>
      </c>
      <c r="C14" s="41">
        <v>0.16666666666666699</v>
      </c>
      <c r="D14" s="123">
        <v>4</v>
      </c>
      <c r="E14" s="42">
        <f t="shared" si="2"/>
        <v>2.8169014084507045</v>
      </c>
      <c r="F14" s="110">
        <v>66</v>
      </c>
      <c r="G14" s="42">
        <f t="shared" si="3"/>
        <v>46.478873239436624</v>
      </c>
      <c r="H14" s="43" t="s">
        <v>88</v>
      </c>
      <c r="I14" s="43">
        <f t="shared" si="4"/>
        <v>41.549295774647888</v>
      </c>
      <c r="J14" s="44">
        <f>(F14-5)/1.42</f>
        <v>42.95774647887324</v>
      </c>
      <c r="K14" s="43">
        <f>J14+(6/1.42)</f>
        <v>47.183098591549296</v>
      </c>
      <c r="L14" s="45">
        <v>14</v>
      </c>
      <c r="M14" s="46" t="s">
        <v>89</v>
      </c>
      <c r="N14" s="46">
        <v>12.8</v>
      </c>
      <c r="O14" s="124">
        <v>110</v>
      </c>
      <c r="P14" s="124">
        <v>101</v>
      </c>
      <c r="Q14" s="124">
        <v>47395868</v>
      </c>
      <c r="R14" s="47">
        <f t="shared" si="5"/>
        <v>4128</v>
      </c>
      <c r="S14" s="48">
        <f t="shared" si="6"/>
        <v>99.072000000000003</v>
      </c>
      <c r="T14" s="48">
        <f t="shared" si="7"/>
        <v>4.1280000000000001</v>
      </c>
      <c r="U14" s="125">
        <v>3.4</v>
      </c>
      <c r="V14" s="125">
        <f t="shared" si="0"/>
        <v>3.4</v>
      </c>
      <c r="W14" s="126" t="s">
        <v>125</v>
      </c>
      <c r="X14" s="128">
        <v>0</v>
      </c>
      <c r="Y14" s="128">
        <v>0</v>
      </c>
      <c r="Z14" s="128">
        <v>1188</v>
      </c>
      <c r="AA14" s="128">
        <v>0</v>
      </c>
      <c r="AB14" s="128">
        <v>1188</v>
      </c>
      <c r="AC14" s="49" t="s">
        <v>90</v>
      </c>
      <c r="AD14" s="49" t="s">
        <v>90</v>
      </c>
      <c r="AE14" s="49" t="s">
        <v>90</v>
      </c>
      <c r="AF14" s="127" t="s">
        <v>90</v>
      </c>
      <c r="AG14" s="127">
        <v>39434157</v>
      </c>
      <c r="AH14" s="50">
        <f t="shared" ref="AH14:AH34" si="9">IF(ISBLANK(AG14),"-",AG14-AG13)</f>
        <v>871</v>
      </c>
      <c r="AI14" s="51">
        <f t="shared" si="8"/>
        <v>210.99806201550388</v>
      </c>
      <c r="AJ14" s="108">
        <v>0</v>
      </c>
      <c r="AK14" s="108">
        <v>0</v>
      </c>
      <c r="AL14" s="108">
        <v>1</v>
      </c>
      <c r="AM14" s="108">
        <v>0</v>
      </c>
      <c r="AN14" s="108">
        <v>1</v>
      </c>
      <c r="AO14" s="108">
        <v>0</v>
      </c>
      <c r="AP14" s="128">
        <v>8932436</v>
      </c>
      <c r="AQ14" s="128">
        <f t="shared" si="1"/>
        <v>0</v>
      </c>
      <c r="AR14" s="52"/>
      <c r="AS14" s="53" t="s">
        <v>113</v>
      </c>
      <c r="AT14" s="55"/>
      <c r="AV14" s="40" t="s">
        <v>96</v>
      </c>
      <c r="AW14" s="40" t="s">
        <v>97</v>
      </c>
    </row>
    <row r="15" spans="2:51" x14ac:dyDescent="0.25">
      <c r="B15" s="41">
        <v>2.1666666666666701</v>
      </c>
      <c r="C15" s="41">
        <v>0.20833333333333301</v>
      </c>
      <c r="D15" s="123">
        <v>2</v>
      </c>
      <c r="E15" s="42">
        <f t="shared" si="2"/>
        <v>1.4084507042253522</v>
      </c>
      <c r="F15" s="110">
        <v>66</v>
      </c>
      <c r="G15" s="42">
        <f t="shared" si="3"/>
        <v>46.478873239436624</v>
      </c>
      <c r="H15" s="43" t="s">
        <v>88</v>
      </c>
      <c r="I15" s="43">
        <f t="shared" si="4"/>
        <v>41.549295774647888</v>
      </c>
      <c r="J15" s="44">
        <f>(F15-5)/1.42</f>
        <v>42.95774647887324</v>
      </c>
      <c r="K15" s="43">
        <f>J15+(6/1.42)</f>
        <v>47.183098591549296</v>
      </c>
      <c r="L15" s="45">
        <v>18</v>
      </c>
      <c r="M15" s="46" t="s">
        <v>89</v>
      </c>
      <c r="N15" s="46">
        <v>13.1</v>
      </c>
      <c r="O15" s="124">
        <v>103</v>
      </c>
      <c r="P15" s="124">
        <v>102</v>
      </c>
      <c r="Q15" s="124">
        <v>47399994</v>
      </c>
      <c r="R15" s="47">
        <f t="shared" si="5"/>
        <v>4126</v>
      </c>
      <c r="S15" s="48">
        <f t="shared" si="6"/>
        <v>99.024000000000001</v>
      </c>
      <c r="T15" s="48">
        <f t="shared" si="7"/>
        <v>4.1260000000000003</v>
      </c>
      <c r="U15" s="125">
        <v>3.4</v>
      </c>
      <c r="V15" s="125">
        <f t="shared" si="0"/>
        <v>3.4</v>
      </c>
      <c r="W15" s="126" t="s">
        <v>125</v>
      </c>
      <c r="X15" s="128">
        <v>0</v>
      </c>
      <c r="Y15" s="128">
        <v>0</v>
      </c>
      <c r="Z15" s="128">
        <v>1188</v>
      </c>
      <c r="AA15" s="128">
        <v>0</v>
      </c>
      <c r="AB15" s="128">
        <v>1188</v>
      </c>
      <c r="AC15" s="49" t="s">
        <v>90</v>
      </c>
      <c r="AD15" s="49" t="s">
        <v>90</v>
      </c>
      <c r="AE15" s="49" t="s">
        <v>90</v>
      </c>
      <c r="AF15" s="127" t="s">
        <v>90</v>
      </c>
      <c r="AG15" s="127">
        <v>39435040</v>
      </c>
      <c r="AH15" s="50">
        <f t="shared" si="9"/>
        <v>883</v>
      </c>
      <c r="AI15" s="51">
        <f t="shared" si="8"/>
        <v>214.00872515753755</v>
      </c>
      <c r="AJ15" s="108">
        <v>0</v>
      </c>
      <c r="AK15" s="108">
        <v>0</v>
      </c>
      <c r="AL15" s="108">
        <v>1</v>
      </c>
      <c r="AM15" s="108">
        <v>0</v>
      </c>
      <c r="AN15" s="108">
        <v>1</v>
      </c>
      <c r="AO15" s="108">
        <v>0</v>
      </c>
      <c r="AP15" s="128">
        <v>8932436</v>
      </c>
      <c r="AQ15" s="128">
        <f t="shared" si="1"/>
        <v>0</v>
      </c>
      <c r="AR15" s="52"/>
      <c r="AS15" s="53" t="s">
        <v>113</v>
      </c>
      <c r="AV15" s="40" t="s">
        <v>98</v>
      </c>
      <c r="AW15" s="40" t="s">
        <v>99</v>
      </c>
      <c r="AY15" s="107"/>
    </row>
    <row r="16" spans="2:51" x14ac:dyDescent="0.25">
      <c r="B16" s="41">
        <v>2.2083333333333299</v>
      </c>
      <c r="C16" s="41">
        <v>0.25</v>
      </c>
      <c r="D16" s="123">
        <v>3</v>
      </c>
      <c r="E16" s="42">
        <f t="shared" si="2"/>
        <v>2.1126760563380285</v>
      </c>
      <c r="F16" s="110">
        <v>66</v>
      </c>
      <c r="G16" s="42">
        <f t="shared" si="3"/>
        <v>46.478873239436624</v>
      </c>
      <c r="H16" s="43" t="s">
        <v>88</v>
      </c>
      <c r="I16" s="43">
        <f t="shared" si="4"/>
        <v>45.070422535211272</v>
      </c>
      <c r="J16" s="44">
        <f t="shared" ref="J16:J25" si="10">F16/1.42</f>
        <v>46.478873239436624</v>
      </c>
      <c r="K16" s="43">
        <f>J16+1.42</f>
        <v>47.898873239436625</v>
      </c>
      <c r="L16" s="45">
        <v>19</v>
      </c>
      <c r="M16" s="46" t="s">
        <v>100</v>
      </c>
      <c r="N16" s="46">
        <v>13.1</v>
      </c>
      <c r="O16" s="124">
        <v>105</v>
      </c>
      <c r="P16" s="124">
        <v>101</v>
      </c>
      <c r="Q16" s="124">
        <v>47404246</v>
      </c>
      <c r="R16" s="47">
        <f t="shared" si="5"/>
        <v>4252</v>
      </c>
      <c r="S16" s="48">
        <f t="shared" si="6"/>
        <v>102.048</v>
      </c>
      <c r="T16" s="48">
        <f t="shared" si="7"/>
        <v>4.2519999999999998</v>
      </c>
      <c r="U16" s="125">
        <v>3.4</v>
      </c>
      <c r="V16" s="125">
        <f t="shared" si="0"/>
        <v>3.4</v>
      </c>
      <c r="W16" s="126" t="s">
        <v>125</v>
      </c>
      <c r="X16" s="128">
        <v>0</v>
      </c>
      <c r="Y16" s="128">
        <v>0</v>
      </c>
      <c r="Z16" s="128">
        <v>1188</v>
      </c>
      <c r="AA16" s="128">
        <v>0</v>
      </c>
      <c r="AB16" s="128">
        <v>1188</v>
      </c>
      <c r="AC16" s="49" t="s">
        <v>90</v>
      </c>
      <c r="AD16" s="49" t="s">
        <v>90</v>
      </c>
      <c r="AE16" s="49" t="s">
        <v>90</v>
      </c>
      <c r="AF16" s="127" t="s">
        <v>90</v>
      </c>
      <c r="AG16" s="127">
        <v>39435908</v>
      </c>
      <c r="AH16" s="50">
        <f t="shared" si="9"/>
        <v>868</v>
      </c>
      <c r="AI16" s="51">
        <f t="shared" si="8"/>
        <v>204.13922859830669</v>
      </c>
      <c r="AJ16" s="108">
        <v>0</v>
      </c>
      <c r="AK16" s="108">
        <v>0</v>
      </c>
      <c r="AL16" s="108">
        <v>1</v>
      </c>
      <c r="AM16" s="108">
        <v>0</v>
      </c>
      <c r="AN16" s="108">
        <v>1</v>
      </c>
      <c r="AO16" s="108">
        <v>0</v>
      </c>
      <c r="AP16" s="128">
        <v>8932436</v>
      </c>
      <c r="AQ16" s="128">
        <f t="shared" si="1"/>
        <v>0</v>
      </c>
      <c r="AR16" s="54">
        <v>0.93</v>
      </c>
      <c r="AS16" s="53" t="s">
        <v>101</v>
      </c>
      <c r="AV16" s="40" t="s">
        <v>102</v>
      </c>
      <c r="AW16" s="40" t="s">
        <v>103</v>
      </c>
      <c r="AY16" s="107"/>
    </row>
    <row r="17" spans="1:51" x14ac:dyDescent="0.25">
      <c r="B17" s="41">
        <v>2.25</v>
      </c>
      <c r="C17" s="41">
        <v>0.29166666666666702</v>
      </c>
      <c r="D17" s="123">
        <v>0</v>
      </c>
      <c r="E17" s="42">
        <f t="shared" si="2"/>
        <v>0</v>
      </c>
      <c r="F17" s="93">
        <v>73</v>
      </c>
      <c r="G17" s="42">
        <f t="shared" si="3"/>
        <v>51.408450704225352</v>
      </c>
      <c r="H17" s="43" t="s">
        <v>88</v>
      </c>
      <c r="I17" s="43">
        <f t="shared" si="4"/>
        <v>50</v>
      </c>
      <c r="J17" s="44">
        <f t="shared" si="10"/>
        <v>51.408450704225352</v>
      </c>
      <c r="K17" s="43">
        <f t="shared" ref="K17:K22" si="11">J17+1.42</f>
        <v>52.828450704225354</v>
      </c>
      <c r="L17" s="45">
        <v>19</v>
      </c>
      <c r="M17" s="46" t="s">
        <v>100</v>
      </c>
      <c r="N17" s="46">
        <v>16.7</v>
      </c>
      <c r="O17" s="124">
        <v>124</v>
      </c>
      <c r="P17" s="124">
        <v>115</v>
      </c>
      <c r="Q17" s="124">
        <v>47409219</v>
      </c>
      <c r="R17" s="47">
        <f t="shared" si="5"/>
        <v>4973</v>
      </c>
      <c r="S17" s="48">
        <f t="shared" si="6"/>
        <v>119.352</v>
      </c>
      <c r="T17" s="48">
        <f t="shared" si="7"/>
        <v>4.9729999999999999</v>
      </c>
      <c r="U17" s="125">
        <v>3.5</v>
      </c>
      <c r="V17" s="125">
        <f t="shared" si="0"/>
        <v>3.5</v>
      </c>
      <c r="W17" s="126" t="s">
        <v>133</v>
      </c>
      <c r="X17" s="128">
        <v>0</v>
      </c>
      <c r="Y17" s="128">
        <v>1001</v>
      </c>
      <c r="Z17" s="128">
        <v>1188</v>
      </c>
      <c r="AA17" s="128">
        <v>1185</v>
      </c>
      <c r="AB17" s="128">
        <v>1188</v>
      </c>
      <c r="AC17" s="49" t="s">
        <v>90</v>
      </c>
      <c r="AD17" s="49" t="s">
        <v>90</v>
      </c>
      <c r="AE17" s="49" t="s">
        <v>90</v>
      </c>
      <c r="AF17" s="127" t="s">
        <v>90</v>
      </c>
      <c r="AG17" s="127">
        <v>39437140</v>
      </c>
      <c r="AH17" s="50">
        <f t="shared" si="9"/>
        <v>1232</v>
      </c>
      <c r="AI17" s="51">
        <f t="shared" si="8"/>
        <v>247.73778403378242</v>
      </c>
      <c r="AJ17" s="108">
        <v>0</v>
      </c>
      <c r="AK17" s="108">
        <v>1</v>
      </c>
      <c r="AL17" s="108">
        <v>1</v>
      </c>
      <c r="AM17" s="108">
        <v>1</v>
      </c>
      <c r="AN17" s="108">
        <v>1</v>
      </c>
      <c r="AO17" s="108">
        <v>0</v>
      </c>
      <c r="AP17" s="128">
        <v>8932436</v>
      </c>
      <c r="AQ17" s="128">
        <f t="shared" si="1"/>
        <v>0</v>
      </c>
      <c r="AR17" s="52"/>
      <c r="AS17" s="53" t="s">
        <v>101</v>
      </c>
      <c r="AT17" s="55"/>
      <c r="AV17" s="40" t="s">
        <v>104</v>
      </c>
      <c r="AW17" s="40" t="s">
        <v>105</v>
      </c>
      <c r="AY17" s="111"/>
    </row>
    <row r="18" spans="1:51" x14ac:dyDescent="0.25">
      <c r="B18" s="41">
        <v>2.2916666666666701</v>
      </c>
      <c r="C18" s="41">
        <v>0.33333333333333298</v>
      </c>
      <c r="D18" s="123">
        <v>-1</v>
      </c>
      <c r="E18" s="42">
        <f t="shared" si="2"/>
        <v>-0.70422535211267612</v>
      </c>
      <c r="F18" s="93">
        <v>73</v>
      </c>
      <c r="G18" s="42">
        <f t="shared" si="3"/>
        <v>51.408450704225352</v>
      </c>
      <c r="H18" s="43" t="s">
        <v>88</v>
      </c>
      <c r="I18" s="43">
        <f t="shared" si="4"/>
        <v>50</v>
      </c>
      <c r="J18" s="44">
        <f t="shared" si="10"/>
        <v>51.408450704225352</v>
      </c>
      <c r="K18" s="43">
        <f t="shared" si="11"/>
        <v>52.828450704225354</v>
      </c>
      <c r="L18" s="45">
        <v>19</v>
      </c>
      <c r="M18" s="46" t="s">
        <v>100</v>
      </c>
      <c r="N18" s="46">
        <v>17.3</v>
      </c>
      <c r="O18" s="124">
        <v>123</v>
      </c>
      <c r="P18" s="124">
        <v>112</v>
      </c>
      <c r="Q18" s="124">
        <v>47413939</v>
      </c>
      <c r="R18" s="47">
        <f t="shared" si="5"/>
        <v>4720</v>
      </c>
      <c r="S18" s="48">
        <f t="shared" si="6"/>
        <v>113.28</v>
      </c>
      <c r="T18" s="48">
        <f t="shared" si="7"/>
        <v>4.72</v>
      </c>
      <c r="U18" s="125">
        <v>3.8</v>
      </c>
      <c r="V18" s="125">
        <f t="shared" si="0"/>
        <v>3.8</v>
      </c>
      <c r="W18" s="126" t="s">
        <v>133</v>
      </c>
      <c r="X18" s="128">
        <v>0</v>
      </c>
      <c r="Y18" s="128">
        <v>1001</v>
      </c>
      <c r="Z18" s="128">
        <v>1188</v>
      </c>
      <c r="AA18" s="128">
        <v>1185</v>
      </c>
      <c r="AB18" s="128">
        <v>1188</v>
      </c>
      <c r="AC18" s="49" t="s">
        <v>90</v>
      </c>
      <c r="AD18" s="49" t="s">
        <v>90</v>
      </c>
      <c r="AE18" s="49" t="s">
        <v>90</v>
      </c>
      <c r="AF18" s="127" t="s">
        <v>90</v>
      </c>
      <c r="AG18" s="127">
        <v>39438332</v>
      </c>
      <c r="AH18" s="50">
        <f t="shared" si="9"/>
        <v>1192</v>
      </c>
      <c r="AI18" s="51">
        <f t="shared" si="8"/>
        <v>252.54237288135596</v>
      </c>
      <c r="AJ18" s="108">
        <v>0</v>
      </c>
      <c r="AK18" s="108">
        <v>1</v>
      </c>
      <c r="AL18" s="108">
        <v>1</v>
      </c>
      <c r="AM18" s="108">
        <v>1</v>
      </c>
      <c r="AN18" s="108">
        <v>1</v>
      </c>
      <c r="AO18" s="108">
        <v>0</v>
      </c>
      <c r="AP18" s="128">
        <v>8932436</v>
      </c>
      <c r="AQ18" s="128">
        <f t="shared" si="1"/>
        <v>0</v>
      </c>
      <c r="AR18" s="52"/>
      <c r="AS18" s="53" t="s">
        <v>101</v>
      </c>
      <c r="AV18" s="40" t="s">
        <v>106</v>
      </c>
      <c r="AW18" s="40" t="s">
        <v>107</v>
      </c>
      <c r="AY18" s="111"/>
    </row>
    <row r="19" spans="1:51" x14ac:dyDescent="0.25">
      <c r="B19" s="41">
        <v>2.3333333333333299</v>
      </c>
      <c r="C19" s="41">
        <v>0.375</v>
      </c>
      <c r="D19" s="123">
        <v>-1</v>
      </c>
      <c r="E19" s="42">
        <f t="shared" si="2"/>
        <v>-0.70422535211267612</v>
      </c>
      <c r="F19" s="93">
        <v>73</v>
      </c>
      <c r="G19" s="42">
        <f t="shared" si="3"/>
        <v>51.408450704225352</v>
      </c>
      <c r="H19" s="43" t="s">
        <v>88</v>
      </c>
      <c r="I19" s="43">
        <f t="shared" si="4"/>
        <v>50</v>
      </c>
      <c r="J19" s="44">
        <f t="shared" si="10"/>
        <v>51.408450704225352</v>
      </c>
      <c r="K19" s="43">
        <f t="shared" si="11"/>
        <v>52.828450704225354</v>
      </c>
      <c r="L19" s="45">
        <v>19</v>
      </c>
      <c r="M19" s="46" t="s">
        <v>100</v>
      </c>
      <c r="N19" s="46">
        <v>18.399999999999999</v>
      </c>
      <c r="O19" s="124">
        <v>124</v>
      </c>
      <c r="P19" s="124">
        <v>108</v>
      </c>
      <c r="Q19" s="124">
        <v>47418659</v>
      </c>
      <c r="R19" s="47">
        <f t="shared" si="5"/>
        <v>4720</v>
      </c>
      <c r="S19" s="48">
        <f t="shared" si="6"/>
        <v>113.28</v>
      </c>
      <c r="T19" s="48">
        <f t="shared" si="7"/>
        <v>4.72</v>
      </c>
      <c r="U19" s="125">
        <v>4.0999999999999996</v>
      </c>
      <c r="V19" s="125">
        <f t="shared" si="0"/>
        <v>4.0999999999999996</v>
      </c>
      <c r="W19" s="126" t="s">
        <v>133</v>
      </c>
      <c r="X19" s="128">
        <v>0</v>
      </c>
      <c r="Y19" s="128">
        <v>952</v>
      </c>
      <c r="Z19" s="128">
        <v>1188</v>
      </c>
      <c r="AA19" s="128">
        <v>1185</v>
      </c>
      <c r="AB19" s="128">
        <v>1188</v>
      </c>
      <c r="AC19" s="49" t="s">
        <v>90</v>
      </c>
      <c r="AD19" s="49" t="s">
        <v>90</v>
      </c>
      <c r="AE19" s="49" t="s">
        <v>90</v>
      </c>
      <c r="AF19" s="127" t="s">
        <v>90</v>
      </c>
      <c r="AG19" s="127">
        <v>39439524</v>
      </c>
      <c r="AH19" s="50">
        <f t="shared" si="9"/>
        <v>1192</v>
      </c>
      <c r="AI19" s="51">
        <f t="shared" si="8"/>
        <v>252.54237288135596</v>
      </c>
      <c r="AJ19" s="108">
        <v>0</v>
      </c>
      <c r="AK19" s="108">
        <v>1</v>
      </c>
      <c r="AL19" s="108">
        <v>1</v>
      </c>
      <c r="AM19" s="108">
        <v>1</v>
      </c>
      <c r="AN19" s="108">
        <v>1</v>
      </c>
      <c r="AO19" s="108">
        <v>0</v>
      </c>
      <c r="AP19" s="128">
        <v>8932436</v>
      </c>
      <c r="AQ19" s="128">
        <f t="shared" si="1"/>
        <v>0</v>
      </c>
      <c r="AR19" s="52"/>
      <c r="AS19" s="53" t="s">
        <v>101</v>
      </c>
      <c r="AV19" s="40" t="s">
        <v>108</v>
      </c>
      <c r="AW19" s="40" t="s">
        <v>109</v>
      </c>
      <c r="AY19" s="111"/>
    </row>
    <row r="20" spans="1:51" x14ac:dyDescent="0.25">
      <c r="B20" s="41">
        <v>2.375</v>
      </c>
      <c r="C20" s="41">
        <v>0.41666666666666669</v>
      </c>
      <c r="D20" s="123">
        <v>-1</v>
      </c>
      <c r="E20" s="42">
        <f t="shared" si="2"/>
        <v>-0.70422535211267612</v>
      </c>
      <c r="F20" s="93">
        <v>73</v>
      </c>
      <c r="G20" s="42">
        <f t="shared" si="3"/>
        <v>51.408450704225352</v>
      </c>
      <c r="H20" s="43" t="s">
        <v>88</v>
      </c>
      <c r="I20" s="43">
        <f t="shared" si="4"/>
        <v>50</v>
      </c>
      <c r="J20" s="44">
        <f t="shared" si="10"/>
        <v>51.408450704225352</v>
      </c>
      <c r="K20" s="43">
        <f t="shared" si="11"/>
        <v>52.828450704225354</v>
      </c>
      <c r="L20" s="45">
        <v>19</v>
      </c>
      <c r="M20" s="46" t="s">
        <v>100</v>
      </c>
      <c r="N20" s="46">
        <v>17.7</v>
      </c>
      <c r="O20" s="124">
        <v>126</v>
      </c>
      <c r="P20" s="124">
        <v>120</v>
      </c>
      <c r="Q20" s="124">
        <v>47423678</v>
      </c>
      <c r="R20" s="47">
        <f t="shared" si="5"/>
        <v>5019</v>
      </c>
      <c r="S20" s="48">
        <f t="shared" si="6"/>
        <v>120.456</v>
      </c>
      <c r="T20" s="48">
        <f t="shared" si="7"/>
        <v>5.0190000000000001</v>
      </c>
      <c r="U20" s="125">
        <v>4.2</v>
      </c>
      <c r="V20" s="125">
        <v>7.6</v>
      </c>
      <c r="W20" s="126" t="s">
        <v>133</v>
      </c>
      <c r="X20" s="128">
        <v>0</v>
      </c>
      <c r="Y20" s="128">
        <v>952</v>
      </c>
      <c r="Z20" s="128">
        <v>1188</v>
      </c>
      <c r="AA20" s="128">
        <v>1185</v>
      </c>
      <c r="AB20" s="128">
        <v>1188</v>
      </c>
      <c r="AC20" s="49" t="s">
        <v>90</v>
      </c>
      <c r="AD20" s="49" t="s">
        <v>90</v>
      </c>
      <c r="AE20" s="49" t="s">
        <v>90</v>
      </c>
      <c r="AF20" s="127" t="s">
        <v>90</v>
      </c>
      <c r="AG20" s="127">
        <v>39440564</v>
      </c>
      <c r="AH20" s="50">
        <f t="shared" si="9"/>
        <v>1040</v>
      </c>
      <c r="AI20" s="51">
        <f t="shared" si="8"/>
        <v>207.21259214983064</v>
      </c>
      <c r="AJ20" s="108">
        <v>0</v>
      </c>
      <c r="AK20" s="108">
        <v>1</v>
      </c>
      <c r="AL20" s="108">
        <v>1</v>
      </c>
      <c r="AM20" s="108">
        <v>1</v>
      </c>
      <c r="AN20" s="108">
        <v>1</v>
      </c>
      <c r="AO20" s="108">
        <v>0</v>
      </c>
      <c r="AP20" s="128">
        <v>8932436</v>
      </c>
      <c r="AQ20" s="128">
        <f t="shared" si="1"/>
        <v>0</v>
      </c>
      <c r="AR20" s="54">
        <v>1.06</v>
      </c>
      <c r="AS20" s="53" t="s">
        <v>101</v>
      </c>
      <c r="AY20" s="111"/>
    </row>
    <row r="21" spans="1:51" x14ac:dyDescent="0.25">
      <c r="B21" s="41">
        <v>2.4166666666666701</v>
      </c>
      <c r="C21" s="41">
        <v>0.45833333333333298</v>
      </c>
      <c r="D21" s="123">
        <v>0</v>
      </c>
      <c r="E21" s="42">
        <f t="shared" si="2"/>
        <v>0</v>
      </c>
      <c r="F21" s="93">
        <v>68</v>
      </c>
      <c r="G21" s="42">
        <f t="shared" si="3"/>
        <v>47.887323943661976</v>
      </c>
      <c r="H21" s="43" t="s">
        <v>88</v>
      </c>
      <c r="I21" s="43">
        <f t="shared" si="4"/>
        <v>46.478873239436624</v>
      </c>
      <c r="J21" s="44">
        <f t="shared" si="10"/>
        <v>47.887323943661976</v>
      </c>
      <c r="K21" s="43">
        <f t="shared" si="11"/>
        <v>49.307323943661977</v>
      </c>
      <c r="L21" s="45">
        <v>19</v>
      </c>
      <c r="M21" s="46" t="s">
        <v>100</v>
      </c>
      <c r="N21" s="46">
        <v>17.7</v>
      </c>
      <c r="O21" s="124">
        <v>137</v>
      </c>
      <c r="P21" s="124">
        <v>131</v>
      </c>
      <c r="Q21" s="124">
        <v>47428674</v>
      </c>
      <c r="R21" s="47">
        <f t="shared" si="5"/>
        <v>4996</v>
      </c>
      <c r="S21" s="48">
        <f t="shared" si="6"/>
        <v>119.904</v>
      </c>
      <c r="T21" s="48">
        <f t="shared" si="7"/>
        <v>4.9960000000000004</v>
      </c>
      <c r="U21" s="125">
        <v>4.3</v>
      </c>
      <c r="V21" s="125">
        <v>6.9</v>
      </c>
      <c r="W21" s="126" t="s">
        <v>171</v>
      </c>
      <c r="X21" s="128">
        <v>0</v>
      </c>
      <c r="Y21" s="128">
        <v>0</v>
      </c>
      <c r="Z21" s="128">
        <v>1188</v>
      </c>
      <c r="AA21" s="128">
        <v>1185</v>
      </c>
      <c r="AB21" s="128">
        <v>1188</v>
      </c>
      <c r="AC21" s="49" t="s">
        <v>90</v>
      </c>
      <c r="AD21" s="49" t="s">
        <v>90</v>
      </c>
      <c r="AE21" s="49" t="s">
        <v>90</v>
      </c>
      <c r="AF21" s="127" t="s">
        <v>90</v>
      </c>
      <c r="AG21" s="127">
        <v>39441936</v>
      </c>
      <c r="AH21" s="50">
        <f t="shared" si="9"/>
        <v>1372</v>
      </c>
      <c r="AI21" s="51">
        <f t="shared" si="8"/>
        <v>274.61969575660527</v>
      </c>
      <c r="AJ21" s="108">
        <v>0</v>
      </c>
      <c r="AK21" s="108">
        <v>0</v>
      </c>
      <c r="AL21" s="108">
        <v>1</v>
      </c>
      <c r="AM21" s="108">
        <v>1</v>
      </c>
      <c r="AN21" s="108">
        <v>1</v>
      </c>
      <c r="AO21" s="108">
        <v>0</v>
      </c>
      <c r="AP21" s="128">
        <v>8932436</v>
      </c>
      <c r="AQ21" s="128">
        <f t="shared" si="1"/>
        <v>0</v>
      </c>
      <c r="AR21" s="52"/>
      <c r="AS21" s="53" t="s">
        <v>101</v>
      </c>
      <c r="AY21" s="111"/>
    </row>
    <row r="22" spans="1:51" x14ac:dyDescent="0.25">
      <c r="B22" s="41">
        <v>2.4583333333333299</v>
      </c>
      <c r="C22" s="41">
        <v>0.5</v>
      </c>
      <c r="D22" s="123">
        <v>0</v>
      </c>
      <c r="E22" s="42">
        <f t="shared" si="2"/>
        <v>0</v>
      </c>
      <c r="F22" s="93">
        <v>68</v>
      </c>
      <c r="G22" s="42">
        <f t="shared" si="3"/>
        <v>47.887323943661976</v>
      </c>
      <c r="H22" s="43" t="s">
        <v>88</v>
      </c>
      <c r="I22" s="43">
        <f t="shared" si="4"/>
        <v>46.478873239436624</v>
      </c>
      <c r="J22" s="44">
        <f t="shared" si="10"/>
        <v>47.887323943661976</v>
      </c>
      <c r="K22" s="43">
        <f t="shared" si="11"/>
        <v>49.307323943661977</v>
      </c>
      <c r="L22" s="45">
        <v>19</v>
      </c>
      <c r="M22" s="46" t="s">
        <v>100</v>
      </c>
      <c r="N22" s="46">
        <v>17.3</v>
      </c>
      <c r="O22" s="124">
        <v>136</v>
      </c>
      <c r="P22" s="124">
        <v>120</v>
      </c>
      <c r="Q22" s="124">
        <v>47434288</v>
      </c>
      <c r="R22" s="47">
        <f t="shared" si="5"/>
        <v>5614</v>
      </c>
      <c r="S22" s="48">
        <f t="shared" si="6"/>
        <v>134.73599999999999</v>
      </c>
      <c r="T22" s="48">
        <f t="shared" si="7"/>
        <v>5.6139999999999999</v>
      </c>
      <c r="U22" s="125">
        <v>4.3</v>
      </c>
      <c r="V22" s="125">
        <f t="shared" si="0"/>
        <v>4.3</v>
      </c>
      <c r="W22" s="126" t="s">
        <v>171</v>
      </c>
      <c r="X22" s="128">
        <v>0</v>
      </c>
      <c r="Y22" s="128">
        <v>0</v>
      </c>
      <c r="Z22" s="128">
        <v>1188</v>
      </c>
      <c r="AA22" s="128">
        <v>1185</v>
      </c>
      <c r="AB22" s="128">
        <v>1188</v>
      </c>
      <c r="AC22" s="49" t="s">
        <v>90</v>
      </c>
      <c r="AD22" s="49" t="s">
        <v>90</v>
      </c>
      <c r="AE22" s="49" t="s">
        <v>90</v>
      </c>
      <c r="AF22" s="127" t="s">
        <v>90</v>
      </c>
      <c r="AG22" s="127">
        <v>39443220</v>
      </c>
      <c r="AH22" s="50">
        <f t="shared" si="9"/>
        <v>1284</v>
      </c>
      <c r="AI22" s="51">
        <f t="shared" si="8"/>
        <v>228.71392946205916</v>
      </c>
      <c r="AJ22" s="108">
        <v>0</v>
      </c>
      <c r="AK22" s="108">
        <v>0</v>
      </c>
      <c r="AL22" s="108">
        <v>1</v>
      </c>
      <c r="AM22" s="108">
        <v>1</v>
      </c>
      <c r="AN22" s="108">
        <v>1</v>
      </c>
      <c r="AO22" s="108">
        <v>0</v>
      </c>
      <c r="AP22" s="128">
        <v>8932436</v>
      </c>
      <c r="AQ22" s="128">
        <f t="shared" si="1"/>
        <v>0</v>
      </c>
      <c r="AR22" s="52"/>
      <c r="AS22" s="53" t="s">
        <v>101</v>
      </c>
      <c r="AV22" s="56" t="s">
        <v>110</v>
      </c>
      <c r="AY22" s="111"/>
    </row>
    <row r="23" spans="1:51" x14ac:dyDescent="0.25">
      <c r="A23" s="107" t="s">
        <v>128</v>
      </c>
      <c r="B23" s="41">
        <v>2.5</v>
      </c>
      <c r="C23" s="41">
        <v>0.54166666666666696</v>
      </c>
      <c r="D23" s="123">
        <v>0</v>
      </c>
      <c r="E23" s="42">
        <f t="shared" si="2"/>
        <v>0</v>
      </c>
      <c r="F23" s="110">
        <v>71</v>
      </c>
      <c r="G23" s="42">
        <f t="shared" si="3"/>
        <v>50</v>
      </c>
      <c r="H23" s="43" t="s">
        <v>88</v>
      </c>
      <c r="I23" s="43">
        <f t="shared" si="4"/>
        <v>48.591549295774648</v>
      </c>
      <c r="J23" s="44">
        <f t="shared" si="10"/>
        <v>50</v>
      </c>
      <c r="K23" s="43">
        <f>J23+(6/1.42)</f>
        <v>54.225352112676056</v>
      </c>
      <c r="L23" s="45">
        <v>19</v>
      </c>
      <c r="M23" s="46" t="s">
        <v>100</v>
      </c>
      <c r="N23" s="46">
        <v>17.5</v>
      </c>
      <c r="O23" s="124">
        <v>137</v>
      </c>
      <c r="P23" s="124">
        <v>133</v>
      </c>
      <c r="Q23" s="124">
        <v>47439706</v>
      </c>
      <c r="R23" s="47">
        <f t="shared" si="5"/>
        <v>5418</v>
      </c>
      <c r="S23" s="48">
        <f t="shared" si="6"/>
        <v>130.03200000000001</v>
      </c>
      <c r="T23" s="48">
        <f t="shared" si="7"/>
        <v>5.4180000000000001</v>
      </c>
      <c r="U23" s="125">
        <v>4.3</v>
      </c>
      <c r="V23" s="125">
        <f t="shared" si="0"/>
        <v>4.3</v>
      </c>
      <c r="W23" s="126" t="s">
        <v>171</v>
      </c>
      <c r="X23" s="128">
        <v>0</v>
      </c>
      <c r="Y23" s="128">
        <v>0</v>
      </c>
      <c r="Z23" s="128">
        <v>1188</v>
      </c>
      <c r="AA23" s="128">
        <v>1185</v>
      </c>
      <c r="AB23" s="128">
        <v>1188</v>
      </c>
      <c r="AC23" s="49" t="s">
        <v>90</v>
      </c>
      <c r="AD23" s="49" t="s">
        <v>90</v>
      </c>
      <c r="AE23" s="49" t="s">
        <v>90</v>
      </c>
      <c r="AF23" s="127" t="s">
        <v>90</v>
      </c>
      <c r="AG23" s="127">
        <v>39444452</v>
      </c>
      <c r="AH23" s="50">
        <f t="shared" si="9"/>
        <v>1232</v>
      </c>
      <c r="AI23" s="51">
        <f t="shared" si="8"/>
        <v>227.39018087855297</v>
      </c>
      <c r="AJ23" s="108">
        <v>0</v>
      </c>
      <c r="AK23" s="108">
        <v>0</v>
      </c>
      <c r="AL23" s="108">
        <v>1</v>
      </c>
      <c r="AM23" s="108">
        <v>1</v>
      </c>
      <c r="AN23" s="108">
        <v>1</v>
      </c>
      <c r="AO23" s="108">
        <v>0</v>
      </c>
      <c r="AP23" s="128">
        <v>8932436</v>
      </c>
      <c r="AQ23" s="128">
        <f t="shared" si="1"/>
        <v>0</v>
      </c>
      <c r="AR23" s="52"/>
      <c r="AS23" s="53" t="s">
        <v>113</v>
      </c>
      <c r="AT23" s="55"/>
      <c r="AV23" s="57" t="s">
        <v>111</v>
      </c>
      <c r="AW23" s="58" t="s">
        <v>112</v>
      </c>
      <c r="AY23" s="111"/>
    </row>
    <row r="24" spans="1:51" x14ac:dyDescent="0.25">
      <c r="B24" s="41">
        <v>2.5416666666666701</v>
      </c>
      <c r="C24" s="41">
        <v>0.58333333333333404</v>
      </c>
      <c r="D24" s="123">
        <v>1</v>
      </c>
      <c r="E24" s="42">
        <f t="shared" si="2"/>
        <v>0.70422535211267612</v>
      </c>
      <c r="F24" s="110">
        <v>71</v>
      </c>
      <c r="G24" s="42">
        <f t="shared" si="3"/>
        <v>50</v>
      </c>
      <c r="H24" s="43" t="s">
        <v>88</v>
      </c>
      <c r="I24" s="43">
        <f t="shared" si="4"/>
        <v>48.591549295774648</v>
      </c>
      <c r="J24" s="44">
        <f t="shared" si="10"/>
        <v>50</v>
      </c>
      <c r="K24" s="43">
        <f t="shared" ref="K24:K34" si="12">J24+(6/1.42)</f>
        <v>54.225352112676056</v>
      </c>
      <c r="L24" s="45">
        <v>18</v>
      </c>
      <c r="M24" s="46" t="s">
        <v>100</v>
      </c>
      <c r="N24" s="46">
        <v>17.3</v>
      </c>
      <c r="O24" s="124">
        <v>136</v>
      </c>
      <c r="P24" s="124">
        <v>132</v>
      </c>
      <c r="Q24" s="124">
        <v>47445095</v>
      </c>
      <c r="R24" s="47">
        <f t="shared" si="5"/>
        <v>5389</v>
      </c>
      <c r="S24" s="48">
        <f t="shared" si="6"/>
        <v>129.33600000000001</v>
      </c>
      <c r="T24" s="48">
        <f t="shared" si="7"/>
        <v>5.3890000000000002</v>
      </c>
      <c r="U24" s="125">
        <v>4.3</v>
      </c>
      <c r="V24" s="125">
        <f t="shared" si="0"/>
        <v>4.3</v>
      </c>
      <c r="W24" s="126" t="s">
        <v>171</v>
      </c>
      <c r="X24" s="128">
        <v>0</v>
      </c>
      <c r="Y24" s="128">
        <v>0</v>
      </c>
      <c r="Z24" s="128">
        <v>1187</v>
      </c>
      <c r="AA24" s="128">
        <v>1185</v>
      </c>
      <c r="AB24" s="128">
        <v>1187</v>
      </c>
      <c r="AC24" s="49" t="s">
        <v>90</v>
      </c>
      <c r="AD24" s="49" t="s">
        <v>90</v>
      </c>
      <c r="AE24" s="49" t="s">
        <v>90</v>
      </c>
      <c r="AF24" s="127" t="s">
        <v>90</v>
      </c>
      <c r="AG24" s="127">
        <v>39445632</v>
      </c>
      <c r="AH24" s="50">
        <f t="shared" si="9"/>
        <v>1180</v>
      </c>
      <c r="AI24" s="51">
        <f t="shared" si="8"/>
        <v>218.96455743180553</v>
      </c>
      <c r="AJ24" s="108">
        <v>0</v>
      </c>
      <c r="AK24" s="108">
        <v>0</v>
      </c>
      <c r="AL24" s="108">
        <v>1</v>
      </c>
      <c r="AM24" s="108">
        <v>1</v>
      </c>
      <c r="AN24" s="108">
        <v>1</v>
      </c>
      <c r="AO24" s="108">
        <v>0</v>
      </c>
      <c r="AP24" s="128">
        <v>8932436</v>
      </c>
      <c r="AQ24" s="128">
        <f t="shared" si="1"/>
        <v>0</v>
      </c>
      <c r="AR24" s="54">
        <v>1.1499999999999999</v>
      </c>
      <c r="AS24" s="53" t="s">
        <v>113</v>
      </c>
      <c r="AV24" s="59" t="s">
        <v>29</v>
      </c>
      <c r="AW24" s="59">
        <v>14.7</v>
      </c>
      <c r="AY24" s="111"/>
    </row>
    <row r="25" spans="1:51" x14ac:dyDescent="0.25">
      <c r="B25" s="41">
        <v>2.5833333333333299</v>
      </c>
      <c r="C25" s="41">
        <v>0.625</v>
      </c>
      <c r="D25" s="123">
        <v>2</v>
      </c>
      <c r="E25" s="42">
        <f t="shared" si="2"/>
        <v>1.4084507042253522</v>
      </c>
      <c r="F25" s="110">
        <v>71</v>
      </c>
      <c r="G25" s="42">
        <f t="shared" si="3"/>
        <v>50</v>
      </c>
      <c r="H25" s="43" t="s">
        <v>88</v>
      </c>
      <c r="I25" s="43">
        <f t="shared" si="4"/>
        <v>48.591549295774648</v>
      </c>
      <c r="J25" s="44">
        <f t="shared" si="10"/>
        <v>50</v>
      </c>
      <c r="K25" s="43">
        <f t="shared" si="12"/>
        <v>54.225352112676056</v>
      </c>
      <c r="L25" s="45">
        <v>18</v>
      </c>
      <c r="M25" s="46" t="s">
        <v>100</v>
      </c>
      <c r="N25" s="46">
        <v>16.899999999999999</v>
      </c>
      <c r="O25" s="124">
        <v>136</v>
      </c>
      <c r="P25" s="124">
        <v>129</v>
      </c>
      <c r="Q25" s="124">
        <v>47450479</v>
      </c>
      <c r="R25" s="47">
        <f t="shared" si="5"/>
        <v>5384</v>
      </c>
      <c r="S25" s="48">
        <f t="shared" si="6"/>
        <v>129.21600000000001</v>
      </c>
      <c r="T25" s="48">
        <f t="shared" si="7"/>
        <v>5.3840000000000003</v>
      </c>
      <c r="U25" s="125">
        <v>4.3</v>
      </c>
      <c r="V25" s="125">
        <f t="shared" si="0"/>
        <v>4.3</v>
      </c>
      <c r="W25" s="126" t="s">
        <v>171</v>
      </c>
      <c r="X25" s="128">
        <v>0</v>
      </c>
      <c r="Y25" s="128">
        <v>0</v>
      </c>
      <c r="Z25" s="128">
        <v>1187</v>
      </c>
      <c r="AA25" s="128">
        <v>1185</v>
      </c>
      <c r="AB25" s="128">
        <v>1187</v>
      </c>
      <c r="AC25" s="49" t="s">
        <v>90</v>
      </c>
      <c r="AD25" s="49" t="s">
        <v>90</v>
      </c>
      <c r="AE25" s="49" t="s">
        <v>90</v>
      </c>
      <c r="AF25" s="127" t="s">
        <v>90</v>
      </c>
      <c r="AG25" s="127">
        <v>39446844</v>
      </c>
      <c r="AH25" s="50">
        <f t="shared" si="9"/>
        <v>1212</v>
      </c>
      <c r="AI25" s="51">
        <f t="shared" si="8"/>
        <v>225.11144130757799</v>
      </c>
      <c r="AJ25" s="108">
        <v>0</v>
      </c>
      <c r="AK25" s="108">
        <v>0</v>
      </c>
      <c r="AL25" s="108">
        <v>1</v>
      </c>
      <c r="AM25" s="108">
        <v>1</v>
      </c>
      <c r="AN25" s="108">
        <v>1</v>
      </c>
      <c r="AO25" s="108">
        <v>0</v>
      </c>
      <c r="AP25" s="128">
        <v>8932436</v>
      </c>
      <c r="AQ25" s="128">
        <f t="shared" si="1"/>
        <v>0</v>
      </c>
      <c r="AR25" s="52"/>
      <c r="AS25" s="53" t="s">
        <v>113</v>
      </c>
      <c r="AV25" s="59" t="s">
        <v>74</v>
      </c>
      <c r="AW25" s="59">
        <v>10.36</v>
      </c>
      <c r="AY25" s="111"/>
    </row>
    <row r="26" spans="1:51" x14ac:dyDescent="0.25">
      <c r="B26" s="41">
        <v>2.625</v>
      </c>
      <c r="C26" s="41">
        <v>0.66666666666666696</v>
      </c>
      <c r="D26" s="123">
        <v>2</v>
      </c>
      <c r="E26" s="42">
        <f t="shared" si="2"/>
        <v>1.4084507042253522</v>
      </c>
      <c r="F26" s="110">
        <v>71</v>
      </c>
      <c r="G26" s="42">
        <f t="shared" si="3"/>
        <v>50</v>
      </c>
      <c r="H26" s="43" t="s">
        <v>88</v>
      </c>
      <c r="I26" s="43">
        <f t="shared" si="4"/>
        <v>46.478873239436624</v>
      </c>
      <c r="J26" s="44">
        <f>(F26-3)/1.42</f>
        <v>47.887323943661976</v>
      </c>
      <c r="K26" s="43">
        <f t="shared" si="12"/>
        <v>52.112676056338032</v>
      </c>
      <c r="L26" s="45">
        <v>18</v>
      </c>
      <c r="M26" s="46" t="s">
        <v>100</v>
      </c>
      <c r="N26" s="46">
        <v>16.7</v>
      </c>
      <c r="O26" s="124">
        <v>136</v>
      </c>
      <c r="P26" s="124">
        <v>138</v>
      </c>
      <c r="Q26" s="124">
        <v>47456035</v>
      </c>
      <c r="R26" s="47">
        <f t="shared" si="5"/>
        <v>5556</v>
      </c>
      <c r="S26" s="48">
        <f t="shared" si="6"/>
        <v>133.34399999999999</v>
      </c>
      <c r="T26" s="48">
        <f t="shared" si="7"/>
        <v>5.556</v>
      </c>
      <c r="U26" s="125">
        <v>4.3</v>
      </c>
      <c r="V26" s="125">
        <f t="shared" si="0"/>
        <v>4.3</v>
      </c>
      <c r="W26" s="126" t="s">
        <v>171</v>
      </c>
      <c r="X26" s="128">
        <v>0</v>
      </c>
      <c r="Y26" s="128">
        <v>0</v>
      </c>
      <c r="Z26" s="128">
        <v>1187</v>
      </c>
      <c r="AA26" s="128">
        <v>1185</v>
      </c>
      <c r="AB26" s="128">
        <v>1187</v>
      </c>
      <c r="AC26" s="49" t="s">
        <v>90</v>
      </c>
      <c r="AD26" s="49" t="s">
        <v>90</v>
      </c>
      <c r="AE26" s="49" t="s">
        <v>90</v>
      </c>
      <c r="AF26" s="127" t="s">
        <v>90</v>
      </c>
      <c r="AG26" s="127">
        <v>39448084</v>
      </c>
      <c r="AH26" s="50">
        <f t="shared" si="9"/>
        <v>1240</v>
      </c>
      <c r="AI26" s="51">
        <f t="shared" si="8"/>
        <v>223.18214542836571</v>
      </c>
      <c r="AJ26" s="108">
        <v>0</v>
      </c>
      <c r="AK26" s="108">
        <v>0</v>
      </c>
      <c r="AL26" s="108">
        <v>1</v>
      </c>
      <c r="AM26" s="108">
        <v>1</v>
      </c>
      <c r="AN26" s="108">
        <v>1</v>
      </c>
      <c r="AO26" s="108">
        <v>0</v>
      </c>
      <c r="AP26" s="128">
        <v>8932436</v>
      </c>
      <c r="AQ26" s="128">
        <f t="shared" si="1"/>
        <v>0</v>
      </c>
      <c r="AR26" s="52"/>
      <c r="AS26" s="53" t="s">
        <v>113</v>
      </c>
      <c r="AV26" s="59" t="s">
        <v>114</v>
      </c>
      <c r="AW26" s="59">
        <v>1.01325</v>
      </c>
      <c r="AY26" s="111"/>
    </row>
    <row r="27" spans="1:51" x14ac:dyDescent="0.25">
      <c r="B27" s="41">
        <v>2.6666666666666701</v>
      </c>
      <c r="C27" s="41">
        <v>0.70833333333333404</v>
      </c>
      <c r="D27" s="123">
        <v>3</v>
      </c>
      <c r="E27" s="42">
        <f t="shared" si="2"/>
        <v>2.1126760563380285</v>
      </c>
      <c r="F27" s="110">
        <v>71</v>
      </c>
      <c r="G27" s="42">
        <f t="shared" si="3"/>
        <v>50</v>
      </c>
      <c r="H27" s="43" t="s">
        <v>88</v>
      </c>
      <c r="I27" s="43">
        <f t="shared" si="4"/>
        <v>46.478873239436624</v>
      </c>
      <c r="J27" s="44">
        <f t="shared" ref="J27:J32" si="13">(F27-3)/1.42</f>
        <v>47.887323943661976</v>
      </c>
      <c r="K27" s="43">
        <f t="shared" si="12"/>
        <v>52.112676056338032</v>
      </c>
      <c r="L27" s="45">
        <v>18</v>
      </c>
      <c r="M27" s="46" t="s">
        <v>100</v>
      </c>
      <c r="N27" s="46">
        <v>16.7</v>
      </c>
      <c r="O27" s="124">
        <v>137</v>
      </c>
      <c r="P27" s="124">
        <v>133</v>
      </c>
      <c r="Q27" s="124">
        <v>47461480</v>
      </c>
      <c r="R27" s="47">
        <f t="shared" si="5"/>
        <v>5445</v>
      </c>
      <c r="S27" s="48">
        <f t="shared" si="6"/>
        <v>130.68</v>
      </c>
      <c r="T27" s="48">
        <f t="shared" si="7"/>
        <v>5.4450000000000003</v>
      </c>
      <c r="U27" s="125">
        <v>4.3</v>
      </c>
      <c r="V27" s="125">
        <f t="shared" si="0"/>
        <v>4.3</v>
      </c>
      <c r="W27" s="126" t="s">
        <v>171</v>
      </c>
      <c r="X27" s="128">
        <v>0</v>
      </c>
      <c r="Y27" s="128">
        <v>0</v>
      </c>
      <c r="Z27" s="128">
        <v>1187</v>
      </c>
      <c r="AA27" s="128">
        <v>1185</v>
      </c>
      <c r="AB27" s="128">
        <v>1187</v>
      </c>
      <c r="AC27" s="49" t="s">
        <v>90</v>
      </c>
      <c r="AD27" s="49" t="s">
        <v>90</v>
      </c>
      <c r="AE27" s="49" t="s">
        <v>90</v>
      </c>
      <c r="AF27" s="127" t="s">
        <v>90</v>
      </c>
      <c r="AG27" s="127">
        <v>39449308</v>
      </c>
      <c r="AH27" s="50">
        <f t="shared" si="9"/>
        <v>1224</v>
      </c>
      <c r="AI27" s="51">
        <f t="shared" si="8"/>
        <v>224.79338842975204</v>
      </c>
      <c r="AJ27" s="108">
        <v>0</v>
      </c>
      <c r="AK27" s="108">
        <v>0</v>
      </c>
      <c r="AL27" s="108">
        <v>1</v>
      </c>
      <c r="AM27" s="108">
        <v>1</v>
      </c>
      <c r="AN27" s="108">
        <v>1</v>
      </c>
      <c r="AO27" s="108">
        <v>0</v>
      </c>
      <c r="AP27" s="128">
        <v>8932436</v>
      </c>
      <c r="AQ27" s="128">
        <f t="shared" si="1"/>
        <v>0</v>
      </c>
      <c r="AR27" s="52"/>
      <c r="AS27" s="53" t="s">
        <v>113</v>
      </c>
      <c r="AV27" s="59" t="s">
        <v>115</v>
      </c>
      <c r="AW27" s="59">
        <v>1</v>
      </c>
      <c r="AY27" s="111"/>
    </row>
    <row r="28" spans="1:51" x14ac:dyDescent="0.25">
      <c r="B28" s="41">
        <v>2.7083333333333299</v>
      </c>
      <c r="C28" s="41">
        <v>0.750000000000002</v>
      </c>
      <c r="D28" s="123">
        <v>3</v>
      </c>
      <c r="E28" s="42">
        <f t="shared" si="2"/>
        <v>2.1126760563380285</v>
      </c>
      <c r="F28" s="110">
        <v>73</v>
      </c>
      <c r="G28" s="42">
        <f t="shared" si="3"/>
        <v>51.408450704225352</v>
      </c>
      <c r="H28" s="43" t="s">
        <v>88</v>
      </c>
      <c r="I28" s="43">
        <f t="shared" si="4"/>
        <v>47.887323943661976</v>
      </c>
      <c r="J28" s="44">
        <f t="shared" si="13"/>
        <v>49.295774647887328</v>
      </c>
      <c r="K28" s="43">
        <f t="shared" si="12"/>
        <v>53.521126760563384</v>
      </c>
      <c r="L28" s="45">
        <v>18</v>
      </c>
      <c r="M28" s="46" t="s">
        <v>100</v>
      </c>
      <c r="N28" s="46">
        <v>16.7</v>
      </c>
      <c r="O28" s="124">
        <v>137</v>
      </c>
      <c r="P28" s="124">
        <v>137</v>
      </c>
      <c r="Q28" s="124">
        <v>47467003</v>
      </c>
      <c r="R28" s="47">
        <f t="shared" si="5"/>
        <v>5523</v>
      </c>
      <c r="S28" s="48">
        <f t="shared" si="6"/>
        <v>132.55199999999999</v>
      </c>
      <c r="T28" s="48">
        <f t="shared" si="7"/>
        <v>5.5229999999999997</v>
      </c>
      <c r="U28" s="125">
        <v>4.3</v>
      </c>
      <c r="V28" s="125">
        <f t="shared" si="0"/>
        <v>4.3</v>
      </c>
      <c r="W28" s="126" t="s">
        <v>171</v>
      </c>
      <c r="X28" s="128">
        <v>0</v>
      </c>
      <c r="Y28" s="128">
        <v>0</v>
      </c>
      <c r="Z28" s="128">
        <v>1187</v>
      </c>
      <c r="AA28" s="128">
        <v>1185</v>
      </c>
      <c r="AB28" s="128">
        <v>1187</v>
      </c>
      <c r="AC28" s="49" t="s">
        <v>90</v>
      </c>
      <c r="AD28" s="49" t="s">
        <v>90</v>
      </c>
      <c r="AE28" s="49" t="s">
        <v>90</v>
      </c>
      <c r="AF28" s="127" t="s">
        <v>90</v>
      </c>
      <c r="AG28" s="127">
        <v>39450556</v>
      </c>
      <c r="AH28" s="50">
        <f t="shared" si="9"/>
        <v>1248</v>
      </c>
      <c r="AI28" s="51">
        <f t="shared" si="8"/>
        <v>225.96414991852257</v>
      </c>
      <c r="AJ28" s="108">
        <v>0</v>
      </c>
      <c r="AK28" s="108">
        <v>0</v>
      </c>
      <c r="AL28" s="108">
        <v>1</v>
      </c>
      <c r="AM28" s="108">
        <v>1</v>
      </c>
      <c r="AN28" s="108">
        <v>1</v>
      </c>
      <c r="AO28" s="108">
        <v>0</v>
      </c>
      <c r="AP28" s="128">
        <v>8932436</v>
      </c>
      <c r="AQ28" s="128">
        <f t="shared" si="1"/>
        <v>0</v>
      </c>
      <c r="AR28" s="54">
        <v>0.93</v>
      </c>
      <c r="AS28" s="53" t="s">
        <v>113</v>
      </c>
      <c r="AV28" s="59" t="s">
        <v>116</v>
      </c>
      <c r="AW28" s="59">
        <v>101.325</v>
      </c>
      <c r="AY28" s="111"/>
    </row>
    <row r="29" spans="1:51" x14ac:dyDescent="0.25">
      <c r="B29" s="41">
        <v>2.75</v>
      </c>
      <c r="C29" s="41">
        <v>0.79166666666666896</v>
      </c>
      <c r="D29" s="123">
        <v>3</v>
      </c>
      <c r="E29" s="42">
        <f t="shared" si="2"/>
        <v>2.1126760563380285</v>
      </c>
      <c r="F29" s="110">
        <v>78</v>
      </c>
      <c r="G29" s="42">
        <f t="shared" si="3"/>
        <v>54.929577464788736</v>
      </c>
      <c r="H29" s="43" t="s">
        <v>88</v>
      </c>
      <c r="I29" s="43">
        <f t="shared" si="4"/>
        <v>51.408450704225352</v>
      </c>
      <c r="J29" s="44">
        <f t="shared" si="13"/>
        <v>52.816901408450704</v>
      </c>
      <c r="K29" s="43">
        <f t="shared" si="12"/>
        <v>57.04225352112676</v>
      </c>
      <c r="L29" s="45">
        <v>18</v>
      </c>
      <c r="M29" s="46" t="s">
        <v>100</v>
      </c>
      <c r="N29" s="46">
        <v>16.600000000000001</v>
      </c>
      <c r="O29" s="124">
        <v>136</v>
      </c>
      <c r="P29" s="124">
        <v>132</v>
      </c>
      <c r="Q29" s="124">
        <v>47472908</v>
      </c>
      <c r="R29" s="47">
        <f t="shared" si="5"/>
        <v>5905</v>
      </c>
      <c r="S29" s="48">
        <f t="shared" si="6"/>
        <v>141.72</v>
      </c>
      <c r="T29" s="48">
        <f t="shared" si="7"/>
        <v>5.9050000000000002</v>
      </c>
      <c r="U29" s="125">
        <v>4.3</v>
      </c>
      <c r="V29" s="125">
        <f t="shared" si="0"/>
        <v>4.3</v>
      </c>
      <c r="W29" s="126" t="s">
        <v>133</v>
      </c>
      <c r="X29" s="128">
        <v>0</v>
      </c>
      <c r="Y29" s="128">
        <v>1179</v>
      </c>
      <c r="Z29" s="128">
        <v>1187</v>
      </c>
      <c r="AA29" s="128">
        <v>1185</v>
      </c>
      <c r="AB29" s="128">
        <v>1187</v>
      </c>
      <c r="AC29" s="49" t="s">
        <v>90</v>
      </c>
      <c r="AD29" s="49" t="s">
        <v>90</v>
      </c>
      <c r="AE29" s="49" t="s">
        <v>90</v>
      </c>
      <c r="AF29" s="127" t="s">
        <v>90</v>
      </c>
      <c r="AG29" s="127">
        <v>39451892</v>
      </c>
      <c r="AH29" s="50">
        <f t="shared" si="9"/>
        <v>1336</v>
      </c>
      <c r="AI29" s="51">
        <f t="shared" si="8"/>
        <v>226.24894157493648</v>
      </c>
      <c r="AJ29" s="108">
        <v>0</v>
      </c>
      <c r="AK29" s="108">
        <v>1</v>
      </c>
      <c r="AL29" s="108">
        <v>1</v>
      </c>
      <c r="AM29" s="108">
        <v>1</v>
      </c>
      <c r="AN29" s="108">
        <v>1</v>
      </c>
      <c r="AO29" s="108">
        <v>0</v>
      </c>
      <c r="AP29" s="128">
        <v>8932436</v>
      </c>
      <c r="AQ29" s="128">
        <f t="shared" si="1"/>
        <v>0</v>
      </c>
      <c r="AR29" s="52"/>
      <c r="AS29" s="53" t="s">
        <v>113</v>
      </c>
      <c r="AY29" s="111"/>
    </row>
    <row r="30" spans="1:51" x14ac:dyDescent="0.25">
      <c r="B30" s="41">
        <v>2.7916666666666701</v>
      </c>
      <c r="C30" s="41">
        <v>0.83333333333333703</v>
      </c>
      <c r="D30" s="123">
        <v>4</v>
      </c>
      <c r="E30" s="42">
        <f t="shared" si="2"/>
        <v>2.8169014084507045</v>
      </c>
      <c r="F30" s="110">
        <v>76</v>
      </c>
      <c r="G30" s="42">
        <f t="shared" si="3"/>
        <v>53.521126760563384</v>
      </c>
      <c r="H30" s="43" t="s">
        <v>88</v>
      </c>
      <c r="I30" s="43">
        <f t="shared" si="4"/>
        <v>50</v>
      </c>
      <c r="J30" s="44">
        <f t="shared" si="13"/>
        <v>51.408450704225352</v>
      </c>
      <c r="K30" s="43">
        <f t="shared" si="12"/>
        <v>55.633802816901408</v>
      </c>
      <c r="L30" s="45">
        <v>18</v>
      </c>
      <c r="M30" s="46" t="s">
        <v>100</v>
      </c>
      <c r="N30" s="46">
        <v>16.600000000000001</v>
      </c>
      <c r="O30" s="124">
        <v>136</v>
      </c>
      <c r="P30" s="124">
        <v>134</v>
      </c>
      <c r="Q30" s="124">
        <v>47477960</v>
      </c>
      <c r="R30" s="47">
        <f t="shared" si="5"/>
        <v>5052</v>
      </c>
      <c r="S30" s="48">
        <f t="shared" si="6"/>
        <v>121.248</v>
      </c>
      <c r="T30" s="48">
        <f t="shared" si="7"/>
        <v>5.0519999999999996</v>
      </c>
      <c r="U30" s="125">
        <v>4.3</v>
      </c>
      <c r="V30" s="125">
        <f t="shared" si="0"/>
        <v>4.3</v>
      </c>
      <c r="W30" s="126" t="s">
        <v>133</v>
      </c>
      <c r="X30" s="128">
        <v>0</v>
      </c>
      <c r="Y30" s="128">
        <v>1179</v>
      </c>
      <c r="Z30" s="128">
        <v>1187</v>
      </c>
      <c r="AA30" s="128">
        <v>1185</v>
      </c>
      <c r="AB30" s="128">
        <v>1187</v>
      </c>
      <c r="AC30" s="49" t="s">
        <v>90</v>
      </c>
      <c r="AD30" s="49" t="s">
        <v>90</v>
      </c>
      <c r="AE30" s="49" t="s">
        <v>90</v>
      </c>
      <c r="AF30" s="127" t="s">
        <v>90</v>
      </c>
      <c r="AG30" s="127">
        <v>39453036</v>
      </c>
      <c r="AH30" s="50">
        <f t="shared" si="9"/>
        <v>1144</v>
      </c>
      <c r="AI30" s="51">
        <f t="shared" si="8"/>
        <v>226.44497228820271</v>
      </c>
      <c r="AJ30" s="108">
        <v>0</v>
      </c>
      <c r="AK30" s="108">
        <v>1</v>
      </c>
      <c r="AL30" s="108">
        <v>1</v>
      </c>
      <c r="AM30" s="108">
        <v>1</v>
      </c>
      <c r="AN30" s="108">
        <v>1</v>
      </c>
      <c r="AO30" s="108">
        <v>0</v>
      </c>
      <c r="AP30" s="128">
        <v>8932436</v>
      </c>
      <c r="AQ30" s="128">
        <f t="shared" si="1"/>
        <v>0</v>
      </c>
      <c r="AR30" s="52"/>
      <c r="AS30" s="53" t="s">
        <v>113</v>
      </c>
      <c r="AV30" s="356" t="s">
        <v>117</v>
      </c>
      <c r="AW30" s="356"/>
      <c r="AY30" s="111"/>
    </row>
    <row r="31" spans="1:51" x14ac:dyDescent="0.25">
      <c r="B31" s="41">
        <v>2.8333333333333299</v>
      </c>
      <c r="C31" s="41">
        <v>0.875000000000004</v>
      </c>
      <c r="D31" s="123">
        <v>4</v>
      </c>
      <c r="E31" s="42">
        <f t="shared" si="2"/>
        <v>2.8169014084507045</v>
      </c>
      <c r="F31" s="110">
        <v>76</v>
      </c>
      <c r="G31" s="42">
        <f t="shared" si="3"/>
        <v>53.521126760563384</v>
      </c>
      <c r="H31" s="43" t="s">
        <v>88</v>
      </c>
      <c r="I31" s="43">
        <f t="shared" si="4"/>
        <v>50</v>
      </c>
      <c r="J31" s="44">
        <f t="shared" si="13"/>
        <v>51.408450704225352</v>
      </c>
      <c r="K31" s="43">
        <f t="shared" si="12"/>
        <v>55.633802816901408</v>
      </c>
      <c r="L31" s="45">
        <v>18</v>
      </c>
      <c r="M31" s="46" t="s">
        <v>100</v>
      </c>
      <c r="N31" s="46">
        <v>16.100000000000001</v>
      </c>
      <c r="O31" s="124">
        <v>134</v>
      </c>
      <c r="P31" s="124">
        <v>133</v>
      </c>
      <c r="Q31" s="124">
        <v>47483531</v>
      </c>
      <c r="R31" s="47">
        <f t="shared" si="5"/>
        <v>5571</v>
      </c>
      <c r="S31" s="48">
        <f t="shared" si="6"/>
        <v>133.70400000000001</v>
      </c>
      <c r="T31" s="48">
        <f t="shared" si="7"/>
        <v>5.5709999999999997</v>
      </c>
      <c r="U31" s="125">
        <v>4.3</v>
      </c>
      <c r="V31" s="125">
        <f t="shared" si="0"/>
        <v>4.3</v>
      </c>
      <c r="W31" s="126" t="s">
        <v>133</v>
      </c>
      <c r="X31" s="128">
        <v>0</v>
      </c>
      <c r="Y31" s="128">
        <v>1179</v>
      </c>
      <c r="Z31" s="128">
        <v>1187</v>
      </c>
      <c r="AA31" s="128">
        <v>1185</v>
      </c>
      <c r="AB31" s="128">
        <v>1187</v>
      </c>
      <c r="AC31" s="49" t="s">
        <v>90</v>
      </c>
      <c r="AD31" s="49" t="s">
        <v>90</v>
      </c>
      <c r="AE31" s="49" t="s">
        <v>90</v>
      </c>
      <c r="AF31" s="127" t="s">
        <v>90</v>
      </c>
      <c r="AG31" s="127">
        <v>39454300</v>
      </c>
      <c r="AH31" s="50">
        <f t="shared" si="9"/>
        <v>1264</v>
      </c>
      <c r="AI31" s="51">
        <f t="shared" si="8"/>
        <v>226.8892478908634</v>
      </c>
      <c r="AJ31" s="108">
        <v>0</v>
      </c>
      <c r="AK31" s="108">
        <v>1</v>
      </c>
      <c r="AL31" s="108">
        <v>1</v>
      </c>
      <c r="AM31" s="108">
        <v>1</v>
      </c>
      <c r="AN31" s="108">
        <v>1</v>
      </c>
      <c r="AO31" s="108">
        <v>0</v>
      </c>
      <c r="AP31" s="128">
        <v>8932436</v>
      </c>
      <c r="AQ31" s="128">
        <f t="shared" si="1"/>
        <v>0</v>
      </c>
      <c r="AR31" s="52"/>
      <c r="AS31" s="53" t="s">
        <v>113</v>
      </c>
      <c r="AV31" s="60" t="s">
        <v>29</v>
      </c>
      <c r="AW31" s="60" t="s">
        <v>74</v>
      </c>
      <c r="AY31" s="111"/>
    </row>
    <row r="32" spans="1:51" x14ac:dyDescent="0.25">
      <c r="B32" s="41">
        <v>2.875</v>
      </c>
      <c r="C32" s="41">
        <v>0.91666666666667096</v>
      </c>
      <c r="D32" s="123">
        <v>7</v>
      </c>
      <c r="E32" s="42">
        <f t="shared" si="2"/>
        <v>4.9295774647887329</v>
      </c>
      <c r="F32" s="110">
        <v>76</v>
      </c>
      <c r="G32" s="42">
        <f t="shared" si="3"/>
        <v>53.521126760563384</v>
      </c>
      <c r="H32" s="43" t="s">
        <v>88</v>
      </c>
      <c r="I32" s="43">
        <f t="shared" si="4"/>
        <v>50</v>
      </c>
      <c r="J32" s="44">
        <f t="shared" si="13"/>
        <v>51.408450704225352</v>
      </c>
      <c r="K32" s="43">
        <f t="shared" si="12"/>
        <v>55.633802816901408</v>
      </c>
      <c r="L32" s="45">
        <v>14</v>
      </c>
      <c r="M32" s="46" t="s">
        <v>118</v>
      </c>
      <c r="N32" s="46">
        <v>12.6</v>
      </c>
      <c r="O32" s="124">
        <v>114</v>
      </c>
      <c r="P32" s="124">
        <v>110</v>
      </c>
      <c r="Q32" s="124">
        <v>47488780</v>
      </c>
      <c r="R32" s="47">
        <f t="shared" si="5"/>
        <v>5249</v>
      </c>
      <c r="S32" s="48">
        <f t="shared" si="6"/>
        <v>125.976</v>
      </c>
      <c r="T32" s="48">
        <f t="shared" si="7"/>
        <v>5.2489999999999997</v>
      </c>
      <c r="U32" s="125">
        <v>4.3</v>
      </c>
      <c r="V32" s="125">
        <f t="shared" si="0"/>
        <v>4.3</v>
      </c>
      <c r="W32" s="126" t="s">
        <v>146</v>
      </c>
      <c r="X32" s="128">
        <v>0</v>
      </c>
      <c r="Y32" s="128">
        <v>1179</v>
      </c>
      <c r="Z32" s="128">
        <v>1187</v>
      </c>
      <c r="AA32" s="128">
        <v>0</v>
      </c>
      <c r="AB32" s="128">
        <v>1187</v>
      </c>
      <c r="AC32" s="49" t="s">
        <v>90</v>
      </c>
      <c r="AD32" s="49" t="s">
        <v>90</v>
      </c>
      <c r="AE32" s="49" t="s">
        <v>90</v>
      </c>
      <c r="AF32" s="127" t="s">
        <v>90</v>
      </c>
      <c r="AG32" s="127">
        <v>39455476</v>
      </c>
      <c r="AH32" s="50">
        <f t="shared" si="9"/>
        <v>1176</v>
      </c>
      <c r="AI32" s="51">
        <f t="shared" si="8"/>
        <v>224.0426747951991</v>
      </c>
      <c r="AJ32" s="108">
        <v>0</v>
      </c>
      <c r="AK32" s="108">
        <v>1</v>
      </c>
      <c r="AL32" s="108">
        <v>1</v>
      </c>
      <c r="AM32" s="108">
        <v>0</v>
      </c>
      <c r="AN32" s="108">
        <v>1</v>
      </c>
      <c r="AO32" s="108">
        <v>0</v>
      </c>
      <c r="AP32" s="128">
        <v>8932436</v>
      </c>
      <c r="AQ32" s="128">
        <f t="shared" si="1"/>
        <v>0</v>
      </c>
      <c r="AR32" s="54">
        <v>1.08</v>
      </c>
      <c r="AS32" s="53" t="s">
        <v>113</v>
      </c>
      <c r="AV32" s="61">
        <v>1</v>
      </c>
      <c r="AW32" s="61">
        <f>IFERROR(AV32*VLOOKUP(AV31,AV24:AW28,2,FALSE)/VLOOKUP(AW31,AV24:AW28,2,FALSE),"Enter Unit and Value")</f>
        <v>1.4189189189189189</v>
      </c>
      <c r="AY32" s="111"/>
    </row>
    <row r="33" spans="2:51" x14ac:dyDescent="0.25">
      <c r="B33" s="41">
        <v>2.9166666666666701</v>
      </c>
      <c r="C33" s="41">
        <v>0.95833333333333803</v>
      </c>
      <c r="D33" s="123">
        <v>8</v>
      </c>
      <c r="E33" s="42">
        <f t="shared" si="2"/>
        <v>5.6338028169014089</v>
      </c>
      <c r="F33" s="110">
        <v>66</v>
      </c>
      <c r="G33" s="42">
        <f t="shared" si="3"/>
        <v>46.478873239436624</v>
      </c>
      <c r="H33" s="43" t="s">
        <v>88</v>
      </c>
      <c r="I33" s="43">
        <f>J33-(2/1.42)</f>
        <v>41.549295774647888</v>
      </c>
      <c r="J33" s="44">
        <f t="shared" ref="J33:J34" si="14">(F33-5)/1.42</f>
        <v>42.95774647887324</v>
      </c>
      <c r="K33" s="43">
        <f t="shared" si="12"/>
        <v>47.183098591549296</v>
      </c>
      <c r="L33" s="45">
        <v>14</v>
      </c>
      <c r="M33" s="46" t="s">
        <v>118</v>
      </c>
      <c r="N33" s="46">
        <v>11.9</v>
      </c>
      <c r="O33" s="124">
        <v>129</v>
      </c>
      <c r="P33" s="124">
        <v>107</v>
      </c>
      <c r="Q33" s="124">
        <v>47493142</v>
      </c>
      <c r="R33" s="47">
        <f t="shared" si="5"/>
        <v>4362</v>
      </c>
      <c r="S33" s="48">
        <f t="shared" si="6"/>
        <v>104.688</v>
      </c>
      <c r="T33" s="48">
        <f t="shared" si="7"/>
        <v>4.3620000000000001</v>
      </c>
      <c r="U33" s="125">
        <v>4.9000000000000004</v>
      </c>
      <c r="V33" s="125">
        <f t="shared" si="0"/>
        <v>4.9000000000000004</v>
      </c>
      <c r="W33" s="126" t="s">
        <v>125</v>
      </c>
      <c r="X33" s="128">
        <v>0</v>
      </c>
      <c r="Y33" s="128">
        <v>0</v>
      </c>
      <c r="Z33" s="128">
        <v>1187</v>
      </c>
      <c r="AA33" s="128">
        <v>0</v>
      </c>
      <c r="AB33" s="128">
        <v>1187</v>
      </c>
      <c r="AC33" s="49" t="s">
        <v>90</v>
      </c>
      <c r="AD33" s="49" t="s">
        <v>90</v>
      </c>
      <c r="AE33" s="49" t="s">
        <v>90</v>
      </c>
      <c r="AF33" s="127" t="s">
        <v>90</v>
      </c>
      <c r="AG33" s="127">
        <v>39456372</v>
      </c>
      <c r="AH33" s="50">
        <f t="shared" si="9"/>
        <v>896</v>
      </c>
      <c r="AI33" s="51">
        <f t="shared" si="8"/>
        <v>205.41036221916551</v>
      </c>
      <c r="AJ33" s="108">
        <v>0</v>
      </c>
      <c r="AK33" s="108">
        <v>0</v>
      </c>
      <c r="AL33" s="108">
        <v>1</v>
      </c>
      <c r="AM33" s="108">
        <v>0</v>
      </c>
      <c r="AN33" s="108">
        <v>1</v>
      </c>
      <c r="AO33" s="108">
        <v>0.35</v>
      </c>
      <c r="AP33" s="128">
        <v>8933059</v>
      </c>
      <c r="AQ33" s="128">
        <f t="shared" si="1"/>
        <v>623</v>
      </c>
      <c r="AR33" s="52"/>
      <c r="AS33" s="53" t="s">
        <v>113</v>
      </c>
      <c r="AY33" s="111"/>
    </row>
    <row r="34" spans="2:51" x14ac:dyDescent="0.25">
      <c r="B34" s="41">
        <v>2.9583333333333299</v>
      </c>
      <c r="C34" s="41">
        <v>1</v>
      </c>
      <c r="D34" s="123">
        <v>9</v>
      </c>
      <c r="E34" s="42">
        <f t="shared" si="2"/>
        <v>6.3380281690140849</v>
      </c>
      <c r="F34" s="110">
        <v>66</v>
      </c>
      <c r="G34" s="42">
        <f t="shared" si="3"/>
        <v>46.478873239436624</v>
      </c>
      <c r="H34" s="43" t="s">
        <v>88</v>
      </c>
      <c r="I34" s="43">
        <f t="shared" si="4"/>
        <v>41.549295774647888</v>
      </c>
      <c r="J34" s="44">
        <f t="shared" si="14"/>
        <v>42.95774647887324</v>
      </c>
      <c r="K34" s="43">
        <f t="shared" si="12"/>
        <v>47.183098591549296</v>
      </c>
      <c r="L34" s="45">
        <v>14</v>
      </c>
      <c r="M34" s="46" t="s">
        <v>118</v>
      </c>
      <c r="N34" s="62">
        <v>11.5</v>
      </c>
      <c r="O34" s="124">
        <v>123</v>
      </c>
      <c r="P34" s="124">
        <v>100</v>
      </c>
      <c r="Q34" s="124">
        <v>47497413</v>
      </c>
      <c r="R34" s="47">
        <f t="shared" si="5"/>
        <v>4271</v>
      </c>
      <c r="S34" s="48">
        <f t="shared" si="6"/>
        <v>102.504</v>
      </c>
      <c r="T34" s="48">
        <f t="shared" si="7"/>
        <v>4.2709999999999999</v>
      </c>
      <c r="U34" s="125">
        <v>5.7</v>
      </c>
      <c r="V34" s="125">
        <f t="shared" si="0"/>
        <v>5.7</v>
      </c>
      <c r="W34" s="126" t="s">
        <v>125</v>
      </c>
      <c r="X34" s="128">
        <v>0</v>
      </c>
      <c r="Y34" s="128">
        <v>0</v>
      </c>
      <c r="Z34" s="128">
        <v>1148</v>
      </c>
      <c r="AA34" s="128">
        <v>0</v>
      </c>
      <c r="AB34" s="128">
        <v>1148</v>
      </c>
      <c r="AC34" s="49" t="s">
        <v>90</v>
      </c>
      <c r="AD34" s="49" t="s">
        <v>90</v>
      </c>
      <c r="AE34" s="49" t="s">
        <v>90</v>
      </c>
      <c r="AF34" s="127" t="s">
        <v>90</v>
      </c>
      <c r="AG34" s="127">
        <v>39457252</v>
      </c>
      <c r="AH34" s="50">
        <f t="shared" si="9"/>
        <v>880</v>
      </c>
      <c r="AI34" s="51">
        <f t="shared" si="8"/>
        <v>206.04073987356591</v>
      </c>
      <c r="AJ34" s="108">
        <v>0</v>
      </c>
      <c r="AK34" s="108">
        <v>0</v>
      </c>
      <c r="AL34" s="108">
        <v>1</v>
      </c>
      <c r="AM34" s="108">
        <v>0</v>
      </c>
      <c r="AN34" s="108">
        <v>1</v>
      </c>
      <c r="AO34" s="108">
        <v>0.35</v>
      </c>
      <c r="AP34" s="128">
        <v>8933825</v>
      </c>
      <c r="AQ34" s="128">
        <f t="shared" si="1"/>
        <v>766</v>
      </c>
      <c r="AR34" s="52"/>
      <c r="AS34" s="53" t="s">
        <v>113</v>
      </c>
      <c r="AV34" s="57" t="s">
        <v>119</v>
      </c>
      <c r="AW34" s="63" t="s">
        <v>30</v>
      </c>
      <c r="AY34" s="111"/>
    </row>
    <row r="35" spans="2:51" x14ac:dyDescent="0.25">
      <c r="B35" s="102"/>
      <c r="C35" s="103"/>
      <c r="D35" s="102"/>
      <c r="E35" s="105"/>
      <c r="F35" s="105"/>
      <c r="G35" s="106"/>
      <c r="H35" s="104"/>
      <c r="I35" s="105"/>
      <c r="J35" s="105"/>
      <c r="K35" s="106"/>
      <c r="L35" s="357" t="s">
        <v>120</v>
      </c>
      <c r="M35" s="358"/>
      <c r="N35" s="359"/>
      <c r="O35" s="64"/>
      <c r="P35" s="64">
        <f>AVERAGE(P11:P34)</f>
        <v>117.875</v>
      </c>
      <c r="Q35" s="65">
        <f>Q34-Q10</f>
        <v>118531</v>
      </c>
      <c r="R35" s="66">
        <f>SUM(R11:R34)</f>
        <v>118531</v>
      </c>
      <c r="S35" s="67">
        <f>AVERAGE(S11:S34)</f>
        <v>118.53099999999999</v>
      </c>
      <c r="T35" s="67">
        <f>SUM(T11:T34)</f>
        <v>118.53099999999996</v>
      </c>
      <c r="U35" s="104"/>
      <c r="V35" s="104"/>
      <c r="W35" s="58"/>
      <c r="X35" s="96"/>
      <c r="Y35" s="97"/>
      <c r="Z35" s="97"/>
      <c r="AA35" s="97"/>
      <c r="AB35" s="98"/>
      <c r="AC35" s="96"/>
      <c r="AD35" s="97"/>
      <c r="AE35" s="98"/>
      <c r="AF35" s="99"/>
      <c r="AG35" s="68"/>
      <c r="AH35" s="69">
        <f>SUM(AH11:AH34)</f>
        <v>26616</v>
      </c>
      <c r="AI35" s="70">
        <f>$AH$35/$T35</f>
        <v>224.54885219900285</v>
      </c>
      <c r="AJ35" s="99"/>
      <c r="AK35" s="100"/>
      <c r="AL35" s="100"/>
      <c r="AM35" s="100"/>
      <c r="AN35" s="101"/>
      <c r="AO35" s="71"/>
      <c r="AP35" s="72">
        <f>AP34-AP10</f>
        <v>2650</v>
      </c>
      <c r="AQ35" s="73">
        <f>SUM(AQ11:AQ34)</f>
        <v>2650</v>
      </c>
      <c r="AR35" s="74">
        <f>AVERAGE(AR11:AR34)</f>
        <v>1.0533333333333335</v>
      </c>
      <c r="AS35" s="71"/>
      <c r="AV35" s="75" t="s">
        <v>30</v>
      </c>
      <c r="AW35" s="75">
        <v>1</v>
      </c>
      <c r="AY35" s="111"/>
    </row>
    <row r="36" spans="2:51" x14ac:dyDescent="0.25">
      <c r="B36" s="76"/>
      <c r="C36" s="76"/>
      <c r="D36" s="76"/>
      <c r="E36" s="77"/>
      <c r="F36" s="77"/>
      <c r="G36" s="77"/>
      <c r="H36" s="77"/>
      <c r="I36" s="78"/>
      <c r="J36" s="78"/>
      <c r="K36" s="78"/>
      <c r="L36" s="109"/>
      <c r="M36" s="109"/>
      <c r="N36" s="109"/>
      <c r="O36" s="109"/>
      <c r="P36" s="109"/>
      <c r="Q36" s="109"/>
      <c r="R36" s="109"/>
      <c r="S36" s="109"/>
      <c r="T36" s="109"/>
      <c r="U36" s="79"/>
      <c r="V36" s="79"/>
      <c r="W36" s="109"/>
      <c r="X36" s="109"/>
      <c r="Y36" s="109"/>
      <c r="Z36" s="112"/>
      <c r="AA36" s="109"/>
      <c r="AB36" s="109"/>
      <c r="AC36" s="109"/>
      <c r="AD36" s="109"/>
      <c r="AE36" s="109"/>
      <c r="AH36" s="80"/>
      <c r="AM36" s="109"/>
      <c r="AN36" s="109"/>
      <c r="AO36" s="109"/>
      <c r="AP36" s="109"/>
      <c r="AQ36" s="109"/>
      <c r="AR36" s="109"/>
      <c r="AV36" s="75" t="s">
        <v>121</v>
      </c>
      <c r="AW36" s="75">
        <v>41.67</v>
      </c>
      <c r="AY36" s="111"/>
    </row>
    <row r="37" spans="2:51" x14ac:dyDescent="0.25">
      <c r="B37" s="89" t="s">
        <v>122</v>
      </c>
      <c r="C37" s="89"/>
      <c r="D37" s="89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112"/>
      <c r="X37" s="112"/>
      <c r="Y37" s="112"/>
      <c r="Z37" s="112"/>
      <c r="AA37" s="112"/>
      <c r="AB37" s="112"/>
      <c r="AC37" s="112"/>
      <c r="AD37" s="112"/>
      <c r="AE37" s="112"/>
      <c r="AM37" s="21"/>
      <c r="AN37" s="109"/>
      <c r="AO37" s="109"/>
      <c r="AP37" s="109"/>
      <c r="AQ37" s="109"/>
      <c r="AR37" s="112"/>
      <c r="AV37" s="75" t="s">
        <v>123</v>
      </c>
      <c r="AW37" s="75">
        <v>11.574999999999999</v>
      </c>
      <c r="AY37" s="111"/>
    </row>
    <row r="38" spans="2:51" x14ac:dyDescent="0.25">
      <c r="B38" s="87" t="s">
        <v>124</v>
      </c>
      <c r="C38" s="116"/>
      <c r="D38" s="116"/>
      <c r="E38" s="116"/>
      <c r="F38" s="116"/>
      <c r="G38" s="116"/>
      <c r="H38" s="116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88"/>
      <c r="T38" s="88"/>
      <c r="U38" s="88"/>
      <c r="V38" s="88"/>
      <c r="W38" s="112"/>
      <c r="X38" s="112"/>
      <c r="Y38" s="112"/>
      <c r="Z38" s="112"/>
      <c r="AA38" s="112"/>
      <c r="AB38" s="112"/>
      <c r="AC38" s="112"/>
      <c r="AD38" s="112"/>
      <c r="AE38" s="112"/>
      <c r="AM38" s="21"/>
      <c r="AN38" s="109"/>
      <c r="AO38" s="109"/>
      <c r="AP38" s="109"/>
      <c r="AQ38" s="109"/>
      <c r="AR38" s="112"/>
      <c r="AV38" s="75"/>
      <c r="AW38" s="75"/>
      <c r="AY38" s="111"/>
    </row>
    <row r="39" spans="2:51" x14ac:dyDescent="0.25">
      <c r="B39" s="122" t="s">
        <v>127</v>
      </c>
      <c r="C39" s="116"/>
      <c r="D39" s="116"/>
      <c r="E39" s="116"/>
      <c r="F39" s="116"/>
      <c r="G39" s="116"/>
      <c r="H39" s="116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88"/>
      <c r="T39" s="88"/>
      <c r="U39" s="88"/>
      <c r="V39" s="88"/>
      <c r="W39" s="112"/>
      <c r="X39" s="112"/>
      <c r="Y39" s="112"/>
      <c r="Z39" s="112"/>
      <c r="AA39" s="112"/>
      <c r="AB39" s="112"/>
      <c r="AC39" s="112"/>
      <c r="AD39" s="112"/>
      <c r="AE39" s="112"/>
      <c r="AM39" s="21"/>
      <c r="AN39" s="109"/>
      <c r="AO39" s="109"/>
      <c r="AP39" s="109"/>
      <c r="AQ39" s="109"/>
      <c r="AR39" s="112"/>
      <c r="AV39" s="75"/>
      <c r="AW39" s="75"/>
      <c r="AY39" s="111"/>
    </row>
    <row r="40" spans="2:51" x14ac:dyDescent="0.25">
      <c r="B40" s="86" t="s">
        <v>200</v>
      </c>
      <c r="C40" s="116"/>
      <c r="D40" s="116"/>
      <c r="E40" s="121"/>
      <c r="F40" s="121"/>
      <c r="G40" s="121"/>
      <c r="H40" s="116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119"/>
      <c r="T40" s="119"/>
      <c r="U40" s="119"/>
      <c r="V40" s="119"/>
      <c r="W40" s="112"/>
      <c r="X40" s="112"/>
      <c r="Y40" s="112"/>
      <c r="Z40" s="112"/>
      <c r="AA40" s="112"/>
      <c r="AB40" s="112"/>
      <c r="AC40" s="112"/>
      <c r="AD40" s="112"/>
      <c r="AE40" s="112"/>
      <c r="AM40" s="113"/>
      <c r="AN40" s="113"/>
      <c r="AO40" s="113"/>
      <c r="AP40" s="113"/>
      <c r="AQ40" s="113"/>
      <c r="AR40" s="113"/>
      <c r="AS40" s="114"/>
      <c r="AV40" s="111"/>
      <c r="AW40" s="107"/>
      <c r="AX40" s="107"/>
      <c r="AY40" s="107"/>
    </row>
    <row r="41" spans="2:51" x14ac:dyDescent="0.25">
      <c r="B41" s="118" t="s">
        <v>202</v>
      </c>
      <c r="C41" s="116"/>
      <c r="D41" s="116"/>
      <c r="E41" s="116"/>
      <c r="F41" s="116"/>
      <c r="G41" s="117"/>
      <c r="H41" s="117"/>
      <c r="I41" s="117"/>
      <c r="J41" s="117"/>
      <c r="K41" s="117"/>
      <c r="L41" s="117"/>
      <c r="M41" s="117"/>
      <c r="N41" s="117"/>
      <c r="O41" s="117"/>
      <c r="P41" s="117"/>
      <c r="Q41" s="117"/>
      <c r="R41" s="119"/>
      <c r="S41" s="119"/>
      <c r="T41" s="119"/>
      <c r="U41" s="112"/>
      <c r="V41" s="112"/>
      <c r="W41" s="112"/>
      <c r="X41" s="112"/>
      <c r="Y41" s="112"/>
      <c r="Z41" s="112"/>
      <c r="AA41" s="112"/>
      <c r="AB41" s="112"/>
      <c r="AC41" s="112"/>
      <c r="AK41" s="113"/>
      <c r="AL41" s="113"/>
      <c r="AM41" s="113"/>
      <c r="AN41" s="113"/>
      <c r="AO41" s="113"/>
      <c r="AP41" s="113"/>
      <c r="AQ41" s="114"/>
      <c r="AR41" s="109"/>
      <c r="AS41" s="109"/>
      <c r="AT41" s="111"/>
      <c r="AU41" s="107"/>
      <c r="AV41" s="107"/>
      <c r="AW41" s="107"/>
      <c r="AX41" s="107"/>
      <c r="AY41" s="107"/>
    </row>
    <row r="42" spans="2:51" x14ac:dyDescent="0.25">
      <c r="B42" s="91" t="s">
        <v>201</v>
      </c>
      <c r="C42" s="116"/>
      <c r="D42" s="116"/>
      <c r="E42" s="116"/>
      <c r="F42" s="116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20"/>
      <c r="R42" s="119"/>
      <c r="S42" s="119"/>
      <c r="T42" s="119"/>
      <c r="U42" s="112"/>
      <c r="V42" s="112"/>
      <c r="W42" s="112"/>
      <c r="X42" s="112"/>
      <c r="Y42" s="112"/>
      <c r="Z42" s="112"/>
      <c r="AA42" s="112"/>
      <c r="AB42" s="112"/>
      <c r="AC42" s="112"/>
      <c r="AK42" s="113"/>
      <c r="AL42" s="113"/>
      <c r="AM42" s="113"/>
      <c r="AN42" s="113"/>
      <c r="AO42" s="113"/>
      <c r="AP42" s="113"/>
      <c r="AQ42" s="114"/>
      <c r="AR42" s="109"/>
      <c r="AS42" s="109"/>
      <c r="AT42" s="111"/>
      <c r="AU42" s="107"/>
      <c r="AV42" s="107"/>
      <c r="AW42" s="107"/>
      <c r="AX42" s="107"/>
      <c r="AY42" s="107"/>
    </row>
    <row r="43" spans="2:51" x14ac:dyDescent="0.25">
      <c r="B43" s="91" t="s">
        <v>203</v>
      </c>
      <c r="C43" s="116"/>
      <c r="D43" s="116"/>
      <c r="E43" s="116"/>
      <c r="F43" s="116"/>
      <c r="G43" s="116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20"/>
      <c r="S43" s="119"/>
      <c r="T43" s="119"/>
      <c r="U43" s="119"/>
      <c r="V43" s="112"/>
      <c r="W43" s="112"/>
      <c r="X43" s="112"/>
      <c r="Y43" s="112"/>
      <c r="Z43" s="112"/>
      <c r="AA43" s="112"/>
      <c r="AB43" s="112"/>
      <c r="AC43" s="112"/>
      <c r="AD43" s="112"/>
      <c r="AL43" s="113"/>
      <c r="AM43" s="113"/>
      <c r="AN43" s="113"/>
      <c r="AO43" s="113"/>
      <c r="AP43" s="113"/>
      <c r="AQ43" s="113"/>
      <c r="AR43" s="114"/>
      <c r="AS43" s="109"/>
      <c r="AU43" s="111"/>
      <c r="AV43" s="107"/>
      <c r="AW43" s="107"/>
      <c r="AX43" s="107"/>
      <c r="AY43" s="107"/>
    </row>
    <row r="44" spans="2:51" x14ac:dyDescent="0.25">
      <c r="B44" s="116" t="s">
        <v>204</v>
      </c>
      <c r="C44" s="116"/>
      <c r="D44" s="116"/>
      <c r="E44" s="116"/>
      <c r="F44" s="116"/>
      <c r="G44" s="116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20"/>
      <c r="S44" s="119"/>
      <c r="T44" s="119"/>
      <c r="U44" s="119"/>
      <c r="V44" s="112"/>
      <c r="W44" s="112"/>
      <c r="X44" s="112"/>
      <c r="Y44" s="112"/>
      <c r="Z44" s="112"/>
      <c r="AA44" s="112"/>
      <c r="AB44" s="112"/>
      <c r="AC44" s="112"/>
      <c r="AD44" s="112"/>
      <c r="AL44" s="113"/>
      <c r="AM44" s="113"/>
      <c r="AN44" s="113"/>
      <c r="AO44" s="113"/>
      <c r="AP44" s="113"/>
      <c r="AQ44" s="113"/>
      <c r="AR44" s="114"/>
      <c r="AS44" s="109"/>
      <c r="AU44" s="111"/>
      <c r="AV44" s="107"/>
      <c r="AW44" s="107"/>
      <c r="AX44" s="107"/>
      <c r="AY44" s="107"/>
    </row>
    <row r="45" spans="2:51" x14ac:dyDescent="0.25">
      <c r="B45" s="116" t="s">
        <v>205</v>
      </c>
      <c r="C45" s="116"/>
      <c r="D45" s="116"/>
      <c r="E45" s="116"/>
      <c r="F45" s="116"/>
      <c r="G45" s="116"/>
      <c r="H45" s="117"/>
      <c r="I45" s="117"/>
      <c r="J45" s="117"/>
      <c r="K45" s="117"/>
      <c r="L45" s="117"/>
      <c r="M45" s="117"/>
      <c r="N45" s="117"/>
      <c r="O45" s="117"/>
      <c r="P45" s="117"/>
      <c r="Q45" s="117"/>
      <c r="R45" s="120"/>
      <c r="S45" s="119"/>
      <c r="T45" s="119"/>
      <c r="U45" s="119"/>
      <c r="V45" s="112"/>
      <c r="W45" s="112"/>
      <c r="X45" s="112"/>
      <c r="Y45" s="112"/>
      <c r="Z45" s="112"/>
      <c r="AA45" s="112"/>
      <c r="AB45" s="112"/>
      <c r="AC45" s="112"/>
      <c r="AD45" s="112"/>
      <c r="AL45" s="113"/>
      <c r="AM45" s="113"/>
      <c r="AN45" s="113"/>
      <c r="AO45" s="113"/>
      <c r="AP45" s="113"/>
      <c r="AQ45" s="113"/>
      <c r="AR45" s="114"/>
      <c r="AS45" s="109"/>
      <c r="AU45" s="111"/>
      <c r="AV45" s="107"/>
      <c r="AW45" s="107"/>
      <c r="AX45" s="107"/>
      <c r="AY45" s="107"/>
    </row>
    <row r="46" spans="2:51" x14ac:dyDescent="0.25">
      <c r="B46" s="118" t="s">
        <v>206</v>
      </c>
      <c r="C46" s="116"/>
      <c r="D46" s="116"/>
      <c r="E46" s="116"/>
      <c r="F46" s="117"/>
      <c r="G46" s="117"/>
      <c r="H46" s="117"/>
      <c r="I46" s="117"/>
      <c r="J46" s="117"/>
      <c r="K46" s="117"/>
      <c r="L46" s="117"/>
      <c r="M46" s="117"/>
      <c r="N46" s="117"/>
      <c r="O46" s="117"/>
      <c r="P46" s="120"/>
      <c r="Q46" s="119"/>
      <c r="R46" s="119"/>
      <c r="S46" s="137"/>
      <c r="T46" s="112"/>
      <c r="U46" s="112"/>
      <c r="V46" s="112"/>
      <c r="W46" s="112"/>
      <c r="X46" s="112"/>
      <c r="Y46" s="112"/>
      <c r="Z46" s="112"/>
      <c r="AA46" s="112"/>
      <c r="AB46" s="112"/>
      <c r="AJ46" s="113"/>
      <c r="AK46" s="113"/>
      <c r="AL46" s="113"/>
      <c r="AM46" s="113"/>
      <c r="AN46" s="113"/>
      <c r="AO46" s="113"/>
      <c r="AP46" s="114"/>
      <c r="AQ46" s="109"/>
      <c r="AR46" s="109"/>
      <c r="AS46" s="111"/>
      <c r="AT46" s="107"/>
      <c r="AU46" s="107"/>
      <c r="AV46" s="107"/>
      <c r="AW46" s="107"/>
      <c r="AX46" s="107"/>
      <c r="AY46" s="107"/>
    </row>
    <row r="47" spans="2:51" x14ac:dyDescent="0.25">
      <c r="B47" s="118" t="s">
        <v>207</v>
      </c>
      <c r="C47" s="129"/>
      <c r="D47" s="129"/>
      <c r="E47" s="129"/>
      <c r="F47" s="130"/>
      <c r="G47" s="117"/>
      <c r="H47" s="117"/>
      <c r="I47" s="117"/>
      <c r="J47" s="117"/>
      <c r="K47" s="117"/>
      <c r="L47" s="117"/>
      <c r="M47" s="117"/>
      <c r="N47" s="117"/>
      <c r="O47" s="117"/>
      <c r="P47" s="198"/>
      <c r="Q47" s="119"/>
      <c r="R47" s="119"/>
      <c r="S47" s="119"/>
      <c r="T47" s="112"/>
      <c r="U47" s="112"/>
      <c r="V47" s="112"/>
      <c r="W47" s="112"/>
      <c r="X47" s="112"/>
      <c r="Y47" s="112"/>
      <c r="Z47" s="112"/>
      <c r="AA47" s="112"/>
      <c r="AB47" s="112"/>
      <c r="AJ47" s="113"/>
      <c r="AK47" s="113"/>
      <c r="AL47" s="113"/>
      <c r="AM47" s="113"/>
      <c r="AN47" s="113"/>
      <c r="AO47" s="113"/>
      <c r="AP47" s="114"/>
      <c r="AQ47" s="109"/>
      <c r="AR47" s="109"/>
      <c r="AS47" s="111"/>
      <c r="AT47" s="107"/>
      <c r="AU47" s="107"/>
      <c r="AV47" s="107"/>
      <c r="AW47" s="107"/>
      <c r="AX47" s="107"/>
      <c r="AY47" s="107"/>
    </row>
    <row r="48" spans="2:51" x14ac:dyDescent="0.25">
      <c r="B48" s="122"/>
      <c r="C48" s="87"/>
      <c r="D48" s="87"/>
      <c r="E48" s="87"/>
      <c r="F48" s="116"/>
      <c r="G48" s="116"/>
      <c r="H48" s="116"/>
      <c r="I48" s="116"/>
      <c r="J48" s="117"/>
      <c r="K48" s="117"/>
      <c r="L48" s="201"/>
      <c r="M48" s="201"/>
      <c r="N48" s="201"/>
      <c r="O48" s="201"/>
      <c r="P48" s="198"/>
      <c r="Q48" s="119"/>
      <c r="R48" s="119"/>
      <c r="S48" s="119"/>
      <c r="T48" s="112"/>
      <c r="U48" s="112"/>
      <c r="V48" s="112"/>
      <c r="W48" s="112"/>
      <c r="X48" s="112"/>
      <c r="Y48" s="112"/>
      <c r="Z48" s="112"/>
      <c r="AA48" s="112"/>
      <c r="AB48" s="112"/>
      <c r="AJ48" s="113"/>
      <c r="AK48" s="113"/>
      <c r="AL48" s="113"/>
      <c r="AM48" s="113"/>
      <c r="AN48" s="113"/>
      <c r="AO48" s="113"/>
      <c r="AP48" s="114"/>
      <c r="AQ48" s="109"/>
      <c r="AR48" s="109"/>
      <c r="AS48" s="111"/>
      <c r="AT48" s="107"/>
      <c r="AU48" s="107"/>
      <c r="AV48" s="107"/>
      <c r="AW48" s="107"/>
      <c r="AX48" s="107"/>
      <c r="AY48" s="107"/>
    </row>
    <row r="49" spans="1:51" x14ac:dyDescent="0.25">
      <c r="B49" s="122"/>
      <c r="C49" s="122"/>
      <c r="D49" s="116"/>
      <c r="E49" s="94"/>
      <c r="F49" s="116"/>
      <c r="G49" s="116"/>
      <c r="H49" s="116"/>
      <c r="I49" s="116"/>
      <c r="J49" s="117"/>
      <c r="K49" s="117"/>
      <c r="L49" s="201"/>
      <c r="M49" s="201"/>
      <c r="N49" s="201"/>
      <c r="O49" s="201"/>
      <c r="P49" s="117"/>
      <c r="Q49" s="117"/>
      <c r="R49" s="117"/>
      <c r="S49" s="120"/>
      <c r="T49" s="119"/>
      <c r="U49" s="119"/>
      <c r="V49" s="119"/>
      <c r="W49" s="112"/>
      <c r="X49" s="112"/>
      <c r="Y49" s="112"/>
      <c r="Z49" s="112"/>
      <c r="AA49" s="112"/>
      <c r="AB49" s="112"/>
      <c r="AC49" s="112"/>
      <c r="AD49" s="112"/>
      <c r="AE49" s="112"/>
      <c r="AM49" s="113"/>
      <c r="AN49" s="113"/>
      <c r="AO49" s="113"/>
      <c r="AP49" s="113"/>
      <c r="AQ49" s="113"/>
      <c r="AR49" s="113"/>
      <c r="AS49" s="114"/>
      <c r="AV49" s="111"/>
      <c r="AW49" s="107"/>
      <c r="AX49" s="107"/>
      <c r="AY49" s="107"/>
    </row>
    <row r="50" spans="1:51" x14ac:dyDescent="0.25">
      <c r="B50" s="91"/>
      <c r="C50" s="116"/>
      <c r="D50" s="116"/>
      <c r="E50" s="116"/>
      <c r="F50" s="116"/>
      <c r="G50" s="116"/>
      <c r="H50" s="116"/>
      <c r="I50" s="116"/>
      <c r="J50" s="117"/>
      <c r="K50" s="117"/>
      <c r="L50" s="117"/>
      <c r="M50" s="117"/>
      <c r="N50" s="117"/>
      <c r="O50" s="117"/>
      <c r="P50" s="117"/>
      <c r="Q50" s="117"/>
      <c r="R50" s="117"/>
      <c r="S50" s="120"/>
      <c r="T50" s="119"/>
      <c r="U50" s="119"/>
      <c r="V50" s="119"/>
      <c r="W50" s="112"/>
      <c r="X50" s="112"/>
      <c r="Y50" s="112"/>
      <c r="Z50" s="112"/>
      <c r="AA50" s="112"/>
      <c r="AB50" s="112"/>
      <c r="AC50" s="112"/>
      <c r="AD50" s="112"/>
      <c r="AE50" s="112"/>
      <c r="AM50" s="113"/>
      <c r="AN50" s="113"/>
      <c r="AO50" s="113"/>
      <c r="AP50" s="113"/>
      <c r="AQ50" s="113"/>
      <c r="AR50" s="113"/>
      <c r="AS50" s="114"/>
      <c r="AV50" s="111"/>
      <c r="AW50" s="107"/>
      <c r="AX50" s="107"/>
      <c r="AY50" s="107"/>
    </row>
    <row r="51" spans="1:51" x14ac:dyDescent="0.25">
      <c r="B51" s="118"/>
      <c r="C51" s="118"/>
      <c r="D51" s="116"/>
      <c r="E51" s="116"/>
      <c r="F51" s="116"/>
      <c r="G51" s="116"/>
      <c r="H51" s="116"/>
      <c r="I51" s="94"/>
      <c r="J51" s="117"/>
      <c r="K51" s="117"/>
      <c r="L51" s="117"/>
      <c r="M51" s="117"/>
      <c r="N51" s="117"/>
      <c r="O51" s="117"/>
      <c r="P51" s="117"/>
      <c r="Q51" s="117"/>
      <c r="R51" s="117"/>
      <c r="S51" s="117"/>
      <c r="T51" s="119"/>
      <c r="U51" s="119"/>
      <c r="V51" s="119"/>
      <c r="W51" s="112"/>
      <c r="X51" s="112"/>
      <c r="Y51" s="112"/>
      <c r="Z51" s="112"/>
      <c r="AA51" s="112"/>
      <c r="AB51" s="112"/>
      <c r="AC51" s="112"/>
      <c r="AD51" s="112"/>
      <c r="AE51" s="112"/>
      <c r="AM51" s="113"/>
      <c r="AN51" s="113"/>
      <c r="AO51" s="113"/>
      <c r="AP51" s="113"/>
      <c r="AQ51" s="113"/>
      <c r="AR51" s="113"/>
      <c r="AS51" s="114"/>
      <c r="AV51" s="111"/>
      <c r="AW51" s="107"/>
      <c r="AX51" s="107"/>
      <c r="AY51" s="107"/>
    </row>
    <row r="52" spans="1:51" x14ac:dyDescent="0.25">
      <c r="B52" s="122"/>
      <c r="C52" s="115"/>
      <c r="D52" s="116"/>
      <c r="E52" s="116"/>
      <c r="F52" s="116"/>
      <c r="G52" s="116"/>
      <c r="H52" s="116"/>
      <c r="I52" s="94"/>
      <c r="J52" s="92"/>
      <c r="K52" s="92"/>
      <c r="L52" s="117"/>
      <c r="M52" s="117"/>
      <c r="N52" s="117"/>
      <c r="O52" s="117"/>
      <c r="P52" s="117"/>
      <c r="Q52" s="117"/>
      <c r="R52" s="117"/>
      <c r="S52" s="117"/>
      <c r="T52" s="120"/>
      <c r="U52" s="82"/>
      <c r="V52" s="82"/>
      <c r="W52" s="112"/>
      <c r="X52" s="112"/>
      <c r="Y52" s="112"/>
      <c r="Z52" s="112"/>
      <c r="AA52" s="112"/>
      <c r="AB52" s="112"/>
      <c r="AC52" s="112"/>
      <c r="AD52" s="112"/>
      <c r="AE52" s="112"/>
      <c r="AM52" s="113"/>
      <c r="AN52" s="113"/>
      <c r="AO52" s="113"/>
      <c r="AP52" s="113"/>
      <c r="AQ52" s="113"/>
      <c r="AR52" s="113"/>
      <c r="AS52" s="114"/>
      <c r="AV52" s="111"/>
      <c r="AW52" s="107"/>
      <c r="AX52" s="107"/>
      <c r="AY52" s="107"/>
    </row>
    <row r="53" spans="1:51" x14ac:dyDescent="0.25">
      <c r="B53" s="118"/>
      <c r="C53" s="115"/>
      <c r="D53" s="94"/>
      <c r="E53" s="116"/>
      <c r="F53" s="116"/>
      <c r="G53" s="116"/>
      <c r="H53" s="116"/>
      <c r="I53" s="116"/>
      <c r="J53" s="92"/>
      <c r="K53" s="92"/>
      <c r="L53" s="117"/>
      <c r="M53" s="117"/>
      <c r="N53" s="117"/>
      <c r="O53" s="117"/>
      <c r="P53" s="117"/>
      <c r="Q53" s="117"/>
      <c r="R53" s="117"/>
      <c r="S53" s="117"/>
      <c r="T53" s="120"/>
      <c r="U53" s="82"/>
      <c r="V53" s="82"/>
      <c r="W53" s="112"/>
      <c r="X53" s="112"/>
      <c r="Y53" s="112"/>
      <c r="Z53" s="92"/>
      <c r="AA53" s="112"/>
      <c r="AB53" s="112"/>
      <c r="AC53" s="112"/>
      <c r="AD53" s="112"/>
      <c r="AE53" s="112"/>
      <c r="AM53" s="113"/>
      <c r="AN53" s="113"/>
      <c r="AO53" s="113"/>
      <c r="AP53" s="113"/>
      <c r="AQ53" s="113"/>
      <c r="AR53" s="113"/>
      <c r="AS53" s="114"/>
      <c r="AV53" s="111"/>
      <c r="AW53" s="107"/>
      <c r="AX53" s="107"/>
      <c r="AY53" s="107"/>
    </row>
    <row r="54" spans="1:51" x14ac:dyDescent="0.25">
      <c r="B54" s="91"/>
      <c r="C54" s="115"/>
      <c r="D54" s="116"/>
      <c r="E54" s="116"/>
      <c r="F54" s="116"/>
      <c r="G54" s="116"/>
      <c r="H54" s="116"/>
      <c r="I54" s="94"/>
      <c r="J54" s="92"/>
      <c r="K54" s="92"/>
      <c r="L54" s="117"/>
      <c r="M54" s="117"/>
      <c r="N54" s="117"/>
      <c r="O54" s="117"/>
      <c r="P54" s="117"/>
      <c r="Q54" s="117"/>
      <c r="R54" s="117"/>
      <c r="S54" s="92"/>
      <c r="T54" s="92"/>
      <c r="U54" s="92"/>
      <c r="V54" s="92"/>
      <c r="W54" s="92"/>
      <c r="X54" s="92"/>
      <c r="Y54" s="92"/>
      <c r="Z54" s="83"/>
      <c r="AA54" s="92"/>
      <c r="AB54" s="92"/>
      <c r="AC54" s="92"/>
      <c r="AD54" s="92"/>
      <c r="AE54" s="92"/>
      <c r="AF54" s="92"/>
      <c r="AG54" s="92"/>
      <c r="AH54" s="92"/>
      <c r="AI54" s="92"/>
      <c r="AJ54" s="92"/>
      <c r="AK54" s="92"/>
      <c r="AL54" s="92"/>
      <c r="AM54" s="92"/>
      <c r="AN54" s="92"/>
      <c r="AO54" s="92"/>
      <c r="AP54" s="92"/>
      <c r="AQ54" s="92"/>
      <c r="AR54" s="92"/>
      <c r="AS54" s="92"/>
      <c r="AT54" s="92"/>
      <c r="AU54" s="92"/>
      <c r="AV54" s="111"/>
      <c r="AW54" s="107"/>
      <c r="AX54" s="107"/>
      <c r="AY54" s="107"/>
    </row>
    <row r="55" spans="1:51" x14ac:dyDescent="0.25">
      <c r="B55" s="122"/>
      <c r="C55" s="115"/>
      <c r="D55" s="94"/>
      <c r="E55" s="116"/>
      <c r="F55" s="116"/>
      <c r="G55" s="116"/>
      <c r="H55" s="116"/>
      <c r="I55" s="116"/>
      <c r="J55" s="92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  <c r="W55" s="83"/>
      <c r="X55" s="83"/>
      <c r="Y55" s="83"/>
      <c r="Z55" s="112"/>
      <c r="AA55" s="83"/>
      <c r="AB55" s="83"/>
      <c r="AC55" s="83"/>
      <c r="AD55" s="83"/>
      <c r="AE55" s="83"/>
      <c r="AF55" s="83"/>
      <c r="AG55" s="83"/>
      <c r="AH55" s="83"/>
      <c r="AI55" s="83"/>
      <c r="AJ55" s="83"/>
      <c r="AK55" s="83"/>
      <c r="AL55" s="83"/>
      <c r="AM55" s="83"/>
      <c r="AN55" s="83"/>
      <c r="AO55" s="83"/>
      <c r="AP55" s="83"/>
      <c r="AQ55" s="83"/>
      <c r="AR55" s="83"/>
      <c r="AS55" s="83"/>
      <c r="AT55" s="83"/>
      <c r="AU55" s="83"/>
      <c r="AV55" s="111"/>
      <c r="AW55" s="107"/>
      <c r="AX55" s="107"/>
      <c r="AY55" s="107"/>
    </row>
    <row r="56" spans="1:51" x14ac:dyDescent="0.25">
      <c r="B56" s="199"/>
      <c r="C56" s="122"/>
      <c r="D56" s="94"/>
      <c r="E56" s="116"/>
      <c r="F56" s="116"/>
      <c r="G56" s="116"/>
      <c r="H56" s="116"/>
      <c r="I56" s="116"/>
      <c r="J56" s="117"/>
      <c r="K56" s="117"/>
      <c r="L56" s="92"/>
      <c r="M56" s="92"/>
      <c r="N56" s="92"/>
      <c r="O56" s="92"/>
      <c r="P56" s="92"/>
      <c r="Q56" s="92"/>
      <c r="R56" s="92"/>
      <c r="S56" s="117"/>
      <c r="T56" s="120"/>
      <c r="U56" s="82"/>
      <c r="V56" s="82"/>
      <c r="W56" s="112"/>
      <c r="X56" s="112"/>
      <c r="Y56" s="112"/>
      <c r="Z56" s="112"/>
      <c r="AA56" s="112"/>
      <c r="AB56" s="112"/>
      <c r="AC56" s="112"/>
      <c r="AD56" s="112"/>
      <c r="AE56" s="112"/>
      <c r="AM56" s="113"/>
      <c r="AN56" s="113"/>
      <c r="AO56" s="113"/>
      <c r="AP56" s="113"/>
      <c r="AQ56" s="113"/>
      <c r="AR56" s="113"/>
      <c r="AS56" s="114"/>
      <c r="AV56" s="111"/>
      <c r="AW56" s="107"/>
      <c r="AX56" s="107"/>
      <c r="AY56" s="107"/>
    </row>
    <row r="57" spans="1:51" x14ac:dyDescent="0.25">
      <c r="B57" s="199"/>
      <c r="C57" s="122"/>
      <c r="D57" s="116"/>
      <c r="E57" s="94"/>
      <c r="F57" s="116"/>
      <c r="G57" s="94"/>
      <c r="H57" s="94"/>
      <c r="I57" s="116"/>
      <c r="J57" s="117"/>
      <c r="K57" s="117"/>
      <c r="L57" s="117"/>
      <c r="M57" s="117"/>
      <c r="N57" s="117"/>
      <c r="O57" s="117"/>
      <c r="P57" s="117"/>
      <c r="Q57" s="117"/>
      <c r="R57" s="117"/>
      <c r="S57" s="117"/>
      <c r="T57" s="120"/>
      <c r="U57" s="82"/>
      <c r="V57" s="82"/>
      <c r="W57" s="112"/>
      <c r="X57" s="112"/>
      <c r="Y57" s="112"/>
      <c r="Z57" s="112"/>
      <c r="AA57" s="112"/>
      <c r="AB57" s="112"/>
      <c r="AC57" s="112"/>
      <c r="AD57" s="112"/>
      <c r="AE57" s="112"/>
      <c r="AM57" s="113"/>
      <c r="AN57" s="113"/>
      <c r="AO57" s="113"/>
      <c r="AP57" s="113"/>
      <c r="AQ57" s="113"/>
      <c r="AR57" s="113"/>
      <c r="AS57" s="114"/>
      <c r="AV57" s="111"/>
      <c r="AW57" s="107"/>
      <c r="AX57" s="107"/>
      <c r="AY57" s="107"/>
    </row>
    <row r="58" spans="1:51" x14ac:dyDescent="0.25">
      <c r="B58" s="199"/>
      <c r="C58" s="118"/>
      <c r="D58" s="116"/>
      <c r="E58" s="94"/>
      <c r="F58" s="94"/>
      <c r="G58" s="94"/>
      <c r="H58" s="94"/>
      <c r="I58" s="116"/>
      <c r="J58" s="117"/>
      <c r="K58" s="117"/>
      <c r="L58" s="117"/>
      <c r="M58" s="117"/>
      <c r="N58" s="117"/>
      <c r="O58" s="117"/>
      <c r="P58" s="117"/>
      <c r="Q58" s="117"/>
      <c r="R58" s="117"/>
      <c r="S58" s="117"/>
      <c r="T58" s="120"/>
      <c r="U58" s="82"/>
      <c r="V58" s="82"/>
      <c r="W58" s="112"/>
      <c r="X58" s="112"/>
      <c r="Y58" s="112"/>
      <c r="Z58" s="112"/>
      <c r="AA58" s="112"/>
      <c r="AB58" s="112"/>
      <c r="AC58" s="112"/>
      <c r="AD58" s="112"/>
      <c r="AE58" s="112"/>
      <c r="AM58" s="113"/>
      <c r="AN58" s="113"/>
      <c r="AO58" s="113"/>
      <c r="AP58" s="113"/>
      <c r="AQ58" s="113"/>
      <c r="AR58" s="113"/>
      <c r="AS58" s="114"/>
      <c r="AV58" s="111"/>
      <c r="AW58" s="107"/>
      <c r="AX58" s="107"/>
      <c r="AY58" s="107"/>
    </row>
    <row r="59" spans="1:51" x14ac:dyDescent="0.25">
      <c r="B59" s="199"/>
      <c r="C59" s="118"/>
      <c r="D59" s="116"/>
      <c r="E59" s="116"/>
      <c r="F59" s="94"/>
      <c r="G59" s="116"/>
      <c r="H59" s="116"/>
      <c r="I59" s="92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20"/>
      <c r="U59" s="82"/>
      <c r="V59" s="82"/>
      <c r="W59" s="112"/>
      <c r="X59" s="112"/>
      <c r="Y59" s="112"/>
      <c r="Z59" s="112"/>
      <c r="AA59" s="112"/>
      <c r="AB59" s="112"/>
      <c r="AC59" s="112"/>
      <c r="AD59" s="112"/>
      <c r="AE59" s="112"/>
      <c r="AM59" s="113"/>
      <c r="AN59" s="113"/>
      <c r="AO59" s="113"/>
      <c r="AP59" s="113"/>
      <c r="AQ59" s="113"/>
      <c r="AR59" s="113"/>
      <c r="AS59" s="114"/>
      <c r="AV59" s="111"/>
      <c r="AW59" s="107"/>
      <c r="AX59" s="107"/>
      <c r="AY59" s="107"/>
    </row>
    <row r="60" spans="1:51" x14ac:dyDescent="0.25">
      <c r="B60" s="200"/>
      <c r="C60" s="92"/>
      <c r="D60" s="116"/>
      <c r="E60" s="116"/>
      <c r="F60" s="116"/>
      <c r="G60" s="116"/>
      <c r="H60" s="116"/>
      <c r="I60" s="92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20"/>
      <c r="U60" s="82"/>
      <c r="V60" s="82"/>
      <c r="W60" s="112"/>
      <c r="X60" s="112"/>
      <c r="Y60" s="112"/>
      <c r="Z60" s="112"/>
      <c r="AA60" s="112"/>
      <c r="AB60" s="112"/>
      <c r="AC60" s="112"/>
      <c r="AD60" s="112"/>
      <c r="AE60" s="112"/>
      <c r="AM60" s="113"/>
      <c r="AN60" s="113"/>
      <c r="AO60" s="113"/>
      <c r="AP60" s="113"/>
      <c r="AQ60" s="113"/>
      <c r="AR60" s="113"/>
      <c r="AS60" s="114"/>
      <c r="AV60" s="111"/>
      <c r="AW60" s="107"/>
      <c r="AX60" s="107"/>
      <c r="AY60" s="107"/>
    </row>
    <row r="61" spans="1:51" x14ac:dyDescent="0.25">
      <c r="B61" s="200"/>
      <c r="C61" s="122"/>
      <c r="D61" s="92"/>
      <c r="E61" s="116"/>
      <c r="F61" s="116"/>
      <c r="G61" s="116"/>
      <c r="H61" s="116"/>
      <c r="I61" s="116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20"/>
      <c r="U61" s="82"/>
      <c r="V61" s="82"/>
      <c r="W61" s="112"/>
      <c r="X61" s="112"/>
      <c r="Y61" s="112"/>
      <c r="Z61" s="112"/>
      <c r="AA61" s="112"/>
      <c r="AB61" s="112"/>
      <c r="AC61" s="112"/>
      <c r="AD61" s="112"/>
      <c r="AE61" s="112"/>
      <c r="AM61" s="113"/>
      <c r="AN61" s="113"/>
      <c r="AO61" s="113"/>
      <c r="AP61" s="113"/>
      <c r="AQ61" s="113"/>
      <c r="AR61" s="113"/>
      <c r="AS61" s="114"/>
      <c r="AU61" s="107"/>
      <c r="AV61" s="111"/>
      <c r="AW61" s="107"/>
      <c r="AX61" s="107"/>
      <c r="AY61" s="107"/>
    </row>
    <row r="62" spans="1:51" ht="229.5" customHeight="1" x14ac:dyDescent="0.25">
      <c r="B62" s="215"/>
      <c r="C62" s="118"/>
      <c r="D62" s="92"/>
      <c r="E62" s="116"/>
      <c r="F62" s="116"/>
      <c r="G62" s="116"/>
      <c r="H62" s="116"/>
      <c r="I62" s="113"/>
      <c r="J62" s="113"/>
      <c r="K62" s="113"/>
      <c r="L62" s="117"/>
      <c r="M62" s="117"/>
      <c r="N62" s="117"/>
      <c r="O62" s="117"/>
      <c r="P62" s="117"/>
      <c r="Q62" s="117"/>
      <c r="R62" s="117"/>
      <c r="S62" s="117"/>
      <c r="T62" s="120"/>
      <c r="U62" s="82"/>
      <c r="V62" s="82"/>
      <c r="W62" s="112"/>
      <c r="X62" s="112"/>
      <c r="Y62" s="112"/>
      <c r="Z62" s="112"/>
      <c r="AA62" s="112"/>
      <c r="AB62" s="112"/>
      <c r="AC62" s="112"/>
      <c r="AD62" s="112"/>
      <c r="AE62" s="112"/>
      <c r="AM62" s="113"/>
      <c r="AN62" s="113"/>
      <c r="AO62" s="113"/>
      <c r="AP62" s="113"/>
      <c r="AQ62" s="113"/>
      <c r="AR62" s="113"/>
      <c r="AS62" s="114"/>
      <c r="AU62" s="107"/>
      <c r="AV62" s="111"/>
      <c r="AW62" s="107"/>
      <c r="AX62" s="107"/>
      <c r="AY62" s="107"/>
    </row>
    <row r="63" spans="1:51" x14ac:dyDescent="0.25">
      <c r="A63" s="112"/>
      <c r="B63" s="81"/>
      <c r="C63" s="122"/>
      <c r="D63" s="116"/>
      <c r="E63" s="92"/>
      <c r="F63" s="116"/>
      <c r="G63" s="92"/>
      <c r="H63" s="92"/>
      <c r="I63" s="113"/>
      <c r="J63" s="113"/>
      <c r="K63" s="113"/>
      <c r="L63" s="113"/>
      <c r="M63" s="113"/>
      <c r="N63" s="113"/>
      <c r="O63" s="114"/>
      <c r="P63" s="109"/>
      <c r="R63" s="111"/>
      <c r="AS63" s="107"/>
      <c r="AT63" s="107"/>
      <c r="AU63" s="107"/>
      <c r="AV63" s="107"/>
      <c r="AW63" s="107"/>
      <c r="AX63" s="107"/>
      <c r="AY63" s="107"/>
    </row>
    <row r="64" spans="1:51" x14ac:dyDescent="0.25">
      <c r="A64" s="112"/>
      <c r="B64" s="81"/>
      <c r="C64" s="90"/>
      <c r="D64" s="116"/>
      <c r="E64" s="92"/>
      <c r="F64" s="92"/>
      <c r="G64" s="92"/>
      <c r="H64" s="92"/>
      <c r="I64" s="113"/>
      <c r="J64" s="113"/>
      <c r="K64" s="113"/>
      <c r="L64" s="113"/>
      <c r="M64" s="113"/>
      <c r="N64" s="113"/>
      <c r="O64" s="114"/>
      <c r="P64" s="109"/>
      <c r="R64" s="109"/>
      <c r="AS64" s="107"/>
      <c r="AT64" s="107"/>
      <c r="AU64" s="107"/>
      <c r="AV64" s="107"/>
      <c r="AW64" s="107"/>
      <c r="AX64" s="107"/>
      <c r="AY64" s="107"/>
    </row>
    <row r="65" spans="1:51" x14ac:dyDescent="0.25">
      <c r="A65" s="112"/>
      <c r="B65" s="81"/>
      <c r="I65" s="113"/>
      <c r="J65" s="113"/>
      <c r="K65" s="113"/>
      <c r="L65" s="113"/>
      <c r="M65" s="113"/>
      <c r="N65" s="113"/>
      <c r="O65" s="114"/>
      <c r="P65" s="109"/>
      <c r="R65" s="109"/>
      <c r="AS65" s="107"/>
      <c r="AT65" s="107"/>
      <c r="AU65" s="107"/>
      <c r="AV65" s="107"/>
      <c r="AW65" s="107"/>
      <c r="AX65" s="107"/>
      <c r="AY65" s="107"/>
    </row>
    <row r="66" spans="1:51" x14ac:dyDescent="0.25">
      <c r="A66" s="112"/>
      <c r="B66" s="92"/>
      <c r="I66" s="113"/>
      <c r="J66" s="113"/>
      <c r="K66" s="113"/>
      <c r="L66" s="113"/>
      <c r="M66" s="113"/>
      <c r="N66" s="113"/>
      <c r="O66" s="114"/>
      <c r="P66" s="109"/>
      <c r="R66" s="109"/>
      <c r="AS66" s="107"/>
      <c r="AT66" s="107"/>
      <c r="AU66" s="107"/>
      <c r="AV66" s="107"/>
      <c r="AW66" s="107"/>
      <c r="AX66" s="107"/>
      <c r="AY66" s="107"/>
    </row>
    <row r="67" spans="1:51" x14ac:dyDescent="0.25">
      <c r="A67" s="112"/>
      <c r="B67" s="92"/>
      <c r="I67" s="113"/>
      <c r="J67" s="113"/>
      <c r="K67" s="113"/>
      <c r="L67" s="113"/>
      <c r="M67" s="113"/>
      <c r="N67" s="113"/>
      <c r="O67" s="114"/>
      <c r="P67" s="109"/>
      <c r="R67" s="109"/>
      <c r="AS67" s="107"/>
      <c r="AT67" s="107"/>
      <c r="AU67" s="107"/>
      <c r="AV67" s="107"/>
      <c r="AW67" s="107"/>
      <c r="AX67" s="107"/>
      <c r="AY67" s="107"/>
    </row>
    <row r="68" spans="1:51" x14ac:dyDescent="0.25">
      <c r="A68" s="112"/>
      <c r="B68" s="81"/>
      <c r="I68" s="113"/>
      <c r="J68" s="113"/>
      <c r="K68" s="113"/>
      <c r="L68" s="113"/>
      <c r="M68" s="113"/>
      <c r="N68" s="113"/>
      <c r="O68" s="114"/>
      <c r="P68" s="109"/>
      <c r="R68" s="109"/>
      <c r="AS68" s="107"/>
      <c r="AT68" s="107"/>
      <c r="AU68" s="107"/>
      <c r="AV68" s="107"/>
      <c r="AW68" s="107"/>
      <c r="AX68" s="107"/>
      <c r="AY68" s="107"/>
    </row>
    <row r="69" spans="1:51" x14ac:dyDescent="0.25">
      <c r="A69" s="112"/>
      <c r="I69" s="113"/>
      <c r="J69" s="113"/>
      <c r="K69" s="113"/>
      <c r="L69" s="113"/>
      <c r="M69" s="113"/>
      <c r="N69" s="113"/>
      <c r="O69" s="114"/>
      <c r="P69" s="109"/>
      <c r="R69" s="83"/>
      <c r="AS69" s="107"/>
      <c r="AT69" s="107"/>
      <c r="AU69" s="107"/>
      <c r="AV69" s="107"/>
      <c r="AW69" s="107"/>
      <c r="AX69" s="107"/>
      <c r="AY69" s="107"/>
    </row>
    <row r="70" spans="1:51" x14ac:dyDescent="0.25">
      <c r="A70" s="112"/>
      <c r="L70" s="113"/>
      <c r="M70" s="113"/>
      <c r="N70" s="113"/>
      <c r="O70" s="114"/>
      <c r="R70" s="109"/>
      <c r="AS70" s="107"/>
      <c r="AT70" s="107"/>
      <c r="AU70" s="107"/>
      <c r="AV70" s="107"/>
      <c r="AW70" s="107"/>
      <c r="AX70" s="107"/>
      <c r="AY70" s="107"/>
    </row>
    <row r="71" spans="1:51" x14ac:dyDescent="0.25">
      <c r="O71" s="114"/>
      <c r="R71" s="109"/>
      <c r="AS71" s="107"/>
      <c r="AT71" s="107"/>
      <c r="AU71" s="107"/>
      <c r="AV71" s="107"/>
      <c r="AW71" s="107"/>
      <c r="AX71" s="107"/>
      <c r="AY71" s="107"/>
    </row>
    <row r="72" spans="1:51" x14ac:dyDescent="0.25">
      <c r="O72" s="114"/>
      <c r="R72" s="109"/>
      <c r="AS72" s="107"/>
      <c r="AT72" s="107"/>
      <c r="AU72" s="107"/>
      <c r="AV72" s="107"/>
      <c r="AW72" s="107"/>
      <c r="AX72" s="107"/>
      <c r="AY72" s="107"/>
    </row>
    <row r="73" spans="1:51" x14ac:dyDescent="0.25">
      <c r="O73" s="114"/>
      <c r="R73" s="109"/>
      <c r="AS73" s="107"/>
      <c r="AT73" s="107"/>
      <c r="AU73" s="107"/>
      <c r="AV73" s="107"/>
      <c r="AW73" s="107"/>
      <c r="AX73" s="107"/>
      <c r="AY73" s="107"/>
    </row>
    <row r="74" spans="1:51" x14ac:dyDescent="0.25">
      <c r="O74" s="114"/>
      <c r="R74" s="109"/>
      <c r="AS74" s="107"/>
      <c r="AT74" s="107"/>
      <c r="AU74" s="107"/>
      <c r="AV74" s="107"/>
      <c r="AW74" s="107"/>
      <c r="AX74" s="107"/>
      <c r="AY74" s="107"/>
    </row>
    <row r="75" spans="1:51" x14ac:dyDescent="0.25">
      <c r="O75" s="114"/>
      <c r="AS75" s="107"/>
      <c r="AT75" s="107"/>
      <c r="AU75" s="107"/>
      <c r="AV75" s="107"/>
      <c r="AW75" s="107"/>
      <c r="AX75" s="107"/>
      <c r="AY75" s="107"/>
    </row>
    <row r="76" spans="1:51" x14ac:dyDescent="0.25">
      <c r="O76" s="114"/>
      <c r="AS76" s="107"/>
      <c r="AT76" s="107"/>
      <c r="AU76" s="107"/>
      <c r="AV76" s="107"/>
      <c r="AW76" s="107"/>
      <c r="AX76" s="107"/>
      <c r="AY76" s="107"/>
    </row>
    <row r="77" spans="1:51" x14ac:dyDescent="0.25">
      <c r="O77" s="114"/>
      <c r="AS77" s="107"/>
      <c r="AT77" s="107"/>
      <c r="AU77" s="107"/>
      <c r="AV77" s="107"/>
      <c r="AW77" s="107"/>
      <c r="AX77" s="107"/>
      <c r="AY77" s="107"/>
    </row>
    <row r="78" spans="1:51" x14ac:dyDescent="0.25">
      <c r="O78" s="114"/>
      <c r="AS78" s="107"/>
      <c r="AT78" s="107"/>
      <c r="AU78" s="107"/>
      <c r="AV78" s="107"/>
      <c r="AW78" s="107"/>
      <c r="AX78" s="107"/>
      <c r="AY78" s="107"/>
    </row>
    <row r="79" spans="1:51" x14ac:dyDescent="0.25">
      <c r="O79" s="114"/>
      <c r="AS79" s="107"/>
      <c r="AT79" s="107"/>
      <c r="AU79" s="107"/>
      <c r="AV79" s="107"/>
      <c r="AW79" s="107"/>
      <c r="AX79" s="107"/>
      <c r="AY79" s="107"/>
    </row>
    <row r="80" spans="1:51" x14ac:dyDescent="0.25">
      <c r="O80" s="114"/>
      <c r="AS80" s="107"/>
      <c r="AT80" s="107"/>
      <c r="AU80" s="107"/>
      <c r="AV80" s="107"/>
      <c r="AW80" s="107"/>
      <c r="AX80" s="107"/>
      <c r="AY80" s="107"/>
    </row>
    <row r="81" spans="15:51" x14ac:dyDescent="0.25">
      <c r="O81" s="114"/>
      <c r="Q81" s="109"/>
      <c r="AS81" s="107"/>
      <c r="AT81" s="107"/>
      <c r="AU81" s="107"/>
      <c r="AV81" s="107"/>
      <c r="AW81" s="107"/>
      <c r="AX81" s="107"/>
      <c r="AY81" s="107"/>
    </row>
    <row r="82" spans="15:51" x14ac:dyDescent="0.25">
      <c r="O82" s="13"/>
      <c r="P82" s="109"/>
      <c r="Q82" s="109"/>
      <c r="AS82" s="107"/>
      <c r="AT82" s="107"/>
      <c r="AU82" s="107"/>
      <c r="AV82" s="107"/>
      <c r="AW82" s="107"/>
      <c r="AX82" s="107"/>
      <c r="AY82" s="107"/>
    </row>
    <row r="83" spans="15:51" x14ac:dyDescent="0.25">
      <c r="O83" s="13"/>
      <c r="P83" s="109"/>
      <c r="Q83" s="109"/>
      <c r="AS83" s="107"/>
      <c r="AT83" s="107"/>
      <c r="AU83" s="107"/>
      <c r="AV83" s="107"/>
      <c r="AW83" s="107"/>
      <c r="AX83" s="107"/>
      <c r="AY83" s="107"/>
    </row>
    <row r="84" spans="15:51" x14ac:dyDescent="0.25">
      <c r="O84" s="13"/>
      <c r="P84" s="109"/>
      <c r="Q84" s="109"/>
      <c r="AS84" s="107"/>
      <c r="AT84" s="107"/>
      <c r="AU84" s="107"/>
      <c r="AV84" s="107"/>
      <c r="AW84" s="107"/>
      <c r="AX84" s="107"/>
      <c r="AY84" s="107"/>
    </row>
    <row r="85" spans="15:51" x14ac:dyDescent="0.25">
      <c r="O85" s="13"/>
      <c r="P85" s="109"/>
      <c r="Q85" s="109"/>
      <c r="AS85" s="107"/>
      <c r="AT85" s="107"/>
      <c r="AU85" s="107"/>
      <c r="AV85" s="107"/>
      <c r="AW85" s="107"/>
      <c r="AX85" s="107"/>
      <c r="AY85" s="107"/>
    </row>
    <row r="86" spans="15:51" x14ac:dyDescent="0.25">
      <c r="O86" s="13"/>
      <c r="P86" s="109"/>
      <c r="Q86" s="109"/>
      <c r="AS86" s="107"/>
      <c r="AT86" s="107"/>
      <c r="AU86" s="107"/>
      <c r="AV86" s="107"/>
      <c r="AW86" s="107"/>
      <c r="AX86" s="107"/>
      <c r="AY86" s="107"/>
    </row>
    <row r="87" spans="15:51" x14ac:dyDescent="0.25">
      <c r="O87" s="13"/>
      <c r="P87" s="109"/>
      <c r="Q87" s="109"/>
      <c r="AS87" s="107"/>
      <c r="AT87" s="107"/>
      <c r="AU87" s="107"/>
      <c r="AV87" s="107"/>
      <c r="AW87" s="107"/>
      <c r="AX87" s="107"/>
      <c r="AY87" s="107"/>
    </row>
    <row r="88" spans="15:51" x14ac:dyDescent="0.25">
      <c r="O88" s="13"/>
      <c r="P88" s="109"/>
      <c r="Q88" s="109"/>
      <c r="AS88" s="107"/>
      <c r="AT88" s="107"/>
      <c r="AU88" s="107"/>
      <c r="AV88" s="107"/>
      <c r="AW88" s="107"/>
      <c r="AX88" s="107"/>
      <c r="AY88" s="107"/>
    </row>
    <row r="89" spans="15:51" x14ac:dyDescent="0.25">
      <c r="O89" s="13"/>
      <c r="P89" s="109"/>
      <c r="Q89" s="109"/>
      <c r="AS89" s="107"/>
      <c r="AT89" s="107"/>
      <c r="AU89" s="107"/>
      <c r="AV89" s="107"/>
      <c r="AW89" s="107"/>
      <c r="AX89" s="107"/>
      <c r="AY89" s="107"/>
    </row>
    <row r="90" spans="15:51" x14ac:dyDescent="0.25">
      <c r="O90" s="13"/>
      <c r="P90" s="109"/>
      <c r="Q90" s="109"/>
      <c r="AS90" s="107"/>
      <c r="AT90" s="107"/>
      <c r="AU90" s="107"/>
      <c r="AV90" s="107"/>
      <c r="AW90" s="107"/>
      <c r="AX90" s="107"/>
      <c r="AY90" s="107"/>
    </row>
    <row r="91" spans="15:51" x14ac:dyDescent="0.25">
      <c r="O91" s="13"/>
      <c r="P91" s="109"/>
      <c r="Q91" s="109"/>
      <c r="R91" s="109"/>
      <c r="S91" s="109"/>
      <c r="AS91" s="107"/>
      <c r="AT91" s="107"/>
      <c r="AU91" s="107"/>
      <c r="AV91" s="107"/>
      <c r="AW91" s="107"/>
      <c r="AX91" s="107"/>
      <c r="AY91" s="107"/>
    </row>
    <row r="92" spans="15:51" x14ac:dyDescent="0.25">
      <c r="O92" s="13"/>
      <c r="P92" s="109"/>
      <c r="Q92" s="109"/>
      <c r="R92" s="109"/>
      <c r="S92" s="109"/>
      <c r="T92" s="109"/>
      <c r="AS92" s="107"/>
      <c r="AT92" s="107"/>
      <c r="AU92" s="107"/>
      <c r="AV92" s="107"/>
      <c r="AW92" s="107"/>
      <c r="AX92" s="107"/>
      <c r="AY92" s="107"/>
    </row>
    <row r="93" spans="15:51" x14ac:dyDescent="0.25">
      <c r="O93" s="13"/>
      <c r="P93" s="109"/>
      <c r="Q93" s="109"/>
      <c r="R93" s="109"/>
      <c r="S93" s="109"/>
      <c r="T93" s="109"/>
      <c r="AS93" s="107"/>
      <c r="AT93" s="107"/>
      <c r="AU93" s="107"/>
      <c r="AV93" s="107"/>
      <c r="AW93" s="107"/>
      <c r="AX93" s="107"/>
      <c r="AY93" s="107"/>
    </row>
    <row r="94" spans="15:51" x14ac:dyDescent="0.25">
      <c r="O94" s="13"/>
      <c r="P94" s="109"/>
      <c r="T94" s="109"/>
      <c r="AS94" s="107"/>
      <c r="AT94" s="107"/>
      <c r="AU94" s="107"/>
      <c r="AV94" s="107"/>
      <c r="AW94" s="107"/>
      <c r="AX94" s="107"/>
      <c r="AY94" s="107"/>
    </row>
    <row r="95" spans="15:51" x14ac:dyDescent="0.25">
      <c r="O95" s="109"/>
      <c r="Q95" s="109"/>
      <c r="R95" s="109"/>
      <c r="S95" s="109"/>
      <c r="AS95" s="107"/>
      <c r="AT95" s="107"/>
      <c r="AU95" s="107"/>
      <c r="AV95" s="107"/>
      <c r="AW95" s="107"/>
      <c r="AX95" s="107"/>
      <c r="AY95" s="107"/>
    </row>
    <row r="96" spans="15:51" x14ac:dyDescent="0.25">
      <c r="O96" s="13"/>
      <c r="P96" s="109"/>
      <c r="Q96" s="109"/>
      <c r="R96" s="109"/>
      <c r="S96" s="109"/>
      <c r="T96" s="109"/>
      <c r="AS96" s="107"/>
      <c r="AT96" s="107"/>
      <c r="AU96" s="107"/>
      <c r="AV96" s="107"/>
      <c r="AW96" s="107"/>
      <c r="AX96" s="107"/>
      <c r="AY96" s="107"/>
    </row>
    <row r="97" spans="15:51" x14ac:dyDescent="0.25">
      <c r="O97" s="13"/>
      <c r="P97" s="109"/>
      <c r="Q97" s="109"/>
      <c r="R97" s="109"/>
      <c r="S97" s="109"/>
      <c r="T97" s="109"/>
      <c r="U97" s="109"/>
      <c r="AS97" s="107"/>
      <c r="AT97" s="107"/>
      <c r="AU97" s="107"/>
      <c r="AV97" s="107"/>
      <c r="AW97" s="107"/>
      <c r="AX97" s="107"/>
      <c r="AY97" s="107"/>
    </row>
    <row r="98" spans="15:51" x14ac:dyDescent="0.25">
      <c r="O98" s="13"/>
      <c r="P98" s="109"/>
      <c r="T98" s="109"/>
      <c r="U98" s="109"/>
      <c r="AS98" s="107"/>
      <c r="AT98" s="107"/>
      <c r="AU98" s="107"/>
      <c r="AV98" s="107"/>
      <c r="AW98" s="107"/>
      <c r="AX98" s="107"/>
      <c r="AY98" s="107"/>
    </row>
    <row r="110" spans="15:51" x14ac:dyDescent="0.25">
      <c r="AS110" s="107"/>
      <c r="AT110" s="107"/>
      <c r="AU110" s="107"/>
      <c r="AV110" s="107"/>
      <c r="AW110" s="107"/>
      <c r="AX110" s="107"/>
      <c r="AY110" s="107"/>
    </row>
  </sheetData>
  <protectedRanges>
    <protectedRange sqref="N54:R54 B68 S56:T62 B60:B65 N57:R62 T40 S52:T53 T51" name="Range2_12_5_1_1"/>
    <protectedRange sqref="N10 L10 L6 D6 D8 AD8 AF8 O8:U8 AJ8:AR8 AF10 AR11:AR34 G11:G34 N11:O11 L24:N31 N32:N34 N12:N23 O12:O34 P11:V34 E11:E34 X11:AG34" name="Range1_16_3_1_1"/>
    <protectedRange sqref="I58 J56:K61 I61 L54:M54 L57:M62 J51:K51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62:H62 F63 E62" name="Range2_2_2_9_2_1_1"/>
    <protectedRange sqref="D60 D63:D64" name="Range2_1_1_1_1_1_9_2_1_1"/>
    <protectedRange sqref="C61 C63" name="Range2_4_1_1_1"/>
    <protectedRange sqref="AS16:AS34" name="Range1_1_1_1"/>
    <protectedRange sqref="P3:U5" name="Range1_16_1_1_1_1"/>
    <protectedRange sqref="C64 C62 C59" name="Range2_1_3_1_1"/>
    <protectedRange sqref="H11:H34" name="Range1_1_1_1_1_1_1"/>
    <protectedRange sqref="B66:B67 D61:D62 I59:I60 Z53:Z54 S54:Y55 AA54:AU55 E63:E64 G63:H64 F64 L55:R56 J52:K55" name="Range2_2_1_10_1_1_1_2"/>
    <protectedRange sqref="C60" name="Range2_2_1_10_2_1_1_1"/>
    <protectedRange sqref="G59:H59 D57 F60 E59 N52:R53" name="Range2_12_1_6_1_1"/>
    <protectedRange sqref="I55:I57 G60:H61 E60:E61 F61:F62 L52:M53 D51 I53 G51:H55 F52:F56 E51:E55 J49:K49" name="Range2_2_12_1_7_1_1"/>
    <protectedRange sqref="D58:D59" name="Range2_1_1_1_1_11_1_2_1_1"/>
    <protectedRange sqref="E56 G56:H56 F57" name="Range2_2_2_9_1_1_1_1"/>
    <protectedRange sqref="D54 D52" name="Range2_1_1_1_1_1_9_1_1_1_1"/>
    <protectedRange sqref="C58 C51" name="Range2_1_1_2_1_1"/>
    <protectedRange sqref="C57" name="Range2_1_2_2_1_1"/>
    <protectedRange sqref="C56" name="Range2_3_2_1_1"/>
    <protectedRange sqref="C52:C55" name="Range2_5_1_1_1"/>
    <protectedRange sqref="E57:E58 F58:F59 G57:H58 I54 I51:I52" name="Range2_2_1_1_1_1"/>
    <protectedRange sqref="D55:D56 D53" name="Range2_1_1_1_1_1_1_1_1"/>
    <protectedRange sqref="AS11:AS15" name="Range1_4_1_1_1_1"/>
    <protectedRange sqref="J11:J15 J26:J34" name="Range1_1_2_1_10_1_1_1_1"/>
    <protectedRange sqref="R69" name="Range2_2_1_10_1_1_1_1_1"/>
    <protectedRange sqref="S38:S39" name="Range2_12_3_1_1_1_1"/>
    <protectedRange sqref="D38:H38 N38:R39" name="Range2_12_1_3_1_1_1_1"/>
    <protectedRange sqref="I38:M38 E39:M39" name="Range2_2_12_1_6_1_1_1_1"/>
    <protectedRange sqref="D39" name="Range2_1_1_1_1_11_1_1_1_1_1_1"/>
    <protectedRange sqref="C39" name="Range2_1_2_1_1_1_1_1"/>
    <protectedRange sqref="C38" name="Range2_3_1_1_1_1_1"/>
    <protectedRange sqref="G40:H40" name="Range2_2_12_1_3_1_1_1_1_1_4_1_1"/>
    <protectedRange sqref="E40:F40" name="Range2_2_12_1_7_1_1_3_1_1"/>
    <protectedRange sqref="S40" name="Range2_12_5_1_1_2_3_1"/>
    <protectedRange sqref="Q40:R40" name="Range2_12_1_6_1_1_1_1_2_1"/>
    <protectedRange sqref="N40:P40" name="Range2_12_1_2_3_1_1_1_1_2_1"/>
    <protectedRange sqref="I40:M40" name="Range2_2_12_1_4_3_1_1_1_1_2_1"/>
    <protectedRange sqref="D40" name="Range2_2_12_1_3_1_2_1_1_1_2_1_2_1"/>
    <protectedRange sqref="S51" name="Range2_12_2_1_1_1_2_1_1"/>
    <protectedRange sqref="Q51:R51" name="Range2_12_1_6_1_1_1_2_3_1_1_3_1_1_1_1_1_1"/>
    <protectedRange sqref="N51:P51" name="Range2_12_1_2_3_1_1_1_2_3_1_1_3_1_1_1_1_1_1"/>
    <protectedRange sqref="L51:M51" name="Range2_2_12_1_4_3_1_1_1_3_3_1_1_3_1_1_1_1_1_1"/>
    <protectedRange sqref="Q46:Q48 T49:T50 S45" name="Range2_12_5_1_1_3"/>
    <protectedRange sqref="S43:S44" name="Range2_12_5_1_1_2_2"/>
    <protectedRange sqref="P46:P48 S49:S50 R43:R45" name="Range2_12_4_1_1_1_4_2_2_2"/>
    <protectedRange sqref="N46:O48 Q49:R50 P43:Q45" name="Range2_12_1_6_1_1_1_2_3_2_1_1_3"/>
    <protectedRange sqref="K46:M47 N49:P50 L48:M48 M43:O45" name="Range2_12_1_2_3_1_1_1_2_3_2_1_1_3"/>
    <protectedRange sqref="I47:J47 H46:J46 L49:M50 J43:L45" name="Range2_2_12_1_4_3_1_1_1_3_3_2_1_1_3"/>
    <protectedRange sqref="G46 I43:I45" name="Range2_2_12_1_4_3_1_1_1_3_2_1_2_2"/>
    <protectedRange sqref="D46:E46 F45:G45" name="Range2_2_12_1_3_1_2_1_1_1_2_1_1_1_1_1_1_2_1_1"/>
    <protectedRange sqref="C45:D45" name="Range2_2_12_1_3_1_2_1_1_1_2_1_1_1_1_3_1_1_1_1"/>
    <protectedRange sqref="C46 E45" name="Range2_2_12_1_3_1_2_1_1_1_3_1_1_1_1_1_3_1_1_1_1"/>
    <protectedRange sqref="F46 H45" name="Range2_2_12_1_4_3_1_1_1_2_1_2_1_1_3_1_1_1_1_1_1"/>
    <protectedRange sqref="R42" name="Range2_12_5_1_1_2_1_1"/>
    <protectedRange sqref="D43:G44" name="Range2_2_12_1_3_1_2_1_1_1_1_2_1_1_1_1_1_1"/>
    <protectedRange sqref="C43:C44" name="Range2_2_12_1_3_1_2_1_1_1_2_1_2_3_1_1_1_1"/>
    <protectedRange sqref="R41" name="Range2_12_5_1_1_6_1_1_1_1_1_1_1"/>
    <protectedRange sqref="Q41" name="Range2_12_5_1_1_5_3_1_1_1_1_1_1_1"/>
    <protectedRange sqref="O41:P41" name="Range2_12_1_6_1_1_1_2_3_2_1_1_2_1_1_1_1_1"/>
    <protectedRange sqref="L41:N41" name="Range2_12_1_2_3_1_1_1_2_3_2_1_1_2_1_1_1_1_1"/>
    <protectedRange sqref="H41:K41" name="Range2_2_12_1_4_3_1_1_1_3_3_2_1_1_2_1_1_1_1_1"/>
    <protectedRange sqref="G41" name="Range2_2_12_1_4_3_1_1_1_2_1_2_2_1_2_1_1_1_1_1"/>
    <protectedRange sqref="E41:F41 C41" name="Range2_2_12_1_3_1_2_1_1_1_2_1_3_2_1_2_1_1_1_1_1"/>
    <protectedRange sqref="D41" name="Range2_2_12_1_3_1_2_1_1_1_1_1_2_2_1_2_1_1_1_1_1"/>
    <protectedRange sqref="Q42" name="Range2_12_4_1_1_1_4_2_2_1_1"/>
    <protectedRange sqref="O42:P42" name="Range2_12_1_6_1_1_1_2_3_2_1_1_1_1"/>
    <protectedRange sqref="L42:N42" name="Range2_12_1_2_3_1_1_1_2_3_2_1_1_1_1"/>
    <protectedRange sqref="I42:K42" name="Range2_2_12_1_4_3_1_1_1_3_3_2_1_1_1_1"/>
    <protectedRange sqref="H42" name="Range2_2_12_1_4_3_1_1_1_3_2_1_2_1_1"/>
    <protectedRange sqref="C42" name="Range2_2_12_1_3_1_2_1_1_1_2_1_2_3_2_1_1"/>
    <protectedRange sqref="G42" name="Range2_2_12_1_4_2_1_1_1_4_1_2_1_1_1_2_1_1"/>
    <protectedRange sqref="D42:F42" name="Range2_2_12_1_3_1_1_1_1_1_4_1_2_1_2_1_2_1_1"/>
    <protectedRange sqref="H43:H44" name="Range2_2_12_1_4_2_1_1_1_4_1_2_1_1_1_2_2_1"/>
    <protectedRange sqref="B57:B59" name="Range2_12_5_1_1_2"/>
    <protectedRange sqref="B56" name="Range2_12_5_1_1_2_1_4_1_1_1_2_1_1_1_1_1_1_1"/>
    <protectedRange sqref="F11:F22" name="Range1_16_3_1_1_2_1_1_1_2_1"/>
    <protectedRange sqref="W11:W34" name="Range1_16_3_1_1_1"/>
    <protectedRange sqref="B54" name="Range2_12_5_1_1_1_2_2_1_1_1_1_1_1_1_1_1_1_1_2_1_1_1_1_1_1_1_1_1_1_1_1_1_1_1_1_1_1_1_1_1_1_1_1_1_1_1_1_1_1_1_1_1_1_1_1_1"/>
    <protectedRange sqref="Q10" name="Range1_16_3_1_1_1_1_1_1_1"/>
    <protectedRange sqref="AG10" name="Range1_16_3_1_1_1_1_1_2_1"/>
    <protectedRange sqref="AP10" name="Range1_16_3_1_1_1_1_1_3_1"/>
    <protectedRange sqref="H47" name="Range2_2_12_1_4_3_1_1_1_3_3_2_1_1_3_2"/>
    <protectedRange sqref="G47" name="Range2_2_12_1_4_3_1_1_1_3_2_1_2_2_2"/>
    <protectedRange sqref="D47:E47" name="Range2_2_12_1_3_1_2_1_1_1_2_1_1_1_1_1_1_2_1_1_1"/>
    <protectedRange sqref="C47" name="Range2_2_12_1_3_1_2_1_1_1_3_1_1_1_1_1_3_1_1_1_1_1"/>
    <protectedRange sqref="F47" name="Range2_2_12_1_4_3_1_1_1_2_1_2_1_1_3_1_1_1_1_1_1_1"/>
    <protectedRange sqref="B52" name="Range2_12_5_1_1_1_1_1_2_1_1_2_1_1_1_1_1_1_1_1_1_1_1_1_1_1_1_1_1_2_1_1_1_1_1"/>
    <protectedRange sqref="B55" name="Range2_12_5_1_1_1_1_1_2_1_1_2_1_1_1_1_1_1_1_1_1_1_1_1_1_1_1_1_1_2_1_1_1_2_1"/>
    <protectedRange sqref="B40" name="Range2_12_5_1_1_1_1_1"/>
    <protectedRange sqref="B42" name="Range2_12_5_1_1_1_2_2_1_1_1_1_1_1_1_1_1_1_1_1_1_1_1_1_1_1_1_1_1_1_1_1_1_1_1_1_1_1_1_1_1_1"/>
    <protectedRange sqref="B43" name="Range2_12_5_1_1_1_2_2_1_1_1_1_1_1_1_1_1_1_1_2_1_1_1_1_1_1_1_1_1_1_1_1_1_1_1_1_1_1_1_1_1_1_1_1_1_1_1_1_1_1_1_1_1_1_1_1_1_1"/>
    <protectedRange sqref="B41" name="Range2_12_5_1_1_1_2_1_1_1_1_1_1_1_1_1_1_1_2_1_1_1_1_1_1_1_1_1_1_1_1_1_1_1_1_1_1_1"/>
    <protectedRange sqref="B46" name="Range2_12_5_1_1_1_2_2_1_1_1_1_1_1_1_1_1_1_1_2_1_1_1_2_1_1_1_2_1_1_1_3_1_1_1_1_1_1_1_1_1_1_1_1_1_1_1_1_1_1_1_1_1_1_1_1_1_1_1_1_1_1"/>
    <protectedRange sqref="B47" name="Range2_12_5_1_1_1_2_1_1_1_1_1_1_1_1_1_1_1_2_1_2_1_1_1_1_1_1_1_1_1_2_1_1_1_1_1_1_1_1_1_1_1_1_1_1"/>
    <protectedRange sqref="B48" name="Range2_12_5_1_1_1_1_1_2_1_1_1_1_1_1_1_1_1_1_1_1_1_1_1_1_1_1_1_1_2_1_1"/>
    <protectedRange sqref="B49" name="Range2_12_5_1_1_1_1_1_2_1_1_2_1_1_1_1_1_1_1_1_1_1_1_1_1_1_1_1_1_2_1_1"/>
    <protectedRange sqref="B50" name="Range2_12_5_1_1_1_2_2_1_1_1_1_1_1_1_1_1_1_1_2_1_1_1_2_1_1_1_1_1_1_1_1_1_1_1_1_1_1_1_1_2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515" priority="5" operator="containsText" text="N/A">
      <formula>NOT(ISERROR(SEARCH("N/A",X11)))</formula>
    </cfRule>
    <cfRule type="cellIs" dxfId="514" priority="23" operator="equal">
      <formula>0</formula>
    </cfRule>
  </conditionalFormatting>
  <conditionalFormatting sqref="X11:AE34">
    <cfRule type="cellIs" dxfId="513" priority="22" operator="greaterThanOrEqual">
      <formula>1185</formula>
    </cfRule>
  </conditionalFormatting>
  <conditionalFormatting sqref="X11:AE34">
    <cfRule type="cellIs" dxfId="512" priority="21" operator="between">
      <formula>0.1</formula>
      <formula>1184</formula>
    </cfRule>
  </conditionalFormatting>
  <conditionalFormatting sqref="X8 AJ11:AO34">
    <cfRule type="cellIs" dxfId="511" priority="20" operator="equal">
      <formula>0</formula>
    </cfRule>
  </conditionalFormatting>
  <conditionalFormatting sqref="X8 AJ11:AO34">
    <cfRule type="cellIs" dxfId="510" priority="19" operator="greaterThan">
      <formula>1179</formula>
    </cfRule>
  </conditionalFormatting>
  <conditionalFormatting sqref="X8 AJ11:AO34">
    <cfRule type="cellIs" dxfId="509" priority="18" operator="greaterThan">
      <formula>99</formula>
    </cfRule>
  </conditionalFormatting>
  <conditionalFormatting sqref="X8 AJ11:AO34">
    <cfRule type="cellIs" dxfId="508" priority="17" operator="greaterThan">
      <formula>0.99</formula>
    </cfRule>
  </conditionalFormatting>
  <conditionalFormatting sqref="AB8">
    <cfRule type="cellIs" dxfId="507" priority="16" operator="equal">
      <formula>0</formula>
    </cfRule>
  </conditionalFormatting>
  <conditionalFormatting sqref="AB8">
    <cfRule type="cellIs" dxfId="506" priority="15" operator="greaterThan">
      <formula>1179</formula>
    </cfRule>
  </conditionalFormatting>
  <conditionalFormatting sqref="AB8">
    <cfRule type="cellIs" dxfId="505" priority="14" operator="greaterThan">
      <formula>99</formula>
    </cfRule>
  </conditionalFormatting>
  <conditionalFormatting sqref="AB8">
    <cfRule type="cellIs" dxfId="504" priority="13" operator="greaterThan">
      <formula>0.99</formula>
    </cfRule>
  </conditionalFormatting>
  <conditionalFormatting sqref="AQ11:AQ34">
    <cfRule type="cellIs" dxfId="503" priority="12" operator="equal">
      <formula>0</formula>
    </cfRule>
  </conditionalFormatting>
  <conditionalFormatting sqref="AQ11:AQ34">
    <cfRule type="cellIs" dxfId="502" priority="11" operator="greaterThan">
      <formula>1179</formula>
    </cfRule>
  </conditionalFormatting>
  <conditionalFormatting sqref="AQ11:AQ34">
    <cfRule type="cellIs" dxfId="501" priority="10" operator="greaterThan">
      <formula>99</formula>
    </cfRule>
  </conditionalFormatting>
  <conditionalFormatting sqref="AQ11:AQ34">
    <cfRule type="cellIs" dxfId="500" priority="9" operator="greaterThan">
      <formula>0.99</formula>
    </cfRule>
  </conditionalFormatting>
  <conditionalFormatting sqref="AI11:AI34">
    <cfRule type="cellIs" dxfId="499" priority="8" operator="greaterThan">
      <formula>$AI$8</formula>
    </cfRule>
  </conditionalFormatting>
  <conditionalFormatting sqref="AH11:AH34">
    <cfRule type="cellIs" dxfId="498" priority="6" operator="greaterThan">
      <formula>$AH$8</formula>
    </cfRule>
    <cfRule type="cellIs" dxfId="497" priority="7" operator="greaterThan">
      <formula>$AH$8</formula>
    </cfRule>
  </conditionalFormatting>
  <conditionalFormatting sqref="AP11:AP34">
    <cfRule type="cellIs" dxfId="496" priority="4" operator="equal">
      <formula>0</formula>
    </cfRule>
  </conditionalFormatting>
  <conditionalFormatting sqref="AP11:AP34">
    <cfRule type="cellIs" dxfId="495" priority="3" operator="greaterThan">
      <formula>1179</formula>
    </cfRule>
  </conditionalFormatting>
  <conditionalFormatting sqref="AP11:AP34">
    <cfRule type="cellIs" dxfId="494" priority="2" operator="greaterThan">
      <formula>99</formula>
    </cfRule>
  </conditionalFormatting>
  <conditionalFormatting sqref="AP11:AP34">
    <cfRule type="cellIs" dxfId="493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12"/>
  <sheetViews>
    <sheetView topLeftCell="Q19" zoomScaleNormal="100" workbookViewId="0">
      <selection activeCell="Q34" sqref="Q34"/>
    </sheetView>
  </sheetViews>
  <sheetFormatPr defaultRowHeight="15" x14ac:dyDescent="0.25"/>
  <cols>
    <col min="1" max="1" width="5.7109375" style="107" customWidth="1"/>
    <col min="2" max="2" width="10.28515625" style="107" customWidth="1"/>
    <col min="3" max="3" width="14" style="107" customWidth="1"/>
    <col min="4" max="7" width="9.140625" style="107"/>
    <col min="8" max="8" width="20.42578125" style="107" customWidth="1"/>
    <col min="9" max="10" width="9.140625" style="107"/>
    <col min="11" max="11" width="9" style="107" customWidth="1"/>
    <col min="12" max="14" width="9.140625" style="107" hidden="1" customWidth="1"/>
    <col min="15" max="16" width="9.28515625" style="107" bestFit="1" customWidth="1"/>
    <col min="17" max="18" width="9.140625" style="107" customWidth="1"/>
    <col min="19" max="19" width="11.5703125" style="107" bestFit="1" customWidth="1"/>
    <col min="20" max="20" width="10.5703125" style="107" bestFit="1" customWidth="1"/>
    <col min="21" max="22" width="9.28515625" style="107" bestFit="1" customWidth="1"/>
    <col min="23" max="23" width="9.140625" style="107"/>
    <col min="24" max="28" width="9.28515625" style="107" bestFit="1" customWidth="1"/>
    <col min="29" max="32" width="9.140625" style="107"/>
    <col min="33" max="33" width="10.5703125" style="107" bestFit="1" customWidth="1"/>
    <col min="34" max="35" width="9.28515625" style="107" bestFit="1" customWidth="1"/>
    <col min="36" max="44" width="9.140625" style="107"/>
    <col min="45" max="45" width="83.85546875" style="13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07"/>
  </cols>
  <sheetData>
    <row r="2" spans="2:51" ht="21" x14ac:dyDescent="0.25">
      <c r="B2" s="3"/>
      <c r="C2" s="109"/>
      <c r="D2" s="109"/>
      <c r="E2" s="4"/>
      <c r="F2" s="4"/>
      <c r="G2" s="109"/>
      <c r="H2" s="5"/>
      <c r="I2" s="5"/>
      <c r="J2" s="109"/>
      <c r="K2" s="5"/>
      <c r="L2" s="5"/>
      <c r="M2" s="109"/>
      <c r="N2" s="109"/>
      <c r="O2" s="6"/>
      <c r="P2" s="7" t="s">
        <v>0</v>
      </c>
      <c r="Q2" s="7"/>
      <c r="R2" s="8"/>
      <c r="S2" s="9"/>
      <c r="T2" s="10"/>
      <c r="U2" s="10"/>
      <c r="V2" s="11"/>
      <c r="W2" s="12"/>
      <c r="X2" s="10"/>
      <c r="Y2" s="10"/>
      <c r="Z2" s="10"/>
      <c r="AA2" s="10"/>
      <c r="AB2" s="10"/>
      <c r="AC2" s="10"/>
      <c r="AD2" s="10"/>
      <c r="AE2" s="10"/>
      <c r="AM2" s="109"/>
      <c r="AN2" s="109"/>
      <c r="AO2" s="109"/>
      <c r="AP2" s="109"/>
      <c r="AQ2" s="109"/>
      <c r="AR2" s="109"/>
    </row>
    <row r="3" spans="2:51" ht="15.75" customHeight="1" x14ac:dyDescent="0.25">
      <c r="B3" s="14" t="s">
        <v>1</v>
      </c>
      <c r="C3" s="14"/>
      <c r="D3" s="14"/>
      <c r="E3" s="109"/>
      <c r="F3" s="5"/>
      <c r="G3" s="5"/>
      <c r="H3" s="109"/>
      <c r="I3" s="109"/>
      <c r="J3" s="109"/>
      <c r="K3" s="15"/>
      <c r="L3" s="16"/>
      <c r="M3" s="109"/>
      <c r="N3" s="109"/>
      <c r="O3" s="17" t="s">
        <v>2</v>
      </c>
      <c r="P3" s="324" t="s">
        <v>131</v>
      </c>
      <c r="Q3" s="325"/>
      <c r="R3" s="325"/>
      <c r="S3" s="325"/>
      <c r="T3" s="325"/>
      <c r="U3" s="326"/>
      <c r="V3" s="18"/>
      <c r="W3" s="18"/>
      <c r="X3" s="18"/>
      <c r="Y3" s="18"/>
      <c r="Z3" s="18"/>
      <c r="AH3" s="109"/>
      <c r="AI3" s="109"/>
      <c r="AJ3" s="109"/>
      <c r="AK3" s="109"/>
      <c r="AL3" s="13"/>
      <c r="AM3" s="109"/>
      <c r="AN3" s="109"/>
      <c r="AO3" s="109"/>
      <c r="AP3" s="109"/>
      <c r="AQ3" s="109"/>
      <c r="AR3" s="109"/>
      <c r="AS3" s="109"/>
    </row>
    <row r="4" spans="2:51" x14ac:dyDescent="0.25">
      <c r="B4" s="19" t="s">
        <v>3</v>
      </c>
      <c r="C4" s="19"/>
      <c r="D4" s="19"/>
      <c r="E4" s="109"/>
      <c r="F4" s="20"/>
      <c r="G4" s="109"/>
      <c r="H4" s="109"/>
      <c r="I4" s="109"/>
      <c r="J4" s="109"/>
      <c r="K4" s="109"/>
      <c r="L4" s="109"/>
      <c r="M4" s="109"/>
      <c r="N4" s="109"/>
      <c r="O4" s="17" t="s">
        <v>4</v>
      </c>
      <c r="P4" s="324" t="s">
        <v>132</v>
      </c>
      <c r="Q4" s="325"/>
      <c r="R4" s="325"/>
      <c r="S4" s="325"/>
      <c r="T4" s="325"/>
      <c r="U4" s="326"/>
      <c r="V4" s="18"/>
      <c r="W4" s="18"/>
      <c r="X4" s="18"/>
      <c r="Y4" s="18"/>
      <c r="Z4" s="18"/>
      <c r="AH4" s="109"/>
      <c r="AI4" s="109"/>
      <c r="AJ4" s="109"/>
      <c r="AK4" s="109"/>
      <c r="AL4" s="13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1"/>
      <c r="F5" s="21"/>
      <c r="G5" s="109"/>
      <c r="H5" s="109"/>
      <c r="I5" s="109"/>
      <c r="J5" s="109"/>
      <c r="K5" s="109"/>
      <c r="L5" s="109"/>
      <c r="M5" s="109"/>
      <c r="N5" s="109"/>
      <c r="O5" s="17" t="s">
        <v>5</v>
      </c>
      <c r="P5" s="324" t="s">
        <v>129</v>
      </c>
      <c r="Q5" s="325"/>
      <c r="R5" s="325"/>
      <c r="S5" s="325"/>
      <c r="T5" s="325"/>
      <c r="U5" s="326"/>
      <c r="V5" s="18"/>
      <c r="W5" s="18"/>
      <c r="X5" s="18"/>
      <c r="Y5" s="18"/>
      <c r="Z5" s="18"/>
      <c r="AH5" s="109"/>
      <c r="AI5" s="109"/>
      <c r="AJ5" s="109"/>
      <c r="AK5" s="109"/>
      <c r="AL5" s="13"/>
      <c r="AM5" s="109"/>
      <c r="AN5" s="109"/>
      <c r="AO5" s="109"/>
      <c r="AP5" s="109"/>
      <c r="AQ5" s="109"/>
      <c r="AR5" s="109"/>
      <c r="AS5" s="109"/>
    </row>
    <row r="6" spans="2:51" x14ac:dyDescent="0.25">
      <c r="B6" s="324" t="s">
        <v>6</v>
      </c>
      <c r="C6" s="326"/>
      <c r="D6" s="327" t="s">
        <v>7</v>
      </c>
      <c r="E6" s="328"/>
      <c r="F6" s="328"/>
      <c r="G6" s="328"/>
      <c r="H6" s="329"/>
      <c r="I6" s="109"/>
      <c r="J6" s="109"/>
      <c r="K6" s="222"/>
      <c r="L6" s="330">
        <v>41686</v>
      </c>
      <c r="M6" s="331"/>
      <c r="N6" s="22"/>
      <c r="O6" s="22"/>
      <c r="P6" s="23"/>
      <c r="Q6" s="23"/>
      <c r="R6" s="23"/>
      <c r="S6" s="23"/>
      <c r="T6" s="23"/>
      <c r="U6" s="23"/>
      <c r="V6" s="23"/>
      <c r="W6" s="24"/>
      <c r="X6" s="24"/>
      <c r="Y6" s="24"/>
      <c r="Z6" s="24"/>
      <c r="AA6" s="24"/>
      <c r="AB6" s="24"/>
      <c r="AC6" s="24"/>
      <c r="AD6" s="24"/>
      <c r="AE6" s="24"/>
      <c r="AJ6" s="25"/>
      <c r="AM6" s="26"/>
      <c r="AN6" s="26"/>
      <c r="AO6" s="26"/>
      <c r="AP6" s="26"/>
      <c r="AQ6" s="26"/>
      <c r="AR6" s="26"/>
      <c r="AS6" s="27"/>
    </row>
    <row r="7" spans="2:51" ht="36" x14ac:dyDescent="0.25">
      <c r="B7" s="332" t="s">
        <v>8</v>
      </c>
      <c r="C7" s="333"/>
      <c r="D7" s="332" t="s">
        <v>9</v>
      </c>
      <c r="E7" s="334"/>
      <c r="F7" s="334"/>
      <c r="G7" s="333"/>
      <c r="H7" s="226" t="s">
        <v>10</v>
      </c>
      <c r="I7" s="225" t="s">
        <v>11</v>
      </c>
      <c r="J7" s="225" t="s">
        <v>12</v>
      </c>
      <c r="K7" s="225" t="s">
        <v>13</v>
      </c>
      <c r="L7" s="13"/>
      <c r="M7" s="13"/>
      <c r="N7" s="13"/>
      <c r="O7" s="226" t="s">
        <v>14</v>
      </c>
      <c r="P7" s="332" t="s">
        <v>15</v>
      </c>
      <c r="Q7" s="334"/>
      <c r="R7" s="334"/>
      <c r="S7" s="334"/>
      <c r="T7" s="333"/>
      <c r="U7" s="345" t="s">
        <v>16</v>
      </c>
      <c r="V7" s="345"/>
      <c r="W7" s="225" t="s">
        <v>17</v>
      </c>
      <c r="X7" s="332" t="s">
        <v>18</v>
      </c>
      <c r="Y7" s="333"/>
      <c r="Z7" s="332" t="s">
        <v>19</v>
      </c>
      <c r="AA7" s="333"/>
      <c r="AB7" s="332" t="s">
        <v>20</v>
      </c>
      <c r="AC7" s="333"/>
      <c r="AD7" s="332" t="s">
        <v>21</v>
      </c>
      <c r="AE7" s="333"/>
      <c r="AF7" s="225" t="s">
        <v>22</v>
      </c>
      <c r="AG7" s="225" t="s">
        <v>23</v>
      </c>
      <c r="AH7" s="225" t="s">
        <v>24</v>
      </c>
      <c r="AI7" s="225" t="s">
        <v>25</v>
      </c>
      <c r="AJ7" s="332" t="s">
        <v>26</v>
      </c>
      <c r="AK7" s="334"/>
      <c r="AL7" s="334"/>
      <c r="AM7" s="334"/>
      <c r="AN7" s="333"/>
      <c r="AO7" s="332" t="s">
        <v>27</v>
      </c>
      <c r="AP7" s="334"/>
      <c r="AQ7" s="333"/>
      <c r="AR7" s="225" t="s">
        <v>28</v>
      </c>
      <c r="AS7" s="28"/>
      <c r="AT7" s="13"/>
      <c r="AU7" s="13"/>
      <c r="AV7" s="13"/>
      <c r="AW7" s="13"/>
      <c r="AX7" s="13"/>
      <c r="AY7" s="13"/>
    </row>
    <row r="8" spans="2:51" x14ac:dyDescent="0.25">
      <c r="B8" s="335">
        <v>42229</v>
      </c>
      <c r="C8" s="336"/>
      <c r="D8" s="337" t="s">
        <v>29</v>
      </c>
      <c r="E8" s="338"/>
      <c r="F8" s="338"/>
      <c r="G8" s="339"/>
      <c r="H8" s="29"/>
      <c r="I8" s="337" t="s">
        <v>29</v>
      </c>
      <c r="J8" s="338"/>
      <c r="K8" s="339"/>
      <c r="L8" s="30"/>
      <c r="M8" s="30"/>
      <c r="N8" s="30"/>
      <c r="O8" s="29" t="s">
        <v>30</v>
      </c>
      <c r="P8" s="29" t="s">
        <v>30</v>
      </c>
      <c r="Q8" s="29" t="s">
        <v>31</v>
      </c>
      <c r="R8" s="29" t="s">
        <v>31</v>
      </c>
      <c r="S8" s="29" t="s">
        <v>30</v>
      </c>
      <c r="T8" s="29" t="s">
        <v>32</v>
      </c>
      <c r="U8" s="340" t="s">
        <v>33</v>
      </c>
      <c r="V8" s="340"/>
      <c r="W8" s="31" t="s">
        <v>133</v>
      </c>
      <c r="X8" s="341">
        <v>0</v>
      </c>
      <c r="Y8" s="342"/>
      <c r="Z8" s="343" t="s">
        <v>35</v>
      </c>
      <c r="AA8" s="344"/>
      <c r="AB8" s="341">
        <v>1185</v>
      </c>
      <c r="AC8" s="342"/>
      <c r="AD8" s="346">
        <v>800</v>
      </c>
      <c r="AE8" s="347"/>
      <c r="AF8" s="29"/>
      <c r="AG8" s="31">
        <f>AG34-AG10</f>
        <v>27124</v>
      </c>
      <c r="AH8" s="32"/>
      <c r="AI8" s="32"/>
      <c r="AJ8" s="29" t="s">
        <v>36</v>
      </c>
      <c r="AK8" s="29" t="s">
        <v>36</v>
      </c>
      <c r="AL8" s="29" t="s">
        <v>36</v>
      </c>
      <c r="AM8" s="29" t="s">
        <v>36</v>
      </c>
      <c r="AN8" s="29" t="s">
        <v>36</v>
      </c>
      <c r="AO8" s="29" t="s">
        <v>36</v>
      </c>
      <c r="AP8" s="29" t="s">
        <v>31</v>
      </c>
      <c r="AQ8" s="29" t="s">
        <v>31</v>
      </c>
      <c r="AR8" s="29" t="s">
        <v>37</v>
      </c>
      <c r="AS8" s="28"/>
      <c r="AV8" s="33" t="s">
        <v>38</v>
      </c>
    </row>
    <row r="9" spans="2:51" ht="60" x14ac:dyDescent="0.25">
      <c r="B9" s="348" t="s">
        <v>39</v>
      </c>
      <c r="C9" s="348"/>
      <c r="D9" s="349" t="s">
        <v>40</v>
      </c>
      <c r="E9" s="350"/>
      <c r="F9" s="351" t="s">
        <v>41</v>
      </c>
      <c r="G9" s="350"/>
      <c r="H9" s="352" t="s">
        <v>42</v>
      </c>
      <c r="I9" s="348" t="s">
        <v>43</v>
      </c>
      <c r="J9" s="348"/>
      <c r="K9" s="348"/>
      <c r="L9" s="225" t="s">
        <v>44</v>
      </c>
      <c r="M9" s="345" t="s">
        <v>45</v>
      </c>
      <c r="N9" s="34" t="s">
        <v>46</v>
      </c>
      <c r="O9" s="353" t="s">
        <v>47</v>
      </c>
      <c r="P9" s="353" t="s">
        <v>48</v>
      </c>
      <c r="Q9" s="35" t="s">
        <v>49</v>
      </c>
      <c r="R9" s="360" t="s">
        <v>50</v>
      </c>
      <c r="S9" s="361"/>
      <c r="T9" s="362"/>
      <c r="U9" s="223" t="s">
        <v>51</v>
      </c>
      <c r="V9" s="223" t="s">
        <v>52</v>
      </c>
      <c r="W9" s="348" t="s">
        <v>53</v>
      </c>
      <c r="X9" s="366" t="s">
        <v>54</v>
      </c>
      <c r="Y9" s="367"/>
      <c r="Z9" s="367"/>
      <c r="AA9" s="367"/>
      <c r="AB9" s="367"/>
      <c r="AC9" s="367"/>
      <c r="AD9" s="367"/>
      <c r="AE9" s="368"/>
      <c r="AF9" s="221" t="s">
        <v>55</v>
      </c>
      <c r="AG9" s="221" t="s">
        <v>56</v>
      </c>
      <c r="AH9" s="355" t="s">
        <v>57</v>
      </c>
      <c r="AI9" s="369" t="s">
        <v>58</v>
      </c>
      <c r="AJ9" s="223" t="s">
        <v>59</v>
      </c>
      <c r="AK9" s="223" t="s">
        <v>60</v>
      </c>
      <c r="AL9" s="223" t="s">
        <v>61</v>
      </c>
      <c r="AM9" s="223" t="s">
        <v>62</v>
      </c>
      <c r="AN9" s="223" t="s">
        <v>63</v>
      </c>
      <c r="AO9" s="223" t="s">
        <v>64</v>
      </c>
      <c r="AP9" s="223" t="s">
        <v>65</v>
      </c>
      <c r="AQ9" s="353" t="s">
        <v>66</v>
      </c>
      <c r="AR9" s="223" t="s">
        <v>67</v>
      </c>
      <c r="AS9" s="355" t="s">
        <v>68</v>
      </c>
      <c r="AV9" s="36" t="s">
        <v>69</v>
      </c>
      <c r="AW9" s="36" t="s">
        <v>70</v>
      </c>
      <c r="AY9" s="37" t="s">
        <v>71</v>
      </c>
    </row>
    <row r="10" spans="2:51" x14ac:dyDescent="0.25">
      <c r="B10" s="223" t="s">
        <v>72</v>
      </c>
      <c r="C10" s="223" t="s">
        <v>73</v>
      </c>
      <c r="D10" s="223" t="s">
        <v>74</v>
      </c>
      <c r="E10" s="223" t="s">
        <v>75</v>
      </c>
      <c r="F10" s="223" t="s">
        <v>74</v>
      </c>
      <c r="G10" s="223" t="s">
        <v>75</v>
      </c>
      <c r="H10" s="352"/>
      <c r="I10" s="223" t="s">
        <v>75</v>
      </c>
      <c r="J10" s="223" t="s">
        <v>75</v>
      </c>
      <c r="K10" s="223" t="s">
        <v>75</v>
      </c>
      <c r="L10" s="29" t="s">
        <v>29</v>
      </c>
      <c r="M10" s="345"/>
      <c r="N10" s="29" t="s">
        <v>29</v>
      </c>
      <c r="O10" s="354"/>
      <c r="P10" s="354"/>
      <c r="Q10" s="2">
        <f>'AUG 12'!Q34:Q34</f>
        <v>47497413</v>
      </c>
      <c r="R10" s="363"/>
      <c r="S10" s="364"/>
      <c r="T10" s="365"/>
      <c r="U10" s="223" t="s">
        <v>75</v>
      </c>
      <c r="V10" s="223" t="s">
        <v>75</v>
      </c>
      <c r="W10" s="348"/>
      <c r="X10" s="38" t="s">
        <v>76</v>
      </c>
      <c r="Y10" s="38" t="s">
        <v>77</v>
      </c>
      <c r="Z10" s="38" t="s">
        <v>78</v>
      </c>
      <c r="AA10" s="38" t="s">
        <v>79</v>
      </c>
      <c r="AB10" s="38" t="s">
        <v>80</v>
      </c>
      <c r="AC10" s="38" t="s">
        <v>81</v>
      </c>
      <c r="AD10" s="38" t="s">
        <v>82</v>
      </c>
      <c r="AE10" s="38" t="s">
        <v>83</v>
      </c>
      <c r="AF10" s="39"/>
      <c r="AG10" s="2">
        <f>'AUG 12'!AG34:AG34</f>
        <v>39457252</v>
      </c>
      <c r="AH10" s="355"/>
      <c r="AI10" s="370"/>
      <c r="AJ10" s="223" t="s">
        <v>84</v>
      </c>
      <c r="AK10" s="223" t="s">
        <v>84</v>
      </c>
      <c r="AL10" s="223" t="s">
        <v>84</v>
      </c>
      <c r="AM10" s="223" t="s">
        <v>84</v>
      </c>
      <c r="AN10" s="223" t="s">
        <v>84</v>
      </c>
      <c r="AO10" s="223" t="s">
        <v>84</v>
      </c>
      <c r="AP10" s="2">
        <f>'AUG 12'!AP34:AP34</f>
        <v>8933825</v>
      </c>
      <c r="AQ10" s="354"/>
      <c r="AR10" s="224" t="s">
        <v>85</v>
      </c>
      <c r="AS10" s="355"/>
      <c r="AV10" s="40" t="s">
        <v>86</v>
      </c>
      <c r="AW10" s="40" t="s">
        <v>87</v>
      </c>
      <c r="AY10" s="84" t="s">
        <v>126</v>
      </c>
    </row>
    <row r="11" spans="2:51" x14ac:dyDescent="0.25">
      <c r="B11" s="41">
        <v>2</v>
      </c>
      <c r="C11" s="41">
        <v>4.1666666666666664E-2</v>
      </c>
      <c r="D11" s="123">
        <v>9</v>
      </c>
      <c r="E11" s="42">
        <f>D11/1.42</f>
        <v>6.3380281690140849</v>
      </c>
      <c r="F11" s="110">
        <v>66</v>
      </c>
      <c r="G11" s="42">
        <f>F11/1.42</f>
        <v>46.478873239436624</v>
      </c>
      <c r="H11" s="43" t="s">
        <v>88</v>
      </c>
      <c r="I11" s="43">
        <f>J11-(2/1.42)</f>
        <v>41.549295774647888</v>
      </c>
      <c r="J11" s="44">
        <f>(F11-5)/1.42</f>
        <v>42.95774647887324</v>
      </c>
      <c r="K11" s="43">
        <f>J11+(6/1.42)</f>
        <v>47.183098591549296</v>
      </c>
      <c r="L11" s="45">
        <v>14</v>
      </c>
      <c r="M11" s="46" t="s">
        <v>89</v>
      </c>
      <c r="N11" s="46">
        <v>11.4</v>
      </c>
      <c r="O11" s="124">
        <v>121</v>
      </c>
      <c r="P11" s="124">
        <v>101</v>
      </c>
      <c r="Q11" s="124">
        <v>47501428</v>
      </c>
      <c r="R11" s="47">
        <f>IF(ISBLANK(Q11),"-",Q11-Q10)</f>
        <v>4015</v>
      </c>
      <c r="S11" s="48">
        <f>R11*24/1000</f>
        <v>96.36</v>
      </c>
      <c r="T11" s="48">
        <f>R11/1000</f>
        <v>4.0149999999999997</v>
      </c>
      <c r="U11" s="125">
        <v>6.7</v>
      </c>
      <c r="V11" s="125">
        <f t="shared" ref="V11:V34" si="0">U11</f>
        <v>6.7</v>
      </c>
      <c r="W11" s="126" t="s">
        <v>125</v>
      </c>
      <c r="X11" s="128">
        <v>0</v>
      </c>
      <c r="Y11" s="128">
        <v>0</v>
      </c>
      <c r="Z11" s="128">
        <v>1148</v>
      </c>
      <c r="AA11" s="128">
        <v>0</v>
      </c>
      <c r="AB11" s="128">
        <v>1148</v>
      </c>
      <c r="AC11" s="49" t="s">
        <v>90</v>
      </c>
      <c r="AD11" s="49" t="s">
        <v>90</v>
      </c>
      <c r="AE11" s="49" t="s">
        <v>90</v>
      </c>
      <c r="AF11" s="127" t="s">
        <v>90</v>
      </c>
      <c r="AG11" s="127">
        <v>39458040</v>
      </c>
      <c r="AH11" s="50">
        <f>IF(ISBLANK(AG11),"-",AG11-AG10)</f>
        <v>788</v>
      </c>
      <c r="AI11" s="51">
        <f>AH11/T11</f>
        <v>196.2640099626401</v>
      </c>
      <c r="AJ11" s="108">
        <v>0</v>
      </c>
      <c r="AK11" s="108">
        <v>0</v>
      </c>
      <c r="AL11" s="108">
        <v>1</v>
      </c>
      <c r="AM11" s="108">
        <v>0</v>
      </c>
      <c r="AN11" s="108">
        <v>1</v>
      </c>
      <c r="AO11" s="108">
        <v>0.45</v>
      </c>
      <c r="AP11" s="128">
        <v>8934798</v>
      </c>
      <c r="AQ11" s="128">
        <f t="shared" ref="AQ11:AQ34" si="1">AP11-AP10</f>
        <v>973</v>
      </c>
      <c r="AR11" s="52"/>
      <c r="AS11" s="53" t="s">
        <v>113</v>
      </c>
      <c r="AV11" s="40" t="s">
        <v>88</v>
      </c>
      <c r="AW11" s="40" t="s">
        <v>91</v>
      </c>
      <c r="AY11" s="84" t="s">
        <v>131</v>
      </c>
    </row>
    <row r="12" spans="2:51" x14ac:dyDescent="0.25">
      <c r="B12" s="41">
        <v>2.0416666666666701</v>
      </c>
      <c r="C12" s="41">
        <v>8.3333333333333329E-2</v>
      </c>
      <c r="D12" s="123">
        <v>10</v>
      </c>
      <c r="E12" s="42">
        <f t="shared" ref="E12:E34" si="2">D12/1.42</f>
        <v>7.042253521126761</v>
      </c>
      <c r="F12" s="110">
        <v>66</v>
      </c>
      <c r="G12" s="42">
        <f t="shared" ref="G12:G34" si="3">F12/1.42</f>
        <v>46.478873239436624</v>
      </c>
      <c r="H12" s="43" t="s">
        <v>88</v>
      </c>
      <c r="I12" s="43">
        <f t="shared" ref="I12:I34" si="4">J12-(2/1.42)</f>
        <v>41.549295774647888</v>
      </c>
      <c r="J12" s="44">
        <f>(F12-5)/1.42</f>
        <v>42.95774647887324</v>
      </c>
      <c r="K12" s="43">
        <f>J12+(6/1.42)</f>
        <v>47.183098591549296</v>
      </c>
      <c r="L12" s="45">
        <v>14</v>
      </c>
      <c r="M12" s="46" t="s">
        <v>89</v>
      </c>
      <c r="N12" s="46">
        <v>11.2</v>
      </c>
      <c r="O12" s="124">
        <v>120</v>
      </c>
      <c r="P12" s="124">
        <v>99</v>
      </c>
      <c r="Q12" s="124">
        <v>47505446</v>
      </c>
      <c r="R12" s="47">
        <f t="shared" ref="R12:R34" si="5">IF(ISBLANK(Q12),"-",Q12-Q11)</f>
        <v>4018</v>
      </c>
      <c r="S12" s="48">
        <f t="shared" ref="S12:S34" si="6">R12*24/1000</f>
        <v>96.432000000000002</v>
      </c>
      <c r="T12" s="48">
        <f t="shared" ref="T12:T34" si="7">R12/1000</f>
        <v>4.0179999999999998</v>
      </c>
      <c r="U12" s="125">
        <v>7.8</v>
      </c>
      <c r="V12" s="125">
        <f t="shared" si="0"/>
        <v>7.8</v>
      </c>
      <c r="W12" s="126" t="s">
        <v>125</v>
      </c>
      <c r="X12" s="128">
        <v>0</v>
      </c>
      <c r="Y12" s="128">
        <v>0</v>
      </c>
      <c r="Z12" s="128">
        <v>1148</v>
      </c>
      <c r="AA12" s="128">
        <v>0</v>
      </c>
      <c r="AB12" s="128">
        <v>1148</v>
      </c>
      <c r="AC12" s="49" t="s">
        <v>90</v>
      </c>
      <c r="AD12" s="49" t="s">
        <v>90</v>
      </c>
      <c r="AE12" s="49" t="s">
        <v>90</v>
      </c>
      <c r="AF12" s="127" t="s">
        <v>90</v>
      </c>
      <c r="AG12" s="127">
        <v>39458831</v>
      </c>
      <c r="AH12" s="50">
        <f>IF(ISBLANK(AG12),"-",AG12-AG11)</f>
        <v>791</v>
      </c>
      <c r="AI12" s="51">
        <f t="shared" ref="AI12:AI34" si="8">AH12/T12</f>
        <v>196.86411149825784</v>
      </c>
      <c r="AJ12" s="108">
        <v>0</v>
      </c>
      <c r="AK12" s="108">
        <v>0</v>
      </c>
      <c r="AL12" s="108">
        <v>1</v>
      </c>
      <c r="AM12" s="108">
        <v>0</v>
      </c>
      <c r="AN12" s="108">
        <v>1</v>
      </c>
      <c r="AO12" s="108">
        <v>0.45</v>
      </c>
      <c r="AP12" s="128">
        <v>8935776</v>
      </c>
      <c r="AQ12" s="128">
        <f t="shared" si="1"/>
        <v>978</v>
      </c>
      <c r="AR12" s="54">
        <v>1.1200000000000001</v>
      </c>
      <c r="AS12" s="53" t="s">
        <v>113</v>
      </c>
      <c r="AV12" s="40" t="s">
        <v>92</v>
      </c>
      <c r="AW12" s="40" t="s">
        <v>93</v>
      </c>
      <c r="AY12" s="84" t="s">
        <v>132</v>
      </c>
    </row>
    <row r="13" spans="2:51" x14ac:dyDescent="0.25">
      <c r="B13" s="41">
        <v>2.0833333333333299</v>
      </c>
      <c r="C13" s="41">
        <v>0.125</v>
      </c>
      <c r="D13" s="123">
        <v>11</v>
      </c>
      <c r="E13" s="42">
        <f t="shared" si="2"/>
        <v>7.746478873239437</v>
      </c>
      <c r="F13" s="110">
        <v>66</v>
      </c>
      <c r="G13" s="42">
        <f t="shared" si="3"/>
        <v>46.478873239436624</v>
      </c>
      <c r="H13" s="43" t="s">
        <v>88</v>
      </c>
      <c r="I13" s="43">
        <f t="shared" si="4"/>
        <v>41.549295774647888</v>
      </c>
      <c r="J13" s="44">
        <f>(F13-5)/1.42</f>
        <v>42.95774647887324</v>
      </c>
      <c r="K13" s="43">
        <f>J13+(6/1.42)</f>
        <v>47.183098591549296</v>
      </c>
      <c r="L13" s="45">
        <v>14</v>
      </c>
      <c r="M13" s="46" t="s">
        <v>89</v>
      </c>
      <c r="N13" s="46">
        <v>11.2</v>
      </c>
      <c r="O13" s="124">
        <v>119</v>
      </c>
      <c r="P13" s="124">
        <v>103</v>
      </c>
      <c r="Q13" s="124">
        <v>47509464</v>
      </c>
      <c r="R13" s="47">
        <f t="shared" si="5"/>
        <v>4018</v>
      </c>
      <c r="S13" s="48">
        <f t="shared" si="6"/>
        <v>96.432000000000002</v>
      </c>
      <c r="T13" s="48">
        <f t="shared" si="7"/>
        <v>4.0179999999999998</v>
      </c>
      <c r="U13" s="125">
        <v>8.6</v>
      </c>
      <c r="V13" s="125">
        <f t="shared" si="0"/>
        <v>8.6</v>
      </c>
      <c r="W13" s="126" t="s">
        <v>125</v>
      </c>
      <c r="X13" s="128">
        <v>0</v>
      </c>
      <c r="Y13" s="128">
        <v>0</v>
      </c>
      <c r="Z13" s="128">
        <v>1148</v>
      </c>
      <c r="AA13" s="128">
        <v>0</v>
      </c>
      <c r="AB13" s="128">
        <v>1148</v>
      </c>
      <c r="AC13" s="49" t="s">
        <v>90</v>
      </c>
      <c r="AD13" s="49" t="s">
        <v>90</v>
      </c>
      <c r="AE13" s="49" t="s">
        <v>90</v>
      </c>
      <c r="AF13" s="127" t="s">
        <v>90</v>
      </c>
      <c r="AG13" s="127">
        <v>39459624</v>
      </c>
      <c r="AH13" s="50">
        <f>IF(ISBLANK(AG13),"-",AG13-AG12)</f>
        <v>793</v>
      </c>
      <c r="AI13" s="51">
        <f t="shared" si="8"/>
        <v>197.36187157789945</v>
      </c>
      <c r="AJ13" s="108">
        <v>0</v>
      </c>
      <c r="AK13" s="108">
        <v>0</v>
      </c>
      <c r="AL13" s="108">
        <v>1</v>
      </c>
      <c r="AM13" s="108">
        <v>0</v>
      </c>
      <c r="AN13" s="108">
        <v>1</v>
      </c>
      <c r="AO13" s="108">
        <v>0.45</v>
      </c>
      <c r="AP13" s="128">
        <v>8936753</v>
      </c>
      <c r="AQ13" s="128">
        <f t="shared" si="1"/>
        <v>977</v>
      </c>
      <c r="AR13" s="52"/>
      <c r="AS13" s="53" t="s">
        <v>113</v>
      </c>
      <c r="AV13" s="40" t="s">
        <v>94</v>
      </c>
      <c r="AW13" s="40" t="s">
        <v>95</v>
      </c>
      <c r="AY13" s="84" t="s">
        <v>129</v>
      </c>
    </row>
    <row r="14" spans="2:51" x14ac:dyDescent="0.25">
      <c r="B14" s="41">
        <v>2.125</v>
      </c>
      <c r="C14" s="41">
        <v>0.16666666666666699</v>
      </c>
      <c r="D14" s="123">
        <v>14</v>
      </c>
      <c r="E14" s="42">
        <f t="shared" si="2"/>
        <v>9.8591549295774659</v>
      </c>
      <c r="F14" s="110">
        <v>66</v>
      </c>
      <c r="G14" s="42">
        <f t="shared" si="3"/>
        <v>46.478873239436624</v>
      </c>
      <c r="H14" s="43" t="s">
        <v>88</v>
      </c>
      <c r="I14" s="43">
        <f t="shared" si="4"/>
        <v>41.549295774647888</v>
      </c>
      <c r="J14" s="44">
        <f>(F14-5)/1.42</f>
        <v>42.95774647887324</v>
      </c>
      <c r="K14" s="43">
        <f>J14+(6/1.42)</f>
        <v>47.183098591549296</v>
      </c>
      <c r="L14" s="45">
        <v>14</v>
      </c>
      <c r="M14" s="46" t="s">
        <v>89</v>
      </c>
      <c r="N14" s="46">
        <v>12.8</v>
      </c>
      <c r="O14" s="124">
        <v>116</v>
      </c>
      <c r="P14" s="124">
        <v>100</v>
      </c>
      <c r="Q14" s="124">
        <v>47513481</v>
      </c>
      <c r="R14" s="47">
        <f t="shared" si="5"/>
        <v>4017</v>
      </c>
      <c r="S14" s="48">
        <f t="shared" si="6"/>
        <v>96.408000000000001</v>
      </c>
      <c r="T14" s="48">
        <f t="shared" si="7"/>
        <v>4.0170000000000003</v>
      </c>
      <c r="U14" s="125">
        <v>9.5</v>
      </c>
      <c r="V14" s="125">
        <f t="shared" si="0"/>
        <v>9.5</v>
      </c>
      <c r="W14" s="126" t="s">
        <v>125</v>
      </c>
      <c r="X14" s="128">
        <v>0</v>
      </c>
      <c r="Y14" s="128">
        <v>0</v>
      </c>
      <c r="Z14" s="128">
        <v>1148</v>
      </c>
      <c r="AA14" s="128">
        <v>0</v>
      </c>
      <c r="AB14" s="128">
        <v>1148</v>
      </c>
      <c r="AC14" s="49" t="s">
        <v>90</v>
      </c>
      <c r="AD14" s="49" t="s">
        <v>90</v>
      </c>
      <c r="AE14" s="49" t="s">
        <v>90</v>
      </c>
      <c r="AF14" s="127" t="s">
        <v>90</v>
      </c>
      <c r="AG14" s="127">
        <v>39460414</v>
      </c>
      <c r="AH14" s="50">
        <f t="shared" ref="AH14:AH34" si="9">IF(ISBLANK(AG14),"-",AG14-AG13)</f>
        <v>790</v>
      </c>
      <c r="AI14" s="51">
        <f t="shared" si="8"/>
        <v>196.66417724670151</v>
      </c>
      <c r="AJ14" s="108">
        <v>0</v>
      </c>
      <c r="AK14" s="108">
        <v>0</v>
      </c>
      <c r="AL14" s="108">
        <v>1</v>
      </c>
      <c r="AM14" s="108">
        <v>0</v>
      </c>
      <c r="AN14" s="108">
        <v>1</v>
      </c>
      <c r="AO14" s="108">
        <v>0.45</v>
      </c>
      <c r="AP14" s="128">
        <v>8937732</v>
      </c>
      <c r="AQ14" s="128">
        <f t="shared" si="1"/>
        <v>979</v>
      </c>
      <c r="AR14" s="52"/>
      <c r="AS14" s="53" t="s">
        <v>113</v>
      </c>
      <c r="AT14" s="55"/>
      <c r="AV14" s="40" t="s">
        <v>96</v>
      </c>
      <c r="AW14" s="40" t="s">
        <v>97</v>
      </c>
    </row>
    <row r="15" spans="2:51" x14ac:dyDescent="0.25">
      <c r="B15" s="41">
        <v>2.1666666666666701</v>
      </c>
      <c r="C15" s="41">
        <v>0.20833333333333301</v>
      </c>
      <c r="D15" s="123">
        <v>16</v>
      </c>
      <c r="E15" s="42">
        <f t="shared" si="2"/>
        <v>11.267605633802818</v>
      </c>
      <c r="F15" s="110">
        <v>66</v>
      </c>
      <c r="G15" s="42">
        <f t="shared" si="3"/>
        <v>46.478873239436624</v>
      </c>
      <c r="H15" s="43" t="s">
        <v>88</v>
      </c>
      <c r="I15" s="43">
        <f t="shared" si="4"/>
        <v>41.549295774647888</v>
      </c>
      <c r="J15" s="44">
        <f>(F15-5)/1.42</f>
        <v>42.95774647887324</v>
      </c>
      <c r="K15" s="43">
        <f>J15+(6/1.42)</f>
        <v>47.183098591549296</v>
      </c>
      <c r="L15" s="45">
        <v>18</v>
      </c>
      <c r="M15" s="46" t="s">
        <v>89</v>
      </c>
      <c r="N15" s="46">
        <v>13.1</v>
      </c>
      <c r="O15" s="124">
        <v>112</v>
      </c>
      <c r="P15" s="124">
        <v>102</v>
      </c>
      <c r="Q15" s="124">
        <v>47517500</v>
      </c>
      <c r="R15" s="47">
        <f t="shared" si="5"/>
        <v>4019</v>
      </c>
      <c r="S15" s="48">
        <f t="shared" si="6"/>
        <v>96.456000000000003</v>
      </c>
      <c r="T15" s="48">
        <f t="shared" si="7"/>
        <v>4.0190000000000001</v>
      </c>
      <c r="U15" s="125">
        <v>9.5</v>
      </c>
      <c r="V15" s="125">
        <f t="shared" si="0"/>
        <v>9.5</v>
      </c>
      <c r="W15" s="126" t="s">
        <v>125</v>
      </c>
      <c r="X15" s="128">
        <v>0</v>
      </c>
      <c r="Y15" s="128">
        <v>0</v>
      </c>
      <c r="Z15" s="128">
        <v>1148</v>
      </c>
      <c r="AA15" s="128">
        <v>0</v>
      </c>
      <c r="AB15" s="128">
        <v>1148</v>
      </c>
      <c r="AC15" s="49" t="s">
        <v>90</v>
      </c>
      <c r="AD15" s="49" t="s">
        <v>90</v>
      </c>
      <c r="AE15" s="49" t="s">
        <v>90</v>
      </c>
      <c r="AF15" s="127" t="s">
        <v>90</v>
      </c>
      <c r="AG15" s="127">
        <v>39461204</v>
      </c>
      <c r="AH15" s="50">
        <f t="shared" si="9"/>
        <v>790</v>
      </c>
      <c r="AI15" s="51">
        <f t="shared" si="8"/>
        <v>196.56631002736998</v>
      </c>
      <c r="AJ15" s="108">
        <v>0</v>
      </c>
      <c r="AK15" s="108">
        <v>0</v>
      </c>
      <c r="AL15" s="108">
        <v>1</v>
      </c>
      <c r="AM15" s="108">
        <v>0</v>
      </c>
      <c r="AN15" s="108">
        <v>1</v>
      </c>
      <c r="AO15" s="108">
        <v>0</v>
      </c>
      <c r="AP15" s="128">
        <v>8937732</v>
      </c>
      <c r="AQ15" s="128">
        <f t="shared" si="1"/>
        <v>0</v>
      </c>
      <c r="AR15" s="52"/>
      <c r="AS15" s="53" t="s">
        <v>113</v>
      </c>
      <c r="AV15" s="40" t="s">
        <v>98</v>
      </c>
      <c r="AW15" s="40" t="s">
        <v>99</v>
      </c>
      <c r="AY15" s="107"/>
    </row>
    <row r="16" spans="2:51" x14ac:dyDescent="0.25">
      <c r="B16" s="41">
        <v>2.2083333333333299</v>
      </c>
      <c r="C16" s="41">
        <v>0.25</v>
      </c>
      <c r="D16" s="123">
        <v>11</v>
      </c>
      <c r="E16" s="42">
        <f t="shared" si="2"/>
        <v>7.746478873239437</v>
      </c>
      <c r="F16" s="93">
        <v>75</v>
      </c>
      <c r="G16" s="42">
        <f t="shared" si="3"/>
        <v>52.816901408450704</v>
      </c>
      <c r="H16" s="43" t="s">
        <v>88</v>
      </c>
      <c r="I16" s="43">
        <f t="shared" si="4"/>
        <v>51.408450704225352</v>
      </c>
      <c r="J16" s="44">
        <f t="shared" ref="J16:J25" si="10">F16/1.42</f>
        <v>52.816901408450704</v>
      </c>
      <c r="K16" s="43">
        <f>J16+1.42</f>
        <v>54.236901408450706</v>
      </c>
      <c r="L16" s="45">
        <v>19</v>
      </c>
      <c r="M16" s="46" t="s">
        <v>100</v>
      </c>
      <c r="N16" s="46">
        <v>13.1</v>
      </c>
      <c r="O16" s="124">
        <v>122</v>
      </c>
      <c r="P16" s="124">
        <v>123</v>
      </c>
      <c r="Q16" s="124">
        <v>47522228</v>
      </c>
      <c r="R16" s="47">
        <f t="shared" si="5"/>
        <v>4728</v>
      </c>
      <c r="S16" s="48">
        <f t="shared" si="6"/>
        <v>113.47199999999999</v>
      </c>
      <c r="T16" s="48">
        <f t="shared" si="7"/>
        <v>4.7279999999999998</v>
      </c>
      <c r="U16" s="125">
        <v>9.5</v>
      </c>
      <c r="V16" s="125">
        <f t="shared" si="0"/>
        <v>9.5</v>
      </c>
      <c r="W16" s="126" t="s">
        <v>125</v>
      </c>
      <c r="X16" s="128">
        <v>0</v>
      </c>
      <c r="Y16" s="128">
        <v>0</v>
      </c>
      <c r="Z16" s="128">
        <v>1187</v>
      </c>
      <c r="AA16" s="128">
        <v>0</v>
      </c>
      <c r="AB16" s="128">
        <v>1188</v>
      </c>
      <c r="AC16" s="49" t="s">
        <v>90</v>
      </c>
      <c r="AD16" s="49" t="s">
        <v>90</v>
      </c>
      <c r="AE16" s="49" t="s">
        <v>90</v>
      </c>
      <c r="AF16" s="127" t="s">
        <v>90</v>
      </c>
      <c r="AG16" s="127">
        <v>39462048</v>
      </c>
      <c r="AH16" s="50">
        <f t="shared" si="9"/>
        <v>844</v>
      </c>
      <c r="AI16" s="51">
        <f t="shared" si="8"/>
        <v>178.51099830795263</v>
      </c>
      <c r="AJ16" s="108">
        <v>0</v>
      </c>
      <c r="AK16" s="108">
        <v>0</v>
      </c>
      <c r="AL16" s="108">
        <v>1</v>
      </c>
      <c r="AM16" s="108">
        <v>0</v>
      </c>
      <c r="AN16" s="108">
        <v>1</v>
      </c>
      <c r="AO16" s="108">
        <v>0</v>
      </c>
      <c r="AP16" s="128">
        <v>8937732</v>
      </c>
      <c r="AQ16" s="128">
        <f t="shared" si="1"/>
        <v>0</v>
      </c>
      <c r="AR16" s="54">
        <v>1.1000000000000001</v>
      </c>
      <c r="AS16" s="53" t="s">
        <v>101</v>
      </c>
      <c r="AV16" s="40" t="s">
        <v>102</v>
      </c>
      <c r="AW16" s="40" t="s">
        <v>103</v>
      </c>
      <c r="AY16" s="107"/>
    </row>
    <row r="17" spans="1:51" x14ac:dyDescent="0.25">
      <c r="B17" s="41">
        <v>2.25</v>
      </c>
      <c r="C17" s="41">
        <v>0.29166666666666702</v>
      </c>
      <c r="D17" s="123">
        <v>7</v>
      </c>
      <c r="E17" s="42">
        <f t="shared" si="2"/>
        <v>4.9295774647887329</v>
      </c>
      <c r="F17" s="93">
        <v>83</v>
      </c>
      <c r="G17" s="42">
        <f t="shared" si="3"/>
        <v>58.450704225352112</v>
      </c>
      <c r="H17" s="43" t="s">
        <v>88</v>
      </c>
      <c r="I17" s="43">
        <f t="shared" si="4"/>
        <v>57.04225352112676</v>
      </c>
      <c r="J17" s="44">
        <f t="shared" si="10"/>
        <v>58.450704225352112</v>
      </c>
      <c r="K17" s="43">
        <f t="shared" ref="K17:K22" si="11">J17+1.42</f>
        <v>59.870704225352114</v>
      </c>
      <c r="L17" s="45">
        <v>19</v>
      </c>
      <c r="M17" s="46" t="s">
        <v>100</v>
      </c>
      <c r="N17" s="46">
        <v>16.7</v>
      </c>
      <c r="O17" s="124">
        <v>132</v>
      </c>
      <c r="P17" s="124">
        <v>145</v>
      </c>
      <c r="Q17" s="124">
        <v>47528412</v>
      </c>
      <c r="R17" s="47">
        <f t="shared" si="5"/>
        <v>6184</v>
      </c>
      <c r="S17" s="48">
        <f t="shared" si="6"/>
        <v>148.416</v>
      </c>
      <c r="T17" s="48">
        <f t="shared" si="7"/>
        <v>6.1840000000000002</v>
      </c>
      <c r="U17" s="125">
        <v>9.1999999999999993</v>
      </c>
      <c r="V17" s="125">
        <f t="shared" si="0"/>
        <v>9.1999999999999993</v>
      </c>
      <c r="W17" s="126" t="s">
        <v>133</v>
      </c>
      <c r="X17" s="128">
        <v>0</v>
      </c>
      <c r="Y17" s="128">
        <v>1077</v>
      </c>
      <c r="Z17" s="128">
        <v>1187</v>
      </c>
      <c r="AA17" s="128">
        <v>1185</v>
      </c>
      <c r="AB17" s="128">
        <v>1188</v>
      </c>
      <c r="AC17" s="49" t="s">
        <v>90</v>
      </c>
      <c r="AD17" s="49" t="s">
        <v>90</v>
      </c>
      <c r="AE17" s="49" t="s">
        <v>90</v>
      </c>
      <c r="AF17" s="127" t="s">
        <v>90</v>
      </c>
      <c r="AG17" s="127">
        <v>39463412</v>
      </c>
      <c r="AH17" s="50">
        <f t="shared" si="9"/>
        <v>1364</v>
      </c>
      <c r="AI17" s="51">
        <f t="shared" si="8"/>
        <v>220.56921086675291</v>
      </c>
      <c r="AJ17" s="108">
        <v>0</v>
      </c>
      <c r="AK17" s="108">
        <v>1</v>
      </c>
      <c r="AL17" s="108">
        <v>1</v>
      </c>
      <c r="AM17" s="108">
        <v>1</v>
      </c>
      <c r="AN17" s="108">
        <v>1</v>
      </c>
      <c r="AO17" s="108">
        <v>0</v>
      </c>
      <c r="AP17" s="128">
        <v>8937732</v>
      </c>
      <c r="AQ17" s="128">
        <f t="shared" si="1"/>
        <v>0</v>
      </c>
      <c r="AR17" s="52"/>
      <c r="AS17" s="53" t="s">
        <v>101</v>
      </c>
      <c r="AT17" s="55"/>
      <c r="AV17" s="40" t="s">
        <v>104</v>
      </c>
      <c r="AW17" s="40" t="s">
        <v>105</v>
      </c>
      <c r="AY17" s="111"/>
    </row>
    <row r="18" spans="1:51" x14ac:dyDescent="0.25">
      <c r="B18" s="41">
        <v>2.2916666666666701</v>
      </c>
      <c r="C18" s="41">
        <v>0.33333333333333298</v>
      </c>
      <c r="D18" s="123">
        <v>7</v>
      </c>
      <c r="E18" s="42">
        <f t="shared" si="2"/>
        <v>4.9295774647887329</v>
      </c>
      <c r="F18" s="93">
        <v>83</v>
      </c>
      <c r="G18" s="42">
        <f t="shared" si="3"/>
        <v>58.450704225352112</v>
      </c>
      <c r="H18" s="43" t="s">
        <v>88</v>
      </c>
      <c r="I18" s="43">
        <f t="shared" si="4"/>
        <v>57.04225352112676</v>
      </c>
      <c r="J18" s="44">
        <f t="shared" si="10"/>
        <v>58.450704225352112</v>
      </c>
      <c r="K18" s="43">
        <f t="shared" si="11"/>
        <v>59.870704225352114</v>
      </c>
      <c r="L18" s="45">
        <v>19</v>
      </c>
      <c r="M18" s="46" t="s">
        <v>100</v>
      </c>
      <c r="N18" s="46">
        <v>17.3</v>
      </c>
      <c r="O18" s="124">
        <v>134</v>
      </c>
      <c r="P18" s="124">
        <v>148</v>
      </c>
      <c r="Q18" s="124">
        <v>47534629</v>
      </c>
      <c r="R18" s="47">
        <f t="shared" si="5"/>
        <v>6217</v>
      </c>
      <c r="S18" s="48">
        <f t="shared" si="6"/>
        <v>149.208</v>
      </c>
      <c r="T18" s="48">
        <f t="shared" si="7"/>
        <v>6.2169999999999996</v>
      </c>
      <c r="U18" s="125">
        <v>8.4</v>
      </c>
      <c r="V18" s="125">
        <f t="shared" si="0"/>
        <v>8.4</v>
      </c>
      <c r="W18" s="126" t="s">
        <v>133</v>
      </c>
      <c r="X18" s="128">
        <v>0</v>
      </c>
      <c r="Y18" s="128">
        <v>1077</v>
      </c>
      <c r="Z18" s="128">
        <v>1187</v>
      </c>
      <c r="AA18" s="128">
        <v>1185</v>
      </c>
      <c r="AB18" s="128">
        <v>1188</v>
      </c>
      <c r="AC18" s="49" t="s">
        <v>90</v>
      </c>
      <c r="AD18" s="49" t="s">
        <v>90</v>
      </c>
      <c r="AE18" s="49" t="s">
        <v>90</v>
      </c>
      <c r="AF18" s="127" t="s">
        <v>90</v>
      </c>
      <c r="AG18" s="127">
        <v>39464820</v>
      </c>
      <c r="AH18" s="50">
        <f t="shared" si="9"/>
        <v>1408</v>
      </c>
      <c r="AI18" s="51">
        <f t="shared" si="8"/>
        <v>226.4757921827248</v>
      </c>
      <c r="AJ18" s="108">
        <v>0</v>
      </c>
      <c r="AK18" s="108">
        <v>1</v>
      </c>
      <c r="AL18" s="108">
        <v>1</v>
      </c>
      <c r="AM18" s="108">
        <v>1</v>
      </c>
      <c r="AN18" s="108">
        <v>1</v>
      </c>
      <c r="AO18" s="108">
        <v>0</v>
      </c>
      <c r="AP18" s="128">
        <v>8937732</v>
      </c>
      <c r="AQ18" s="128">
        <f t="shared" si="1"/>
        <v>0</v>
      </c>
      <c r="AR18" s="52"/>
      <c r="AS18" s="53" t="s">
        <v>101</v>
      </c>
      <c r="AV18" s="40" t="s">
        <v>106</v>
      </c>
      <c r="AW18" s="40" t="s">
        <v>107</v>
      </c>
      <c r="AY18" s="111"/>
    </row>
    <row r="19" spans="1:51" x14ac:dyDescent="0.25">
      <c r="B19" s="41">
        <v>2.3333333333333299</v>
      </c>
      <c r="C19" s="41">
        <v>0.375</v>
      </c>
      <c r="D19" s="123">
        <v>7</v>
      </c>
      <c r="E19" s="42">
        <f t="shared" si="2"/>
        <v>4.9295774647887329</v>
      </c>
      <c r="F19" s="93">
        <v>83</v>
      </c>
      <c r="G19" s="42">
        <f t="shared" si="3"/>
        <v>58.450704225352112</v>
      </c>
      <c r="H19" s="43" t="s">
        <v>88</v>
      </c>
      <c r="I19" s="43">
        <f t="shared" si="4"/>
        <v>57.04225352112676</v>
      </c>
      <c r="J19" s="44">
        <f t="shared" si="10"/>
        <v>58.450704225352112</v>
      </c>
      <c r="K19" s="43">
        <f t="shared" si="11"/>
        <v>59.870704225352114</v>
      </c>
      <c r="L19" s="45">
        <v>19</v>
      </c>
      <c r="M19" s="46" t="s">
        <v>100</v>
      </c>
      <c r="N19" s="46">
        <v>18.399999999999999</v>
      </c>
      <c r="O19" s="124">
        <v>132</v>
      </c>
      <c r="P19" s="124">
        <v>150</v>
      </c>
      <c r="Q19" s="124">
        <v>47540861</v>
      </c>
      <c r="R19" s="47">
        <f t="shared" si="5"/>
        <v>6232</v>
      </c>
      <c r="S19" s="48">
        <f t="shared" si="6"/>
        <v>149.56800000000001</v>
      </c>
      <c r="T19" s="48">
        <f t="shared" si="7"/>
        <v>6.2320000000000002</v>
      </c>
      <c r="U19" s="125">
        <v>7.7</v>
      </c>
      <c r="V19" s="125">
        <f t="shared" si="0"/>
        <v>7.7</v>
      </c>
      <c r="W19" s="126" t="s">
        <v>133</v>
      </c>
      <c r="X19" s="128">
        <v>0</v>
      </c>
      <c r="Y19" s="128">
        <v>1077</v>
      </c>
      <c r="Z19" s="128">
        <v>1187</v>
      </c>
      <c r="AA19" s="128">
        <v>1185</v>
      </c>
      <c r="AB19" s="128">
        <v>1188</v>
      </c>
      <c r="AC19" s="49" t="s">
        <v>90</v>
      </c>
      <c r="AD19" s="49" t="s">
        <v>90</v>
      </c>
      <c r="AE19" s="49" t="s">
        <v>90</v>
      </c>
      <c r="AF19" s="127" t="s">
        <v>90</v>
      </c>
      <c r="AG19" s="127">
        <v>39466204</v>
      </c>
      <c r="AH19" s="50">
        <f t="shared" si="9"/>
        <v>1384</v>
      </c>
      <c r="AI19" s="51">
        <f t="shared" si="8"/>
        <v>222.07958921694478</v>
      </c>
      <c r="AJ19" s="108">
        <v>0</v>
      </c>
      <c r="AK19" s="108">
        <v>1</v>
      </c>
      <c r="AL19" s="108">
        <v>1</v>
      </c>
      <c r="AM19" s="108">
        <v>1</v>
      </c>
      <c r="AN19" s="108">
        <v>1</v>
      </c>
      <c r="AO19" s="108">
        <v>0</v>
      </c>
      <c r="AP19" s="128">
        <v>8937732</v>
      </c>
      <c r="AQ19" s="128">
        <f t="shared" si="1"/>
        <v>0</v>
      </c>
      <c r="AR19" s="52"/>
      <c r="AS19" s="53" t="s">
        <v>101</v>
      </c>
      <c r="AV19" s="40" t="s">
        <v>108</v>
      </c>
      <c r="AW19" s="40" t="s">
        <v>109</v>
      </c>
      <c r="AY19" s="111"/>
    </row>
    <row r="20" spans="1:51" x14ac:dyDescent="0.25">
      <c r="B20" s="41">
        <v>2.375</v>
      </c>
      <c r="C20" s="41">
        <v>0.41666666666666669</v>
      </c>
      <c r="D20" s="123">
        <v>7</v>
      </c>
      <c r="E20" s="42">
        <f t="shared" si="2"/>
        <v>4.9295774647887329</v>
      </c>
      <c r="F20" s="93">
        <v>83</v>
      </c>
      <c r="G20" s="42">
        <f t="shared" si="3"/>
        <v>58.450704225352112</v>
      </c>
      <c r="H20" s="43" t="s">
        <v>88</v>
      </c>
      <c r="I20" s="43">
        <f t="shared" si="4"/>
        <v>57.04225352112676</v>
      </c>
      <c r="J20" s="44">
        <f t="shared" si="10"/>
        <v>58.450704225352112</v>
      </c>
      <c r="K20" s="43">
        <f t="shared" si="11"/>
        <v>59.870704225352114</v>
      </c>
      <c r="L20" s="45">
        <v>19</v>
      </c>
      <c r="M20" s="46" t="s">
        <v>100</v>
      </c>
      <c r="N20" s="46">
        <v>17.7</v>
      </c>
      <c r="O20" s="124">
        <v>133</v>
      </c>
      <c r="P20" s="124">
        <v>153</v>
      </c>
      <c r="Q20" s="124">
        <v>47547077</v>
      </c>
      <c r="R20" s="47">
        <f t="shared" si="5"/>
        <v>6216</v>
      </c>
      <c r="S20" s="48">
        <f t="shared" si="6"/>
        <v>149.184</v>
      </c>
      <c r="T20" s="48">
        <f t="shared" si="7"/>
        <v>6.2160000000000002</v>
      </c>
      <c r="U20" s="125">
        <v>7</v>
      </c>
      <c r="V20" s="125">
        <v>7</v>
      </c>
      <c r="W20" s="126" t="s">
        <v>133</v>
      </c>
      <c r="X20" s="128">
        <v>0</v>
      </c>
      <c r="Y20" s="128">
        <v>1096</v>
      </c>
      <c r="Z20" s="128">
        <v>1187</v>
      </c>
      <c r="AA20" s="128">
        <v>1185</v>
      </c>
      <c r="AB20" s="128">
        <v>1188</v>
      </c>
      <c r="AC20" s="49" t="s">
        <v>90</v>
      </c>
      <c r="AD20" s="49" t="s">
        <v>90</v>
      </c>
      <c r="AE20" s="49" t="s">
        <v>90</v>
      </c>
      <c r="AF20" s="127" t="s">
        <v>90</v>
      </c>
      <c r="AG20" s="127">
        <v>39467585</v>
      </c>
      <c r="AH20" s="50">
        <f t="shared" si="9"/>
        <v>1381</v>
      </c>
      <c r="AI20" s="51">
        <f t="shared" si="8"/>
        <v>222.16859716859716</v>
      </c>
      <c r="AJ20" s="108">
        <v>0</v>
      </c>
      <c r="AK20" s="108">
        <v>1</v>
      </c>
      <c r="AL20" s="108">
        <v>1</v>
      </c>
      <c r="AM20" s="108">
        <v>1</v>
      </c>
      <c r="AN20" s="108">
        <v>1</v>
      </c>
      <c r="AO20" s="108">
        <v>0</v>
      </c>
      <c r="AP20" s="128">
        <v>8937732</v>
      </c>
      <c r="AQ20" s="128">
        <f t="shared" si="1"/>
        <v>0</v>
      </c>
      <c r="AR20" s="54">
        <v>1.05</v>
      </c>
      <c r="AS20" s="53" t="s">
        <v>101</v>
      </c>
      <c r="AY20" s="111"/>
    </row>
    <row r="21" spans="1:51" x14ac:dyDescent="0.25">
      <c r="B21" s="41">
        <v>2.4166666666666701</v>
      </c>
      <c r="C21" s="41">
        <v>0.45833333333333298</v>
      </c>
      <c r="D21" s="123">
        <v>7</v>
      </c>
      <c r="E21" s="42">
        <f t="shared" si="2"/>
        <v>4.9295774647887329</v>
      </c>
      <c r="F21" s="93">
        <v>83</v>
      </c>
      <c r="G21" s="42">
        <f t="shared" si="3"/>
        <v>58.450704225352112</v>
      </c>
      <c r="H21" s="43" t="s">
        <v>88</v>
      </c>
      <c r="I21" s="43">
        <f t="shared" si="4"/>
        <v>57.04225352112676</v>
      </c>
      <c r="J21" s="44">
        <f t="shared" si="10"/>
        <v>58.450704225352112</v>
      </c>
      <c r="K21" s="43">
        <f t="shared" si="11"/>
        <v>59.870704225352114</v>
      </c>
      <c r="L21" s="45">
        <v>19</v>
      </c>
      <c r="M21" s="46" t="s">
        <v>100</v>
      </c>
      <c r="N21" s="46">
        <v>17.7</v>
      </c>
      <c r="O21" s="124">
        <v>133</v>
      </c>
      <c r="P21" s="124">
        <v>149</v>
      </c>
      <c r="Q21" s="124">
        <v>47553230</v>
      </c>
      <c r="R21" s="47">
        <f t="shared" si="5"/>
        <v>6153</v>
      </c>
      <c r="S21" s="48">
        <f t="shared" si="6"/>
        <v>147.672</v>
      </c>
      <c r="T21" s="48">
        <f t="shared" si="7"/>
        <v>6.1529999999999996</v>
      </c>
      <c r="U21" s="125">
        <v>6.2</v>
      </c>
      <c r="V21" s="125">
        <v>6.9</v>
      </c>
      <c r="W21" s="126" t="s">
        <v>133</v>
      </c>
      <c r="X21" s="128">
        <v>0</v>
      </c>
      <c r="Y21" s="128">
        <v>1076</v>
      </c>
      <c r="Z21" s="128">
        <v>1187</v>
      </c>
      <c r="AA21" s="128">
        <v>1185</v>
      </c>
      <c r="AB21" s="128">
        <v>1188</v>
      </c>
      <c r="AC21" s="49" t="s">
        <v>90</v>
      </c>
      <c r="AD21" s="49" t="s">
        <v>90</v>
      </c>
      <c r="AE21" s="49" t="s">
        <v>90</v>
      </c>
      <c r="AF21" s="127" t="s">
        <v>90</v>
      </c>
      <c r="AG21" s="127">
        <v>39468940</v>
      </c>
      <c r="AH21" s="50">
        <f t="shared" si="9"/>
        <v>1355</v>
      </c>
      <c r="AI21" s="51">
        <f t="shared" si="8"/>
        <v>220.2177799447424</v>
      </c>
      <c r="AJ21" s="108">
        <v>0</v>
      </c>
      <c r="AK21" s="108">
        <v>1</v>
      </c>
      <c r="AL21" s="108">
        <v>1</v>
      </c>
      <c r="AM21" s="108">
        <v>1</v>
      </c>
      <c r="AN21" s="108">
        <v>1</v>
      </c>
      <c r="AO21" s="108">
        <v>0</v>
      </c>
      <c r="AP21" s="128">
        <v>8937732</v>
      </c>
      <c r="AQ21" s="128">
        <f t="shared" si="1"/>
        <v>0</v>
      </c>
      <c r="AR21" s="52"/>
      <c r="AS21" s="53" t="s">
        <v>101</v>
      </c>
      <c r="AY21" s="111"/>
    </row>
    <row r="22" spans="1:51" x14ac:dyDescent="0.25">
      <c r="B22" s="41">
        <v>2.4583333333333299</v>
      </c>
      <c r="C22" s="41">
        <v>0.5</v>
      </c>
      <c r="D22" s="123">
        <v>8</v>
      </c>
      <c r="E22" s="42">
        <f t="shared" si="2"/>
        <v>5.6338028169014089</v>
      </c>
      <c r="F22" s="93">
        <v>83</v>
      </c>
      <c r="G22" s="42">
        <f t="shared" si="3"/>
        <v>58.450704225352112</v>
      </c>
      <c r="H22" s="43" t="s">
        <v>88</v>
      </c>
      <c r="I22" s="43">
        <f t="shared" si="4"/>
        <v>57.04225352112676</v>
      </c>
      <c r="J22" s="44">
        <f t="shared" si="10"/>
        <v>58.450704225352112</v>
      </c>
      <c r="K22" s="43">
        <f t="shared" si="11"/>
        <v>59.870704225352114</v>
      </c>
      <c r="L22" s="45">
        <v>19</v>
      </c>
      <c r="M22" s="46" t="s">
        <v>100</v>
      </c>
      <c r="N22" s="46">
        <v>17.3</v>
      </c>
      <c r="O22" s="124">
        <v>133</v>
      </c>
      <c r="P22" s="124">
        <v>164</v>
      </c>
      <c r="Q22" s="124">
        <v>47559344</v>
      </c>
      <c r="R22" s="47">
        <f t="shared" si="5"/>
        <v>6114</v>
      </c>
      <c r="S22" s="48">
        <f t="shared" si="6"/>
        <v>146.73599999999999</v>
      </c>
      <c r="T22" s="48">
        <f t="shared" si="7"/>
        <v>6.1139999999999999</v>
      </c>
      <c r="U22" s="125">
        <v>5.6</v>
      </c>
      <c r="V22" s="125">
        <v>5.6</v>
      </c>
      <c r="W22" s="126" t="s">
        <v>133</v>
      </c>
      <c r="X22" s="128">
        <v>0</v>
      </c>
      <c r="Y22" s="128">
        <v>1055</v>
      </c>
      <c r="Z22" s="128">
        <v>1187</v>
      </c>
      <c r="AA22" s="128">
        <v>1185</v>
      </c>
      <c r="AB22" s="128">
        <v>1188</v>
      </c>
      <c r="AC22" s="49" t="s">
        <v>90</v>
      </c>
      <c r="AD22" s="49" t="s">
        <v>90</v>
      </c>
      <c r="AE22" s="49" t="s">
        <v>90</v>
      </c>
      <c r="AF22" s="127" t="s">
        <v>90</v>
      </c>
      <c r="AG22" s="127">
        <v>39470356</v>
      </c>
      <c r="AH22" s="50">
        <f t="shared" si="9"/>
        <v>1416</v>
      </c>
      <c r="AI22" s="51">
        <f t="shared" si="8"/>
        <v>231.59960745829244</v>
      </c>
      <c r="AJ22" s="108">
        <v>0</v>
      </c>
      <c r="AK22" s="108">
        <v>1</v>
      </c>
      <c r="AL22" s="108">
        <v>1</v>
      </c>
      <c r="AM22" s="108">
        <v>1</v>
      </c>
      <c r="AN22" s="108">
        <v>1</v>
      </c>
      <c r="AO22" s="108">
        <v>0</v>
      </c>
      <c r="AP22" s="128">
        <v>8937732</v>
      </c>
      <c r="AQ22" s="128">
        <f t="shared" si="1"/>
        <v>0</v>
      </c>
      <c r="AR22" s="52"/>
      <c r="AS22" s="53" t="s">
        <v>101</v>
      </c>
      <c r="AV22" s="56" t="s">
        <v>110</v>
      </c>
      <c r="AY22" s="111"/>
    </row>
    <row r="23" spans="1:51" x14ac:dyDescent="0.25">
      <c r="A23" s="107" t="s">
        <v>128</v>
      </c>
      <c r="B23" s="41">
        <v>2.5</v>
      </c>
      <c r="C23" s="41">
        <v>0.54166666666666696</v>
      </c>
      <c r="D23" s="123">
        <v>7</v>
      </c>
      <c r="E23" s="42">
        <v>8</v>
      </c>
      <c r="F23" s="110">
        <v>81</v>
      </c>
      <c r="G23" s="42">
        <f t="shared" si="3"/>
        <v>57.04225352112676</v>
      </c>
      <c r="H23" s="43" t="s">
        <v>88</v>
      </c>
      <c r="I23" s="43">
        <f t="shared" si="4"/>
        <v>55.633802816901408</v>
      </c>
      <c r="J23" s="44">
        <f t="shared" si="10"/>
        <v>57.04225352112676</v>
      </c>
      <c r="K23" s="43">
        <f>J23+(6/1.42)</f>
        <v>61.267605633802816</v>
      </c>
      <c r="L23" s="45">
        <v>19</v>
      </c>
      <c r="M23" s="46" t="s">
        <v>100</v>
      </c>
      <c r="N23" s="46">
        <v>17.5</v>
      </c>
      <c r="O23" s="124">
        <v>134</v>
      </c>
      <c r="P23" s="124">
        <v>140</v>
      </c>
      <c r="Q23" s="124">
        <v>47565312</v>
      </c>
      <c r="R23" s="47">
        <f t="shared" si="5"/>
        <v>5968</v>
      </c>
      <c r="S23" s="48">
        <f t="shared" si="6"/>
        <v>143.232</v>
      </c>
      <c r="T23" s="48">
        <f t="shared" si="7"/>
        <v>5.968</v>
      </c>
      <c r="U23" s="125">
        <v>5.0999999999999996</v>
      </c>
      <c r="V23" s="125">
        <f t="shared" si="0"/>
        <v>5.0999999999999996</v>
      </c>
      <c r="W23" s="126" t="s">
        <v>133</v>
      </c>
      <c r="X23" s="128">
        <v>0</v>
      </c>
      <c r="Y23" s="128">
        <v>1025</v>
      </c>
      <c r="Z23" s="128">
        <v>1187</v>
      </c>
      <c r="AA23" s="128">
        <v>1185</v>
      </c>
      <c r="AB23" s="128">
        <v>1188</v>
      </c>
      <c r="AC23" s="49" t="s">
        <v>90</v>
      </c>
      <c r="AD23" s="49" t="s">
        <v>90</v>
      </c>
      <c r="AE23" s="49" t="s">
        <v>90</v>
      </c>
      <c r="AF23" s="127" t="s">
        <v>90</v>
      </c>
      <c r="AG23" s="127">
        <v>39471716</v>
      </c>
      <c r="AH23" s="50">
        <f t="shared" si="9"/>
        <v>1360</v>
      </c>
      <c r="AI23" s="51">
        <f t="shared" si="8"/>
        <v>227.88203753351206</v>
      </c>
      <c r="AJ23" s="108">
        <v>0</v>
      </c>
      <c r="AK23" s="108">
        <v>1</v>
      </c>
      <c r="AL23" s="108">
        <v>1</v>
      </c>
      <c r="AM23" s="108">
        <v>1</v>
      </c>
      <c r="AN23" s="108">
        <v>1</v>
      </c>
      <c r="AO23" s="108">
        <v>0</v>
      </c>
      <c r="AP23" s="128">
        <v>8937732</v>
      </c>
      <c r="AQ23" s="128">
        <f t="shared" si="1"/>
        <v>0</v>
      </c>
      <c r="AR23" s="52"/>
      <c r="AS23" s="53" t="s">
        <v>113</v>
      </c>
      <c r="AT23" s="55"/>
      <c r="AV23" s="57" t="s">
        <v>111</v>
      </c>
      <c r="AW23" s="58" t="s">
        <v>112</v>
      </c>
      <c r="AY23" s="111"/>
    </row>
    <row r="24" spans="1:51" x14ac:dyDescent="0.25">
      <c r="B24" s="41">
        <v>2.5416666666666701</v>
      </c>
      <c r="C24" s="41">
        <v>0.58333333333333404</v>
      </c>
      <c r="D24" s="123">
        <v>8</v>
      </c>
      <c r="E24" s="42">
        <f t="shared" si="2"/>
        <v>5.6338028169014089</v>
      </c>
      <c r="F24" s="110">
        <v>81</v>
      </c>
      <c r="G24" s="42">
        <f t="shared" si="3"/>
        <v>57.04225352112676</v>
      </c>
      <c r="H24" s="43" t="s">
        <v>88</v>
      </c>
      <c r="I24" s="43">
        <f t="shared" si="4"/>
        <v>55.633802816901408</v>
      </c>
      <c r="J24" s="44">
        <f t="shared" si="10"/>
        <v>57.04225352112676</v>
      </c>
      <c r="K24" s="43">
        <f t="shared" ref="K24:K34" si="12">J24+(6/1.42)</f>
        <v>61.267605633802816</v>
      </c>
      <c r="L24" s="45">
        <v>18</v>
      </c>
      <c r="M24" s="46" t="s">
        <v>100</v>
      </c>
      <c r="N24" s="46">
        <v>17.3</v>
      </c>
      <c r="O24" s="124">
        <v>134</v>
      </c>
      <c r="P24" s="124">
        <v>152</v>
      </c>
      <c r="Q24" s="124">
        <v>47570844</v>
      </c>
      <c r="R24" s="47">
        <f t="shared" si="5"/>
        <v>5532</v>
      </c>
      <c r="S24" s="48">
        <f t="shared" si="6"/>
        <v>132.768</v>
      </c>
      <c r="T24" s="48">
        <f t="shared" si="7"/>
        <v>5.532</v>
      </c>
      <c r="U24" s="125">
        <v>4.8</v>
      </c>
      <c r="V24" s="125">
        <f t="shared" si="0"/>
        <v>4.8</v>
      </c>
      <c r="W24" s="126" t="s">
        <v>133</v>
      </c>
      <c r="X24" s="128">
        <v>0</v>
      </c>
      <c r="Y24" s="128">
        <v>1024</v>
      </c>
      <c r="Z24" s="128">
        <v>1187</v>
      </c>
      <c r="AA24" s="128">
        <v>1185</v>
      </c>
      <c r="AB24" s="128">
        <v>1187</v>
      </c>
      <c r="AC24" s="49" t="s">
        <v>90</v>
      </c>
      <c r="AD24" s="49" t="s">
        <v>90</v>
      </c>
      <c r="AE24" s="49" t="s">
        <v>90</v>
      </c>
      <c r="AF24" s="127" t="s">
        <v>90</v>
      </c>
      <c r="AG24" s="127">
        <v>39472976</v>
      </c>
      <c r="AH24" s="50">
        <f t="shared" si="9"/>
        <v>1260</v>
      </c>
      <c r="AI24" s="51">
        <f t="shared" si="8"/>
        <v>227.76572668112797</v>
      </c>
      <c r="AJ24" s="108">
        <v>0</v>
      </c>
      <c r="AK24" s="108">
        <v>1</v>
      </c>
      <c r="AL24" s="108">
        <v>1</v>
      </c>
      <c r="AM24" s="108">
        <v>1</v>
      </c>
      <c r="AN24" s="108">
        <v>1</v>
      </c>
      <c r="AO24" s="108">
        <v>0</v>
      </c>
      <c r="AP24" s="128">
        <v>8937732</v>
      </c>
      <c r="AQ24" s="128">
        <f t="shared" si="1"/>
        <v>0</v>
      </c>
      <c r="AR24" s="54">
        <v>1.19</v>
      </c>
      <c r="AS24" s="53" t="s">
        <v>113</v>
      </c>
      <c r="AV24" s="59" t="s">
        <v>29</v>
      </c>
      <c r="AW24" s="59">
        <v>14.7</v>
      </c>
      <c r="AY24" s="111"/>
    </row>
    <row r="25" spans="1:51" x14ac:dyDescent="0.25">
      <c r="B25" s="41">
        <v>2.5833333333333299</v>
      </c>
      <c r="C25" s="41">
        <v>0.625</v>
      </c>
      <c r="D25" s="123">
        <v>8</v>
      </c>
      <c r="E25" s="42">
        <f t="shared" si="2"/>
        <v>5.6338028169014089</v>
      </c>
      <c r="F25" s="110">
        <v>81</v>
      </c>
      <c r="G25" s="42">
        <f t="shared" si="3"/>
        <v>57.04225352112676</v>
      </c>
      <c r="H25" s="43" t="s">
        <v>88</v>
      </c>
      <c r="I25" s="43">
        <f t="shared" si="4"/>
        <v>55.633802816901408</v>
      </c>
      <c r="J25" s="44">
        <f t="shared" si="10"/>
        <v>57.04225352112676</v>
      </c>
      <c r="K25" s="43">
        <f t="shared" si="12"/>
        <v>61.267605633802816</v>
      </c>
      <c r="L25" s="45">
        <v>18</v>
      </c>
      <c r="M25" s="46" t="s">
        <v>100</v>
      </c>
      <c r="N25" s="46">
        <v>16.899999999999999</v>
      </c>
      <c r="O25" s="124">
        <v>132</v>
      </c>
      <c r="P25" s="124">
        <v>136</v>
      </c>
      <c r="Q25" s="124">
        <v>47576496</v>
      </c>
      <c r="R25" s="47">
        <f t="shared" si="5"/>
        <v>5652</v>
      </c>
      <c r="S25" s="48">
        <f t="shared" si="6"/>
        <v>135.648</v>
      </c>
      <c r="T25" s="48">
        <f t="shared" si="7"/>
        <v>5.6520000000000001</v>
      </c>
      <c r="U25" s="125">
        <v>4.5</v>
      </c>
      <c r="V25" s="125">
        <f t="shared" si="0"/>
        <v>4.5</v>
      </c>
      <c r="W25" s="126" t="s">
        <v>133</v>
      </c>
      <c r="X25" s="128">
        <v>0</v>
      </c>
      <c r="Y25" s="128">
        <v>1024</v>
      </c>
      <c r="Z25" s="128">
        <v>1187</v>
      </c>
      <c r="AA25" s="128">
        <v>1185</v>
      </c>
      <c r="AB25" s="128">
        <v>1187</v>
      </c>
      <c r="AC25" s="49" t="s">
        <v>90</v>
      </c>
      <c r="AD25" s="49" t="s">
        <v>90</v>
      </c>
      <c r="AE25" s="49" t="s">
        <v>90</v>
      </c>
      <c r="AF25" s="127" t="s">
        <v>90</v>
      </c>
      <c r="AG25" s="127">
        <v>39474284</v>
      </c>
      <c r="AH25" s="50">
        <f t="shared" si="9"/>
        <v>1308</v>
      </c>
      <c r="AI25" s="51">
        <f t="shared" si="8"/>
        <v>231.42250530785563</v>
      </c>
      <c r="AJ25" s="108">
        <v>0</v>
      </c>
      <c r="AK25" s="108">
        <v>1</v>
      </c>
      <c r="AL25" s="108">
        <v>1</v>
      </c>
      <c r="AM25" s="108">
        <v>1</v>
      </c>
      <c r="AN25" s="108">
        <v>1</v>
      </c>
      <c r="AO25" s="108">
        <v>0</v>
      </c>
      <c r="AP25" s="128">
        <v>8937732</v>
      </c>
      <c r="AQ25" s="128">
        <f t="shared" si="1"/>
        <v>0</v>
      </c>
      <c r="AR25" s="52"/>
      <c r="AS25" s="53" t="s">
        <v>113</v>
      </c>
      <c r="AV25" s="59" t="s">
        <v>74</v>
      </c>
      <c r="AW25" s="59">
        <v>10.36</v>
      </c>
      <c r="AY25" s="111"/>
    </row>
    <row r="26" spans="1:51" x14ac:dyDescent="0.25">
      <c r="B26" s="41">
        <v>2.625</v>
      </c>
      <c r="C26" s="41">
        <v>0.66666666666666696</v>
      </c>
      <c r="D26" s="123">
        <v>8</v>
      </c>
      <c r="E26" s="42">
        <f t="shared" si="2"/>
        <v>5.6338028169014089</v>
      </c>
      <c r="F26" s="110">
        <v>81</v>
      </c>
      <c r="G26" s="42">
        <f t="shared" si="3"/>
        <v>57.04225352112676</v>
      </c>
      <c r="H26" s="43" t="s">
        <v>88</v>
      </c>
      <c r="I26" s="43">
        <f t="shared" si="4"/>
        <v>53.521126760563384</v>
      </c>
      <c r="J26" s="44">
        <f>(F26-3)/1.42</f>
        <v>54.929577464788736</v>
      </c>
      <c r="K26" s="43">
        <f t="shared" si="12"/>
        <v>59.154929577464792</v>
      </c>
      <c r="L26" s="45">
        <v>18</v>
      </c>
      <c r="M26" s="46" t="s">
        <v>100</v>
      </c>
      <c r="N26" s="46">
        <v>16.7</v>
      </c>
      <c r="O26" s="124">
        <v>132</v>
      </c>
      <c r="P26" s="124">
        <v>135</v>
      </c>
      <c r="Q26" s="124">
        <v>47582117</v>
      </c>
      <c r="R26" s="47">
        <f t="shared" si="5"/>
        <v>5621</v>
      </c>
      <c r="S26" s="48">
        <f t="shared" si="6"/>
        <v>134.904</v>
      </c>
      <c r="T26" s="48">
        <f t="shared" si="7"/>
        <v>5.6210000000000004</v>
      </c>
      <c r="U26" s="125">
        <v>4.3</v>
      </c>
      <c r="V26" s="125">
        <f t="shared" si="0"/>
        <v>4.3</v>
      </c>
      <c r="W26" s="126" t="s">
        <v>133</v>
      </c>
      <c r="X26" s="128">
        <v>0</v>
      </c>
      <c r="Y26" s="128">
        <v>1024</v>
      </c>
      <c r="Z26" s="128">
        <v>1187</v>
      </c>
      <c r="AA26" s="128">
        <v>1185</v>
      </c>
      <c r="AB26" s="128">
        <v>1187</v>
      </c>
      <c r="AC26" s="49" t="s">
        <v>90</v>
      </c>
      <c r="AD26" s="49" t="s">
        <v>90</v>
      </c>
      <c r="AE26" s="49" t="s">
        <v>90</v>
      </c>
      <c r="AF26" s="127" t="s">
        <v>90</v>
      </c>
      <c r="AG26" s="127">
        <v>39475596</v>
      </c>
      <c r="AH26" s="50">
        <f t="shared" si="9"/>
        <v>1312</v>
      </c>
      <c r="AI26" s="51">
        <f t="shared" si="8"/>
        <v>233.4104251912471</v>
      </c>
      <c r="AJ26" s="108">
        <v>0</v>
      </c>
      <c r="AK26" s="108">
        <v>1</v>
      </c>
      <c r="AL26" s="108">
        <v>1</v>
      </c>
      <c r="AM26" s="108">
        <v>1</v>
      </c>
      <c r="AN26" s="108">
        <v>1</v>
      </c>
      <c r="AO26" s="108">
        <v>0</v>
      </c>
      <c r="AP26" s="128">
        <v>8937732</v>
      </c>
      <c r="AQ26" s="128">
        <f t="shared" si="1"/>
        <v>0</v>
      </c>
      <c r="AR26" s="52"/>
      <c r="AS26" s="53" t="s">
        <v>113</v>
      </c>
      <c r="AV26" s="59" t="s">
        <v>114</v>
      </c>
      <c r="AW26" s="59">
        <v>1.01325</v>
      </c>
      <c r="AY26" s="111"/>
    </row>
    <row r="27" spans="1:51" x14ac:dyDescent="0.25">
      <c r="B27" s="41">
        <v>2.6666666666666701</v>
      </c>
      <c r="C27" s="41">
        <v>0.70833333333333404</v>
      </c>
      <c r="D27" s="123">
        <v>7</v>
      </c>
      <c r="E27" s="42">
        <f t="shared" si="2"/>
        <v>4.9295774647887329</v>
      </c>
      <c r="F27" s="110">
        <v>81</v>
      </c>
      <c r="G27" s="42">
        <f t="shared" si="3"/>
        <v>57.04225352112676</v>
      </c>
      <c r="H27" s="43" t="s">
        <v>88</v>
      </c>
      <c r="I27" s="43">
        <f t="shared" si="4"/>
        <v>53.521126760563384</v>
      </c>
      <c r="J27" s="44">
        <f t="shared" ref="J27:J32" si="13">(F27-3)/1.42</f>
        <v>54.929577464788736</v>
      </c>
      <c r="K27" s="43">
        <f t="shared" si="12"/>
        <v>59.154929577464792</v>
      </c>
      <c r="L27" s="45">
        <v>18</v>
      </c>
      <c r="M27" s="46" t="s">
        <v>100</v>
      </c>
      <c r="N27" s="46">
        <v>16.7</v>
      </c>
      <c r="O27" s="124">
        <v>130</v>
      </c>
      <c r="P27" s="124">
        <v>130</v>
      </c>
      <c r="Q27" s="124">
        <v>47587745</v>
      </c>
      <c r="R27" s="47">
        <f t="shared" si="5"/>
        <v>5628</v>
      </c>
      <c r="S27" s="48">
        <f t="shared" si="6"/>
        <v>135.072</v>
      </c>
      <c r="T27" s="48">
        <f t="shared" si="7"/>
        <v>5.6280000000000001</v>
      </c>
      <c r="U27" s="125">
        <v>3.9</v>
      </c>
      <c r="V27" s="125">
        <f t="shared" si="0"/>
        <v>3.9</v>
      </c>
      <c r="W27" s="126" t="s">
        <v>133</v>
      </c>
      <c r="X27" s="128">
        <v>0</v>
      </c>
      <c r="Y27" s="128">
        <v>1024</v>
      </c>
      <c r="Z27" s="128">
        <v>1187</v>
      </c>
      <c r="AA27" s="128">
        <v>1185</v>
      </c>
      <c r="AB27" s="128">
        <v>1187</v>
      </c>
      <c r="AC27" s="49" t="s">
        <v>90</v>
      </c>
      <c r="AD27" s="49" t="s">
        <v>90</v>
      </c>
      <c r="AE27" s="49" t="s">
        <v>90</v>
      </c>
      <c r="AF27" s="127" t="s">
        <v>90</v>
      </c>
      <c r="AG27" s="127">
        <v>39476900</v>
      </c>
      <c r="AH27" s="50">
        <f t="shared" si="9"/>
        <v>1304</v>
      </c>
      <c r="AI27" s="51">
        <f t="shared" si="8"/>
        <v>231.69864960909737</v>
      </c>
      <c r="AJ27" s="108">
        <v>0</v>
      </c>
      <c r="AK27" s="108">
        <v>1</v>
      </c>
      <c r="AL27" s="108">
        <v>1</v>
      </c>
      <c r="AM27" s="108">
        <v>1</v>
      </c>
      <c r="AN27" s="108">
        <v>1</v>
      </c>
      <c r="AO27" s="108">
        <v>0</v>
      </c>
      <c r="AP27" s="128">
        <v>8937732</v>
      </c>
      <c r="AQ27" s="128">
        <f t="shared" si="1"/>
        <v>0</v>
      </c>
      <c r="AR27" s="52"/>
      <c r="AS27" s="53" t="s">
        <v>113</v>
      </c>
      <c r="AV27" s="59" t="s">
        <v>115</v>
      </c>
      <c r="AW27" s="59">
        <v>1</v>
      </c>
      <c r="AY27" s="111"/>
    </row>
    <row r="28" spans="1:51" x14ac:dyDescent="0.25">
      <c r="B28" s="41">
        <v>2.7083333333333299</v>
      </c>
      <c r="C28" s="41">
        <v>0.750000000000002</v>
      </c>
      <c r="D28" s="123">
        <v>7</v>
      </c>
      <c r="E28" s="42">
        <f t="shared" si="2"/>
        <v>4.9295774647887329</v>
      </c>
      <c r="F28" s="110">
        <v>78</v>
      </c>
      <c r="G28" s="42">
        <f t="shared" si="3"/>
        <v>54.929577464788736</v>
      </c>
      <c r="H28" s="43" t="s">
        <v>88</v>
      </c>
      <c r="I28" s="43">
        <f t="shared" si="4"/>
        <v>51.408450704225352</v>
      </c>
      <c r="J28" s="44">
        <f t="shared" si="13"/>
        <v>52.816901408450704</v>
      </c>
      <c r="K28" s="43">
        <f t="shared" si="12"/>
        <v>57.04225352112676</v>
      </c>
      <c r="L28" s="45">
        <v>18</v>
      </c>
      <c r="M28" s="46" t="s">
        <v>100</v>
      </c>
      <c r="N28" s="46">
        <v>16.7</v>
      </c>
      <c r="O28" s="124">
        <v>133</v>
      </c>
      <c r="P28" s="124">
        <v>133</v>
      </c>
      <c r="Q28" s="124">
        <v>47593302</v>
      </c>
      <c r="R28" s="47">
        <f t="shared" si="5"/>
        <v>5557</v>
      </c>
      <c r="S28" s="48">
        <f t="shared" si="6"/>
        <v>133.36799999999999</v>
      </c>
      <c r="T28" s="48">
        <f t="shared" si="7"/>
        <v>5.5570000000000004</v>
      </c>
      <c r="U28" s="125">
        <v>3.7</v>
      </c>
      <c r="V28" s="125">
        <f t="shared" si="0"/>
        <v>3.7</v>
      </c>
      <c r="W28" s="126" t="s">
        <v>133</v>
      </c>
      <c r="X28" s="128">
        <v>0</v>
      </c>
      <c r="Y28" s="128">
        <v>1004</v>
      </c>
      <c r="Z28" s="128">
        <v>1187</v>
      </c>
      <c r="AA28" s="128">
        <v>1187</v>
      </c>
      <c r="AB28" s="128">
        <v>1187</v>
      </c>
      <c r="AC28" s="49" t="s">
        <v>90</v>
      </c>
      <c r="AD28" s="49" t="s">
        <v>90</v>
      </c>
      <c r="AE28" s="49" t="s">
        <v>90</v>
      </c>
      <c r="AF28" s="127" t="s">
        <v>90</v>
      </c>
      <c r="AG28" s="127">
        <v>39478204</v>
      </c>
      <c r="AH28" s="50">
        <f t="shared" si="9"/>
        <v>1304</v>
      </c>
      <c r="AI28" s="51">
        <f t="shared" si="8"/>
        <v>234.65898866294762</v>
      </c>
      <c r="AJ28" s="108">
        <v>0</v>
      </c>
      <c r="AK28" s="108">
        <v>1</v>
      </c>
      <c r="AL28" s="108">
        <v>1</v>
      </c>
      <c r="AM28" s="108">
        <v>1</v>
      </c>
      <c r="AN28" s="108">
        <v>1</v>
      </c>
      <c r="AO28" s="108">
        <v>0</v>
      </c>
      <c r="AP28" s="128">
        <v>8937732</v>
      </c>
      <c r="AQ28" s="128">
        <f t="shared" si="1"/>
        <v>0</v>
      </c>
      <c r="AR28" s="54">
        <v>1.07</v>
      </c>
      <c r="AS28" s="53" t="s">
        <v>113</v>
      </c>
      <c r="AV28" s="59" t="s">
        <v>116</v>
      </c>
      <c r="AW28" s="59">
        <v>101.325</v>
      </c>
      <c r="AY28" s="111"/>
    </row>
    <row r="29" spans="1:51" x14ac:dyDescent="0.25">
      <c r="B29" s="41">
        <v>2.75</v>
      </c>
      <c r="C29" s="41">
        <v>0.79166666666666896</v>
      </c>
      <c r="D29" s="123">
        <v>8</v>
      </c>
      <c r="E29" s="42">
        <f t="shared" si="2"/>
        <v>5.6338028169014089</v>
      </c>
      <c r="F29" s="110">
        <v>78</v>
      </c>
      <c r="G29" s="42">
        <f t="shared" si="3"/>
        <v>54.929577464788736</v>
      </c>
      <c r="H29" s="43" t="s">
        <v>88</v>
      </c>
      <c r="I29" s="43">
        <f t="shared" si="4"/>
        <v>51.408450704225352</v>
      </c>
      <c r="J29" s="44">
        <f t="shared" si="13"/>
        <v>52.816901408450704</v>
      </c>
      <c r="K29" s="43">
        <f t="shared" si="12"/>
        <v>57.04225352112676</v>
      </c>
      <c r="L29" s="45">
        <v>18</v>
      </c>
      <c r="M29" s="46" t="s">
        <v>100</v>
      </c>
      <c r="N29" s="46">
        <v>16.600000000000001</v>
      </c>
      <c r="O29" s="124">
        <v>134</v>
      </c>
      <c r="P29" s="124">
        <v>131</v>
      </c>
      <c r="Q29" s="124">
        <v>47598795</v>
      </c>
      <c r="R29" s="47">
        <f t="shared" si="5"/>
        <v>5493</v>
      </c>
      <c r="S29" s="48">
        <f t="shared" si="6"/>
        <v>131.83199999999999</v>
      </c>
      <c r="T29" s="48">
        <f t="shared" si="7"/>
        <v>5.4930000000000003</v>
      </c>
      <c r="U29" s="125">
        <v>3.7</v>
      </c>
      <c r="V29" s="125">
        <f t="shared" si="0"/>
        <v>3.7</v>
      </c>
      <c r="W29" s="126" t="s">
        <v>133</v>
      </c>
      <c r="X29" s="128">
        <v>0</v>
      </c>
      <c r="Y29" s="128">
        <v>1004</v>
      </c>
      <c r="Z29" s="128">
        <v>1187</v>
      </c>
      <c r="AA29" s="128">
        <v>1185</v>
      </c>
      <c r="AB29" s="128">
        <v>1187</v>
      </c>
      <c r="AC29" s="49" t="s">
        <v>90</v>
      </c>
      <c r="AD29" s="49" t="s">
        <v>90</v>
      </c>
      <c r="AE29" s="49" t="s">
        <v>90</v>
      </c>
      <c r="AF29" s="127" t="s">
        <v>90</v>
      </c>
      <c r="AG29" s="127">
        <v>39479516</v>
      </c>
      <c r="AH29" s="50">
        <f t="shared" si="9"/>
        <v>1312</v>
      </c>
      <c r="AI29" s="51">
        <f t="shared" si="8"/>
        <v>238.8494447478609</v>
      </c>
      <c r="AJ29" s="108">
        <v>0</v>
      </c>
      <c r="AK29" s="108">
        <v>1</v>
      </c>
      <c r="AL29" s="108">
        <v>1</v>
      </c>
      <c r="AM29" s="108">
        <v>1</v>
      </c>
      <c r="AN29" s="108">
        <v>1</v>
      </c>
      <c r="AO29" s="108">
        <v>0</v>
      </c>
      <c r="AP29" s="128">
        <v>8937732</v>
      </c>
      <c r="AQ29" s="128">
        <f t="shared" si="1"/>
        <v>0</v>
      </c>
      <c r="AR29" s="52"/>
      <c r="AS29" s="53" t="s">
        <v>113</v>
      </c>
      <c r="AY29" s="111"/>
    </row>
    <row r="30" spans="1:51" x14ac:dyDescent="0.25">
      <c r="B30" s="41">
        <v>2.7916666666666701</v>
      </c>
      <c r="C30" s="41">
        <v>0.83333333333333703</v>
      </c>
      <c r="D30" s="123">
        <v>12</v>
      </c>
      <c r="E30" s="42">
        <f t="shared" si="2"/>
        <v>8.4507042253521139</v>
      </c>
      <c r="F30" s="110">
        <v>76</v>
      </c>
      <c r="G30" s="42">
        <f t="shared" si="3"/>
        <v>53.521126760563384</v>
      </c>
      <c r="H30" s="43" t="s">
        <v>88</v>
      </c>
      <c r="I30" s="43">
        <f t="shared" si="4"/>
        <v>50</v>
      </c>
      <c r="J30" s="44">
        <f t="shared" si="13"/>
        <v>51.408450704225352</v>
      </c>
      <c r="K30" s="43">
        <f t="shared" si="12"/>
        <v>55.633802816901408</v>
      </c>
      <c r="L30" s="45">
        <v>18</v>
      </c>
      <c r="M30" s="46" t="s">
        <v>100</v>
      </c>
      <c r="N30" s="46">
        <v>16.600000000000001</v>
      </c>
      <c r="O30" s="124">
        <v>105</v>
      </c>
      <c r="P30" s="124">
        <v>126</v>
      </c>
      <c r="Q30" s="124">
        <v>47603939</v>
      </c>
      <c r="R30" s="47">
        <f t="shared" si="5"/>
        <v>5144</v>
      </c>
      <c r="S30" s="48">
        <f t="shared" si="6"/>
        <v>123.456</v>
      </c>
      <c r="T30" s="48">
        <f t="shared" si="7"/>
        <v>5.1440000000000001</v>
      </c>
      <c r="U30" s="125">
        <v>3</v>
      </c>
      <c r="V30" s="125">
        <f t="shared" si="0"/>
        <v>3</v>
      </c>
      <c r="W30" s="126" t="s">
        <v>146</v>
      </c>
      <c r="X30" s="128">
        <v>0</v>
      </c>
      <c r="Y30" s="128">
        <v>1115</v>
      </c>
      <c r="Z30" s="128">
        <v>1187</v>
      </c>
      <c r="AA30" s="128">
        <v>0</v>
      </c>
      <c r="AB30" s="128">
        <v>1187</v>
      </c>
      <c r="AC30" s="49" t="s">
        <v>90</v>
      </c>
      <c r="AD30" s="49" t="s">
        <v>90</v>
      </c>
      <c r="AE30" s="49" t="s">
        <v>90</v>
      </c>
      <c r="AF30" s="127" t="s">
        <v>90</v>
      </c>
      <c r="AG30" s="127">
        <v>39480588</v>
      </c>
      <c r="AH30" s="50">
        <f t="shared" si="9"/>
        <v>1072</v>
      </c>
      <c r="AI30" s="51">
        <f t="shared" si="8"/>
        <v>208.39813374805598</v>
      </c>
      <c r="AJ30" s="108">
        <v>0</v>
      </c>
      <c r="AK30" s="108">
        <v>1</v>
      </c>
      <c r="AL30" s="108">
        <v>1</v>
      </c>
      <c r="AM30" s="108">
        <v>0</v>
      </c>
      <c r="AN30" s="108">
        <v>1</v>
      </c>
      <c r="AO30" s="108">
        <v>0</v>
      </c>
      <c r="AP30" s="128">
        <v>8937732</v>
      </c>
      <c r="AQ30" s="128">
        <f t="shared" si="1"/>
        <v>0</v>
      </c>
      <c r="AR30" s="52"/>
      <c r="AS30" s="53" t="s">
        <v>113</v>
      </c>
      <c r="AV30" s="356" t="s">
        <v>117</v>
      </c>
      <c r="AW30" s="356"/>
      <c r="AY30" s="111"/>
    </row>
    <row r="31" spans="1:51" x14ac:dyDescent="0.25">
      <c r="B31" s="41">
        <v>2.8333333333333299</v>
      </c>
      <c r="C31" s="41">
        <v>0.875000000000004</v>
      </c>
      <c r="D31" s="123">
        <v>13</v>
      </c>
      <c r="E31" s="42">
        <f t="shared" si="2"/>
        <v>9.1549295774647899</v>
      </c>
      <c r="F31" s="110">
        <v>76</v>
      </c>
      <c r="G31" s="42">
        <f t="shared" si="3"/>
        <v>53.521126760563384</v>
      </c>
      <c r="H31" s="43" t="s">
        <v>88</v>
      </c>
      <c r="I31" s="43">
        <f t="shared" si="4"/>
        <v>50</v>
      </c>
      <c r="J31" s="44">
        <f t="shared" si="13"/>
        <v>51.408450704225352</v>
      </c>
      <c r="K31" s="43">
        <f t="shared" si="12"/>
        <v>55.633802816901408</v>
      </c>
      <c r="L31" s="45">
        <v>18</v>
      </c>
      <c r="M31" s="46" t="s">
        <v>100</v>
      </c>
      <c r="N31" s="46">
        <v>16.100000000000001</v>
      </c>
      <c r="O31" s="124">
        <v>104</v>
      </c>
      <c r="P31" s="124">
        <v>122</v>
      </c>
      <c r="Q31" s="124">
        <v>47608974</v>
      </c>
      <c r="R31" s="47">
        <f t="shared" si="5"/>
        <v>5035</v>
      </c>
      <c r="S31" s="48">
        <f t="shared" si="6"/>
        <v>120.84</v>
      </c>
      <c r="T31" s="48">
        <f t="shared" si="7"/>
        <v>5.0350000000000001</v>
      </c>
      <c r="U31" s="125">
        <v>2.1</v>
      </c>
      <c r="V31" s="125">
        <f t="shared" si="0"/>
        <v>2.1</v>
      </c>
      <c r="W31" s="126" t="s">
        <v>146</v>
      </c>
      <c r="X31" s="128">
        <v>0</v>
      </c>
      <c r="Y31" s="128">
        <v>1117</v>
      </c>
      <c r="Z31" s="128">
        <v>1187</v>
      </c>
      <c r="AA31" s="128">
        <v>0</v>
      </c>
      <c r="AB31" s="128">
        <v>1187</v>
      </c>
      <c r="AC31" s="49" t="s">
        <v>90</v>
      </c>
      <c r="AD31" s="49" t="s">
        <v>90</v>
      </c>
      <c r="AE31" s="49" t="s">
        <v>90</v>
      </c>
      <c r="AF31" s="127" t="s">
        <v>90</v>
      </c>
      <c r="AG31" s="127">
        <v>39481636</v>
      </c>
      <c r="AH31" s="50">
        <f t="shared" si="9"/>
        <v>1048</v>
      </c>
      <c r="AI31" s="51">
        <f t="shared" si="8"/>
        <v>208.14299900695133</v>
      </c>
      <c r="AJ31" s="108">
        <v>0</v>
      </c>
      <c r="AK31" s="108">
        <v>1</v>
      </c>
      <c r="AL31" s="108">
        <v>1</v>
      </c>
      <c r="AM31" s="108">
        <v>0</v>
      </c>
      <c r="AN31" s="108">
        <v>1</v>
      </c>
      <c r="AO31" s="108">
        <v>0</v>
      </c>
      <c r="AP31" s="128">
        <v>8937732</v>
      </c>
      <c r="AQ31" s="128">
        <f t="shared" si="1"/>
        <v>0</v>
      </c>
      <c r="AR31" s="52"/>
      <c r="AS31" s="53" t="s">
        <v>113</v>
      </c>
      <c r="AV31" s="60" t="s">
        <v>29</v>
      </c>
      <c r="AW31" s="60" t="s">
        <v>74</v>
      </c>
      <c r="AY31" s="111"/>
    </row>
    <row r="32" spans="1:51" x14ac:dyDescent="0.25">
      <c r="B32" s="41">
        <v>2.875</v>
      </c>
      <c r="C32" s="41">
        <v>0.91666666666667096</v>
      </c>
      <c r="D32" s="123">
        <v>14</v>
      </c>
      <c r="E32" s="42">
        <f t="shared" si="2"/>
        <v>9.8591549295774659</v>
      </c>
      <c r="F32" s="110">
        <v>76</v>
      </c>
      <c r="G32" s="42">
        <f t="shared" si="3"/>
        <v>53.521126760563384</v>
      </c>
      <c r="H32" s="43" t="s">
        <v>88</v>
      </c>
      <c r="I32" s="43">
        <f t="shared" si="4"/>
        <v>50</v>
      </c>
      <c r="J32" s="44">
        <f t="shared" si="13"/>
        <v>51.408450704225352</v>
      </c>
      <c r="K32" s="43">
        <f t="shared" si="12"/>
        <v>55.633802816901408</v>
      </c>
      <c r="L32" s="45">
        <v>14</v>
      </c>
      <c r="M32" s="46" t="s">
        <v>118</v>
      </c>
      <c r="N32" s="46">
        <v>12.6</v>
      </c>
      <c r="O32" s="124">
        <v>102</v>
      </c>
      <c r="P32" s="124">
        <v>121</v>
      </c>
      <c r="Q32" s="124">
        <v>47614143</v>
      </c>
      <c r="R32" s="47">
        <f t="shared" si="5"/>
        <v>5169</v>
      </c>
      <c r="S32" s="48">
        <f t="shared" si="6"/>
        <v>124.056</v>
      </c>
      <c r="T32" s="48">
        <f t="shared" si="7"/>
        <v>5.1689999999999996</v>
      </c>
      <c r="U32" s="125">
        <v>1.3</v>
      </c>
      <c r="V32" s="125">
        <f t="shared" si="0"/>
        <v>1.3</v>
      </c>
      <c r="W32" s="126" t="s">
        <v>146</v>
      </c>
      <c r="X32" s="128">
        <v>0</v>
      </c>
      <c r="Y32" s="128">
        <v>1116</v>
      </c>
      <c r="Z32" s="128">
        <v>1188</v>
      </c>
      <c r="AA32" s="128">
        <v>0</v>
      </c>
      <c r="AB32" s="128">
        <v>1187</v>
      </c>
      <c r="AC32" s="49" t="s">
        <v>90</v>
      </c>
      <c r="AD32" s="49" t="s">
        <v>90</v>
      </c>
      <c r="AE32" s="49" t="s">
        <v>90</v>
      </c>
      <c r="AF32" s="127" t="s">
        <v>90</v>
      </c>
      <c r="AG32" s="127">
        <v>39482748</v>
      </c>
      <c r="AH32" s="50">
        <f t="shared" si="9"/>
        <v>1112</v>
      </c>
      <c r="AI32" s="51">
        <f t="shared" si="8"/>
        <v>215.12865157670731</v>
      </c>
      <c r="AJ32" s="108">
        <v>0</v>
      </c>
      <c r="AK32" s="108">
        <v>1</v>
      </c>
      <c r="AL32" s="108">
        <v>1</v>
      </c>
      <c r="AM32" s="108">
        <v>0</v>
      </c>
      <c r="AN32" s="108">
        <v>1</v>
      </c>
      <c r="AO32" s="108">
        <v>0</v>
      </c>
      <c r="AP32" s="128">
        <v>8937732</v>
      </c>
      <c r="AQ32" s="128">
        <f t="shared" si="1"/>
        <v>0</v>
      </c>
      <c r="AR32" s="54">
        <v>1.1200000000000001</v>
      </c>
      <c r="AS32" s="53" t="s">
        <v>113</v>
      </c>
      <c r="AV32" s="61">
        <v>1</v>
      </c>
      <c r="AW32" s="61">
        <f>IFERROR(AV32*VLOOKUP(AV31,AV24:AW28,2,FALSE)/VLOOKUP(AW31,AV24:AW28,2,FALSE),"Enter Unit and Value")</f>
        <v>1.4189189189189189</v>
      </c>
      <c r="AY32" s="111"/>
    </row>
    <row r="33" spans="2:51" x14ac:dyDescent="0.25">
      <c r="B33" s="41">
        <v>2.9166666666666701</v>
      </c>
      <c r="C33" s="41">
        <v>0.95833333333333803</v>
      </c>
      <c r="D33" s="123">
        <v>8</v>
      </c>
      <c r="E33" s="42">
        <f t="shared" si="2"/>
        <v>5.6338028169014089</v>
      </c>
      <c r="F33" s="110">
        <v>66</v>
      </c>
      <c r="G33" s="42">
        <f t="shared" si="3"/>
        <v>46.478873239436624</v>
      </c>
      <c r="H33" s="43" t="s">
        <v>88</v>
      </c>
      <c r="I33" s="43">
        <f>J33-(2/1.42)</f>
        <v>41.549295774647888</v>
      </c>
      <c r="J33" s="44">
        <f t="shared" ref="J33:J34" si="14">(F33-5)/1.42</f>
        <v>42.95774647887324</v>
      </c>
      <c r="K33" s="43">
        <f t="shared" si="12"/>
        <v>47.183098591549296</v>
      </c>
      <c r="L33" s="45">
        <v>14</v>
      </c>
      <c r="M33" s="46" t="s">
        <v>118</v>
      </c>
      <c r="N33" s="46">
        <v>11.9</v>
      </c>
      <c r="O33" s="124">
        <v>150</v>
      </c>
      <c r="P33" s="124">
        <v>96</v>
      </c>
      <c r="Q33" s="124">
        <v>47618225</v>
      </c>
      <c r="R33" s="47">
        <f t="shared" si="5"/>
        <v>4082</v>
      </c>
      <c r="S33" s="48">
        <f t="shared" si="6"/>
        <v>97.968000000000004</v>
      </c>
      <c r="T33" s="48">
        <f t="shared" si="7"/>
        <v>4.0819999999999999</v>
      </c>
      <c r="U33" s="125">
        <v>2.9</v>
      </c>
      <c r="V33" s="125">
        <f t="shared" si="0"/>
        <v>2.9</v>
      </c>
      <c r="W33" s="126" t="s">
        <v>125</v>
      </c>
      <c r="X33" s="128">
        <v>0</v>
      </c>
      <c r="Y33" s="128">
        <v>0</v>
      </c>
      <c r="Z33" s="128">
        <v>1158</v>
      </c>
      <c r="AA33" s="128">
        <v>0</v>
      </c>
      <c r="AB33" s="128">
        <v>1157</v>
      </c>
      <c r="AC33" s="49" t="s">
        <v>90</v>
      </c>
      <c r="AD33" s="49" t="s">
        <v>90</v>
      </c>
      <c r="AE33" s="49" t="s">
        <v>90</v>
      </c>
      <c r="AF33" s="127" t="s">
        <v>90</v>
      </c>
      <c r="AG33" s="127">
        <v>39483572</v>
      </c>
      <c r="AH33" s="50">
        <f t="shared" si="9"/>
        <v>824</v>
      </c>
      <c r="AI33" s="51">
        <f t="shared" si="8"/>
        <v>201.86183243508086</v>
      </c>
      <c r="AJ33" s="108">
        <v>0</v>
      </c>
      <c r="AK33" s="108">
        <v>0</v>
      </c>
      <c r="AL33" s="108">
        <v>1</v>
      </c>
      <c r="AM33" s="108">
        <v>0</v>
      </c>
      <c r="AN33" s="108">
        <v>1</v>
      </c>
      <c r="AO33" s="108">
        <v>0.55000000000000004</v>
      </c>
      <c r="AP33" s="128">
        <v>8939589</v>
      </c>
      <c r="AQ33" s="128">
        <f t="shared" si="1"/>
        <v>1857</v>
      </c>
      <c r="AR33" s="52"/>
      <c r="AS33" s="53" t="s">
        <v>113</v>
      </c>
      <c r="AY33" s="111"/>
    </row>
    <row r="34" spans="2:51" x14ac:dyDescent="0.25">
      <c r="B34" s="41">
        <v>2.9583333333333299</v>
      </c>
      <c r="C34" s="41">
        <v>1</v>
      </c>
      <c r="D34" s="123">
        <v>10</v>
      </c>
      <c r="E34" s="42">
        <f t="shared" si="2"/>
        <v>7.042253521126761</v>
      </c>
      <c r="F34" s="110">
        <v>66</v>
      </c>
      <c r="G34" s="42">
        <f t="shared" si="3"/>
        <v>46.478873239436624</v>
      </c>
      <c r="H34" s="43" t="s">
        <v>88</v>
      </c>
      <c r="I34" s="43">
        <f t="shared" si="4"/>
        <v>41.549295774647888</v>
      </c>
      <c r="J34" s="44">
        <f t="shared" si="14"/>
        <v>42.95774647887324</v>
      </c>
      <c r="K34" s="43">
        <f t="shared" si="12"/>
        <v>47.183098591549296</v>
      </c>
      <c r="L34" s="45">
        <v>14</v>
      </c>
      <c r="M34" s="46" t="s">
        <v>118</v>
      </c>
      <c r="N34" s="62">
        <v>11.5</v>
      </c>
      <c r="O34" s="124">
        <v>144</v>
      </c>
      <c r="P34" s="124">
        <v>97</v>
      </c>
      <c r="Q34" s="124">
        <v>47622181</v>
      </c>
      <c r="R34" s="47">
        <f t="shared" si="5"/>
        <v>3956</v>
      </c>
      <c r="S34" s="48">
        <f t="shared" si="6"/>
        <v>94.944000000000003</v>
      </c>
      <c r="T34" s="48">
        <f t="shared" si="7"/>
        <v>3.956</v>
      </c>
      <c r="U34" s="125">
        <v>5.2</v>
      </c>
      <c r="V34" s="125">
        <f t="shared" si="0"/>
        <v>5.2</v>
      </c>
      <c r="W34" s="126" t="s">
        <v>125</v>
      </c>
      <c r="X34" s="128">
        <v>0</v>
      </c>
      <c r="Y34" s="128">
        <v>0</v>
      </c>
      <c r="Z34" s="128">
        <v>1157</v>
      </c>
      <c r="AA34" s="128">
        <v>0</v>
      </c>
      <c r="AB34" s="128">
        <v>1157</v>
      </c>
      <c r="AC34" s="49" t="s">
        <v>90</v>
      </c>
      <c r="AD34" s="49" t="s">
        <v>90</v>
      </c>
      <c r="AE34" s="49" t="s">
        <v>90</v>
      </c>
      <c r="AF34" s="127" t="s">
        <v>90</v>
      </c>
      <c r="AG34" s="127">
        <v>39484376</v>
      </c>
      <c r="AH34" s="50">
        <f t="shared" si="9"/>
        <v>804</v>
      </c>
      <c r="AI34" s="51">
        <f t="shared" si="8"/>
        <v>203.23559150657229</v>
      </c>
      <c r="AJ34" s="108">
        <v>0</v>
      </c>
      <c r="AK34" s="108">
        <v>0</v>
      </c>
      <c r="AL34" s="108">
        <v>1</v>
      </c>
      <c r="AM34" s="108">
        <v>0</v>
      </c>
      <c r="AN34" s="108">
        <v>1</v>
      </c>
      <c r="AO34" s="108">
        <v>0.55000000000000004</v>
      </c>
      <c r="AP34" s="128">
        <v>8941590</v>
      </c>
      <c r="AQ34" s="128">
        <f t="shared" si="1"/>
        <v>2001</v>
      </c>
      <c r="AR34" s="52"/>
      <c r="AS34" s="53" t="s">
        <v>113</v>
      </c>
      <c r="AV34" s="57" t="s">
        <v>119</v>
      </c>
      <c r="AW34" s="63" t="s">
        <v>30</v>
      </c>
      <c r="AY34" s="111"/>
    </row>
    <row r="35" spans="2:51" x14ac:dyDescent="0.25">
      <c r="B35" s="102"/>
      <c r="C35" s="103"/>
      <c r="D35" s="102"/>
      <c r="E35" s="105"/>
      <c r="F35" s="105"/>
      <c r="G35" s="106"/>
      <c r="H35" s="104"/>
      <c r="I35" s="105"/>
      <c r="J35" s="105"/>
      <c r="K35" s="106"/>
      <c r="L35" s="357" t="s">
        <v>120</v>
      </c>
      <c r="M35" s="358"/>
      <c r="N35" s="359"/>
      <c r="O35" s="64"/>
      <c r="P35" s="64">
        <f>AVERAGE(P11:P34)</f>
        <v>127.33333333333333</v>
      </c>
      <c r="Q35" s="65">
        <f>Q34-Q10</f>
        <v>124768</v>
      </c>
      <c r="R35" s="66">
        <f>SUM(R11:R34)</f>
        <v>124768</v>
      </c>
      <c r="S35" s="67">
        <f>AVERAGE(S11:S34)</f>
        <v>124.76799999999999</v>
      </c>
      <c r="T35" s="67">
        <f>SUM(T11:T34)</f>
        <v>124.76799999999999</v>
      </c>
      <c r="U35" s="104"/>
      <c r="V35" s="104"/>
      <c r="W35" s="58"/>
      <c r="X35" s="96"/>
      <c r="Y35" s="97"/>
      <c r="Z35" s="97"/>
      <c r="AA35" s="97"/>
      <c r="AB35" s="98"/>
      <c r="AC35" s="96"/>
      <c r="AD35" s="97"/>
      <c r="AE35" s="98"/>
      <c r="AF35" s="99"/>
      <c r="AG35" s="68"/>
      <c r="AH35" s="69">
        <f>SUM(AH11:AH34)</f>
        <v>27124</v>
      </c>
      <c r="AI35" s="70">
        <f>$AH$35/$T35</f>
        <v>217.39548602205696</v>
      </c>
      <c r="AJ35" s="99"/>
      <c r="AK35" s="100"/>
      <c r="AL35" s="100"/>
      <c r="AM35" s="100"/>
      <c r="AN35" s="101"/>
      <c r="AO35" s="71"/>
      <c r="AP35" s="72">
        <f>AP34-AP10</f>
        <v>7765</v>
      </c>
      <c r="AQ35" s="73">
        <f>SUM(AQ11:AQ34)</f>
        <v>7765</v>
      </c>
      <c r="AR35" s="74">
        <f>AVERAGE(AR11:AR34)</f>
        <v>1.1083333333333336</v>
      </c>
      <c r="AS35" s="71"/>
      <c r="AV35" s="75" t="s">
        <v>30</v>
      </c>
      <c r="AW35" s="75">
        <v>1</v>
      </c>
      <c r="AY35" s="111"/>
    </row>
    <row r="36" spans="2:51" x14ac:dyDescent="0.25">
      <c r="B36" s="76"/>
      <c r="C36" s="76"/>
      <c r="D36" s="76"/>
      <c r="E36" s="77"/>
      <c r="F36" s="77"/>
      <c r="G36" s="77"/>
      <c r="H36" s="77"/>
      <c r="I36" s="78"/>
      <c r="J36" s="78"/>
      <c r="K36" s="78"/>
      <c r="L36" s="109"/>
      <c r="M36" s="109"/>
      <c r="N36" s="109"/>
      <c r="O36" s="109"/>
      <c r="P36" s="109"/>
      <c r="Q36" s="109"/>
      <c r="R36" s="109"/>
      <c r="S36" s="109"/>
      <c r="T36" s="109"/>
      <c r="U36" s="79"/>
      <c r="V36" s="79"/>
      <c r="W36" s="109"/>
      <c r="X36" s="109"/>
      <c r="Y36" s="109"/>
      <c r="Z36" s="112"/>
      <c r="AA36" s="109"/>
      <c r="AB36" s="109"/>
      <c r="AC36" s="109"/>
      <c r="AD36" s="109"/>
      <c r="AE36" s="109"/>
      <c r="AH36" s="80"/>
      <c r="AM36" s="109"/>
      <c r="AN36" s="109"/>
      <c r="AO36" s="109"/>
      <c r="AP36" s="109"/>
      <c r="AQ36" s="109"/>
      <c r="AR36" s="109"/>
      <c r="AV36" s="75" t="s">
        <v>121</v>
      </c>
      <c r="AW36" s="75">
        <v>41.67</v>
      </c>
      <c r="AY36" s="111"/>
    </row>
    <row r="37" spans="2:51" x14ac:dyDescent="0.25">
      <c r="B37" s="89" t="s">
        <v>122</v>
      </c>
      <c r="C37" s="89"/>
      <c r="D37" s="89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112"/>
      <c r="X37" s="112"/>
      <c r="Y37" s="112"/>
      <c r="Z37" s="112"/>
      <c r="AA37" s="112"/>
      <c r="AB37" s="112"/>
      <c r="AC37" s="112"/>
      <c r="AD37" s="112"/>
      <c r="AE37" s="112"/>
      <c r="AM37" s="21"/>
      <c r="AN37" s="109"/>
      <c r="AO37" s="109"/>
      <c r="AP37" s="109"/>
      <c r="AQ37" s="109"/>
      <c r="AR37" s="112"/>
      <c r="AV37" s="75" t="s">
        <v>123</v>
      </c>
      <c r="AW37" s="75">
        <v>11.574999999999999</v>
      </c>
      <c r="AY37" s="111"/>
    </row>
    <row r="38" spans="2:51" x14ac:dyDescent="0.25">
      <c r="B38" s="87" t="s">
        <v>124</v>
      </c>
      <c r="C38" s="116"/>
      <c r="D38" s="116"/>
      <c r="E38" s="116"/>
      <c r="F38" s="116"/>
      <c r="G38" s="116"/>
      <c r="H38" s="116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88"/>
      <c r="T38" s="88"/>
      <c r="U38" s="88"/>
      <c r="V38" s="88"/>
      <c r="W38" s="112"/>
      <c r="X38" s="112"/>
      <c r="Y38" s="112"/>
      <c r="Z38" s="112"/>
      <c r="AA38" s="112"/>
      <c r="AB38" s="112"/>
      <c r="AC38" s="112"/>
      <c r="AD38" s="112"/>
      <c r="AE38" s="112"/>
      <c r="AM38" s="21"/>
      <c r="AN38" s="109"/>
      <c r="AO38" s="109"/>
      <c r="AP38" s="109"/>
      <c r="AQ38" s="109"/>
      <c r="AR38" s="112"/>
      <c r="AV38" s="75"/>
      <c r="AW38" s="75"/>
      <c r="AY38" s="111"/>
    </row>
    <row r="39" spans="2:51" x14ac:dyDescent="0.25">
      <c r="B39" s="122" t="s">
        <v>127</v>
      </c>
      <c r="C39" s="116"/>
      <c r="D39" s="116"/>
      <c r="E39" s="116"/>
      <c r="F39" s="116"/>
      <c r="G39" s="116"/>
      <c r="H39" s="116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88"/>
      <c r="T39" s="88"/>
      <c r="U39" s="88"/>
      <c r="V39" s="88"/>
      <c r="W39" s="112"/>
      <c r="X39" s="112"/>
      <c r="Y39" s="112"/>
      <c r="Z39" s="112"/>
      <c r="AA39" s="112"/>
      <c r="AB39" s="112"/>
      <c r="AC39" s="112"/>
      <c r="AD39" s="112"/>
      <c r="AE39" s="112"/>
      <c r="AM39" s="21"/>
      <c r="AN39" s="109"/>
      <c r="AO39" s="109"/>
      <c r="AP39" s="109"/>
      <c r="AQ39" s="109"/>
      <c r="AR39" s="112"/>
      <c r="AV39" s="75"/>
      <c r="AW39" s="75"/>
      <c r="AY39" s="111"/>
    </row>
    <row r="40" spans="2:51" x14ac:dyDescent="0.25">
      <c r="B40" s="85" t="s">
        <v>208</v>
      </c>
      <c r="C40" s="116"/>
      <c r="D40" s="116"/>
      <c r="E40" s="116"/>
      <c r="F40" s="116"/>
      <c r="G40" s="116"/>
      <c r="H40" s="116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88"/>
      <c r="T40" s="88"/>
      <c r="U40" s="88"/>
      <c r="V40" s="88"/>
      <c r="W40" s="112"/>
      <c r="X40" s="112"/>
      <c r="Y40" s="112"/>
      <c r="Z40" s="112"/>
      <c r="AA40" s="112"/>
      <c r="AB40" s="112"/>
      <c r="AC40" s="112"/>
      <c r="AD40" s="112"/>
      <c r="AE40" s="112"/>
      <c r="AM40" s="21"/>
      <c r="AN40" s="109"/>
      <c r="AO40" s="109"/>
      <c r="AP40" s="109"/>
      <c r="AQ40" s="109"/>
      <c r="AR40" s="112"/>
      <c r="AV40" s="75"/>
      <c r="AW40" s="75"/>
      <c r="AY40" s="111"/>
    </row>
    <row r="41" spans="2:51" x14ac:dyDescent="0.25">
      <c r="B41" s="86" t="s">
        <v>209</v>
      </c>
      <c r="C41" s="116"/>
      <c r="D41" s="116"/>
      <c r="E41" s="116"/>
      <c r="F41" s="116"/>
      <c r="G41" s="116"/>
      <c r="H41" s="116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9"/>
      <c r="T41" s="119"/>
      <c r="U41" s="119"/>
      <c r="V41" s="119"/>
      <c r="W41" s="112"/>
      <c r="X41" s="112"/>
      <c r="Y41" s="112"/>
      <c r="Z41" s="112"/>
      <c r="AA41" s="112"/>
      <c r="AB41" s="112"/>
      <c r="AC41" s="112"/>
      <c r="AD41" s="112"/>
      <c r="AE41" s="112"/>
      <c r="AM41" s="113"/>
      <c r="AN41" s="113"/>
      <c r="AO41" s="113"/>
      <c r="AP41" s="113"/>
      <c r="AQ41" s="113"/>
      <c r="AR41" s="113"/>
      <c r="AS41" s="114"/>
      <c r="AV41" s="111"/>
      <c r="AW41" s="107"/>
      <c r="AX41" s="107"/>
      <c r="AY41" s="107"/>
    </row>
    <row r="42" spans="2:51" x14ac:dyDescent="0.25">
      <c r="B42" s="122" t="s">
        <v>130</v>
      </c>
      <c r="C42" s="116"/>
      <c r="D42" s="116"/>
      <c r="E42" s="121"/>
      <c r="F42" s="121"/>
      <c r="G42" s="121"/>
      <c r="H42" s="116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9"/>
      <c r="T42" s="119"/>
      <c r="U42" s="119"/>
      <c r="V42" s="119"/>
      <c r="W42" s="112"/>
      <c r="X42" s="112"/>
      <c r="Y42" s="112"/>
      <c r="Z42" s="112"/>
      <c r="AA42" s="112"/>
      <c r="AB42" s="112"/>
      <c r="AC42" s="112"/>
      <c r="AD42" s="112"/>
      <c r="AE42" s="112"/>
      <c r="AM42" s="113"/>
      <c r="AN42" s="113"/>
      <c r="AO42" s="113"/>
      <c r="AP42" s="113"/>
      <c r="AQ42" s="113"/>
      <c r="AR42" s="113"/>
      <c r="AS42" s="114"/>
      <c r="AV42" s="111"/>
      <c r="AW42" s="107"/>
      <c r="AX42" s="107"/>
      <c r="AY42" s="107"/>
    </row>
    <row r="43" spans="2:51" x14ac:dyDescent="0.25">
      <c r="B43" s="122" t="s">
        <v>134</v>
      </c>
      <c r="C43" s="116"/>
      <c r="D43" s="116"/>
      <c r="E43" s="116"/>
      <c r="F43" s="116"/>
      <c r="G43" s="116"/>
      <c r="H43" s="116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9"/>
      <c r="U43" s="119"/>
      <c r="V43" s="119"/>
      <c r="W43" s="112"/>
      <c r="X43" s="112"/>
      <c r="Y43" s="112"/>
      <c r="Z43" s="112"/>
      <c r="AA43" s="112"/>
      <c r="AB43" s="112"/>
      <c r="AC43" s="112"/>
      <c r="AD43" s="112"/>
      <c r="AE43" s="112"/>
      <c r="AM43" s="113"/>
      <c r="AN43" s="113"/>
      <c r="AO43" s="113"/>
      <c r="AP43" s="113"/>
      <c r="AQ43" s="113"/>
      <c r="AR43" s="113"/>
      <c r="AS43" s="114"/>
      <c r="AV43" s="111"/>
      <c r="AW43" s="107"/>
      <c r="AX43" s="107"/>
      <c r="AY43" s="107"/>
    </row>
    <row r="44" spans="2:51" x14ac:dyDescent="0.25">
      <c r="B44" s="91" t="s">
        <v>144</v>
      </c>
      <c r="C44" s="116"/>
      <c r="D44" s="116"/>
      <c r="E44" s="116"/>
      <c r="F44" s="116"/>
      <c r="G44" s="116"/>
      <c r="H44" s="116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20"/>
      <c r="T44" s="119"/>
      <c r="U44" s="119"/>
      <c r="V44" s="119"/>
      <c r="W44" s="112"/>
      <c r="X44" s="112"/>
      <c r="Y44" s="112"/>
      <c r="Z44" s="112"/>
      <c r="AA44" s="112"/>
      <c r="AB44" s="112"/>
      <c r="AC44" s="112"/>
      <c r="AD44" s="112"/>
      <c r="AE44" s="112"/>
      <c r="AM44" s="113"/>
      <c r="AN44" s="113"/>
      <c r="AO44" s="113"/>
      <c r="AP44" s="113"/>
      <c r="AQ44" s="113"/>
      <c r="AR44" s="113"/>
      <c r="AS44" s="114"/>
      <c r="AV44" s="111"/>
      <c r="AW44" s="107"/>
      <c r="AX44" s="107"/>
      <c r="AY44" s="107"/>
    </row>
    <row r="45" spans="2:51" x14ac:dyDescent="0.25">
      <c r="B45" s="91" t="s">
        <v>143</v>
      </c>
      <c r="C45" s="116"/>
      <c r="D45" s="116"/>
      <c r="E45" s="116"/>
      <c r="F45" s="116"/>
      <c r="G45" s="116"/>
      <c r="H45" s="116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20"/>
      <c r="T45" s="119"/>
      <c r="U45" s="119"/>
      <c r="V45" s="119"/>
      <c r="W45" s="112"/>
      <c r="X45" s="112"/>
      <c r="Y45" s="112"/>
      <c r="Z45" s="112"/>
      <c r="AA45" s="112"/>
      <c r="AB45" s="112"/>
      <c r="AC45" s="112"/>
      <c r="AD45" s="112"/>
      <c r="AE45" s="112"/>
      <c r="AM45" s="113"/>
      <c r="AN45" s="113"/>
      <c r="AO45" s="113"/>
      <c r="AP45" s="113"/>
      <c r="AQ45" s="113"/>
      <c r="AR45" s="113"/>
      <c r="AS45" s="114"/>
      <c r="AV45" s="111"/>
      <c r="AW45" s="107"/>
      <c r="AX45" s="107"/>
      <c r="AY45" s="107"/>
    </row>
    <row r="46" spans="2:51" x14ac:dyDescent="0.25">
      <c r="B46" s="122" t="s">
        <v>210</v>
      </c>
      <c r="C46" s="116"/>
      <c r="D46" s="116"/>
      <c r="E46" s="116"/>
      <c r="F46" s="116"/>
      <c r="G46" s="116"/>
      <c r="H46" s="116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20"/>
      <c r="T46" s="119"/>
      <c r="U46" s="119"/>
      <c r="V46" s="119"/>
      <c r="W46" s="112"/>
      <c r="X46" s="112"/>
      <c r="Y46" s="112"/>
      <c r="Z46" s="112"/>
      <c r="AA46" s="112"/>
      <c r="AB46" s="112"/>
      <c r="AC46" s="112"/>
      <c r="AD46" s="112"/>
      <c r="AE46" s="112"/>
      <c r="AM46" s="113"/>
      <c r="AN46" s="113"/>
      <c r="AO46" s="113"/>
      <c r="AP46" s="113"/>
      <c r="AQ46" s="113"/>
      <c r="AR46" s="113"/>
      <c r="AS46" s="114"/>
      <c r="AV46" s="111"/>
      <c r="AW46" s="107"/>
      <c r="AX46" s="107"/>
      <c r="AY46" s="107"/>
    </row>
    <row r="47" spans="2:51" x14ac:dyDescent="0.25">
      <c r="B47" s="122" t="s">
        <v>135</v>
      </c>
      <c r="C47" s="116"/>
      <c r="D47" s="116"/>
      <c r="E47" s="116"/>
      <c r="F47" s="116"/>
      <c r="G47" s="116"/>
      <c r="H47" s="116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20"/>
      <c r="T47" s="119"/>
      <c r="U47" s="119"/>
      <c r="V47" s="119"/>
      <c r="W47" s="112"/>
      <c r="X47" s="112"/>
      <c r="Y47" s="112"/>
      <c r="Z47" s="112"/>
      <c r="AA47" s="112"/>
      <c r="AB47" s="112"/>
      <c r="AC47" s="112"/>
      <c r="AD47" s="112"/>
      <c r="AE47" s="112"/>
      <c r="AM47" s="113"/>
      <c r="AN47" s="113"/>
      <c r="AO47" s="113"/>
      <c r="AP47" s="113"/>
      <c r="AQ47" s="113"/>
      <c r="AR47" s="113"/>
      <c r="AS47" s="114"/>
      <c r="AV47" s="111"/>
      <c r="AW47" s="107"/>
      <c r="AX47" s="107"/>
      <c r="AY47" s="107"/>
    </row>
    <row r="48" spans="2:51" x14ac:dyDescent="0.25">
      <c r="B48" s="122" t="s">
        <v>136</v>
      </c>
      <c r="C48" s="116"/>
      <c r="D48" s="116"/>
      <c r="E48" s="116"/>
      <c r="F48" s="116"/>
      <c r="G48" s="117"/>
      <c r="H48" s="117"/>
      <c r="I48" s="117"/>
      <c r="J48" s="117"/>
      <c r="K48" s="117"/>
      <c r="L48" s="117"/>
      <c r="M48" s="117"/>
      <c r="N48" s="117"/>
      <c r="O48" s="117"/>
      <c r="P48" s="117"/>
      <c r="Q48" s="120"/>
      <c r="R48" s="119"/>
      <c r="S48" s="119"/>
      <c r="T48" s="137"/>
      <c r="U48" s="112"/>
      <c r="V48" s="112"/>
      <c r="W48" s="112"/>
      <c r="X48" s="112"/>
      <c r="Y48" s="112"/>
      <c r="Z48" s="112"/>
      <c r="AA48" s="112"/>
      <c r="AB48" s="112"/>
      <c r="AC48" s="112"/>
      <c r="AK48" s="113"/>
      <c r="AL48" s="113"/>
      <c r="AM48" s="113"/>
      <c r="AN48" s="113"/>
      <c r="AO48" s="113"/>
      <c r="AP48" s="113"/>
      <c r="AQ48" s="114"/>
      <c r="AR48" s="109"/>
      <c r="AS48" s="109"/>
      <c r="AT48" s="111"/>
      <c r="AU48" s="107"/>
      <c r="AV48" s="107"/>
      <c r="AW48" s="107"/>
      <c r="AX48" s="107"/>
      <c r="AY48" s="107"/>
    </row>
    <row r="49" spans="2:51" x14ac:dyDescent="0.25">
      <c r="B49" s="122" t="s">
        <v>137</v>
      </c>
      <c r="C49" s="129"/>
      <c r="D49" s="129"/>
      <c r="E49" s="129"/>
      <c r="F49" s="130"/>
      <c r="G49" s="117"/>
      <c r="H49" s="117"/>
      <c r="I49" s="117"/>
      <c r="J49" s="117"/>
      <c r="K49" s="117"/>
      <c r="L49" s="117"/>
      <c r="M49" s="117"/>
      <c r="N49" s="117"/>
      <c r="O49" s="117"/>
      <c r="P49" s="120"/>
      <c r="Q49" s="119"/>
      <c r="R49" s="119"/>
      <c r="S49" s="119"/>
      <c r="T49" s="112"/>
      <c r="U49" s="112"/>
      <c r="V49" s="112"/>
      <c r="W49" s="112"/>
      <c r="X49" s="112"/>
      <c r="Y49" s="112"/>
      <c r="Z49" s="112"/>
      <c r="AA49" s="112"/>
      <c r="AB49" s="112"/>
      <c r="AJ49" s="113"/>
      <c r="AK49" s="113"/>
      <c r="AL49" s="113"/>
      <c r="AM49" s="113"/>
      <c r="AN49" s="113"/>
      <c r="AO49" s="113"/>
      <c r="AP49" s="114"/>
      <c r="AQ49" s="109"/>
      <c r="AR49" s="109"/>
      <c r="AS49" s="111"/>
      <c r="AT49" s="107"/>
      <c r="AU49" s="107"/>
      <c r="AV49" s="107"/>
      <c r="AW49" s="107"/>
      <c r="AX49" s="107"/>
      <c r="AY49" s="107"/>
    </row>
    <row r="50" spans="2:51" x14ac:dyDescent="0.25">
      <c r="B50" s="91" t="s">
        <v>157</v>
      </c>
      <c r="C50" s="129"/>
      <c r="D50" s="129"/>
      <c r="E50" s="129"/>
      <c r="F50" s="130"/>
      <c r="G50" s="117"/>
      <c r="H50" s="117"/>
      <c r="I50" s="117"/>
      <c r="J50" s="117"/>
      <c r="K50" s="117"/>
      <c r="L50" s="117"/>
      <c r="M50" s="117"/>
      <c r="N50" s="117"/>
      <c r="O50" s="117"/>
      <c r="P50" s="120"/>
      <c r="Q50" s="119"/>
      <c r="R50" s="119"/>
      <c r="S50" s="119"/>
      <c r="T50" s="112"/>
      <c r="U50" s="112"/>
      <c r="V50" s="112"/>
      <c r="W50" s="112"/>
      <c r="X50" s="112"/>
      <c r="Y50" s="112"/>
      <c r="Z50" s="112"/>
      <c r="AA50" s="112"/>
      <c r="AB50" s="112"/>
      <c r="AJ50" s="113"/>
      <c r="AK50" s="113"/>
      <c r="AL50" s="113"/>
      <c r="AM50" s="113"/>
      <c r="AN50" s="113"/>
      <c r="AO50" s="113"/>
      <c r="AP50" s="114"/>
      <c r="AQ50" s="109"/>
      <c r="AR50" s="109"/>
      <c r="AS50" s="111"/>
      <c r="AT50" s="107"/>
      <c r="AU50" s="107"/>
      <c r="AV50" s="107"/>
      <c r="AW50" s="107"/>
      <c r="AX50" s="107"/>
      <c r="AY50" s="107"/>
    </row>
    <row r="51" spans="2:51" x14ac:dyDescent="0.25">
      <c r="B51" s="122" t="s">
        <v>138</v>
      </c>
      <c r="C51" s="116"/>
      <c r="D51" s="116"/>
      <c r="E51" s="116"/>
      <c r="F51" s="116"/>
      <c r="G51" s="116"/>
      <c r="H51" s="116"/>
      <c r="I51" s="116"/>
      <c r="J51" s="117"/>
      <c r="K51" s="117"/>
      <c r="L51" s="117"/>
      <c r="M51" s="117"/>
      <c r="N51" s="117"/>
      <c r="O51" s="117"/>
      <c r="P51" s="117"/>
      <c r="Q51" s="117"/>
      <c r="R51" s="117"/>
      <c r="S51" s="120"/>
      <c r="T51" s="119"/>
      <c r="U51" s="119"/>
      <c r="V51" s="119"/>
      <c r="W51" s="112"/>
      <c r="X51" s="112"/>
      <c r="Y51" s="112"/>
      <c r="Z51" s="112"/>
      <c r="AA51" s="112"/>
      <c r="AB51" s="112"/>
      <c r="AC51" s="112"/>
      <c r="AD51" s="112"/>
      <c r="AE51" s="112"/>
      <c r="AM51" s="113"/>
      <c r="AN51" s="113"/>
      <c r="AO51" s="113"/>
      <c r="AP51" s="113"/>
      <c r="AQ51" s="113"/>
      <c r="AR51" s="113"/>
      <c r="AS51" s="114"/>
      <c r="AV51" s="111"/>
      <c r="AW51" s="107"/>
      <c r="AX51" s="107"/>
      <c r="AY51" s="107"/>
    </row>
    <row r="52" spans="2:51" x14ac:dyDescent="0.25">
      <c r="B52" s="118" t="s">
        <v>139</v>
      </c>
      <c r="C52" s="116"/>
      <c r="D52" s="116"/>
      <c r="E52" s="116"/>
      <c r="F52" s="116"/>
      <c r="G52" s="116"/>
      <c r="H52" s="116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20"/>
      <c r="T52" s="119"/>
      <c r="U52" s="119"/>
      <c r="V52" s="119"/>
      <c r="W52" s="112"/>
      <c r="X52" s="112"/>
      <c r="Y52" s="112"/>
      <c r="Z52" s="112"/>
      <c r="AA52" s="112"/>
      <c r="AB52" s="112"/>
      <c r="AC52" s="112"/>
      <c r="AD52" s="112"/>
      <c r="AE52" s="112"/>
      <c r="AM52" s="113"/>
      <c r="AN52" s="113"/>
      <c r="AO52" s="113"/>
      <c r="AP52" s="113"/>
      <c r="AQ52" s="113"/>
      <c r="AR52" s="113"/>
      <c r="AS52" s="114"/>
      <c r="AV52" s="111"/>
      <c r="AW52" s="107"/>
      <c r="AX52" s="107"/>
      <c r="AY52" s="107"/>
    </row>
    <row r="53" spans="2:51" x14ac:dyDescent="0.25">
      <c r="B53" s="91" t="s">
        <v>147</v>
      </c>
      <c r="C53" s="116"/>
      <c r="D53" s="116"/>
      <c r="E53" s="116"/>
      <c r="F53" s="116"/>
      <c r="G53" s="116"/>
      <c r="H53" s="116"/>
      <c r="I53" s="116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19"/>
      <c r="U53" s="119"/>
      <c r="V53" s="119"/>
      <c r="W53" s="112"/>
      <c r="X53" s="112"/>
      <c r="Y53" s="112"/>
      <c r="Z53" s="112"/>
      <c r="AA53" s="112"/>
      <c r="AB53" s="112"/>
      <c r="AC53" s="112"/>
      <c r="AD53" s="112"/>
      <c r="AE53" s="112"/>
      <c r="AM53" s="113"/>
      <c r="AN53" s="113"/>
      <c r="AO53" s="113"/>
      <c r="AP53" s="113"/>
      <c r="AQ53" s="113"/>
      <c r="AR53" s="113"/>
      <c r="AS53" s="114"/>
      <c r="AV53" s="111"/>
      <c r="AW53" s="107"/>
      <c r="AX53" s="107"/>
      <c r="AY53" s="107"/>
    </row>
    <row r="54" spans="2:51" x14ac:dyDescent="0.25">
      <c r="B54" s="95"/>
      <c r="C54" s="122"/>
      <c r="D54" s="116"/>
      <c r="E54" s="94"/>
      <c r="F54" s="116"/>
      <c r="G54" s="116"/>
      <c r="H54" s="116"/>
      <c r="I54" s="116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20"/>
      <c r="U54" s="82"/>
      <c r="V54" s="82"/>
      <c r="W54" s="112"/>
      <c r="X54" s="112"/>
      <c r="Y54" s="112"/>
      <c r="Z54" s="112"/>
      <c r="AA54" s="112"/>
      <c r="AB54" s="112"/>
      <c r="AC54" s="112"/>
      <c r="AD54" s="112"/>
      <c r="AE54" s="112"/>
      <c r="AM54" s="113"/>
      <c r="AN54" s="113"/>
      <c r="AO54" s="113"/>
      <c r="AP54" s="113"/>
      <c r="AQ54" s="113"/>
      <c r="AR54" s="113"/>
      <c r="AS54" s="114"/>
      <c r="AV54" s="111"/>
      <c r="AW54" s="107"/>
      <c r="AX54" s="107"/>
      <c r="AY54" s="107"/>
    </row>
    <row r="55" spans="2:51" x14ac:dyDescent="0.25">
      <c r="B55" s="95"/>
      <c r="C55" s="118"/>
      <c r="D55" s="116"/>
      <c r="E55" s="94"/>
      <c r="F55" s="116"/>
      <c r="G55" s="116"/>
      <c r="H55" s="116"/>
      <c r="I55" s="116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20"/>
      <c r="U55" s="82"/>
      <c r="V55" s="82"/>
      <c r="W55" s="112"/>
      <c r="X55" s="112"/>
      <c r="Y55" s="112"/>
      <c r="Z55" s="92"/>
      <c r="AA55" s="112"/>
      <c r="AB55" s="112"/>
      <c r="AC55" s="112"/>
      <c r="AD55" s="112"/>
      <c r="AE55" s="112"/>
      <c r="AM55" s="113"/>
      <c r="AN55" s="113"/>
      <c r="AO55" s="113"/>
      <c r="AP55" s="113"/>
      <c r="AQ55" s="113"/>
      <c r="AR55" s="113"/>
      <c r="AS55" s="114"/>
      <c r="AV55" s="111"/>
      <c r="AW55" s="107"/>
      <c r="AX55" s="107"/>
      <c r="AY55" s="107"/>
    </row>
    <row r="56" spans="2:51" x14ac:dyDescent="0.25">
      <c r="B56" s="95"/>
      <c r="C56" s="118"/>
      <c r="D56" s="116"/>
      <c r="E56" s="116"/>
      <c r="F56" s="116"/>
      <c r="G56" s="116"/>
      <c r="H56" s="116"/>
      <c r="I56" s="94"/>
      <c r="J56" s="117"/>
      <c r="K56" s="117"/>
      <c r="L56" s="117"/>
      <c r="M56" s="117"/>
      <c r="N56" s="117"/>
      <c r="O56" s="117"/>
      <c r="P56" s="117"/>
      <c r="Q56" s="117"/>
      <c r="R56" s="117"/>
      <c r="S56" s="92"/>
      <c r="T56" s="92"/>
      <c r="U56" s="92"/>
      <c r="V56" s="92"/>
      <c r="W56" s="92"/>
      <c r="X56" s="92"/>
      <c r="Y56" s="92"/>
      <c r="Z56" s="83"/>
      <c r="AA56" s="92"/>
      <c r="AB56" s="92"/>
      <c r="AC56" s="92"/>
      <c r="AD56" s="92"/>
      <c r="AE56" s="92"/>
      <c r="AF56" s="92"/>
      <c r="AG56" s="92"/>
      <c r="AH56" s="92"/>
      <c r="AI56" s="92"/>
      <c r="AJ56" s="92"/>
      <c r="AK56" s="92"/>
      <c r="AL56" s="92"/>
      <c r="AM56" s="92"/>
      <c r="AN56" s="92"/>
      <c r="AO56" s="92"/>
      <c r="AP56" s="92"/>
      <c r="AQ56" s="92"/>
      <c r="AR56" s="92"/>
      <c r="AS56" s="92"/>
      <c r="AT56" s="92"/>
      <c r="AU56" s="92"/>
      <c r="AV56" s="111"/>
      <c r="AW56" s="107"/>
      <c r="AX56" s="107"/>
      <c r="AY56" s="107"/>
    </row>
    <row r="57" spans="2:51" x14ac:dyDescent="0.25">
      <c r="B57" s="95"/>
      <c r="C57" s="115"/>
      <c r="D57" s="116"/>
      <c r="E57" s="116"/>
      <c r="F57" s="116"/>
      <c r="G57" s="116"/>
      <c r="H57" s="116"/>
      <c r="I57" s="94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83"/>
      <c r="X57" s="83"/>
      <c r="Y57" s="83"/>
      <c r="Z57" s="112"/>
      <c r="AA57" s="83"/>
      <c r="AB57" s="83"/>
      <c r="AC57" s="83"/>
      <c r="AD57" s="83"/>
      <c r="AE57" s="83"/>
      <c r="AF57" s="83"/>
      <c r="AG57" s="83"/>
      <c r="AH57" s="83"/>
      <c r="AI57" s="83"/>
      <c r="AJ57" s="83"/>
      <c r="AK57" s="83"/>
      <c r="AL57" s="83"/>
      <c r="AM57" s="83"/>
      <c r="AN57" s="83"/>
      <c r="AO57" s="83"/>
      <c r="AP57" s="83"/>
      <c r="AQ57" s="83"/>
      <c r="AR57" s="83"/>
      <c r="AS57" s="83"/>
      <c r="AT57" s="83"/>
      <c r="AU57" s="83"/>
      <c r="AV57" s="111"/>
      <c r="AW57" s="107"/>
      <c r="AX57" s="107"/>
      <c r="AY57" s="107"/>
    </row>
    <row r="58" spans="2:51" x14ac:dyDescent="0.25">
      <c r="B58" s="95"/>
      <c r="C58" s="115"/>
      <c r="D58" s="94"/>
      <c r="E58" s="116"/>
      <c r="F58" s="116"/>
      <c r="G58" s="116"/>
      <c r="H58" s="116"/>
      <c r="I58" s="116"/>
      <c r="J58" s="92"/>
      <c r="K58" s="92"/>
      <c r="L58" s="92"/>
      <c r="M58" s="92"/>
      <c r="N58" s="92"/>
      <c r="O58" s="92"/>
      <c r="P58" s="92"/>
      <c r="Q58" s="92"/>
      <c r="R58" s="92"/>
      <c r="S58" s="117"/>
      <c r="T58" s="120"/>
      <c r="U58" s="82"/>
      <c r="V58" s="82"/>
      <c r="W58" s="112"/>
      <c r="X58" s="112"/>
      <c r="Y58" s="112"/>
      <c r="Z58" s="112"/>
      <c r="AA58" s="112"/>
      <c r="AB58" s="112"/>
      <c r="AC58" s="112"/>
      <c r="AD58" s="112"/>
      <c r="AE58" s="112"/>
      <c r="AM58" s="113"/>
      <c r="AN58" s="113"/>
      <c r="AO58" s="113"/>
      <c r="AP58" s="113"/>
      <c r="AQ58" s="113"/>
      <c r="AR58" s="113"/>
      <c r="AS58" s="114"/>
      <c r="AV58" s="111"/>
      <c r="AW58" s="107"/>
      <c r="AX58" s="107"/>
      <c r="AY58" s="107"/>
    </row>
    <row r="59" spans="2:51" x14ac:dyDescent="0.25">
      <c r="B59" s="95"/>
      <c r="C59" s="122"/>
      <c r="D59" s="94"/>
      <c r="E59" s="116"/>
      <c r="F59" s="116"/>
      <c r="G59" s="116"/>
      <c r="H59" s="116"/>
      <c r="I59" s="116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20"/>
      <c r="U59" s="82"/>
      <c r="V59" s="82"/>
      <c r="W59" s="112"/>
      <c r="X59" s="112"/>
      <c r="Y59" s="112"/>
      <c r="Z59" s="112"/>
      <c r="AA59" s="112"/>
      <c r="AB59" s="112"/>
      <c r="AC59" s="112"/>
      <c r="AD59" s="112"/>
      <c r="AE59" s="112"/>
      <c r="AM59" s="113"/>
      <c r="AN59" s="113"/>
      <c r="AO59" s="113"/>
      <c r="AP59" s="113"/>
      <c r="AQ59" s="113"/>
      <c r="AR59" s="113"/>
      <c r="AS59" s="114"/>
      <c r="AV59" s="111"/>
      <c r="AW59" s="107"/>
      <c r="AX59" s="107"/>
      <c r="AY59" s="107"/>
    </row>
    <row r="60" spans="2:51" x14ac:dyDescent="0.25">
      <c r="B60" s="1"/>
      <c r="C60" s="122"/>
      <c r="D60" s="116"/>
      <c r="E60" s="94"/>
      <c r="F60" s="116"/>
      <c r="G60" s="94"/>
      <c r="H60" s="94"/>
      <c r="I60" s="116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20"/>
      <c r="U60" s="82"/>
      <c r="V60" s="82"/>
      <c r="W60" s="112"/>
      <c r="X60" s="112"/>
      <c r="Y60" s="112"/>
      <c r="Z60" s="112"/>
      <c r="AA60" s="112"/>
      <c r="AB60" s="112"/>
      <c r="AC60" s="112"/>
      <c r="AD60" s="112"/>
      <c r="AE60" s="112"/>
      <c r="AM60" s="113"/>
      <c r="AN60" s="113"/>
      <c r="AO60" s="113"/>
      <c r="AP60" s="113"/>
      <c r="AQ60" s="113"/>
      <c r="AR60" s="113"/>
      <c r="AS60" s="114"/>
      <c r="AV60" s="111"/>
      <c r="AW60" s="107"/>
      <c r="AX60" s="107"/>
      <c r="AY60" s="107"/>
    </row>
    <row r="61" spans="2:51" x14ac:dyDescent="0.25">
      <c r="B61" s="1"/>
      <c r="C61" s="118"/>
      <c r="D61" s="116"/>
      <c r="E61" s="94"/>
      <c r="F61" s="94"/>
      <c r="G61" s="94"/>
      <c r="H61" s="94"/>
      <c r="I61" s="116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20"/>
      <c r="U61" s="82"/>
      <c r="V61" s="82"/>
      <c r="W61" s="112"/>
      <c r="X61" s="112"/>
      <c r="Y61" s="112"/>
      <c r="Z61" s="112"/>
      <c r="AA61" s="112"/>
      <c r="AB61" s="112"/>
      <c r="AC61" s="112"/>
      <c r="AD61" s="112"/>
      <c r="AE61" s="112"/>
      <c r="AM61" s="113"/>
      <c r="AN61" s="113"/>
      <c r="AO61" s="113"/>
      <c r="AP61" s="113"/>
      <c r="AQ61" s="113"/>
      <c r="AR61" s="113"/>
      <c r="AS61" s="114"/>
      <c r="AV61" s="111"/>
      <c r="AW61" s="107"/>
      <c r="AX61" s="107"/>
      <c r="AY61" s="107"/>
    </row>
    <row r="62" spans="2:51" x14ac:dyDescent="0.25">
      <c r="B62" s="81"/>
      <c r="C62" s="118"/>
      <c r="D62" s="116"/>
      <c r="E62" s="116"/>
      <c r="F62" s="94"/>
      <c r="G62" s="116"/>
      <c r="H62" s="116"/>
      <c r="I62" s="92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20"/>
      <c r="U62" s="82"/>
      <c r="V62" s="82"/>
      <c r="W62" s="112"/>
      <c r="X62" s="112"/>
      <c r="Y62" s="112"/>
      <c r="Z62" s="112"/>
      <c r="AA62" s="112"/>
      <c r="AB62" s="112"/>
      <c r="AC62" s="112"/>
      <c r="AD62" s="112"/>
      <c r="AE62" s="112"/>
      <c r="AM62" s="113"/>
      <c r="AN62" s="113"/>
      <c r="AO62" s="113"/>
      <c r="AP62" s="113"/>
      <c r="AQ62" s="113"/>
      <c r="AR62" s="113"/>
      <c r="AS62" s="114"/>
      <c r="AV62" s="111"/>
      <c r="AW62" s="107"/>
      <c r="AX62" s="107"/>
      <c r="AY62" s="107"/>
    </row>
    <row r="63" spans="2:51" x14ac:dyDescent="0.25">
      <c r="B63" s="81"/>
      <c r="C63" s="92"/>
      <c r="D63" s="116"/>
      <c r="E63" s="116"/>
      <c r="F63" s="116"/>
      <c r="G63" s="116"/>
      <c r="H63" s="116"/>
      <c r="I63" s="92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20"/>
      <c r="U63" s="82"/>
      <c r="V63" s="82"/>
      <c r="W63" s="112"/>
      <c r="X63" s="112"/>
      <c r="Y63" s="112"/>
      <c r="Z63" s="112"/>
      <c r="AA63" s="112"/>
      <c r="AB63" s="112"/>
      <c r="AC63" s="112"/>
      <c r="AD63" s="112"/>
      <c r="AE63" s="112"/>
      <c r="AM63" s="113"/>
      <c r="AN63" s="113"/>
      <c r="AO63" s="113"/>
      <c r="AP63" s="113"/>
      <c r="AQ63" s="113"/>
      <c r="AR63" s="113"/>
      <c r="AS63" s="114"/>
      <c r="AU63" s="107"/>
      <c r="AV63" s="111"/>
      <c r="AW63" s="107"/>
      <c r="AX63" s="107"/>
      <c r="AY63" s="107"/>
    </row>
    <row r="64" spans="2:51" ht="229.5" customHeight="1" x14ac:dyDescent="0.25">
      <c r="B64" s="81"/>
      <c r="C64" s="122"/>
      <c r="D64" s="92"/>
      <c r="E64" s="116"/>
      <c r="F64" s="116"/>
      <c r="G64" s="116"/>
      <c r="H64" s="116"/>
      <c r="I64" s="116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20"/>
      <c r="U64" s="82"/>
      <c r="V64" s="82"/>
      <c r="W64" s="112"/>
      <c r="X64" s="112"/>
      <c r="Y64" s="112"/>
      <c r="Z64" s="112"/>
      <c r="AA64" s="112"/>
      <c r="AB64" s="112"/>
      <c r="AC64" s="112"/>
      <c r="AD64" s="112"/>
      <c r="AE64" s="112"/>
      <c r="AM64" s="113"/>
      <c r="AN64" s="113"/>
      <c r="AO64" s="113"/>
      <c r="AP64" s="113"/>
      <c r="AQ64" s="113"/>
      <c r="AR64" s="113"/>
      <c r="AS64" s="114"/>
      <c r="AU64" s="107"/>
      <c r="AV64" s="111"/>
      <c r="AW64" s="107"/>
      <c r="AX64" s="107"/>
      <c r="AY64" s="107"/>
    </row>
    <row r="65" spans="1:51" x14ac:dyDescent="0.25">
      <c r="A65" s="112"/>
      <c r="B65" s="81"/>
      <c r="C65" s="118"/>
      <c r="D65" s="92"/>
      <c r="E65" s="116"/>
      <c r="F65" s="116"/>
      <c r="G65" s="116"/>
      <c r="H65" s="116"/>
      <c r="I65" s="113"/>
      <c r="J65" s="113"/>
      <c r="K65" s="113"/>
      <c r="L65" s="113"/>
      <c r="M65" s="113"/>
      <c r="N65" s="113"/>
      <c r="O65" s="114"/>
      <c r="P65" s="109"/>
      <c r="R65" s="111"/>
      <c r="AS65" s="107"/>
      <c r="AT65" s="107"/>
      <c r="AU65" s="107"/>
      <c r="AV65" s="107"/>
      <c r="AW65" s="107"/>
      <c r="AX65" s="107"/>
      <c r="AY65" s="107"/>
    </row>
    <row r="66" spans="1:51" x14ac:dyDescent="0.25">
      <c r="A66" s="112"/>
      <c r="B66" s="92"/>
      <c r="C66" s="122"/>
      <c r="D66" s="116"/>
      <c r="E66" s="92"/>
      <c r="F66" s="116"/>
      <c r="G66" s="92"/>
      <c r="H66" s="92"/>
      <c r="I66" s="113"/>
      <c r="J66" s="113"/>
      <c r="K66" s="113"/>
      <c r="L66" s="113"/>
      <c r="M66" s="113"/>
      <c r="N66" s="113"/>
      <c r="O66" s="114"/>
      <c r="P66" s="109"/>
      <c r="R66" s="109"/>
      <c r="AS66" s="107"/>
      <c r="AT66" s="107"/>
      <c r="AU66" s="107"/>
      <c r="AV66" s="107"/>
      <c r="AW66" s="107"/>
      <c r="AX66" s="107"/>
      <c r="AY66" s="107"/>
    </row>
    <row r="67" spans="1:51" x14ac:dyDescent="0.25">
      <c r="A67" s="112"/>
      <c r="B67" s="92"/>
      <c r="C67" s="90"/>
      <c r="D67" s="116"/>
      <c r="E67" s="92"/>
      <c r="F67" s="92"/>
      <c r="G67" s="92"/>
      <c r="H67" s="92"/>
      <c r="I67" s="113"/>
      <c r="J67" s="113"/>
      <c r="K67" s="113"/>
      <c r="L67" s="113"/>
      <c r="M67" s="113"/>
      <c r="N67" s="113"/>
      <c r="O67" s="114"/>
      <c r="P67" s="109"/>
      <c r="R67" s="109"/>
      <c r="AS67" s="107"/>
      <c r="AT67" s="107"/>
      <c r="AU67" s="107"/>
      <c r="AV67" s="107"/>
      <c r="AW67" s="107"/>
      <c r="AX67" s="107"/>
      <c r="AY67" s="107"/>
    </row>
    <row r="68" spans="1:51" x14ac:dyDescent="0.25">
      <c r="A68" s="112"/>
      <c r="B68" s="81"/>
      <c r="I68" s="113"/>
      <c r="J68" s="113"/>
      <c r="K68" s="113"/>
      <c r="L68" s="113"/>
      <c r="M68" s="113"/>
      <c r="N68" s="113"/>
      <c r="O68" s="114"/>
      <c r="P68" s="109"/>
      <c r="R68" s="109"/>
      <c r="AS68" s="107"/>
      <c r="AT68" s="107"/>
      <c r="AU68" s="107"/>
      <c r="AV68" s="107"/>
      <c r="AW68" s="107"/>
      <c r="AX68" s="107"/>
      <c r="AY68" s="107"/>
    </row>
    <row r="69" spans="1:51" x14ac:dyDescent="0.25">
      <c r="A69" s="112"/>
      <c r="I69" s="113"/>
      <c r="J69" s="113"/>
      <c r="K69" s="113"/>
      <c r="L69" s="113"/>
      <c r="M69" s="113"/>
      <c r="N69" s="113"/>
      <c r="O69" s="114"/>
      <c r="P69" s="109"/>
      <c r="R69" s="109"/>
      <c r="AS69" s="107"/>
      <c r="AT69" s="107"/>
      <c r="AU69" s="107"/>
      <c r="AV69" s="107"/>
      <c r="AW69" s="107"/>
      <c r="AX69" s="107"/>
      <c r="AY69" s="107"/>
    </row>
    <row r="70" spans="1:51" x14ac:dyDescent="0.25">
      <c r="A70" s="112"/>
      <c r="I70" s="113"/>
      <c r="J70" s="113"/>
      <c r="K70" s="113"/>
      <c r="L70" s="113"/>
      <c r="M70" s="113"/>
      <c r="N70" s="113"/>
      <c r="O70" s="114"/>
      <c r="P70" s="109"/>
      <c r="R70" s="109"/>
      <c r="AS70" s="107"/>
      <c r="AT70" s="107"/>
      <c r="AU70" s="107"/>
      <c r="AV70" s="107"/>
      <c r="AW70" s="107"/>
      <c r="AX70" s="107"/>
      <c r="AY70" s="107"/>
    </row>
    <row r="71" spans="1:51" x14ac:dyDescent="0.25">
      <c r="A71" s="112"/>
      <c r="I71" s="113"/>
      <c r="J71" s="113"/>
      <c r="K71" s="113"/>
      <c r="L71" s="113"/>
      <c r="M71" s="113"/>
      <c r="N71" s="113"/>
      <c r="O71" s="114"/>
      <c r="P71" s="109"/>
      <c r="R71" s="83"/>
      <c r="AS71" s="107"/>
      <c r="AT71" s="107"/>
      <c r="AU71" s="107"/>
      <c r="AV71" s="107"/>
      <c r="AW71" s="107"/>
      <c r="AX71" s="107"/>
      <c r="AY71" s="107"/>
    </row>
    <row r="72" spans="1:51" x14ac:dyDescent="0.25">
      <c r="A72" s="112"/>
      <c r="I72" s="113"/>
      <c r="J72" s="113"/>
      <c r="K72" s="113"/>
      <c r="L72" s="113"/>
      <c r="M72" s="113"/>
      <c r="N72" s="113"/>
      <c r="O72" s="114"/>
      <c r="R72" s="109"/>
      <c r="AS72" s="107"/>
      <c r="AT72" s="107"/>
      <c r="AU72" s="107"/>
      <c r="AV72" s="107"/>
      <c r="AW72" s="107"/>
      <c r="AX72" s="107"/>
      <c r="AY72" s="107"/>
    </row>
    <row r="73" spans="1:51" x14ac:dyDescent="0.25">
      <c r="O73" s="114"/>
      <c r="R73" s="109"/>
      <c r="AS73" s="107"/>
      <c r="AT73" s="107"/>
      <c r="AU73" s="107"/>
      <c r="AV73" s="107"/>
      <c r="AW73" s="107"/>
      <c r="AX73" s="107"/>
      <c r="AY73" s="107"/>
    </row>
    <row r="74" spans="1:51" x14ac:dyDescent="0.25">
      <c r="O74" s="114"/>
      <c r="R74" s="109"/>
      <c r="AS74" s="107"/>
      <c r="AT74" s="107"/>
      <c r="AU74" s="107"/>
      <c r="AV74" s="107"/>
      <c r="AW74" s="107"/>
      <c r="AX74" s="107"/>
      <c r="AY74" s="107"/>
    </row>
    <row r="75" spans="1:51" x14ac:dyDescent="0.25">
      <c r="O75" s="114"/>
      <c r="R75" s="109"/>
      <c r="AS75" s="107"/>
      <c r="AT75" s="107"/>
      <c r="AU75" s="107"/>
      <c r="AV75" s="107"/>
      <c r="AW75" s="107"/>
      <c r="AX75" s="107"/>
      <c r="AY75" s="107"/>
    </row>
    <row r="76" spans="1:51" x14ac:dyDescent="0.25">
      <c r="O76" s="114"/>
      <c r="R76" s="109"/>
      <c r="AS76" s="107"/>
      <c r="AT76" s="107"/>
      <c r="AU76" s="107"/>
      <c r="AV76" s="107"/>
      <c r="AW76" s="107"/>
      <c r="AX76" s="107"/>
      <c r="AY76" s="107"/>
    </row>
    <row r="77" spans="1:51" x14ac:dyDescent="0.25">
      <c r="O77" s="114"/>
      <c r="AS77" s="107"/>
      <c r="AT77" s="107"/>
      <c r="AU77" s="107"/>
      <c r="AV77" s="107"/>
      <c r="AW77" s="107"/>
      <c r="AX77" s="107"/>
      <c r="AY77" s="107"/>
    </row>
    <row r="78" spans="1:51" x14ac:dyDescent="0.25">
      <c r="O78" s="114"/>
      <c r="AS78" s="107"/>
      <c r="AT78" s="107"/>
      <c r="AU78" s="107"/>
      <c r="AV78" s="107"/>
      <c r="AW78" s="107"/>
      <c r="AX78" s="107"/>
      <c r="AY78" s="107"/>
    </row>
    <row r="79" spans="1:51" x14ac:dyDescent="0.25">
      <c r="O79" s="114"/>
      <c r="AS79" s="107"/>
      <c r="AT79" s="107"/>
      <c r="AU79" s="107"/>
      <c r="AV79" s="107"/>
      <c r="AW79" s="107"/>
      <c r="AX79" s="107"/>
      <c r="AY79" s="107"/>
    </row>
    <row r="80" spans="1:51" x14ac:dyDescent="0.25">
      <c r="O80" s="114"/>
      <c r="AS80" s="107"/>
      <c r="AT80" s="107"/>
      <c r="AU80" s="107"/>
      <c r="AV80" s="107"/>
      <c r="AW80" s="107"/>
      <c r="AX80" s="107"/>
      <c r="AY80" s="107"/>
    </row>
    <row r="81" spans="15:51" x14ac:dyDescent="0.25">
      <c r="O81" s="114"/>
      <c r="AS81" s="107"/>
      <c r="AT81" s="107"/>
      <c r="AU81" s="107"/>
      <c r="AV81" s="107"/>
      <c r="AW81" s="107"/>
      <c r="AX81" s="107"/>
      <c r="AY81" s="107"/>
    </row>
    <row r="82" spans="15:51" x14ac:dyDescent="0.25">
      <c r="O82" s="114"/>
      <c r="AS82" s="107"/>
      <c r="AT82" s="107"/>
      <c r="AU82" s="107"/>
      <c r="AV82" s="107"/>
      <c r="AW82" s="107"/>
      <c r="AX82" s="107"/>
      <c r="AY82" s="107"/>
    </row>
    <row r="83" spans="15:51" x14ac:dyDescent="0.25">
      <c r="O83" s="114"/>
      <c r="Q83" s="109"/>
      <c r="AS83" s="107"/>
      <c r="AT83" s="107"/>
      <c r="AU83" s="107"/>
      <c r="AV83" s="107"/>
      <c r="AW83" s="107"/>
      <c r="AX83" s="107"/>
      <c r="AY83" s="107"/>
    </row>
    <row r="84" spans="15:51" x14ac:dyDescent="0.25">
      <c r="O84" s="13"/>
      <c r="P84" s="109"/>
      <c r="Q84" s="109"/>
      <c r="AS84" s="107"/>
      <c r="AT84" s="107"/>
      <c r="AU84" s="107"/>
      <c r="AV84" s="107"/>
      <c r="AW84" s="107"/>
      <c r="AX84" s="107"/>
      <c r="AY84" s="107"/>
    </row>
    <row r="85" spans="15:51" x14ac:dyDescent="0.25">
      <c r="O85" s="13"/>
      <c r="P85" s="109"/>
      <c r="Q85" s="109"/>
      <c r="AS85" s="107"/>
      <c r="AT85" s="107"/>
      <c r="AU85" s="107"/>
      <c r="AV85" s="107"/>
      <c r="AW85" s="107"/>
      <c r="AX85" s="107"/>
      <c r="AY85" s="107"/>
    </row>
    <row r="86" spans="15:51" x14ac:dyDescent="0.25">
      <c r="O86" s="13"/>
      <c r="P86" s="109"/>
      <c r="Q86" s="109"/>
      <c r="AS86" s="107"/>
      <c r="AT86" s="107"/>
      <c r="AU86" s="107"/>
      <c r="AV86" s="107"/>
      <c r="AW86" s="107"/>
      <c r="AX86" s="107"/>
      <c r="AY86" s="107"/>
    </row>
    <row r="87" spans="15:51" x14ac:dyDescent="0.25">
      <c r="O87" s="13"/>
      <c r="P87" s="109"/>
      <c r="Q87" s="109"/>
      <c r="AS87" s="107"/>
      <c r="AT87" s="107"/>
      <c r="AU87" s="107"/>
      <c r="AV87" s="107"/>
      <c r="AW87" s="107"/>
      <c r="AX87" s="107"/>
      <c r="AY87" s="107"/>
    </row>
    <row r="88" spans="15:51" x14ac:dyDescent="0.25">
      <c r="O88" s="13"/>
      <c r="P88" s="109"/>
      <c r="Q88" s="109"/>
      <c r="AS88" s="107"/>
      <c r="AT88" s="107"/>
      <c r="AU88" s="107"/>
      <c r="AV88" s="107"/>
      <c r="AW88" s="107"/>
      <c r="AX88" s="107"/>
      <c r="AY88" s="107"/>
    </row>
    <row r="89" spans="15:51" x14ac:dyDescent="0.25">
      <c r="O89" s="13"/>
      <c r="P89" s="109"/>
      <c r="Q89" s="109"/>
      <c r="AS89" s="107"/>
      <c r="AT89" s="107"/>
      <c r="AU89" s="107"/>
      <c r="AV89" s="107"/>
      <c r="AW89" s="107"/>
      <c r="AX89" s="107"/>
      <c r="AY89" s="107"/>
    </row>
    <row r="90" spans="15:51" x14ac:dyDescent="0.25">
      <c r="O90" s="13"/>
      <c r="P90" s="109"/>
      <c r="Q90" s="109"/>
      <c r="AS90" s="107"/>
      <c r="AT90" s="107"/>
      <c r="AU90" s="107"/>
      <c r="AV90" s="107"/>
      <c r="AW90" s="107"/>
      <c r="AX90" s="107"/>
      <c r="AY90" s="107"/>
    </row>
    <row r="91" spans="15:51" x14ac:dyDescent="0.25">
      <c r="O91" s="13"/>
      <c r="P91" s="109"/>
      <c r="Q91" s="109"/>
      <c r="AS91" s="107"/>
      <c r="AT91" s="107"/>
      <c r="AU91" s="107"/>
      <c r="AV91" s="107"/>
      <c r="AW91" s="107"/>
      <c r="AX91" s="107"/>
      <c r="AY91" s="107"/>
    </row>
    <row r="92" spans="15:51" x14ac:dyDescent="0.25">
      <c r="O92" s="13"/>
      <c r="P92" s="109"/>
      <c r="Q92" s="109"/>
      <c r="AS92" s="107"/>
      <c r="AT92" s="107"/>
      <c r="AU92" s="107"/>
      <c r="AV92" s="107"/>
      <c r="AW92" s="107"/>
      <c r="AX92" s="107"/>
      <c r="AY92" s="107"/>
    </row>
    <row r="93" spans="15:51" x14ac:dyDescent="0.25">
      <c r="O93" s="13"/>
      <c r="P93" s="109"/>
      <c r="Q93" s="109"/>
      <c r="R93" s="109"/>
      <c r="S93" s="109"/>
      <c r="AS93" s="107"/>
      <c r="AT93" s="107"/>
      <c r="AU93" s="107"/>
      <c r="AV93" s="107"/>
      <c r="AW93" s="107"/>
      <c r="AX93" s="107"/>
      <c r="AY93" s="107"/>
    </row>
    <row r="94" spans="15:51" x14ac:dyDescent="0.25">
      <c r="O94" s="13"/>
      <c r="P94" s="109"/>
      <c r="Q94" s="109"/>
      <c r="R94" s="109"/>
      <c r="S94" s="109"/>
      <c r="T94" s="109"/>
      <c r="AS94" s="107"/>
      <c r="AT94" s="107"/>
      <c r="AU94" s="107"/>
      <c r="AV94" s="107"/>
      <c r="AW94" s="107"/>
      <c r="AX94" s="107"/>
      <c r="AY94" s="107"/>
    </row>
    <row r="95" spans="15:51" x14ac:dyDescent="0.25">
      <c r="O95" s="13"/>
      <c r="P95" s="109"/>
      <c r="Q95" s="109"/>
      <c r="R95" s="109"/>
      <c r="S95" s="109"/>
      <c r="T95" s="109"/>
      <c r="AS95" s="107"/>
      <c r="AT95" s="107"/>
      <c r="AU95" s="107"/>
      <c r="AV95" s="107"/>
      <c r="AW95" s="107"/>
      <c r="AX95" s="107"/>
      <c r="AY95" s="107"/>
    </row>
    <row r="96" spans="15:51" x14ac:dyDescent="0.25">
      <c r="O96" s="13"/>
      <c r="P96" s="109"/>
      <c r="T96" s="109"/>
      <c r="AS96" s="107"/>
      <c r="AT96" s="107"/>
      <c r="AU96" s="107"/>
      <c r="AV96" s="107"/>
      <c r="AW96" s="107"/>
      <c r="AX96" s="107"/>
      <c r="AY96" s="107"/>
    </row>
    <row r="97" spans="15:51" x14ac:dyDescent="0.25">
      <c r="O97" s="109"/>
      <c r="Q97" s="109"/>
      <c r="R97" s="109"/>
      <c r="S97" s="109"/>
      <c r="AS97" s="107"/>
      <c r="AT97" s="107"/>
      <c r="AU97" s="107"/>
      <c r="AV97" s="107"/>
      <c r="AW97" s="107"/>
      <c r="AX97" s="107"/>
      <c r="AY97" s="107"/>
    </row>
    <row r="98" spans="15:51" x14ac:dyDescent="0.25">
      <c r="O98" s="13"/>
      <c r="P98" s="109"/>
      <c r="Q98" s="109"/>
      <c r="R98" s="109"/>
      <c r="S98" s="109"/>
      <c r="T98" s="109"/>
      <c r="AS98" s="107"/>
      <c r="AT98" s="107"/>
      <c r="AU98" s="107"/>
      <c r="AV98" s="107"/>
      <c r="AW98" s="107"/>
      <c r="AX98" s="107"/>
      <c r="AY98" s="107"/>
    </row>
    <row r="99" spans="15:51" x14ac:dyDescent="0.25">
      <c r="O99" s="13"/>
      <c r="P99" s="109"/>
      <c r="Q99" s="109"/>
      <c r="R99" s="109"/>
      <c r="S99" s="109"/>
      <c r="T99" s="109"/>
      <c r="U99" s="109"/>
      <c r="AS99" s="107"/>
      <c r="AT99" s="107"/>
      <c r="AU99" s="107"/>
      <c r="AV99" s="107"/>
      <c r="AW99" s="107"/>
      <c r="AX99" s="107"/>
      <c r="AY99" s="107"/>
    </row>
    <row r="100" spans="15:51" x14ac:dyDescent="0.25">
      <c r="O100" s="13"/>
      <c r="P100" s="109"/>
      <c r="T100" s="109"/>
      <c r="U100" s="109"/>
      <c r="AS100" s="107"/>
      <c r="AT100" s="107"/>
      <c r="AU100" s="107"/>
      <c r="AV100" s="107"/>
      <c r="AW100" s="107"/>
      <c r="AX100" s="107"/>
      <c r="AY100" s="107"/>
    </row>
    <row r="112" spans="15:51" x14ac:dyDescent="0.25">
      <c r="AS112" s="107"/>
      <c r="AT112" s="107"/>
      <c r="AU112" s="107"/>
      <c r="AV112" s="107"/>
      <c r="AW112" s="107"/>
      <c r="AX112" s="107"/>
      <c r="AY112" s="107"/>
    </row>
  </sheetData>
  <protectedRanges>
    <protectedRange sqref="N56:R56 B68 S58:T64 B60:B65 N59:R64 T42 S54:T55 T53" name="Range2_12_5_1_1"/>
    <protectedRange sqref="N10 L10 L6 D6 D8 AD8 AF8 O8:U8 AJ8:AR8 AF10 AR11:AR34 E11:E34 G11:G34 N33:AG34 N11:V23 L24:V31 N32:V32 X11:AG32" name="Range1_16_3_1_1"/>
    <protectedRange sqref="I61 J59:M64 J56:M56 I64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65:H65 F66 E65" name="Range2_2_2_9_2_1_1"/>
    <protectedRange sqref="D63 D66:D67" name="Range2_1_1_1_1_1_9_2_1_1"/>
    <protectedRange sqref="C64 C66" name="Range2_4_1_1_1"/>
    <protectedRange sqref="AS16:AS34" name="Range1_1_1_1"/>
    <protectedRange sqref="P3:U5" name="Range1_16_1_1_1_1"/>
    <protectedRange sqref="C67 C65 C62" name="Range2_1_3_1_1"/>
    <protectedRange sqref="H11:H34" name="Range1_1_1_1_1_1_1"/>
    <protectedRange sqref="B66:B67 J57:R58 D64:D65 I62:I63 Z55:Z56 S56:Y57 AA56:AU57 E66:E67 G66:H67 F67" name="Range2_2_1_10_1_1_1_2"/>
    <protectedRange sqref="C63" name="Range2_2_1_10_2_1_1_1"/>
    <protectedRange sqref="G62:H62 D60 F63 E62 N54:R55" name="Range2_12_1_6_1_1"/>
    <protectedRange sqref="D55:D56 I58:I60 I55:M55 G63:H64 G56:H58 E63:E64 F64:F65 F57:F59 E56:E58 J54:M54" name="Range2_2_12_1_7_1_1"/>
    <protectedRange sqref="D61:D62" name="Range2_1_1_1_1_11_1_2_1_1"/>
    <protectedRange sqref="E59 G59:H59 F60" name="Range2_2_2_9_1_1_1_1"/>
    <protectedRange sqref="D57" name="Range2_1_1_1_1_1_9_1_1_1_1"/>
    <protectedRange sqref="C61 C56" name="Range2_1_1_2_1_1"/>
    <protectedRange sqref="C60" name="Range2_1_2_2_1_1"/>
    <protectedRange sqref="C59" name="Range2_3_2_1_1"/>
    <protectedRange sqref="F55:F56 E55 G55:H55" name="Range2_2_12_1_1_1_1_1"/>
    <protectedRange sqref="C55" name="Range2_1_4_2_1_1_1"/>
    <protectedRange sqref="C57:C58" name="Range2_5_1_1_1"/>
    <protectedRange sqref="E60:E61 F61:F62 G60:H61 I56:I57" name="Range2_2_1_1_1_1"/>
    <protectedRange sqref="D58:D59" name="Range2_1_1_1_1_1_1_1_1"/>
    <protectedRange sqref="AS11:AS15" name="Range1_4_1_1_1_1"/>
    <protectedRange sqref="J11:J15 J26:J34" name="Range1_1_2_1_10_1_1_1_1"/>
    <protectedRange sqref="R71" name="Range2_2_1_10_1_1_1_1_1"/>
    <protectedRange sqref="T41" name="Range2_12_5_1_1_4"/>
    <protectedRange sqref="B41:B42" name="Range2_12_5_1_1_1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G42:H42" name="Range2_2_12_1_3_1_1_1_1_1_4_1_1"/>
    <protectedRange sqref="E42:F42" name="Range2_2_12_1_7_1_1_3_1_1"/>
    <protectedRange sqref="I41:J41" name="Range2_2_12_1_4_2_1_1_1_2_1_1"/>
    <protectedRange sqref="S42" name="Range2_12_5_1_1_2_3_1"/>
    <protectedRange sqref="Q42:R42" name="Range2_12_1_6_1_1_1_1_2_1"/>
    <protectedRange sqref="N42:P42" name="Range2_12_1_2_3_1_1_1_1_2_1"/>
    <protectedRange sqref="I42:M42" name="Range2_2_12_1_4_3_1_1_1_1_2_1"/>
    <protectedRange sqref="D42" name="Range2_2_12_1_3_1_2_1_1_1_2_1_2_1"/>
    <protectedRange sqref="S53" name="Range2_12_2_1_1_1_2_1_1"/>
    <protectedRange sqref="Q53:R53" name="Range2_12_1_6_1_1_1_2_3_1_1_3_1_1_1_1_1_1"/>
    <protectedRange sqref="N53:P53" name="Range2_12_1_2_3_1_1_1_2_3_1_1_3_1_1_1_1_1_1"/>
    <protectedRange sqref="J53:M53" name="Range2_2_12_1_4_3_1_1_1_3_3_1_1_3_1_1_1_1_1_1"/>
    <protectedRange sqref="Q49:Q50 R48 T51:T52 T47" name="Range2_12_5_1_1_3"/>
    <protectedRange sqref="T45:T46" name="Range2_12_5_1_1_2_2"/>
    <protectedRange sqref="P49:P50 Q48 S51:S52 S45:S47" name="Range2_12_4_1_1_1_4_2_2_2"/>
    <protectedRange sqref="N49:O50 O48:P48 Q51:R52 Q45:R47" name="Range2_12_1_6_1_1_1_2_3_2_1_1_3"/>
    <protectedRange sqref="K49:M50 L48:N48 N51:P52 N45:P47" name="Range2_12_1_2_3_1_1_1_2_3_2_1_1_3"/>
    <protectedRange sqref="H49:J50 I48:K48 K51:M52 K45:M47" name="Range2_2_12_1_4_3_1_1_1_3_3_2_1_1_3"/>
    <protectedRange sqref="G49:G50 H48 J51:J52 J45:J47" name="Range2_2_12_1_4_3_1_1_1_3_2_1_2_2"/>
    <protectedRange sqref="D49:E49 E48:F48 G47:H47" name="Range2_2_12_1_3_1_2_1_1_1_2_1_1_1_1_1_1_2_1_1"/>
    <protectedRange sqref="C48 D47:E47" name="Range2_2_12_1_3_1_2_1_1_1_2_1_1_1_1_3_1_1_1_1"/>
    <protectedRange sqref="C49 D48 F47" name="Range2_2_12_1_3_1_2_1_1_1_3_1_1_1_1_1_3_1_1_1_1"/>
    <protectedRange sqref="F49 G48 I47" name="Range2_2_12_1_4_3_1_1_1_2_1_2_1_1_3_1_1_1_1_1_1"/>
    <protectedRange sqref="T44" name="Range2_12_5_1_1_2_1_1"/>
    <protectedRange sqref="E45:H46" name="Range2_2_12_1_3_1_2_1_1_1_1_2_1_1_1_1_1_1"/>
    <protectedRange sqref="D45:D46" name="Range2_2_12_1_3_1_2_1_1_1_2_1_2_3_1_1_1_1"/>
    <protectedRange sqref="T43" name="Range2_12_5_1_1_6_1_1_1_1_1_1_1"/>
    <protectedRange sqref="S43" name="Range2_12_5_1_1_5_3_1_1_1_1_1_1_1"/>
    <protectedRange sqref="Q43:R43" name="Range2_12_1_6_1_1_1_2_3_2_1_1_2_1_1_1_1_1"/>
    <protectedRange sqref="N43:P43" name="Range2_12_1_2_3_1_1_1_2_3_2_1_1_2_1_1_1_1_1"/>
    <protectedRange sqref="J43:M43" name="Range2_2_12_1_4_3_1_1_1_3_3_2_1_1_2_1_1_1_1_1"/>
    <protectedRange sqref="I43" name="Range2_2_12_1_4_3_1_1_1_2_1_2_2_1_2_1_1_1_1_1"/>
    <protectedRange sqref="G43:H43 D43:E43" name="Range2_2_12_1_3_1_2_1_1_1_2_1_3_2_1_2_1_1_1_1_1"/>
    <protectedRange sqref="F43" name="Range2_2_12_1_3_1_2_1_1_1_1_1_2_2_1_2_1_1_1_1_1"/>
    <protectedRange sqref="S44" name="Range2_12_4_1_1_1_4_2_2_1_1"/>
    <protectedRange sqref="Q44:R44" name="Range2_12_1_6_1_1_1_2_3_2_1_1_1_1"/>
    <protectedRange sqref="N44:P44" name="Range2_12_1_2_3_1_1_1_2_3_2_1_1_1_1"/>
    <protectedRange sqref="K44:M44" name="Range2_2_12_1_4_3_1_1_1_3_3_2_1_1_1_1"/>
    <protectedRange sqref="J44" name="Range2_2_12_1_4_3_1_1_1_3_2_1_2_1_1"/>
    <protectedRange sqref="D44:E44" name="Range2_2_12_1_3_1_2_1_1_1_2_1_2_3_2_1_1"/>
    <protectedRange sqref="I44" name="Range2_2_12_1_4_2_1_1_1_4_1_2_1_1_1_2_1_1"/>
    <protectedRange sqref="F44:H44" name="Range2_2_12_1_3_1_1_1_1_1_4_1_2_1_2_1_2_1_1"/>
    <protectedRange sqref="I45:I46" name="Range2_2_12_1_4_2_1_1_1_4_1_2_1_1_1_2_2_1"/>
    <protectedRange sqref="B57:B59" name="Range2_12_5_1_1_2"/>
    <protectedRange sqref="B56" name="Range2_12_5_1_1_2_1_4_1_1_1_2_1_1_1_1_1_1_1"/>
    <protectedRange sqref="B54:B55" name="Range2_12_5_1_1_2_1"/>
    <protectedRange sqref="I51" name="Range2_2_12_1_7_1_1_2_2"/>
    <protectedRange sqref="F50" name="Range2_2_12_1_4_3_1_1_1_3_3_1_1_3_1_1_1_1_1_1_2"/>
    <protectedRange sqref="C50:E50" name="Range2_2_12_1_3_1_2_1_1_1_1_2_1_1_1_1_1_1_2"/>
    <protectedRange sqref="G51:H51" name="Range2_2_12_1_3_1_2_1_1_1_2_1_1_1_1_1_1_2_1_1_1_1_1"/>
    <protectedRange sqref="D51:E51" name="Range2_2_12_1_3_1_2_1_1_1_2_1_1_1_1_3_1_1_1_1_1_2_1"/>
    <protectedRange sqref="F51" name="Range2_2_12_1_3_1_2_1_1_1_3_1_1_1_1_1_3_1_1_1_1_1_1_1"/>
    <protectedRange sqref="I53:I54" name="Range2_2_12_1_7_1_1_2_2_1"/>
    <protectedRange sqref="I52" name="Range2_2_12_1_4_3_1_1_1_3_3_1_1_3_1_1_1_1_1_1_2_1"/>
    <protectedRange sqref="E52:H52" name="Range2_2_12_1_3_1_2_1_1_1_1_2_1_1_1_1_1_1_2_1"/>
    <protectedRange sqref="D52" name="Range2_2_12_1_3_1_2_1_1_1_2_1_2_3_1_1_1_1_1_1"/>
    <protectedRange sqref="G54:H54" name="Range2_2_12_1_3_3_1_1_1_2_1_1_1_1_1_1_1_1_1_1_1_1_1_1_1"/>
    <protectedRange sqref="G53:H53" name="Range2_2_12_1_3_1_2_1_1_1_2_1_1_1_1_1_1_2_1_1_1_1_1_2"/>
    <protectedRange sqref="D53:E53" name="Range2_2_12_1_3_1_2_1_1_1_2_1_1_1_1_3_1_1_1_1_1_2_1_1"/>
    <protectedRange sqref="F53:F54" name="Range2_2_12_1_3_1_2_1_1_1_3_1_1_1_1_1_3_1_1_1_1_1_1_1_1"/>
    <protectedRange sqref="D54:E54" name="Range2_2_12_1_3_1_2_1_1_1_3_1_1_1_1_1_1_1_2_1_1_1_1_1_1"/>
    <protectedRange sqref="F11:F22" name="Range1_16_3_1_1_2_1_1_1_2_1"/>
    <protectedRange sqref="Q10" name="Range1_16_3_1_1_1_1_1_1"/>
    <protectedRange sqref="AG10" name="Range1_16_3_1_1_1_1_1_2"/>
    <protectedRange sqref="AP10" name="Range1_16_3_1_1_1_1_1_3"/>
    <protectedRange sqref="B44" name="Range2_12_5_1_1_1_2_2_1_1_1_1_1_1_1_1_1_1_1_1_1_1_1_1_1_1_1_1_1_1_1_1_1_1_1_1_1_1_1"/>
    <protectedRange sqref="B45" name="Range2_12_5_1_1_1_2_2_1_1_1_1_1_1_1_1_1_1_1_2_1_1_1_1_1_1_1_1_1_1_1_1_1_1_1_1_1_1_1_1_1_1_1_1_1_1_1_1_1_1_1_1_1_1_1"/>
    <protectedRange sqref="B43" name="Range2_12_5_1_1_1_2_1_1_1_1_1_1_1_1_1_1_1_2_1_1_1_1_1_1_1_1_1_1_1_1_1_1_1_1"/>
    <protectedRange sqref="B46" name="Range2_12_5_1_1_1_2_2_1_1_1_1_1_1_1_1_1_1_1_2_1_1_1_2_1_1_1_2_1_1_1_3_1_1_1_1_1_1_1_1_1_1_1_1_1_1_1_1_1_1_1_1_1_1_1_1_1_1_1_1_1_1"/>
    <protectedRange sqref="B47" name="Range2_12_5_1_1_1_2_1_1_1_1_1_1_1_1_1_1_1_2_1_2_1_1_1_1_1_1_1_1_1_2_1_1_1_1_1_1_1_1_1_1_1_1_1_1"/>
    <protectedRange sqref="W11:W32" name="Range1_16_3_1_1_1"/>
    <protectedRange sqref="B48" name="Range2_12_5_1_1_1_1_1_2_1_1_1_1_1_1_1_1_1_1_1_1_1_1_1_1_1_1_1_1_2_1"/>
    <protectedRange sqref="B49" name="Range2_12_5_1_1_1_1_1_2_1_1_2_1_1_1_1_1_1_1_1_1_1_1_1_1_1_1_1_1_2_1"/>
    <protectedRange sqref="B50" name="Range2_12_5_1_1_1_2_2_1_1_1_1_1_1_1_1_1_1_1_2_1_1_1_2_1_1_1_1_1_1_1_1_1_1_1_1_1_1_1_1_2_1_1"/>
    <protectedRange sqref="B52" name="Range2_12_5_1_1_1_2_2_1_1_1_1_1_1_1_1_1_1_1_2_1_1_1_1_1_1_1_1_1_3_1_3_1_2_1_1_1_1_1_1_1_1_1_1_1_1_1_2_1_1_1_1_1_2_1"/>
    <protectedRange sqref="B51" name="Range2_12_5_1_1_1_1_1_2_1_2_1_1_1_2_1_1_1_1_1_1_1_1_1_1_2_1_1_1_1_1_2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492" priority="5" operator="containsText" text="N/A">
      <formula>NOT(ISERROR(SEARCH("N/A",X11)))</formula>
    </cfRule>
    <cfRule type="cellIs" dxfId="491" priority="23" operator="equal">
      <formula>0</formula>
    </cfRule>
  </conditionalFormatting>
  <conditionalFormatting sqref="X11:AE34">
    <cfRule type="cellIs" dxfId="490" priority="22" operator="greaterThanOrEqual">
      <formula>1185</formula>
    </cfRule>
  </conditionalFormatting>
  <conditionalFormatting sqref="X11:AE34">
    <cfRule type="cellIs" dxfId="489" priority="21" operator="between">
      <formula>0.1</formula>
      <formula>1184</formula>
    </cfRule>
  </conditionalFormatting>
  <conditionalFormatting sqref="X8 AO18:AO32 AJ11:AO17 AJ18:AN34">
    <cfRule type="cellIs" dxfId="488" priority="20" operator="equal">
      <formula>0</formula>
    </cfRule>
  </conditionalFormatting>
  <conditionalFormatting sqref="X8 AO18:AO32 AJ11:AO17 AJ18:AN34">
    <cfRule type="cellIs" dxfId="487" priority="19" operator="greaterThan">
      <formula>1179</formula>
    </cfRule>
  </conditionalFormatting>
  <conditionalFormatting sqref="X8 AO18:AO32 AJ11:AO17 AJ18:AN34">
    <cfRule type="cellIs" dxfId="486" priority="18" operator="greaterThan">
      <formula>99</formula>
    </cfRule>
  </conditionalFormatting>
  <conditionalFormatting sqref="X8 AO18:AO32 AJ11:AO17 AJ18:AN34">
    <cfRule type="cellIs" dxfId="485" priority="17" operator="greaterThan">
      <formula>0.99</formula>
    </cfRule>
  </conditionalFormatting>
  <conditionalFormatting sqref="AB8">
    <cfRule type="cellIs" dxfId="484" priority="16" operator="equal">
      <formula>0</formula>
    </cfRule>
  </conditionalFormatting>
  <conditionalFormatting sqref="AB8">
    <cfRule type="cellIs" dxfId="483" priority="15" operator="greaterThan">
      <formula>1179</formula>
    </cfRule>
  </conditionalFormatting>
  <conditionalFormatting sqref="AB8">
    <cfRule type="cellIs" dxfId="482" priority="14" operator="greaterThan">
      <formula>99</formula>
    </cfRule>
  </conditionalFormatting>
  <conditionalFormatting sqref="AB8">
    <cfRule type="cellIs" dxfId="481" priority="13" operator="greaterThan">
      <formula>0.99</formula>
    </cfRule>
  </conditionalFormatting>
  <conditionalFormatting sqref="AQ11:AQ34 AO33:AO34">
    <cfRule type="cellIs" dxfId="480" priority="12" operator="equal">
      <formula>0</formula>
    </cfRule>
  </conditionalFormatting>
  <conditionalFormatting sqref="AQ11:AQ34 AO33:AO34">
    <cfRule type="cellIs" dxfId="479" priority="11" operator="greaterThan">
      <formula>1179</formula>
    </cfRule>
  </conditionalFormatting>
  <conditionalFormatting sqref="AQ11:AQ34 AO33:AO34">
    <cfRule type="cellIs" dxfId="478" priority="10" operator="greaterThan">
      <formula>99</formula>
    </cfRule>
  </conditionalFormatting>
  <conditionalFormatting sqref="AQ11:AQ34 AO33:AO34">
    <cfRule type="cellIs" dxfId="477" priority="9" operator="greaterThan">
      <formula>0.99</formula>
    </cfRule>
  </conditionalFormatting>
  <conditionalFormatting sqref="AI11:AI34">
    <cfRule type="cellIs" dxfId="476" priority="8" operator="greaterThan">
      <formula>$AI$8</formula>
    </cfRule>
  </conditionalFormatting>
  <conditionalFormatting sqref="AH11:AH34">
    <cfRule type="cellIs" dxfId="475" priority="6" operator="greaterThan">
      <formula>$AH$8</formula>
    </cfRule>
    <cfRule type="cellIs" dxfId="474" priority="7" operator="greaterThan">
      <formula>$AH$8</formula>
    </cfRule>
  </conditionalFormatting>
  <conditionalFormatting sqref="AP11:AP34">
    <cfRule type="cellIs" dxfId="473" priority="4" operator="equal">
      <formula>0</formula>
    </cfRule>
  </conditionalFormatting>
  <conditionalFormatting sqref="AP11:AP34">
    <cfRule type="cellIs" dxfId="472" priority="3" operator="greaterThan">
      <formula>1179</formula>
    </cfRule>
  </conditionalFormatting>
  <conditionalFormatting sqref="AP11:AP34">
    <cfRule type="cellIs" dxfId="471" priority="2" operator="greaterThan">
      <formula>99</formula>
    </cfRule>
  </conditionalFormatting>
  <conditionalFormatting sqref="AP11:AP34">
    <cfRule type="cellIs" dxfId="470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12"/>
  <sheetViews>
    <sheetView zoomScaleNormal="100" workbookViewId="0">
      <selection activeCell="A16" sqref="A16"/>
    </sheetView>
  </sheetViews>
  <sheetFormatPr defaultRowHeight="15" x14ac:dyDescent="0.25"/>
  <cols>
    <col min="1" max="1" width="5.7109375" style="107" customWidth="1"/>
    <col min="2" max="2" width="10.28515625" style="107" customWidth="1"/>
    <col min="3" max="3" width="14" style="107" customWidth="1"/>
    <col min="4" max="7" width="9.140625" style="107"/>
    <col min="8" max="8" width="20.42578125" style="107" customWidth="1"/>
    <col min="9" max="10" width="9.140625" style="107"/>
    <col min="11" max="11" width="9" style="107" customWidth="1"/>
    <col min="12" max="14" width="9.140625" style="107" hidden="1" customWidth="1"/>
    <col min="15" max="16" width="9.28515625" style="107" bestFit="1" customWidth="1"/>
    <col min="17" max="18" width="9.140625" style="107" customWidth="1"/>
    <col min="19" max="19" width="11.5703125" style="107" bestFit="1" customWidth="1"/>
    <col min="20" max="20" width="10.5703125" style="107" bestFit="1" customWidth="1"/>
    <col min="21" max="22" width="9.28515625" style="107" bestFit="1" customWidth="1"/>
    <col min="23" max="23" width="9.140625" style="107"/>
    <col min="24" max="28" width="9.28515625" style="107" bestFit="1" customWidth="1"/>
    <col min="29" max="32" width="9.140625" style="107"/>
    <col min="33" max="33" width="10.5703125" style="107" bestFit="1" customWidth="1"/>
    <col min="34" max="35" width="9.28515625" style="107" bestFit="1" customWidth="1"/>
    <col min="36" max="44" width="9.140625" style="107"/>
    <col min="45" max="45" width="83.85546875" style="13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07"/>
  </cols>
  <sheetData>
    <row r="2" spans="2:51" ht="21" x14ac:dyDescent="0.25">
      <c r="B2" s="3"/>
      <c r="C2" s="109"/>
      <c r="D2" s="109"/>
      <c r="E2" s="4"/>
      <c r="F2" s="4"/>
      <c r="G2" s="109"/>
      <c r="H2" s="5"/>
      <c r="I2" s="5"/>
      <c r="J2" s="109"/>
      <c r="K2" s="5"/>
      <c r="L2" s="5"/>
      <c r="M2" s="109"/>
      <c r="N2" s="109"/>
      <c r="O2" s="6"/>
      <c r="P2" s="7" t="s">
        <v>0</v>
      </c>
      <c r="Q2" s="7"/>
      <c r="R2" s="8"/>
      <c r="S2" s="9"/>
      <c r="T2" s="10"/>
      <c r="U2" s="10"/>
      <c r="V2" s="11"/>
      <c r="W2" s="12"/>
      <c r="X2" s="10"/>
      <c r="Y2" s="10"/>
      <c r="Z2" s="10"/>
      <c r="AA2" s="10"/>
      <c r="AB2" s="10"/>
      <c r="AC2" s="10"/>
      <c r="AD2" s="10"/>
      <c r="AE2" s="10"/>
      <c r="AM2" s="109"/>
      <c r="AN2" s="109"/>
      <c r="AO2" s="109"/>
      <c r="AP2" s="109"/>
      <c r="AQ2" s="109"/>
      <c r="AR2" s="109"/>
    </row>
    <row r="3" spans="2:51" ht="15.75" customHeight="1" x14ac:dyDescent="0.25">
      <c r="B3" s="14" t="s">
        <v>1</v>
      </c>
      <c r="C3" s="14"/>
      <c r="D3" s="14"/>
      <c r="E3" s="109"/>
      <c r="F3" s="5"/>
      <c r="G3" s="5"/>
      <c r="H3" s="109"/>
      <c r="I3" s="109"/>
      <c r="J3" s="109"/>
      <c r="K3" s="15"/>
      <c r="L3" s="16"/>
      <c r="M3" s="109"/>
      <c r="N3" s="109"/>
      <c r="O3" s="17" t="s">
        <v>2</v>
      </c>
      <c r="P3" s="324" t="s">
        <v>129</v>
      </c>
      <c r="Q3" s="325"/>
      <c r="R3" s="325"/>
      <c r="S3" s="325"/>
      <c r="T3" s="325"/>
      <c r="U3" s="326"/>
      <c r="V3" s="18"/>
      <c r="W3" s="18"/>
      <c r="X3" s="18"/>
      <c r="Y3" s="18"/>
      <c r="Z3" s="18"/>
      <c r="AH3" s="109"/>
      <c r="AI3" s="109"/>
      <c r="AJ3" s="109"/>
      <c r="AK3" s="109"/>
      <c r="AL3" s="13"/>
      <c r="AM3" s="109"/>
      <c r="AN3" s="109"/>
      <c r="AO3" s="109"/>
      <c r="AP3" s="109"/>
      <c r="AQ3" s="109"/>
      <c r="AR3" s="109"/>
      <c r="AS3" s="109"/>
    </row>
    <row r="4" spans="2:51" x14ac:dyDescent="0.25">
      <c r="B4" s="19" t="s">
        <v>3</v>
      </c>
      <c r="C4" s="19"/>
      <c r="D4" s="19"/>
      <c r="E4" s="109"/>
      <c r="F4" s="20"/>
      <c r="G4" s="109"/>
      <c r="H4" s="109"/>
      <c r="I4" s="109"/>
      <c r="J4" s="109"/>
      <c r="K4" s="109"/>
      <c r="L4" s="109"/>
      <c r="M4" s="109"/>
      <c r="N4" s="109"/>
      <c r="O4" s="17" t="s">
        <v>4</v>
      </c>
      <c r="P4" s="324" t="s">
        <v>132</v>
      </c>
      <c r="Q4" s="325"/>
      <c r="R4" s="325"/>
      <c r="S4" s="325"/>
      <c r="T4" s="325"/>
      <c r="U4" s="326"/>
      <c r="V4" s="18"/>
      <c r="W4" s="18"/>
      <c r="X4" s="18"/>
      <c r="Y4" s="18"/>
      <c r="Z4" s="18"/>
      <c r="AH4" s="109"/>
      <c r="AI4" s="109"/>
      <c r="AJ4" s="109"/>
      <c r="AK4" s="109"/>
      <c r="AL4" s="13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1"/>
      <c r="F5" s="21"/>
      <c r="G5" s="109"/>
      <c r="H5" s="109"/>
      <c r="I5" s="109"/>
      <c r="J5" s="109"/>
      <c r="K5" s="109"/>
      <c r="L5" s="109"/>
      <c r="M5" s="109"/>
      <c r="N5" s="109"/>
      <c r="O5" s="17" t="s">
        <v>5</v>
      </c>
      <c r="P5" s="324" t="s">
        <v>126</v>
      </c>
      <c r="Q5" s="325"/>
      <c r="R5" s="325"/>
      <c r="S5" s="325"/>
      <c r="T5" s="325"/>
      <c r="U5" s="326"/>
      <c r="V5" s="18"/>
      <c r="W5" s="18"/>
      <c r="X5" s="18"/>
      <c r="Y5" s="18"/>
      <c r="Z5" s="18"/>
      <c r="AH5" s="109"/>
      <c r="AI5" s="109"/>
      <c r="AJ5" s="109"/>
      <c r="AK5" s="109"/>
      <c r="AL5" s="13"/>
      <c r="AM5" s="109"/>
      <c r="AN5" s="109"/>
      <c r="AO5" s="109"/>
      <c r="AP5" s="109"/>
      <c r="AQ5" s="109"/>
      <c r="AR5" s="109"/>
      <c r="AS5" s="109"/>
    </row>
    <row r="6" spans="2:51" x14ac:dyDescent="0.25">
      <c r="B6" s="324" t="s">
        <v>6</v>
      </c>
      <c r="C6" s="326"/>
      <c r="D6" s="327" t="s">
        <v>7</v>
      </c>
      <c r="E6" s="328"/>
      <c r="F6" s="328"/>
      <c r="G6" s="328"/>
      <c r="H6" s="329"/>
      <c r="I6" s="109"/>
      <c r="J6" s="109"/>
      <c r="K6" s="228"/>
      <c r="L6" s="330">
        <v>41686</v>
      </c>
      <c r="M6" s="331"/>
      <c r="N6" s="22"/>
      <c r="O6" s="22"/>
      <c r="P6" s="23"/>
      <c r="Q6" s="23"/>
      <c r="R6" s="23"/>
      <c r="S6" s="23"/>
      <c r="T6" s="23"/>
      <c r="U6" s="23"/>
      <c r="V6" s="23"/>
      <c r="W6" s="24"/>
      <c r="X6" s="24"/>
      <c r="Y6" s="24"/>
      <c r="Z6" s="24"/>
      <c r="AA6" s="24"/>
      <c r="AB6" s="24"/>
      <c r="AC6" s="24"/>
      <c r="AD6" s="24"/>
      <c r="AE6" s="24"/>
      <c r="AJ6" s="25"/>
      <c r="AM6" s="26"/>
      <c r="AN6" s="26"/>
      <c r="AO6" s="26"/>
      <c r="AP6" s="26"/>
      <c r="AQ6" s="26"/>
      <c r="AR6" s="26"/>
      <c r="AS6" s="27"/>
    </row>
    <row r="7" spans="2:51" ht="36" x14ac:dyDescent="0.25">
      <c r="B7" s="332" t="s">
        <v>8</v>
      </c>
      <c r="C7" s="333"/>
      <c r="D7" s="332" t="s">
        <v>9</v>
      </c>
      <c r="E7" s="334"/>
      <c r="F7" s="334"/>
      <c r="G7" s="333"/>
      <c r="H7" s="232" t="s">
        <v>10</v>
      </c>
      <c r="I7" s="231" t="s">
        <v>11</v>
      </c>
      <c r="J7" s="231" t="s">
        <v>12</v>
      </c>
      <c r="K7" s="231" t="s">
        <v>13</v>
      </c>
      <c r="L7" s="13"/>
      <c r="M7" s="13"/>
      <c r="N7" s="13"/>
      <c r="O7" s="232" t="s">
        <v>14</v>
      </c>
      <c r="P7" s="332" t="s">
        <v>15</v>
      </c>
      <c r="Q7" s="334"/>
      <c r="R7" s="334"/>
      <c r="S7" s="334"/>
      <c r="T7" s="333"/>
      <c r="U7" s="345" t="s">
        <v>16</v>
      </c>
      <c r="V7" s="345"/>
      <c r="W7" s="231" t="s">
        <v>17</v>
      </c>
      <c r="X7" s="332" t="s">
        <v>18</v>
      </c>
      <c r="Y7" s="333"/>
      <c r="Z7" s="332" t="s">
        <v>19</v>
      </c>
      <c r="AA7" s="333"/>
      <c r="AB7" s="332" t="s">
        <v>20</v>
      </c>
      <c r="AC7" s="333"/>
      <c r="AD7" s="332" t="s">
        <v>21</v>
      </c>
      <c r="AE7" s="333"/>
      <c r="AF7" s="231" t="s">
        <v>22</v>
      </c>
      <c r="AG7" s="231" t="s">
        <v>23</v>
      </c>
      <c r="AH7" s="231" t="s">
        <v>24</v>
      </c>
      <c r="AI7" s="231" t="s">
        <v>25</v>
      </c>
      <c r="AJ7" s="332" t="s">
        <v>26</v>
      </c>
      <c r="AK7" s="334"/>
      <c r="AL7" s="334"/>
      <c r="AM7" s="334"/>
      <c r="AN7" s="333"/>
      <c r="AO7" s="332" t="s">
        <v>27</v>
      </c>
      <c r="AP7" s="334"/>
      <c r="AQ7" s="333"/>
      <c r="AR7" s="231" t="s">
        <v>28</v>
      </c>
      <c r="AS7" s="28"/>
      <c r="AT7" s="13"/>
      <c r="AU7" s="13"/>
      <c r="AV7" s="13"/>
      <c r="AW7" s="13"/>
      <c r="AX7" s="13"/>
      <c r="AY7" s="13"/>
    </row>
    <row r="8" spans="2:51" x14ac:dyDescent="0.25">
      <c r="B8" s="335">
        <v>42230</v>
      </c>
      <c r="C8" s="336"/>
      <c r="D8" s="337" t="s">
        <v>29</v>
      </c>
      <c r="E8" s="338"/>
      <c r="F8" s="338"/>
      <c r="G8" s="339"/>
      <c r="H8" s="29"/>
      <c r="I8" s="337" t="s">
        <v>29</v>
      </c>
      <c r="J8" s="338"/>
      <c r="K8" s="339"/>
      <c r="L8" s="30"/>
      <c r="M8" s="30"/>
      <c r="N8" s="30"/>
      <c r="O8" s="29" t="s">
        <v>30</v>
      </c>
      <c r="P8" s="29" t="s">
        <v>30</v>
      </c>
      <c r="Q8" s="29" t="s">
        <v>31</v>
      </c>
      <c r="R8" s="29" t="s">
        <v>31</v>
      </c>
      <c r="S8" s="29" t="s">
        <v>30</v>
      </c>
      <c r="T8" s="29" t="s">
        <v>32</v>
      </c>
      <c r="U8" s="340" t="s">
        <v>33</v>
      </c>
      <c r="V8" s="340"/>
      <c r="W8" s="31" t="s">
        <v>133</v>
      </c>
      <c r="X8" s="341">
        <v>0</v>
      </c>
      <c r="Y8" s="342"/>
      <c r="Z8" s="343" t="s">
        <v>35</v>
      </c>
      <c r="AA8" s="344"/>
      <c r="AB8" s="341">
        <v>1185</v>
      </c>
      <c r="AC8" s="342"/>
      <c r="AD8" s="346">
        <v>800</v>
      </c>
      <c r="AE8" s="347"/>
      <c r="AF8" s="29"/>
      <c r="AG8" s="31">
        <f>AG34-AG10</f>
        <v>26860</v>
      </c>
      <c r="AH8" s="32"/>
      <c r="AI8" s="32"/>
      <c r="AJ8" s="29" t="s">
        <v>36</v>
      </c>
      <c r="AK8" s="29" t="s">
        <v>36</v>
      </c>
      <c r="AL8" s="29" t="s">
        <v>36</v>
      </c>
      <c r="AM8" s="29" t="s">
        <v>36</v>
      </c>
      <c r="AN8" s="29" t="s">
        <v>36</v>
      </c>
      <c r="AO8" s="29" t="s">
        <v>36</v>
      </c>
      <c r="AP8" s="29" t="s">
        <v>31</v>
      </c>
      <c r="AQ8" s="29" t="s">
        <v>31</v>
      </c>
      <c r="AR8" s="29" t="s">
        <v>37</v>
      </c>
      <c r="AS8" s="28"/>
      <c r="AV8" s="33" t="s">
        <v>38</v>
      </c>
    </row>
    <row r="9" spans="2:51" ht="60" x14ac:dyDescent="0.25">
      <c r="B9" s="348" t="s">
        <v>39</v>
      </c>
      <c r="C9" s="348"/>
      <c r="D9" s="349" t="s">
        <v>40</v>
      </c>
      <c r="E9" s="350"/>
      <c r="F9" s="351" t="s">
        <v>41</v>
      </c>
      <c r="G9" s="350"/>
      <c r="H9" s="352" t="s">
        <v>42</v>
      </c>
      <c r="I9" s="348" t="s">
        <v>43</v>
      </c>
      <c r="J9" s="348"/>
      <c r="K9" s="348"/>
      <c r="L9" s="231" t="s">
        <v>44</v>
      </c>
      <c r="M9" s="345" t="s">
        <v>45</v>
      </c>
      <c r="N9" s="34" t="s">
        <v>46</v>
      </c>
      <c r="O9" s="353" t="s">
        <v>47</v>
      </c>
      <c r="P9" s="353" t="s">
        <v>48</v>
      </c>
      <c r="Q9" s="35" t="s">
        <v>49</v>
      </c>
      <c r="R9" s="360" t="s">
        <v>50</v>
      </c>
      <c r="S9" s="361"/>
      <c r="T9" s="362"/>
      <c r="U9" s="229" t="s">
        <v>51</v>
      </c>
      <c r="V9" s="229" t="s">
        <v>52</v>
      </c>
      <c r="W9" s="348" t="s">
        <v>53</v>
      </c>
      <c r="X9" s="366" t="s">
        <v>54</v>
      </c>
      <c r="Y9" s="367"/>
      <c r="Z9" s="367"/>
      <c r="AA9" s="367"/>
      <c r="AB9" s="367"/>
      <c r="AC9" s="367"/>
      <c r="AD9" s="367"/>
      <c r="AE9" s="368"/>
      <c r="AF9" s="227" t="s">
        <v>55</v>
      </c>
      <c r="AG9" s="227" t="s">
        <v>56</v>
      </c>
      <c r="AH9" s="355" t="s">
        <v>57</v>
      </c>
      <c r="AI9" s="369" t="s">
        <v>58</v>
      </c>
      <c r="AJ9" s="229" t="s">
        <v>59</v>
      </c>
      <c r="AK9" s="229" t="s">
        <v>60</v>
      </c>
      <c r="AL9" s="229" t="s">
        <v>61</v>
      </c>
      <c r="AM9" s="229" t="s">
        <v>62</v>
      </c>
      <c r="AN9" s="229" t="s">
        <v>63</v>
      </c>
      <c r="AO9" s="229" t="s">
        <v>64</v>
      </c>
      <c r="AP9" s="229" t="s">
        <v>65</v>
      </c>
      <c r="AQ9" s="353" t="s">
        <v>66</v>
      </c>
      <c r="AR9" s="229" t="s">
        <v>67</v>
      </c>
      <c r="AS9" s="355" t="s">
        <v>68</v>
      </c>
      <c r="AV9" s="36" t="s">
        <v>69</v>
      </c>
      <c r="AW9" s="36" t="s">
        <v>70</v>
      </c>
      <c r="AY9" s="37" t="s">
        <v>71</v>
      </c>
    </row>
    <row r="10" spans="2:51" x14ac:dyDescent="0.25">
      <c r="B10" s="229" t="s">
        <v>72</v>
      </c>
      <c r="C10" s="229" t="s">
        <v>73</v>
      </c>
      <c r="D10" s="229" t="s">
        <v>74</v>
      </c>
      <c r="E10" s="229" t="s">
        <v>75</v>
      </c>
      <c r="F10" s="229" t="s">
        <v>74</v>
      </c>
      <c r="G10" s="229" t="s">
        <v>75</v>
      </c>
      <c r="H10" s="352"/>
      <c r="I10" s="229" t="s">
        <v>75</v>
      </c>
      <c r="J10" s="229" t="s">
        <v>75</v>
      </c>
      <c r="K10" s="229" t="s">
        <v>75</v>
      </c>
      <c r="L10" s="29" t="s">
        <v>29</v>
      </c>
      <c r="M10" s="345"/>
      <c r="N10" s="29" t="s">
        <v>29</v>
      </c>
      <c r="O10" s="354"/>
      <c r="P10" s="354"/>
      <c r="Q10" s="2">
        <f>'AUG 13'!Q34:Q34</f>
        <v>47622181</v>
      </c>
      <c r="R10" s="363"/>
      <c r="S10" s="364"/>
      <c r="T10" s="365"/>
      <c r="U10" s="229" t="s">
        <v>75</v>
      </c>
      <c r="V10" s="229" t="s">
        <v>75</v>
      </c>
      <c r="W10" s="348"/>
      <c r="X10" s="38" t="s">
        <v>76</v>
      </c>
      <c r="Y10" s="38" t="s">
        <v>77</v>
      </c>
      <c r="Z10" s="38" t="s">
        <v>78</v>
      </c>
      <c r="AA10" s="38" t="s">
        <v>79</v>
      </c>
      <c r="AB10" s="38" t="s">
        <v>80</v>
      </c>
      <c r="AC10" s="38" t="s">
        <v>81</v>
      </c>
      <c r="AD10" s="38" t="s">
        <v>82</v>
      </c>
      <c r="AE10" s="38" t="s">
        <v>83</v>
      </c>
      <c r="AF10" s="39"/>
      <c r="AG10" s="2">
        <f>'AUG 13'!AG34:AG34</f>
        <v>39484376</v>
      </c>
      <c r="AH10" s="355"/>
      <c r="AI10" s="370"/>
      <c r="AJ10" s="229" t="s">
        <v>84</v>
      </c>
      <c r="AK10" s="229" t="s">
        <v>84</v>
      </c>
      <c r="AL10" s="229" t="s">
        <v>84</v>
      </c>
      <c r="AM10" s="229" t="s">
        <v>84</v>
      </c>
      <c r="AN10" s="229" t="s">
        <v>84</v>
      </c>
      <c r="AO10" s="229" t="s">
        <v>84</v>
      </c>
      <c r="AP10" s="2">
        <f>'AUG 13'!AP34:AP34</f>
        <v>8941590</v>
      </c>
      <c r="AQ10" s="354"/>
      <c r="AR10" s="230" t="s">
        <v>85</v>
      </c>
      <c r="AS10" s="355"/>
      <c r="AV10" s="40" t="s">
        <v>86</v>
      </c>
      <c r="AW10" s="40" t="s">
        <v>87</v>
      </c>
      <c r="AY10" s="84" t="s">
        <v>126</v>
      </c>
    </row>
    <row r="11" spans="2:51" x14ac:dyDescent="0.25">
      <c r="B11" s="41">
        <v>2</v>
      </c>
      <c r="C11" s="41">
        <v>4.1666666666666664E-2</v>
      </c>
      <c r="D11" s="123">
        <v>10</v>
      </c>
      <c r="E11" s="42">
        <f>D11/1.42</f>
        <v>7.042253521126761</v>
      </c>
      <c r="F11" s="110">
        <v>66</v>
      </c>
      <c r="G11" s="42">
        <f>F11/1.42</f>
        <v>46.478873239436624</v>
      </c>
      <c r="H11" s="43" t="s">
        <v>88</v>
      </c>
      <c r="I11" s="43">
        <f>J11-(2/1.42)</f>
        <v>41.549295774647888</v>
      </c>
      <c r="J11" s="44">
        <f>(F11-5)/1.42</f>
        <v>42.95774647887324</v>
      </c>
      <c r="K11" s="43">
        <f>J11+(6/1.42)</f>
        <v>47.183098591549296</v>
      </c>
      <c r="L11" s="45">
        <v>14</v>
      </c>
      <c r="M11" s="46" t="s">
        <v>89</v>
      </c>
      <c r="N11" s="46">
        <v>11.4</v>
      </c>
      <c r="O11" s="124">
        <v>137</v>
      </c>
      <c r="P11" s="124">
        <v>87</v>
      </c>
      <c r="Q11" s="124">
        <v>47626066</v>
      </c>
      <c r="R11" s="47">
        <f>IF(ISBLANK(Q11),"-",Q11-Q10)</f>
        <v>3885</v>
      </c>
      <c r="S11" s="48">
        <f>R11*24/1000</f>
        <v>93.24</v>
      </c>
      <c r="T11" s="48">
        <f>R11/1000</f>
        <v>3.8849999999999998</v>
      </c>
      <c r="U11" s="125">
        <v>6.9</v>
      </c>
      <c r="V11" s="125">
        <f t="shared" ref="V11:V34" si="0">U11</f>
        <v>6.9</v>
      </c>
      <c r="W11" s="126" t="s">
        <v>125</v>
      </c>
      <c r="X11" s="128">
        <v>0</v>
      </c>
      <c r="Y11" s="128">
        <v>0</v>
      </c>
      <c r="Z11" s="128">
        <v>1117</v>
      </c>
      <c r="AA11" s="128">
        <v>0</v>
      </c>
      <c r="AB11" s="128">
        <v>1116</v>
      </c>
      <c r="AC11" s="49" t="s">
        <v>90</v>
      </c>
      <c r="AD11" s="49" t="s">
        <v>90</v>
      </c>
      <c r="AE11" s="49" t="s">
        <v>90</v>
      </c>
      <c r="AF11" s="127" t="s">
        <v>90</v>
      </c>
      <c r="AG11" s="127">
        <v>39485172</v>
      </c>
      <c r="AH11" s="50">
        <f>IF(ISBLANK(AG11),"-",AG11-AG10)</f>
        <v>796</v>
      </c>
      <c r="AI11" s="51">
        <f>AH11/T11</f>
        <v>204.89060489060489</v>
      </c>
      <c r="AJ11" s="108">
        <v>0</v>
      </c>
      <c r="AK11" s="108">
        <v>0</v>
      </c>
      <c r="AL11" s="108">
        <v>1</v>
      </c>
      <c r="AM11" s="108">
        <v>0</v>
      </c>
      <c r="AN11" s="108">
        <v>1</v>
      </c>
      <c r="AO11" s="108">
        <v>0.6</v>
      </c>
      <c r="AP11" s="128">
        <v>8943321</v>
      </c>
      <c r="AQ11" s="128">
        <f t="shared" ref="AQ11:AQ34" si="1">AP11-AP10</f>
        <v>1731</v>
      </c>
      <c r="AR11" s="52"/>
      <c r="AS11" s="53" t="s">
        <v>113</v>
      </c>
      <c r="AV11" s="40" t="s">
        <v>88</v>
      </c>
      <c r="AW11" s="40" t="s">
        <v>91</v>
      </c>
      <c r="AY11" s="84" t="s">
        <v>131</v>
      </c>
    </row>
    <row r="12" spans="2:51" x14ac:dyDescent="0.25">
      <c r="B12" s="41">
        <v>2.0416666666666701</v>
      </c>
      <c r="C12" s="41">
        <v>8.3333333333333329E-2</v>
      </c>
      <c r="D12" s="123">
        <v>12</v>
      </c>
      <c r="E12" s="42">
        <f t="shared" ref="E12:E34" si="2">D12/1.42</f>
        <v>8.4507042253521139</v>
      </c>
      <c r="F12" s="110">
        <v>66</v>
      </c>
      <c r="G12" s="42">
        <f t="shared" ref="G12:G34" si="3">F12/1.42</f>
        <v>46.478873239436624</v>
      </c>
      <c r="H12" s="43" t="s">
        <v>88</v>
      </c>
      <c r="I12" s="43">
        <f t="shared" ref="I12:I34" si="4">J12-(2/1.42)</f>
        <v>41.549295774647888</v>
      </c>
      <c r="J12" s="44">
        <f>(F12-5)/1.42</f>
        <v>42.95774647887324</v>
      </c>
      <c r="K12" s="43">
        <f>J12+(6/1.42)</f>
        <v>47.183098591549296</v>
      </c>
      <c r="L12" s="45">
        <v>14</v>
      </c>
      <c r="M12" s="46" t="s">
        <v>89</v>
      </c>
      <c r="N12" s="46">
        <v>11.2</v>
      </c>
      <c r="O12" s="124">
        <v>133</v>
      </c>
      <c r="P12" s="124">
        <v>122</v>
      </c>
      <c r="Q12" s="124">
        <v>47629724</v>
      </c>
      <c r="R12" s="47">
        <f t="shared" ref="R12:R34" si="5">IF(ISBLANK(Q12),"-",Q12-Q11)</f>
        <v>3658</v>
      </c>
      <c r="S12" s="48">
        <f t="shared" ref="S12:S34" si="6">R12*24/1000</f>
        <v>87.792000000000002</v>
      </c>
      <c r="T12" s="48">
        <f t="shared" ref="T12:T34" si="7">R12/1000</f>
        <v>3.6579999999999999</v>
      </c>
      <c r="U12" s="125">
        <v>8.6999999999999993</v>
      </c>
      <c r="V12" s="125">
        <f t="shared" si="0"/>
        <v>8.6999999999999993</v>
      </c>
      <c r="W12" s="126" t="s">
        <v>125</v>
      </c>
      <c r="X12" s="128">
        <v>0</v>
      </c>
      <c r="Y12" s="128">
        <v>0</v>
      </c>
      <c r="Z12" s="128">
        <v>1117</v>
      </c>
      <c r="AA12" s="128">
        <v>0</v>
      </c>
      <c r="AB12" s="128">
        <v>1116</v>
      </c>
      <c r="AC12" s="49" t="s">
        <v>90</v>
      </c>
      <c r="AD12" s="49" t="s">
        <v>90</v>
      </c>
      <c r="AE12" s="49" t="s">
        <v>90</v>
      </c>
      <c r="AF12" s="127" t="s">
        <v>90</v>
      </c>
      <c r="AG12" s="127">
        <v>39485884</v>
      </c>
      <c r="AH12" s="50">
        <f>IF(ISBLANK(AG12),"-",AG12-AG11)</f>
        <v>712</v>
      </c>
      <c r="AI12" s="51">
        <f t="shared" ref="AI12:AI34" si="8">AH12/T12</f>
        <v>194.64188080918535</v>
      </c>
      <c r="AJ12" s="108">
        <v>0</v>
      </c>
      <c r="AK12" s="108">
        <v>0</v>
      </c>
      <c r="AL12" s="108">
        <v>1</v>
      </c>
      <c r="AM12" s="108">
        <v>0</v>
      </c>
      <c r="AN12" s="108">
        <v>1</v>
      </c>
      <c r="AO12" s="108">
        <v>0.6</v>
      </c>
      <c r="AP12" s="128">
        <v>8944996</v>
      </c>
      <c r="AQ12" s="128">
        <f t="shared" si="1"/>
        <v>1675</v>
      </c>
      <c r="AR12" s="54">
        <v>0.98</v>
      </c>
      <c r="AS12" s="53" t="s">
        <v>113</v>
      </c>
      <c r="AV12" s="40" t="s">
        <v>92</v>
      </c>
      <c r="AW12" s="40" t="s">
        <v>93</v>
      </c>
      <c r="AY12" s="84" t="s">
        <v>132</v>
      </c>
    </row>
    <row r="13" spans="2:51" x14ac:dyDescent="0.25">
      <c r="B13" s="41">
        <v>2.0833333333333299</v>
      </c>
      <c r="C13" s="41">
        <v>0.125</v>
      </c>
      <c r="D13" s="123">
        <v>16</v>
      </c>
      <c r="E13" s="42">
        <f t="shared" si="2"/>
        <v>11.267605633802818</v>
      </c>
      <c r="F13" s="110">
        <v>66</v>
      </c>
      <c r="G13" s="42">
        <f t="shared" si="3"/>
        <v>46.478873239436624</v>
      </c>
      <c r="H13" s="43" t="s">
        <v>88</v>
      </c>
      <c r="I13" s="43">
        <f t="shared" si="4"/>
        <v>41.549295774647888</v>
      </c>
      <c r="J13" s="44">
        <f>(F13-5)/1.42</f>
        <v>42.95774647887324</v>
      </c>
      <c r="K13" s="43">
        <f>J13+(6/1.42)</f>
        <v>47.183098591549296</v>
      </c>
      <c r="L13" s="45">
        <v>14</v>
      </c>
      <c r="M13" s="46" t="s">
        <v>89</v>
      </c>
      <c r="N13" s="46">
        <v>11.2</v>
      </c>
      <c r="O13" s="124">
        <v>103</v>
      </c>
      <c r="P13" s="124">
        <v>102</v>
      </c>
      <c r="Q13" s="124">
        <v>47633552</v>
      </c>
      <c r="R13" s="47">
        <f t="shared" si="5"/>
        <v>3828</v>
      </c>
      <c r="S13" s="48">
        <f t="shared" si="6"/>
        <v>91.872</v>
      </c>
      <c r="T13" s="48">
        <f t="shared" si="7"/>
        <v>3.8279999999999998</v>
      </c>
      <c r="U13" s="125">
        <v>9.5</v>
      </c>
      <c r="V13" s="125">
        <f t="shared" si="0"/>
        <v>9.5</v>
      </c>
      <c r="W13" s="126" t="s">
        <v>125</v>
      </c>
      <c r="X13" s="128">
        <v>0</v>
      </c>
      <c r="Y13" s="128">
        <v>0</v>
      </c>
      <c r="Z13" s="128">
        <v>1086</v>
      </c>
      <c r="AA13" s="128">
        <v>0</v>
      </c>
      <c r="AB13" s="128">
        <v>1087</v>
      </c>
      <c r="AC13" s="49" t="s">
        <v>90</v>
      </c>
      <c r="AD13" s="49" t="s">
        <v>90</v>
      </c>
      <c r="AE13" s="49" t="s">
        <v>90</v>
      </c>
      <c r="AF13" s="127" t="s">
        <v>90</v>
      </c>
      <c r="AG13" s="127">
        <v>39486572</v>
      </c>
      <c r="AH13" s="50">
        <f>IF(ISBLANK(AG13),"-",AG13-AG12)</f>
        <v>688</v>
      </c>
      <c r="AI13" s="51">
        <f t="shared" si="8"/>
        <v>179.72831765935214</v>
      </c>
      <c r="AJ13" s="108">
        <v>0</v>
      </c>
      <c r="AK13" s="108">
        <v>0</v>
      </c>
      <c r="AL13" s="108">
        <v>1</v>
      </c>
      <c r="AM13" s="108">
        <v>0</v>
      </c>
      <c r="AN13" s="108">
        <v>1</v>
      </c>
      <c r="AO13" s="108">
        <v>0.6</v>
      </c>
      <c r="AP13" s="128">
        <v>8946198</v>
      </c>
      <c r="AQ13" s="128">
        <f t="shared" si="1"/>
        <v>1202</v>
      </c>
      <c r="AR13" s="52"/>
      <c r="AS13" s="53" t="s">
        <v>113</v>
      </c>
      <c r="AV13" s="40" t="s">
        <v>94</v>
      </c>
      <c r="AW13" s="40" t="s">
        <v>95</v>
      </c>
      <c r="AY13" s="84" t="s">
        <v>129</v>
      </c>
    </row>
    <row r="14" spans="2:51" x14ac:dyDescent="0.25">
      <c r="B14" s="41">
        <v>2.125</v>
      </c>
      <c r="C14" s="41">
        <v>0.16666666666666699</v>
      </c>
      <c r="D14" s="123">
        <v>21</v>
      </c>
      <c r="E14" s="42">
        <f t="shared" si="2"/>
        <v>14.788732394366198</v>
      </c>
      <c r="F14" s="110">
        <v>66</v>
      </c>
      <c r="G14" s="42">
        <f t="shared" si="3"/>
        <v>46.478873239436624</v>
      </c>
      <c r="H14" s="43" t="s">
        <v>88</v>
      </c>
      <c r="I14" s="43">
        <f t="shared" si="4"/>
        <v>41.549295774647888</v>
      </c>
      <c r="J14" s="44">
        <f>(F14-5)/1.42</f>
        <v>42.95774647887324</v>
      </c>
      <c r="K14" s="43">
        <f>J14+(6/1.42)</f>
        <v>47.183098591549296</v>
      </c>
      <c r="L14" s="45">
        <v>14</v>
      </c>
      <c r="M14" s="46" t="s">
        <v>89</v>
      </c>
      <c r="N14" s="46">
        <v>12.8</v>
      </c>
      <c r="O14" s="124">
        <v>108</v>
      </c>
      <c r="P14" s="124">
        <v>110</v>
      </c>
      <c r="Q14" s="124">
        <v>47637937</v>
      </c>
      <c r="R14" s="47">
        <f t="shared" si="5"/>
        <v>4385</v>
      </c>
      <c r="S14" s="48">
        <f t="shared" si="6"/>
        <v>105.24</v>
      </c>
      <c r="T14" s="48">
        <f t="shared" si="7"/>
        <v>4.3849999999999998</v>
      </c>
      <c r="U14" s="125">
        <v>9.5</v>
      </c>
      <c r="V14" s="125">
        <f t="shared" si="0"/>
        <v>9.5</v>
      </c>
      <c r="W14" s="126" t="s">
        <v>125</v>
      </c>
      <c r="X14" s="128">
        <v>0</v>
      </c>
      <c r="Y14" s="128">
        <v>0</v>
      </c>
      <c r="Z14" s="128">
        <v>1087</v>
      </c>
      <c r="AA14" s="128">
        <v>0</v>
      </c>
      <c r="AB14" s="128">
        <v>1087</v>
      </c>
      <c r="AC14" s="49" t="s">
        <v>90</v>
      </c>
      <c r="AD14" s="49" t="s">
        <v>90</v>
      </c>
      <c r="AE14" s="49" t="s">
        <v>90</v>
      </c>
      <c r="AF14" s="127" t="s">
        <v>90</v>
      </c>
      <c r="AG14" s="127">
        <v>39487284</v>
      </c>
      <c r="AH14" s="50">
        <f t="shared" ref="AH14:AH34" si="9">IF(ISBLANK(AG14),"-",AG14-AG13)</f>
        <v>712</v>
      </c>
      <c r="AI14" s="51">
        <f t="shared" si="8"/>
        <v>162.37172177879134</v>
      </c>
      <c r="AJ14" s="108">
        <v>0</v>
      </c>
      <c r="AK14" s="108">
        <v>0</v>
      </c>
      <c r="AL14" s="108">
        <v>1</v>
      </c>
      <c r="AM14" s="108">
        <v>0</v>
      </c>
      <c r="AN14" s="108">
        <v>1</v>
      </c>
      <c r="AO14" s="108">
        <v>0</v>
      </c>
      <c r="AP14" s="128">
        <v>8946198</v>
      </c>
      <c r="AQ14" s="128">
        <f t="shared" si="1"/>
        <v>0</v>
      </c>
      <c r="AR14" s="52"/>
      <c r="AS14" s="53" t="s">
        <v>113</v>
      </c>
      <c r="AT14" s="55"/>
      <c r="AV14" s="40" t="s">
        <v>96</v>
      </c>
      <c r="AW14" s="40" t="s">
        <v>97</v>
      </c>
    </row>
    <row r="15" spans="2:51" x14ac:dyDescent="0.25">
      <c r="B15" s="41">
        <v>2.1666666666666701</v>
      </c>
      <c r="C15" s="41">
        <v>0.20833333333333301</v>
      </c>
      <c r="D15" s="123">
        <v>20</v>
      </c>
      <c r="E15" s="42">
        <f t="shared" si="2"/>
        <v>14.084507042253522</v>
      </c>
      <c r="F15" s="110">
        <v>66</v>
      </c>
      <c r="G15" s="42">
        <f t="shared" si="3"/>
        <v>46.478873239436624</v>
      </c>
      <c r="H15" s="43" t="s">
        <v>88</v>
      </c>
      <c r="I15" s="43">
        <f t="shared" si="4"/>
        <v>41.549295774647888</v>
      </c>
      <c r="J15" s="44">
        <f>(F15-5)/1.42</f>
        <v>42.95774647887324</v>
      </c>
      <c r="K15" s="43">
        <f>J15+(6/1.42)</f>
        <v>47.183098591549296</v>
      </c>
      <c r="L15" s="45">
        <v>18</v>
      </c>
      <c r="M15" s="46" t="s">
        <v>89</v>
      </c>
      <c r="N15" s="46">
        <v>13.1</v>
      </c>
      <c r="O15" s="124">
        <v>114</v>
      </c>
      <c r="P15" s="124">
        <v>112</v>
      </c>
      <c r="Q15" s="124">
        <v>47642549</v>
      </c>
      <c r="R15" s="47">
        <f t="shared" si="5"/>
        <v>4612</v>
      </c>
      <c r="S15" s="48">
        <f t="shared" si="6"/>
        <v>110.688</v>
      </c>
      <c r="T15" s="48">
        <f t="shared" si="7"/>
        <v>4.6120000000000001</v>
      </c>
      <c r="U15" s="125">
        <v>9.5</v>
      </c>
      <c r="V15" s="125">
        <f t="shared" si="0"/>
        <v>9.5</v>
      </c>
      <c r="W15" s="126" t="s">
        <v>125</v>
      </c>
      <c r="X15" s="128">
        <v>0</v>
      </c>
      <c r="Y15" s="128">
        <v>0</v>
      </c>
      <c r="Z15" s="128">
        <v>1087</v>
      </c>
      <c r="AA15" s="128">
        <v>0</v>
      </c>
      <c r="AB15" s="128">
        <v>1186</v>
      </c>
      <c r="AC15" s="49" t="s">
        <v>90</v>
      </c>
      <c r="AD15" s="49" t="s">
        <v>90</v>
      </c>
      <c r="AE15" s="49" t="s">
        <v>90</v>
      </c>
      <c r="AF15" s="127" t="s">
        <v>90</v>
      </c>
      <c r="AG15" s="127">
        <v>39488004</v>
      </c>
      <c r="AH15" s="50">
        <f t="shared" si="9"/>
        <v>720</v>
      </c>
      <c r="AI15" s="51">
        <f t="shared" si="8"/>
        <v>156.11448395490027</v>
      </c>
      <c r="AJ15" s="108">
        <v>0</v>
      </c>
      <c r="AK15" s="108">
        <v>0</v>
      </c>
      <c r="AL15" s="108">
        <v>1</v>
      </c>
      <c r="AM15" s="108">
        <v>0</v>
      </c>
      <c r="AN15" s="108">
        <v>1</v>
      </c>
      <c r="AO15" s="108">
        <v>0</v>
      </c>
      <c r="AP15" s="128">
        <v>8946198</v>
      </c>
      <c r="AQ15" s="128">
        <f t="shared" si="1"/>
        <v>0</v>
      </c>
      <c r="AR15" s="52"/>
      <c r="AS15" s="53" t="s">
        <v>113</v>
      </c>
      <c r="AV15" s="40" t="s">
        <v>98</v>
      </c>
      <c r="AW15" s="40" t="s">
        <v>99</v>
      </c>
      <c r="AY15" s="107"/>
    </row>
    <row r="16" spans="2:51" x14ac:dyDescent="0.25">
      <c r="B16" s="41">
        <v>2.2083333333333299</v>
      </c>
      <c r="C16" s="41">
        <v>0.25</v>
      </c>
      <c r="D16" s="123">
        <v>14</v>
      </c>
      <c r="E16" s="42">
        <f t="shared" si="2"/>
        <v>9.8591549295774659</v>
      </c>
      <c r="F16" s="93">
        <v>75</v>
      </c>
      <c r="G16" s="42">
        <f t="shared" si="3"/>
        <v>52.816901408450704</v>
      </c>
      <c r="H16" s="43" t="s">
        <v>88</v>
      </c>
      <c r="I16" s="43">
        <f t="shared" si="4"/>
        <v>51.408450704225352</v>
      </c>
      <c r="J16" s="44">
        <f t="shared" ref="J16:J25" si="10">F16/1.42</f>
        <v>52.816901408450704</v>
      </c>
      <c r="K16" s="43">
        <f>J16+1.42</f>
        <v>54.236901408450706</v>
      </c>
      <c r="L16" s="45">
        <v>19</v>
      </c>
      <c r="M16" s="46" t="s">
        <v>100</v>
      </c>
      <c r="N16" s="46">
        <v>13.1</v>
      </c>
      <c r="O16" s="124">
        <v>126</v>
      </c>
      <c r="P16" s="124">
        <v>126</v>
      </c>
      <c r="Q16" s="124">
        <v>47647401</v>
      </c>
      <c r="R16" s="47">
        <f t="shared" si="5"/>
        <v>4852</v>
      </c>
      <c r="S16" s="48">
        <f t="shared" si="6"/>
        <v>116.44799999999999</v>
      </c>
      <c r="T16" s="48">
        <f t="shared" si="7"/>
        <v>4.8520000000000003</v>
      </c>
      <c r="U16" s="125">
        <v>9.5</v>
      </c>
      <c r="V16" s="125">
        <f t="shared" si="0"/>
        <v>9.5</v>
      </c>
      <c r="W16" s="126" t="s">
        <v>125</v>
      </c>
      <c r="X16" s="128">
        <v>0</v>
      </c>
      <c r="Y16" s="128">
        <v>0</v>
      </c>
      <c r="Z16" s="128">
        <v>1188</v>
      </c>
      <c r="AA16" s="128">
        <v>0</v>
      </c>
      <c r="AB16" s="128">
        <v>1187</v>
      </c>
      <c r="AC16" s="49" t="s">
        <v>90</v>
      </c>
      <c r="AD16" s="49" t="s">
        <v>90</v>
      </c>
      <c r="AE16" s="49" t="s">
        <v>90</v>
      </c>
      <c r="AF16" s="127" t="s">
        <v>90</v>
      </c>
      <c r="AG16" s="127">
        <v>39488872</v>
      </c>
      <c r="AH16" s="50">
        <f t="shared" si="9"/>
        <v>868</v>
      </c>
      <c r="AI16" s="51">
        <f t="shared" si="8"/>
        <v>178.89530090684252</v>
      </c>
      <c r="AJ16" s="108">
        <v>0</v>
      </c>
      <c r="AK16" s="108">
        <v>0</v>
      </c>
      <c r="AL16" s="108">
        <v>1</v>
      </c>
      <c r="AM16" s="108">
        <v>0</v>
      </c>
      <c r="AN16" s="108">
        <v>1</v>
      </c>
      <c r="AO16" s="108">
        <v>0</v>
      </c>
      <c r="AP16" s="128">
        <v>8946198</v>
      </c>
      <c r="AQ16" s="128">
        <f t="shared" si="1"/>
        <v>0</v>
      </c>
      <c r="AR16" s="54">
        <v>1.35</v>
      </c>
      <c r="AS16" s="53" t="s">
        <v>101</v>
      </c>
      <c r="AV16" s="40" t="s">
        <v>102</v>
      </c>
      <c r="AW16" s="40" t="s">
        <v>103</v>
      </c>
      <c r="AY16" s="107"/>
    </row>
    <row r="17" spans="1:51" x14ac:dyDescent="0.25">
      <c r="B17" s="41">
        <v>2.25</v>
      </c>
      <c r="C17" s="41">
        <v>0.29166666666666702</v>
      </c>
      <c r="D17" s="123">
        <v>10</v>
      </c>
      <c r="E17" s="42">
        <f t="shared" si="2"/>
        <v>7.042253521126761</v>
      </c>
      <c r="F17" s="93">
        <v>83</v>
      </c>
      <c r="G17" s="42">
        <f t="shared" si="3"/>
        <v>58.450704225352112</v>
      </c>
      <c r="H17" s="43" t="s">
        <v>88</v>
      </c>
      <c r="I17" s="43">
        <f t="shared" si="4"/>
        <v>57.04225352112676</v>
      </c>
      <c r="J17" s="44">
        <f t="shared" si="10"/>
        <v>58.450704225352112</v>
      </c>
      <c r="K17" s="43">
        <f t="shared" ref="K17:K22" si="11">J17+1.42</f>
        <v>59.870704225352114</v>
      </c>
      <c r="L17" s="45">
        <v>19</v>
      </c>
      <c r="M17" s="46" t="s">
        <v>100</v>
      </c>
      <c r="N17" s="46">
        <v>16.7</v>
      </c>
      <c r="O17" s="124">
        <v>133</v>
      </c>
      <c r="P17" s="124">
        <v>153</v>
      </c>
      <c r="Q17" s="124">
        <v>47653956</v>
      </c>
      <c r="R17" s="47">
        <f t="shared" si="5"/>
        <v>6555</v>
      </c>
      <c r="S17" s="48">
        <f t="shared" si="6"/>
        <v>157.32</v>
      </c>
      <c r="T17" s="48">
        <f t="shared" si="7"/>
        <v>6.5549999999999997</v>
      </c>
      <c r="U17" s="125">
        <v>9.4</v>
      </c>
      <c r="V17" s="125">
        <f t="shared" si="0"/>
        <v>9.4</v>
      </c>
      <c r="W17" s="126" t="s">
        <v>133</v>
      </c>
      <c r="X17" s="128">
        <v>0</v>
      </c>
      <c r="Y17" s="128">
        <v>1167</v>
      </c>
      <c r="Z17" s="128">
        <v>1187</v>
      </c>
      <c r="AA17" s="128">
        <v>1185</v>
      </c>
      <c r="AB17" s="128">
        <v>1186</v>
      </c>
      <c r="AC17" s="49" t="s">
        <v>90</v>
      </c>
      <c r="AD17" s="49" t="s">
        <v>90</v>
      </c>
      <c r="AE17" s="49" t="s">
        <v>90</v>
      </c>
      <c r="AF17" s="127" t="s">
        <v>90</v>
      </c>
      <c r="AG17" s="127">
        <v>39490308</v>
      </c>
      <c r="AH17" s="50">
        <f t="shared" si="9"/>
        <v>1436</v>
      </c>
      <c r="AI17" s="51">
        <f t="shared" si="8"/>
        <v>219.06941266209003</v>
      </c>
      <c r="AJ17" s="108">
        <v>0</v>
      </c>
      <c r="AK17" s="108">
        <v>1</v>
      </c>
      <c r="AL17" s="108">
        <v>1</v>
      </c>
      <c r="AM17" s="108">
        <v>1</v>
      </c>
      <c r="AN17" s="108">
        <v>1</v>
      </c>
      <c r="AO17" s="108">
        <v>0</v>
      </c>
      <c r="AP17" s="128">
        <v>8946198</v>
      </c>
      <c r="AQ17" s="128">
        <f t="shared" si="1"/>
        <v>0</v>
      </c>
      <c r="AR17" s="52"/>
      <c r="AS17" s="53" t="s">
        <v>101</v>
      </c>
      <c r="AT17" s="55"/>
      <c r="AV17" s="40" t="s">
        <v>104</v>
      </c>
      <c r="AW17" s="40" t="s">
        <v>105</v>
      </c>
      <c r="AY17" s="111"/>
    </row>
    <row r="18" spans="1:51" x14ac:dyDescent="0.25">
      <c r="B18" s="41">
        <v>2.2916666666666701</v>
      </c>
      <c r="C18" s="41">
        <v>0.33333333333333298</v>
      </c>
      <c r="D18" s="123">
        <v>9</v>
      </c>
      <c r="E18" s="42">
        <f t="shared" si="2"/>
        <v>6.3380281690140849</v>
      </c>
      <c r="F18" s="93">
        <v>83</v>
      </c>
      <c r="G18" s="42">
        <f t="shared" si="3"/>
        <v>58.450704225352112</v>
      </c>
      <c r="H18" s="43" t="s">
        <v>88</v>
      </c>
      <c r="I18" s="43">
        <f t="shared" si="4"/>
        <v>57.04225352112676</v>
      </c>
      <c r="J18" s="44">
        <f t="shared" si="10"/>
        <v>58.450704225352112</v>
      </c>
      <c r="K18" s="43">
        <f t="shared" si="11"/>
        <v>59.870704225352114</v>
      </c>
      <c r="L18" s="45">
        <v>19</v>
      </c>
      <c r="M18" s="46" t="s">
        <v>100</v>
      </c>
      <c r="N18" s="46">
        <v>17.3</v>
      </c>
      <c r="O18" s="124">
        <v>130</v>
      </c>
      <c r="P18" s="124">
        <v>154</v>
      </c>
      <c r="Q18" s="124">
        <v>47660607</v>
      </c>
      <c r="R18" s="47">
        <f t="shared" si="5"/>
        <v>6651</v>
      </c>
      <c r="S18" s="48">
        <f t="shared" si="6"/>
        <v>159.624</v>
      </c>
      <c r="T18" s="48">
        <f t="shared" si="7"/>
        <v>6.6509999999999998</v>
      </c>
      <c r="U18" s="125">
        <v>8.4</v>
      </c>
      <c r="V18" s="125">
        <f t="shared" si="0"/>
        <v>8.4</v>
      </c>
      <c r="W18" s="126" t="s">
        <v>133</v>
      </c>
      <c r="X18" s="128">
        <v>0</v>
      </c>
      <c r="Y18" s="128">
        <v>1169</v>
      </c>
      <c r="Z18" s="128">
        <v>1187</v>
      </c>
      <c r="AA18" s="128">
        <v>1185</v>
      </c>
      <c r="AB18" s="128">
        <v>1186</v>
      </c>
      <c r="AC18" s="49" t="s">
        <v>90</v>
      </c>
      <c r="AD18" s="49" t="s">
        <v>90</v>
      </c>
      <c r="AE18" s="49" t="s">
        <v>90</v>
      </c>
      <c r="AF18" s="127" t="s">
        <v>90</v>
      </c>
      <c r="AG18" s="127">
        <v>39491812</v>
      </c>
      <c r="AH18" s="50">
        <f t="shared" si="9"/>
        <v>1504</v>
      </c>
      <c r="AI18" s="51">
        <f t="shared" si="8"/>
        <v>226.13140881070515</v>
      </c>
      <c r="AJ18" s="108">
        <v>0</v>
      </c>
      <c r="AK18" s="108">
        <v>1</v>
      </c>
      <c r="AL18" s="108">
        <v>1</v>
      </c>
      <c r="AM18" s="108">
        <v>1</v>
      </c>
      <c r="AN18" s="108">
        <v>1</v>
      </c>
      <c r="AO18" s="108">
        <v>0</v>
      </c>
      <c r="AP18" s="128">
        <v>8946198</v>
      </c>
      <c r="AQ18" s="128">
        <f t="shared" si="1"/>
        <v>0</v>
      </c>
      <c r="AR18" s="52"/>
      <c r="AS18" s="53" t="s">
        <v>101</v>
      </c>
      <c r="AV18" s="40" t="s">
        <v>106</v>
      </c>
      <c r="AW18" s="40" t="s">
        <v>107</v>
      </c>
      <c r="AY18" s="111"/>
    </row>
    <row r="19" spans="1:51" x14ac:dyDescent="0.25">
      <c r="B19" s="41">
        <v>2.3333333333333299</v>
      </c>
      <c r="C19" s="41">
        <v>0.375</v>
      </c>
      <c r="D19" s="123">
        <v>9</v>
      </c>
      <c r="E19" s="42">
        <f t="shared" si="2"/>
        <v>6.3380281690140849</v>
      </c>
      <c r="F19" s="93">
        <v>83</v>
      </c>
      <c r="G19" s="42">
        <f t="shared" si="3"/>
        <v>58.450704225352112</v>
      </c>
      <c r="H19" s="43" t="s">
        <v>88</v>
      </c>
      <c r="I19" s="43">
        <f t="shared" si="4"/>
        <v>57.04225352112676</v>
      </c>
      <c r="J19" s="44">
        <f t="shared" si="10"/>
        <v>58.450704225352112</v>
      </c>
      <c r="K19" s="43">
        <f t="shared" si="11"/>
        <v>59.870704225352114</v>
      </c>
      <c r="L19" s="45">
        <v>19</v>
      </c>
      <c r="M19" s="46" t="s">
        <v>100</v>
      </c>
      <c r="N19" s="46">
        <v>18.399999999999999</v>
      </c>
      <c r="O19" s="124">
        <v>131</v>
      </c>
      <c r="P19" s="124">
        <v>148</v>
      </c>
      <c r="Q19" s="124">
        <v>47666668</v>
      </c>
      <c r="R19" s="47">
        <f t="shared" si="5"/>
        <v>6061</v>
      </c>
      <c r="S19" s="48">
        <f t="shared" si="6"/>
        <v>145.464</v>
      </c>
      <c r="T19" s="48">
        <f t="shared" si="7"/>
        <v>6.0609999999999999</v>
      </c>
      <c r="U19" s="125">
        <v>7.5</v>
      </c>
      <c r="V19" s="125">
        <f t="shared" si="0"/>
        <v>7.5</v>
      </c>
      <c r="W19" s="126" t="s">
        <v>133</v>
      </c>
      <c r="X19" s="128">
        <v>0</v>
      </c>
      <c r="Y19" s="128">
        <v>1096</v>
      </c>
      <c r="Z19" s="128">
        <v>1187</v>
      </c>
      <c r="AA19" s="128">
        <v>1185</v>
      </c>
      <c r="AB19" s="128">
        <v>1186</v>
      </c>
      <c r="AC19" s="49" t="s">
        <v>90</v>
      </c>
      <c r="AD19" s="49" t="s">
        <v>90</v>
      </c>
      <c r="AE19" s="49" t="s">
        <v>90</v>
      </c>
      <c r="AF19" s="127" t="s">
        <v>90</v>
      </c>
      <c r="AG19" s="127">
        <v>39493196</v>
      </c>
      <c r="AH19" s="50">
        <f t="shared" si="9"/>
        <v>1384</v>
      </c>
      <c r="AI19" s="51">
        <f t="shared" si="8"/>
        <v>228.3451575647583</v>
      </c>
      <c r="AJ19" s="108">
        <v>0</v>
      </c>
      <c r="AK19" s="108">
        <v>1</v>
      </c>
      <c r="AL19" s="108">
        <v>1</v>
      </c>
      <c r="AM19" s="108">
        <v>1</v>
      </c>
      <c r="AN19" s="108">
        <v>1</v>
      </c>
      <c r="AO19" s="108">
        <v>0</v>
      </c>
      <c r="AP19" s="128">
        <v>8946198</v>
      </c>
      <c r="AQ19" s="128">
        <f t="shared" si="1"/>
        <v>0</v>
      </c>
      <c r="AR19" s="52"/>
      <c r="AS19" s="53" t="s">
        <v>101</v>
      </c>
      <c r="AV19" s="40" t="s">
        <v>108</v>
      </c>
      <c r="AW19" s="40" t="s">
        <v>109</v>
      </c>
      <c r="AY19" s="111"/>
    </row>
    <row r="20" spans="1:51" x14ac:dyDescent="0.25">
      <c r="B20" s="41">
        <v>2.375</v>
      </c>
      <c r="C20" s="41">
        <v>0.41666666666666669</v>
      </c>
      <c r="D20" s="123">
        <v>9</v>
      </c>
      <c r="E20" s="42">
        <f t="shared" si="2"/>
        <v>6.3380281690140849</v>
      </c>
      <c r="F20" s="93">
        <v>83</v>
      </c>
      <c r="G20" s="42">
        <f t="shared" si="3"/>
        <v>58.450704225352112</v>
      </c>
      <c r="H20" s="43" t="s">
        <v>88</v>
      </c>
      <c r="I20" s="43">
        <f t="shared" si="4"/>
        <v>57.04225352112676</v>
      </c>
      <c r="J20" s="44">
        <f t="shared" si="10"/>
        <v>58.450704225352112</v>
      </c>
      <c r="K20" s="43">
        <f t="shared" si="11"/>
        <v>59.870704225352114</v>
      </c>
      <c r="L20" s="45">
        <v>19</v>
      </c>
      <c r="M20" s="46" t="s">
        <v>100</v>
      </c>
      <c r="N20" s="46">
        <v>17.7</v>
      </c>
      <c r="O20" s="124">
        <v>132</v>
      </c>
      <c r="P20" s="124">
        <v>143</v>
      </c>
      <c r="Q20" s="124">
        <v>47672704</v>
      </c>
      <c r="R20" s="47">
        <f t="shared" si="5"/>
        <v>6036</v>
      </c>
      <c r="S20" s="48">
        <f t="shared" si="6"/>
        <v>144.864</v>
      </c>
      <c r="T20" s="48">
        <f t="shared" si="7"/>
        <v>6.0359999999999996</v>
      </c>
      <c r="U20" s="125">
        <v>6.8</v>
      </c>
      <c r="V20" s="125">
        <v>7</v>
      </c>
      <c r="W20" s="126" t="s">
        <v>133</v>
      </c>
      <c r="X20" s="128">
        <v>0</v>
      </c>
      <c r="Y20" s="128">
        <v>1066</v>
      </c>
      <c r="Z20" s="128">
        <v>1187</v>
      </c>
      <c r="AA20" s="128">
        <v>1185</v>
      </c>
      <c r="AB20" s="128">
        <v>1187</v>
      </c>
      <c r="AC20" s="49" t="s">
        <v>90</v>
      </c>
      <c r="AD20" s="49" t="s">
        <v>90</v>
      </c>
      <c r="AE20" s="49" t="s">
        <v>90</v>
      </c>
      <c r="AF20" s="127" t="s">
        <v>90</v>
      </c>
      <c r="AG20" s="127">
        <v>39494556</v>
      </c>
      <c r="AH20" s="50">
        <f t="shared" si="9"/>
        <v>1360</v>
      </c>
      <c r="AI20" s="51">
        <f t="shared" si="8"/>
        <v>225.31477799867463</v>
      </c>
      <c r="AJ20" s="108">
        <v>0</v>
      </c>
      <c r="AK20" s="108">
        <v>1</v>
      </c>
      <c r="AL20" s="108">
        <v>1</v>
      </c>
      <c r="AM20" s="108">
        <v>1</v>
      </c>
      <c r="AN20" s="108">
        <v>1</v>
      </c>
      <c r="AO20" s="108">
        <v>0</v>
      </c>
      <c r="AP20" s="128">
        <v>8946198</v>
      </c>
      <c r="AQ20" s="128">
        <f t="shared" si="1"/>
        <v>0</v>
      </c>
      <c r="AR20" s="54">
        <v>1.3</v>
      </c>
      <c r="AS20" s="53" t="s">
        <v>101</v>
      </c>
      <c r="AY20" s="111"/>
    </row>
    <row r="21" spans="1:51" x14ac:dyDescent="0.25">
      <c r="B21" s="41">
        <v>2.4166666666666701</v>
      </c>
      <c r="C21" s="41">
        <v>0.45833333333333298</v>
      </c>
      <c r="D21" s="123">
        <v>5</v>
      </c>
      <c r="E21" s="42">
        <f t="shared" si="2"/>
        <v>3.5211267605633805</v>
      </c>
      <c r="F21" s="93">
        <v>83</v>
      </c>
      <c r="G21" s="42">
        <f t="shared" si="3"/>
        <v>58.450704225352112</v>
      </c>
      <c r="H21" s="43" t="s">
        <v>88</v>
      </c>
      <c r="I21" s="43">
        <f t="shared" si="4"/>
        <v>57.04225352112676</v>
      </c>
      <c r="J21" s="44">
        <f t="shared" si="10"/>
        <v>58.450704225352112</v>
      </c>
      <c r="K21" s="43">
        <f t="shared" si="11"/>
        <v>59.870704225352114</v>
      </c>
      <c r="L21" s="45">
        <v>19</v>
      </c>
      <c r="M21" s="46" t="s">
        <v>100</v>
      </c>
      <c r="N21" s="46">
        <v>17.7</v>
      </c>
      <c r="O21" s="124">
        <v>126</v>
      </c>
      <c r="P21" s="124">
        <v>139</v>
      </c>
      <c r="Q21" s="124">
        <v>47678553</v>
      </c>
      <c r="R21" s="47">
        <f t="shared" si="5"/>
        <v>5849</v>
      </c>
      <c r="S21" s="48">
        <f t="shared" si="6"/>
        <v>140.376</v>
      </c>
      <c r="T21" s="48">
        <f t="shared" si="7"/>
        <v>5.8490000000000002</v>
      </c>
      <c r="U21" s="125">
        <v>6.2</v>
      </c>
      <c r="V21" s="125">
        <v>6.9</v>
      </c>
      <c r="W21" s="126" t="s">
        <v>133</v>
      </c>
      <c r="X21" s="128">
        <v>0</v>
      </c>
      <c r="Y21" s="128">
        <v>1066</v>
      </c>
      <c r="Z21" s="128">
        <v>1187</v>
      </c>
      <c r="AA21" s="128">
        <v>1185</v>
      </c>
      <c r="AB21" s="128">
        <v>1186</v>
      </c>
      <c r="AC21" s="49" t="s">
        <v>90</v>
      </c>
      <c r="AD21" s="49" t="s">
        <v>90</v>
      </c>
      <c r="AE21" s="49" t="s">
        <v>90</v>
      </c>
      <c r="AF21" s="127" t="s">
        <v>90</v>
      </c>
      <c r="AG21" s="127">
        <v>39495892</v>
      </c>
      <c r="AH21" s="50">
        <f t="shared" si="9"/>
        <v>1336</v>
      </c>
      <c r="AI21" s="51">
        <f t="shared" si="8"/>
        <v>228.41511369464865</v>
      </c>
      <c r="AJ21" s="108">
        <v>0</v>
      </c>
      <c r="AK21" s="108">
        <v>1</v>
      </c>
      <c r="AL21" s="108">
        <v>1</v>
      </c>
      <c r="AM21" s="108">
        <v>1</v>
      </c>
      <c r="AN21" s="108">
        <v>1</v>
      </c>
      <c r="AO21" s="108">
        <v>0</v>
      </c>
      <c r="AP21" s="128">
        <v>8946198</v>
      </c>
      <c r="AQ21" s="128">
        <f t="shared" si="1"/>
        <v>0</v>
      </c>
      <c r="AR21" s="52"/>
      <c r="AS21" s="53" t="s">
        <v>101</v>
      </c>
      <c r="AY21" s="111"/>
    </row>
    <row r="22" spans="1:51" x14ac:dyDescent="0.25">
      <c r="B22" s="41">
        <v>2.4583333333333299</v>
      </c>
      <c r="C22" s="41">
        <v>0.5</v>
      </c>
      <c r="D22" s="123">
        <v>6</v>
      </c>
      <c r="E22" s="42">
        <f t="shared" si="2"/>
        <v>4.2253521126760569</v>
      </c>
      <c r="F22" s="93">
        <v>83</v>
      </c>
      <c r="G22" s="42">
        <f t="shared" si="3"/>
        <v>58.450704225352112</v>
      </c>
      <c r="H22" s="43" t="s">
        <v>88</v>
      </c>
      <c r="I22" s="43">
        <f t="shared" si="4"/>
        <v>57.04225352112676</v>
      </c>
      <c r="J22" s="44">
        <f t="shared" si="10"/>
        <v>58.450704225352112</v>
      </c>
      <c r="K22" s="43">
        <f t="shared" si="11"/>
        <v>59.870704225352114</v>
      </c>
      <c r="L22" s="45">
        <v>19</v>
      </c>
      <c r="M22" s="46" t="s">
        <v>100</v>
      </c>
      <c r="N22" s="46">
        <v>17.3</v>
      </c>
      <c r="O22" s="124">
        <v>127</v>
      </c>
      <c r="P22" s="124">
        <v>136</v>
      </c>
      <c r="Q22" s="124">
        <v>47684426</v>
      </c>
      <c r="R22" s="47">
        <f t="shared" si="5"/>
        <v>5873</v>
      </c>
      <c r="S22" s="48">
        <f t="shared" si="6"/>
        <v>140.952</v>
      </c>
      <c r="T22" s="48">
        <f t="shared" si="7"/>
        <v>5.8730000000000002</v>
      </c>
      <c r="U22" s="125">
        <v>5.5</v>
      </c>
      <c r="V22" s="125">
        <v>5.6</v>
      </c>
      <c r="W22" s="126" t="s">
        <v>133</v>
      </c>
      <c r="X22" s="128">
        <v>0</v>
      </c>
      <c r="Y22" s="128">
        <v>1065</v>
      </c>
      <c r="Z22" s="128">
        <v>1187</v>
      </c>
      <c r="AA22" s="128">
        <v>1185</v>
      </c>
      <c r="AB22" s="128">
        <v>1186</v>
      </c>
      <c r="AC22" s="49" t="s">
        <v>90</v>
      </c>
      <c r="AD22" s="49" t="s">
        <v>90</v>
      </c>
      <c r="AE22" s="49" t="s">
        <v>90</v>
      </c>
      <c r="AF22" s="127" t="s">
        <v>90</v>
      </c>
      <c r="AG22" s="127">
        <v>39497252</v>
      </c>
      <c r="AH22" s="50">
        <f t="shared" si="9"/>
        <v>1360</v>
      </c>
      <c r="AI22" s="51">
        <f t="shared" si="8"/>
        <v>231.5681934275498</v>
      </c>
      <c r="AJ22" s="108">
        <v>0</v>
      </c>
      <c r="AK22" s="108">
        <v>1</v>
      </c>
      <c r="AL22" s="108">
        <v>1</v>
      </c>
      <c r="AM22" s="108">
        <v>1</v>
      </c>
      <c r="AN22" s="108">
        <v>1</v>
      </c>
      <c r="AO22" s="108">
        <v>0</v>
      </c>
      <c r="AP22" s="128">
        <v>8946198</v>
      </c>
      <c r="AQ22" s="128">
        <f t="shared" si="1"/>
        <v>0</v>
      </c>
      <c r="AR22" s="52"/>
      <c r="AS22" s="53" t="s">
        <v>101</v>
      </c>
      <c r="AV22" s="56" t="s">
        <v>110</v>
      </c>
      <c r="AY22" s="111"/>
    </row>
    <row r="23" spans="1:51" x14ac:dyDescent="0.25">
      <c r="A23" s="107" t="s">
        <v>128</v>
      </c>
      <c r="B23" s="41">
        <v>2.5</v>
      </c>
      <c r="C23" s="41">
        <v>0.54166666666666696</v>
      </c>
      <c r="D23" s="123">
        <v>6</v>
      </c>
      <c r="E23" s="42">
        <v>8</v>
      </c>
      <c r="F23" s="110">
        <v>81</v>
      </c>
      <c r="G23" s="42">
        <f t="shared" si="3"/>
        <v>57.04225352112676</v>
      </c>
      <c r="H23" s="43" t="s">
        <v>88</v>
      </c>
      <c r="I23" s="43">
        <f t="shared" si="4"/>
        <v>55.633802816901408</v>
      </c>
      <c r="J23" s="44">
        <f t="shared" si="10"/>
        <v>57.04225352112676</v>
      </c>
      <c r="K23" s="43">
        <f>J23+(6/1.42)</f>
        <v>61.267605633802816</v>
      </c>
      <c r="L23" s="45">
        <v>19</v>
      </c>
      <c r="M23" s="46" t="s">
        <v>100</v>
      </c>
      <c r="N23" s="46">
        <v>17.5</v>
      </c>
      <c r="O23" s="124">
        <v>126</v>
      </c>
      <c r="P23" s="124">
        <v>137</v>
      </c>
      <c r="Q23" s="124">
        <v>47690328</v>
      </c>
      <c r="R23" s="47">
        <f t="shared" si="5"/>
        <v>5902</v>
      </c>
      <c r="S23" s="48">
        <f t="shared" si="6"/>
        <v>141.648</v>
      </c>
      <c r="T23" s="48">
        <f t="shared" si="7"/>
        <v>5.9020000000000001</v>
      </c>
      <c r="U23" s="125">
        <v>4.9000000000000004</v>
      </c>
      <c r="V23" s="125">
        <f t="shared" si="0"/>
        <v>4.9000000000000004</v>
      </c>
      <c r="W23" s="126" t="s">
        <v>133</v>
      </c>
      <c r="X23" s="128">
        <v>0</v>
      </c>
      <c r="Y23" s="128">
        <v>1065</v>
      </c>
      <c r="Z23" s="128">
        <v>1187</v>
      </c>
      <c r="AA23" s="128">
        <v>1185</v>
      </c>
      <c r="AB23" s="128">
        <v>1186</v>
      </c>
      <c r="AC23" s="49" t="s">
        <v>90</v>
      </c>
      <c r="AD23" s="49" t="s">
        <v>90</v>
      </c>
      <c r="AE23" s="49" t="s">
        <v>90</v>
      </c>
      <c r="AF23" s="127" t="s">
        <v>90</v>
      </c>
      <c r="AG23" s="127">
        <v>39498620</v>
      </c>
      <c r="AH23" s="50">
        <f t="shared" si="9"/>
        <v>1368</v>
      </c>
      <c r="AI23" s="51">
        <f t="shared" si="8"/>
        <v>231.78583531006439</v>
      </c>
      <c r="AJ23" s="108">
        <v>0</v>
      </c>
      <c r="AK23" s="108">
        <v>1</v>
      </c>
      <c r="AL23" s="108">
        <v>1</v>
      </c>
      <c r="AM23" s="108">
        <v>1</v>
      </c>
      <c r="AN23" s="108">
        <v>1</v>
      </c>
      <c r="AO23" s="108">
        <v>0</v>
      </c>
      <c r="AP23" s="128">
        <v>8946198</v>
      </c>
      <c r="AQ23" s="128">
        <f t="shared" si="1"/>
        <v>0</v>
      </c>
      <c r="AR23" s="52"/>
      <c r="AS23" s="53" t="s">
        <v>113</v>
      </c>
      <c r="AT23" s="55"/>
      <c r="AV23" s="57" t="s">
        <v>111</v>
      </c>
      <c r="AW23" s="58" t="s">
        <v>112</v>
      </c>
      <c r="AY23" s="111"/>
    </row>
    <row r="24" spans="1:51" x14ac:dyDescent="0.25">
      <c r="B24" s="41">
        <v>2.5416666666666701</v>
      </c>
      <c r="C24" s="41">
        <v>0.58333333333333404</v>
      </c>
      <c r="D24" s="123">
        <v>7</v>
      </c>
      <c r="E24" s="42">
        <f t="shared" si="2"/>
        <v>4.9295774647887329</v>
      </c>
      <c r="F24" s="110">
        <v>81</v>
      </c>
      <c r="G24" s="42">
        <f t="shared" si="3"/>
        <v>57.04225352112676</v>
      </c>
      <c r="H24" s="43" t="s">
        <v>88</v>
      </c>
      <c r="I24" s="43">
        <f t="shared" si="4"/>
        <v>55.633802816901408</v>
      </c>
      <c r="J24" s="44">
        <f t="shared" si="10"/>
        <v>57.04225352112676</v>
      </c>
      <c r="K24" s="43">
        <f t="shared" ref="K24:K34" si="12">J24+(6/1.42)</f>
        <v>61.267605633802816</v>
      </c>
      <c r="L24" s="45">
        <v>18</v>
      </c>
      <c r="M24" s="46" t="s">
        <v>100</v>
      </c>
      <c r="N24" s="46">
        <v>17.3</v>
      </c>
      <c r="O24" s="124">
        <v>123</v>
      </c>
      <c r="P24" s="124">
        <v>124</v>
      </c>
      <c r="Q24" s="124">
        <v>47695818</v>
      </c>
      <c r="R24" s="47">
        <f t="shared" si="5"/>
        <v>5490</v>
      </c>
      <c r="S24" s="48">
        <f t="shared" si="6"/>
        <v>131.76</v>
      </c>
      <c r="T24" s="48">
        <f t="shared" si="7"/>
        <v>5.49</v>
      </c>
      <c r="U24" s="125">
        <v>4.5</v>
      </c>
      <c r="V24" s="125">
        <f t="shared" si="0"/>
        <v>4.5</v>
      </c>
      <c r="W24" s="126" t="s">
        <v>133</v>
      </c>
      <c r="X24" s="128">
        <v>0</v>
      </c>
      <c r="Y24" s="128">
        <v>1013</v>
      </c>
      <c r="Z24" s="128">
        <v>1187</v>
      </c>
      <c r="AA24" s="128">
        <v>1185</v>
      </c>
      <c r="AB24" s="128">
        <v>1187</v>
      </c>
      <c r="AC24" s="49" t="s">
        <v>90</v>
      </c>
      <c r="AD24" s="49" t="s">
        <v>90</v>
      </c>
      <c r="AE24" s="49" t="s">
        <v>90</v>
      </c>
      <c r="AF24" s="127" t="s">
        <v>90</v>
      </c>
      <c r="AG24" s="127">
        <v>39499928</v>
      </c>
      <c r="AH24" s="50">
        <f t="shared" si="9"/>
        <v>1308</v>
      </c>
      <c r="AI24" s="51">
        <f t="shared" si="8"/>
        <v>238.25136612021856</v>
      </c>
      <c r="AJ24" s="108">
        <v>0</v>
      </c>
      <c r="AK24" s="108">
        <v>1</v>
      </c>
      <c r="AL24" s="108">
        <v>1</v>
      </c>
      <c r="AM24" s="108">
        <v>1</v>
      </c>
      <c r="AN24" s="108">
        <v>1</v>
      </c>
      <c r="AO24" s="108">
        <v>0</v>
      </c>
      <c r="AP24" s="128">
        <v>8946198</v>
      </c>
      <c r="AQ24" s="128">
        <f t="shared" si="1"/>
        <v>0</v>
      </c>
      <c r="AR24" s="54">
        <v>1.17</v>
      </c>
      <c r="AS24" s="53" t="s">
        <v>113</v>
      </c>
      <c r="AV24" s="59" t="s">
        <v>29</v>
      </c>
      <c r="AW24" s="59">
        <v>14.7</v>
      </c>
      <c r="AY24" s="111"/>
    </row>
    <row r="25" spans="1:51" x14ac:dyDescent="0.25">
      <c r="B25" s="41">
        <v>2.5833333333333299</v>
      </c>
      <c r="C25" s="41">
        <v>0.625</v>
      </c>
      <c r="D25" s="123">
        <v>7</v>
      </c>
      <c r="E25" s="42">
        <f t="shared" si="2"/>
        <v>4.9295774647887329</v>
      </c>
      <c r="F25" s="110">
        <v>81</v>
      </c>
      <c r="G25" s="42">
        <f t="shared" si="3"/>
        <v>57.04225352112676</v>
      </c>
      <c r="H25" s="43" t="s">
        <v>88</v>
      </c>
      <c r="I25" s="43">
        <f t="shared" si="4"/>
        <v>55.633802816901408</v>
      </c>
      <c r="J25" s="44">
        <f t="shared" si="10"/>
        <v>57.04225352112676</v>
      </c>
      <c r="K25" s="43">
        <f t="shared" si="12"/>
        <v>61.267605633802816</v>
      </c>
      <c r="L25" s="45">
        <v>18</v>
      </c>
      <c r="M25" s="46" t="s">
        <v>100</v>
      </c>
      <c r="N25" s="46">
        <v>16.899999999999999</v>
      </c>
      <c r="O25" s="124">
        <v>125</v>
      </c>
      <c r="P25" s="124">
        <v>122</v>
      </c>
      <c r="Q25" s="124">
        <v>47701027</v>
      </c>
      <c r="R25" s="47">
        <f t="shared" si="5"/>
        <v>5209</v>
      </c>
      <c r="S25" s="48">
        <f t="shared" si="6"/>
        <v>125.01600000000001</v>
      </c>
      <c r="T25" s="48">
        <f t="shared" si="7"/>
        <v>5.2089999999999996</v>
      </c>
      <c r="U25" s="125">
        <v>4.4000000000000004</v>
      </c>
      <c r="V25" s="125">
        <f t="shared" si="0"/>
        <v>4.4000000000000004</v>
      </c>
      <c r="W25" s="126" t="s">
        <v>133</v>
      </c>
      <c r="X25" s="128">
        <v>0</v>
      </c>
      <c r="Y25" s="128">
        <v>1012</v>
      </c>
      <c r="Z25" s="128">
        <v>1187</v>
      </c>
      <c r="AA25" s="128">
        <v>1185</v>
      </c>
      <c r="AB25" s="128">
        <v>1187</v>
      </c>
      <c r="AC25" s="49" t="s">
        <v>90</v>
      </c>
      <c r="AD25" s="49" t="s">
        <v>90</v>
      </c>
      <c r="AE25" s="49" t="s">
        <v>90</v>
      </c>
      <c r="AF25" s="127" t="s">
        <v>90</v>
      </c>
      <c r="AG25" s="127">
        <v>39501204</v>
      </c>
      <c r="AH25" s="50">
        <f t="shared" si="9"/>
        <v>1276</v>
      </c>
      <c r="AI25" s="51">
        <f t="shared" si="8"/>
        <v>244.96064503743523</v>
      </c>
      <c r="AJ25" s="108">
        <v>0</v>
      </c>
      <c r="AK25" s="108">
        <v>1</v>
      </c>
      <c r="AL25" s="108">
        <v>1</v>
      </c>
      <c r="AM25" s="108">
        <v>1</v>
      </c>
      <c r="AN25" s="108">
        <v>1</v>
      </c>
      <c r="AO25" s="108">
        <v>0</v>
      </c>
      <c r="AP25" s="128">
        <v>8946198</v>
      </c>
      <c r="AQ25" s="128">
        <f t="shared" si="1"/>
        <v>0</v>
      </c>
      <c r="AR25" s="52"/>
      <c r="AS25" s="53" t="s">
        <v>113</v>
      </c>
      <c r="AV25" s="59" t="s">
        <v>74</v>
      </c>
      <c r="AW25" s="59">
        <v>10.36</v>
      </c>
      <c r="AY25" s="111"/>
    </row>
    <row r="26" spans="1:51" x14ac:dyDescent="0.25">
      <c r="B26" s="41">
        <v>2.625</v>
      </c>
      <c r="C26" s="41">
        <v>0.66666666666666696</v>
      </c>
      <c r="D26" s="123">
        <v>7</v>
      </c>
      <c r="E26" s="42">
        <f t="shared" si="2"/>
        <v>4.9295774647887329</v>
      </c>
      <c r="F26" s="110">
        <v>81</v>
      </c>
      <c r="G26" s="42">
        <f t="shared" si="3"/>
        <v>57.04225352112676</v>
      </c>
      <c r="H26" s="43" t="s">
        <v>88</v>
      </c>
      <c r="I26" s="43">
        <f t="shared" si="4"/>
        <v>53.521126760563384</v>
      </c>
      <c r="J26" s="44">
        <f>(F26-3)/1.42</f>
        <v>54.929577464788736</v>
      </c>
      <c r="K26" s="43">
        <f t="shared" si="12"/>
        <v>59.154929577464792</v>
      </c>
      <c r="L26" s="45">
        <v>18</v>
      </c>
      <c r="M26" s="46" t="s">
        <v>100</v>
      </c>
      <c r="N26" s="46">
        <v>16.7</v>
      </c>
      <c r="O26" s="124">
        <v>122</v>
      </c>
      <c r="P26" s="124">
        <v>120</v>
      </c>
      <c r="Q26" s="124">
        <v>47706020</v>
      </c>
      <c r="R26" s="47">
        <f t="shared" si="5"/>
        <v>4993</v>
      </c>
      <c r="S26" s="48">
        <f t="shared" si="6"/>
        <v>119.83199999999999</v>
      </c>
      <c r="T26" s="48">
        <f t="shared" si="7"/>
        <v>4.9930000000000003</v>
      </c>
      <c r="U26" s="125">
        <v>4.3</v>
      </c>
      <c r="V26" s="125">
        <f t="shared" si="0"/>
        <v>4.3</v>
      </c>
      <c r="W26" s="126" t="s">
        <v>133</v>
      </c>
      <c r="X26" s="128">
        <v>0</v>
      </c>
      <c r="Y26" s="128">
        <v>1012</v>
      </c>
      <c r="Z26" s="128">
        <v>1187</v>
      </c>
      <c r="AA26" s="128">
        <v>1185</v>
      </c>
      <c r="AB26" s="128">
        <v>1187</v>
      </c>
      <c r="AC26" s="49" t="s">
        <v>90</v>
      </c>
      <c r="AD26" s="49" t="s">
        <v>90</v>
      </c>
      <c r="AE26" s="49" t="s">
        <v>90</v>
      </c>
      <c r="AF26" s="127" t="s">
        <v>90</v>
      </c>
      <c r="AG26" s="127">
        <v>39502468</v>
      </c>
      <c r="AH26" s="50">
        <f t="shared" si="9"/>
        <v>1264</v>
      </c>
      <c r="AI26" s="51">
        <f t="shared" si="8"/>
        <v>253.15441618265569</v>
      </c>
      <c r="AJ26" s="108">
        <v>0</v>
      </c>
      <c r="AK26" s="108">
        <v>1</v>
      </c>
      <c r="AL26" s="108">
        <v>1</v>
      </c>
      <c r="AM26" s="108">
        <v>1</v>
      </c>
      <c r="AN26" s="108">
        <v>1</v>
      </c>
      <c r="AO26" s="108">
        <v>0</v>
      </c>
      <c r="AP26" s="128">
        <v>8946198</v>
      </c>
      <c r="AQ26" s="128">
        <f t="shared" si="1"/>
        <v>0</v>
      </c>
      <c r="AR26" s="52"/>
      <c r="AS26" s="53" t="s">
        <v>113</v>
      </c>
      <c r="AV26" s="59" t="s">
        <v>114</v>
      </c>
      <c r="AW26" s="59">
        <v>1.01325</v>
      </c>
      <c r="AY26" s="111"/>
    </row>
    <row r="27" spans="1:51" x14ac:dyDescent="0.25">
      <c r="B27" s="41">
        <v>2.6666666666666701</v>
      </c>
      <c r="C27" s="41">
        <v>0.70833333333333404</v>
      </c>
      <c r="D27" s="123">
        <v>5</v>
      </c>
      <c r="E27" s="42">
        <f t="shared" si="2"/>
        <v>3.5211267605633805</v>
      </c>
      <c r="F27" s="110">
        <v>81</v>
      </c>
      <c r="G27" s="42">
        <f t="shared" si="3"/>
        <v>57.04225352112676</v>
      </c>
      <c r="H27" s="43" t="s">
        <v>88</v>
      </c>
      <c r="I27" s="43">
        <f t="shared" si="4"/>
        <v>53.521126760563384</v>
      </c>
      <c r="J27" s="44">
        <f t="shared" ref="J27:J32" si="13">(F27-3)/1.42</f>
        <v>54.929577464788736</v>
      </c>
      <c r="K27" s="43">
        <f t="shared" si="12"/>
        <v>59.154929577464792</v>
      </c>
      <c r="L27" s="45">
        <v>18</v>
      </c>
      <c r="M27" s="46" t="s">
        <v>100</v>
      </c>
      <c r="N27" s="46">
        <v>16.7</v>
      </c>
      <c r="O27" s="124">
        <v>129</v>
      </c>
      <c r="P27" s="124">
        <v>138</v>
      </c>
      <c r="Q27" s="124">
        <v>47711300</v>
      </c>
      <c r="R27" s="47">
        <f t="shared" si="5"/>
        <v>5280</v>
      </c>
      <c r="S27" s="48">
        <f t="shared" si="6"/>
        <v>126.72</v>
      </c>
      <c r="T27" s="48">
        <f t="shared" si="7"/>
        <v>5.28</v>
      </c>
      <c r="U27" s="125">
        <v>4.2</v>
      </c>
      <c r="V27" s="125">
        <f t="shared" si="0"/>
        <v>4.2</v>
      </c>
      <c r="W27" s="126" t="s">
        <v>133</v>
      </c>
      <c r="X27" s="128">
        <v>0</v>
      </c>
      <c r="Y27" s="128">
        <v>1024</v>
      </c>
      <c r="Z27" s="128">
        <v>1187</v>
      </c>
      <c r="AA27" s="128">
        <v>1185</v>
      </c>
      <c r="AB27" s="128">
        <v>1187</v>
      </c>
      <c r="AC27" s="49" t="s">
        <v>90</v>
      </c>
      <c r="AD27" s="49" t="s">
        <v>90</v>
      </c>
      <c r="AE27" s="49" t="s">
        <v>90</v>
      </c>
      <c r="AF27" s="127" t="s">
        <v>90</v>
      </c>
      <c r="AG27" s="127">
        <v>39503748</v>
      </c>
      <c r="AH27" s="50">
        <f t="shared" si="9"/>
        <v>1280</v>
      </c>
      <c r="AI27" s="51">
        <f t="shared" si="8"/>
        <v>242.42424242424241</v>
      </c>
      <c r="AJ27" s="108">
        <v>0</v>
      </c>
      <c r="AK27" s="108">
        <v>1</v>
      </c>
      <c r="AL27" s="108">
        <v>1</v>
      </c>
      <c r="AM27" s="108">
        <v>1</v>
      </c>
      <c r="AN27" s="108">
        <v>1</v>
      </c>
      <c r="AO27" s="108">
        <v>0</v>
      </c>
      <c r="AP27" s="128">
        <v>8946198</v>
      </c>
      <c r="AQ27" s="128">
        <f t="shared" si="1"/>
        <v>0</v>
      </c>
      <c r="AR27" s="52"/>
      <c r="AS27" s="53" t="s">
        <v>113</v>
      </c>
      <c r="AV27" s="59" t="s">
        <v>115</v>
      </c>
      <c r="AW27" s="59">
        <v>1</v>
      </c>
      <c r="AY27" s="111"/>
    </row>
    <row r="28" spans="1:51" x14ac:dyDescent="0.25">
      <c r="B28" s="41">
        <v>2.7083333333333299</v>
      </c>
      <c r="C28" s="41">
        <v>0.750000000000002</v>
      </c>
      <c r="D28" s="123">
        <v>6</v>
      </c>
      <c r="E28" s="42">
        <f t="shared" si="2"/>
        <v>4.2253521126760569</v>
      </c>
      <c r="F28" s="110">
        <v>78</v>
      </c>
      <c r="G28" s="42">
        <f t="shared" si="3"/>
        <v>54.929577464788736</v>
      </c>
      <c r="H28" s="43" t="s">
        <v>88</v>
      </c>
      <c r="I28" s="43">
        <f t="shared" si="4"/>
        <v>51.408450704225352</v>
      </c>
      <c r="J28" s="44">
        <f t="shared" si="13"/>
        <v>52.816901408450704</v>
      </c>
      <c r="K28" s="43">
        <f t="shared" si="12"/>
        <v>57.04225352112676</v>
      </c>
      <c r="L28" s="45">
        <v>18</v>
      </c>
      <c r="M28" s="46" t="s">
        <v>100</v>
      </c>
      <c r="N28" s="46">
        <v>16.7</v>
      </c>
      <c r="O28" s="124">
        <v>127</v>
      </c>
      <c r="P28" s="124">
        <v>131</v>
      </c>
      <c r="Q28" s="124">
        <v>47716830</v>
      </c>
      <c r="R28" s="47">
        <f t="shared" si="5"/>
        <v>5530</v>
      </c>
      <c r="S28" s="48">
        <f t="shared" si="6"/>
        <v>132.72</v>
      </c>
      <c r="T28" s="48">
        <f t="shared" si="7"/>
        <v>5.53</v>
      </c>
      <c r="U28" s="125">
        <v>3.8</v>
      </c>
      <c r="V28" s="125">
        <f t="shared" si="0"/>
        <v>3.8</v>
      </c>
      <c r="W28" s="126" t="s">
        <v>133</v>
      </c>
      <c r="X28" s="128">
        <v>0</v>
      </c>
      <c r="Y28" s="128">
        <v>1024</v>
      </c>
      <c r="Z28" s="128">
        <v>1187</v>
      </c>
      <c r="AA28" s="128">
        <v>1185</v>
      </c>
      <c r="AB28" s="128">
        <v>1187</v>
      </c>
      <c r="AC28" s="49" t="s">
        <v>90</v>
      </c>
      <c r="AD28" s="49" t="s">
        <v>90</v>
      </c>
      <c r="AE28" s="49" t="s">
        <v>90</v>
      </c>
      <c r="AF28" s="127" t="s">
        <v>90</v>
      </c>
      <c r="AG28" s="127">
        <v>39505060</v>
      </c>
      <c r="AH28" s="50">
        <f t="shared" si="9"/>
        <v>1312</v>
      </c>
      <c r="AI28" s="51">
        <f t="shared" si="8"/>
        <v>237.25135623869801</v>
      </c>
      <c r="AJ28" s="108">
        <v>0</v>
      </c>
      <c r="AK28" s="108">
        <v>1</v>
      </c>
      <c r="AL28" s="108">
        <v>1</v>
      </c>
      <c r="AM28" s="108">
        <v>1</v>
      </c>
      <c r="AN28" s="108">
        <v>1</v>
      </c>
      <c r="AO28" s="108">
        <v>0</v>
      </c>
      <c r="AP28" s="128">
        <v>8946198</v>
      </c>
      <c r="AQ28" s="128">
        <f t="shared" si="1"/>
        <v>0</v>
      </c>
      <c r="AR28" s="54">
        <v>0.93</v>
      </c>
      <c r="AS28" s="53" t="s">
        <v>113</v>
      </c>
      <c r="AV28" s="59" t="s">
        <v>116</v>
      </c>
      <c r="AW28" s="59">
        <v>101.325</v>
      </c>
      <c r="AY28" s="111"/>
    </row>
    <row r="29" spans="1:51" x14ac:dyDescent="0.25">
      <c r="B29" s="41">
        <v>2.75</v>
      </c>
      <c r="C29" s="41">
        <v>0.79166666666666896</v>
      </c>
      <c r="D29" s="123">
        <v>6</v>
      </c>
      <c r="E29" s="42">
        <f t="shared" si="2"/>
        <v>4.2253521126760569</v>
      </c>
      <c r="F29" s="110">
        <v>78</v>
      </c>
      <c r="G29" s="42">
        <f t="shared" si="3"/>
        <v>54.929577464788736</v>
      </c>
      <c r="H29" s="43" t="s">
        <v>88</v>
      </c>
      <c r="I29" s="43">
        <f t="shared" si="4"/>
        <v>51.408450704225352</v>
      </c>
      <c r="J29" s="44">
        <f t="shared" si="13"/>
        <v>52.816901408450704</v>
      </c>
      <c r="K29" s="43">
        <f t="shared" si="12"/>
        <v>57.04225352112676</v>
      </c>
      <c r="L29" s="45">
        <v>18</v>
      </c>
      <c r="M29" s="46" t="s">
        <v>100</v>
      </c>
      <c r="N29" s="46">
        <v>16.600000000000001</v>
      </c>
      <c r="O29" s="124">
        <v>127</v>
      </c>
      <c r="P29" s="124">
        <v>122</v>
      </c>
      <c r="Q29" s="124">
        <v>47722228</v>
      </c>
      <c r="R29" s="47">
        <f t="shared" si="5"/>
        <v>5398</v>
      </c>
      <c r="S29" s="48">
        <f t="shared" si="6"/>
        <v>129.55199999999999</v>
      </c>
      <c r="T29" s="48">
        <f t="shared" si="7"/>
        <v>5.3979999999999997</v>
      </c>
      <c r="U29" s="125">
        <v>3.5</v>
      </c>
      <c r="V29" s="125">
        <f t="shared" si="0"/>
        <v>3.5</v>
      </c>
      <c r="W29" s="126" t="s">
        <v>133</v>
      </c>
      <c r="X29" s="128">
        <v>0</v>
      </c>
      <c r="Y29" s="128">
        <v>1024</v>
      </c>
      <c r="Z29" s="128">
        <v>1187</v>
      </c>
      <c r="AA29" s="128">
        <v>1185</v>
      </c>
      <c r="AB29" s="128">
        <v>1187</v>
      </c>
      <c r="AC29" s="49" t="s">
        <v>90</v>
      </c>
      <c r="AD29" s="49" t="s">
        <v>90</v>
      </c>
      <c r="AE29" s="49" t="s">
        <v>90</v>
      </c>
      <c r="AF29" s="127" t="s">
        <v>90</v>
      </c>
      <c r="AG29" s="127">
        <v>39506340</v>
      </c>
      <c r="AH29" s="50">
        <f t="shared" si="9"/>
        <v>1280</v>
      </c>
      <c r="AI29" s="51">
        <f t="shared" si="8"/>
        <v>237.12486105965175</v>
      </c>
      <c r="AJ29" s="108">
        <v>0</v>
      </c>
      <c r="AK29" s="108">
        <v>1</v>
      </c>
      <c r="AL29" s="108">
        <v>1</v>
      </c>
      <c r="AM29" s="108">
        <v>1</v>
      </c>
      <c r="AN29" s="108">
        <v>1</v>
      </c>
      <c r="AO29" s="108">
        <v>0</v>
      </c>
      <c r="AP29" s="128">
        <v>8946198</v>
      </c>
      <c r="AQ29" s="128">
        <f t="shared" si="1"/>
        <v>0</v>
      </c>
      <c r="AR29" s="52"/>
      <c r="AS29" s="53" t="s">
        <v>113</v>
      </c>
      <c r="AY29" s="111"/>
    </row>
    <row r="30" spans="1:51" x14ac:dyDescent="0.25">
      <c r="B30" s="41">
        <v>2.7916666666666701</v>
      </c>
      <c r="C30" s="41">
        <v>0.83333333333333703</v>
      </c>
      <c r="D30" s="123">
        <v>9</v>
      </c>
      <c r="E30" s="42">
        <f t="shared" si="2"/>
        <v>6.3380281690140849</v>
      </c>
      <c r="F30" s="110">
        <v>76</v>
      </c>
      <c r="G30" s="42">
        <f t="shared" si="3"/>
        <v>53.521126760563384</v>
      </c>
      <c r="H30" s="43" t="s">
        <v>88</v>
      </c>
      <c r="I30" s="43">
        <f t="shared" si="4"/>
        <v>50</v>
      </c>
      <c r="J30" s="44">
        <f t="shared" si="13"/>
        <v>51.408450704225352</v>
      </c>
      <c r="K30" s="43">
        <f t="shared" si="12"/>
        <v>55.633802816901408</v>
      </c>
      <c r="L30" s="45">
        <v>18</v>
      </c>
      <c r="M30" s="46" t="s">
        <v>100</v>
      </c>
      <c r="N30" s="46">
        <v>16.600000000000001</v>
      </c>
      <c r="O30" s="124">
        <v>101</v>
      </c>
      <c r="P30" s="124">
        <v>120</v>
      </c>
      <c r="Q30" s="124">
        <v>47727545</v>
      </c>
      <c r="R30" s="47">
        <f t="shared" si="5"/>
        <v>5317</v>
      </c>
      <c r="S30" s="48">
        <f t="shared" si="6"/>
        <v>127.608</v>
      </c>
      <c r="T30" s="48">
        <f t="shared" si="7"/>
        <v>5.3170000000000002</v>
      </c>
      <c r="U30" s="125">
        <v>2.9</v>
      </c>
      <c r="V30" s="125">
        <f t="shared" si="0"/>
        <v>2.9</v>
      </c>
      <c r="W30" s="126" t="s">
        <v>146</v>
      </c>
      <c r="X30" s="128">
        <v>0</v>
      </c>
      <c r="Y30" s="128">
        <v>1136</v>
      </c>
      <c r="Z30" s="128">
        <v>1187</v>
      </c>
      <c r="AA30" s="128">
        <v>0</v>
      </c>
      <c r="AB30" s="128">
        <v>1187</v>
      </c>
      <c r="AC30" s="49" t="s">
        <v>90</v>
      </c>
      <c r="AD30" s="49" t="s">
        <v>90</v>
      </c>
      <c r="AE30" s="49" t="s">
        <v>90</v>
      </c>
      <c r="AF30" s="127" t="s">
        <v>90</v>
      </c>
      <c r="AG30" s="127">
        <v>39507540</v>
      </c>
      <c r="AH30" s="50">
        <f t="shared" si="9"/>
        <v>1200</v>
      </c>
      <c r="AI30" s="51">
        <f t="shared" si="8"/>
        <v>225.6911792364115</v>
      </c>
      <c r="AJ30" s="108">
        <v>0</v>
      </c>
      <c r="AK30" s="108">
        <v>1</v>
      </c>
      <c r="AL30" s="108">
        <v>1</v>
      </c>
      <c r="AM30" s="108">
        <v>0</v>
      </c>
      <c r="AN30" s="108">
        <v>1</v>
      </c>
      <c r="AO30" s="108">
        <v>0</v>
      </c>
      <c r="AP30" s="128">
        <v>8946198</v>
      </c>
      <c r="AQ30" s="128">
        <f t="shared" si="1"/>
        <v>0</v>
      </c>
      <c r="AR30" s="52"/>
      <c r="AS30" s="53" t="s">
        <v>113</v>
      </c>
      <c r="AV30" s="356" t="s">
        <v>117</v>
      </c>
      <c r="AW30" s="356"/>
      <c r="AY30" s="111"/>
    </row>
    <row r="31" spans="1:51" x14ac:dyDescent="0.25">
      <c r="B31" s="41">
        <v>2.8333333333333299</v>
      </c>
      <c r="C31" s="41">
        <v>0.875000000000004</v>
      </c>
      <c r="D31" s="123">
        <v>11</v>
      </c>
      <c r="E31" s="42">
        <f t="shared" si="2"/>
        <v>7.746478873239437</v>
      </c>
      <c r="F31" s="110">
        <v>76</v>
      </c>
      <c r="G31" s="42">
        <f t="shared" si="3"/>
        <v>53.521126760563384</v>
      </c>
      <c r="H31" s="43" t="s">
        <v>88</v>
      </c>
      <c r="I31" s="43">
        <f t="shared" si="4"/>
        <v>50</v>
      </c>
      <c r="J31" s="44">
        <f t="shared" si="13"/>
        <v>51.408450704225352</v>
      </c>
      <c r="K31" s="43">
        <f t="shared" si="12"/>
        <v>55.633802816901408</v>
      </c>
      <c r="L31" s="45">
        <v>18</v>
      </c>
      <c r="M31" s="46" t="s">
        <v>100</v>
      </c>
      <c r="N31" s="46">
        <v>16.100000000000001</v>
      </c>
      <c r="O31" s="124">
        <v>101</v>
      </c>
      <c r="P31" s="124">
        <v>121</v>
      </c>
      <c r="Q31" s="124">
        <v>47732473</v>
      </c>
      <c r="R31" s="47">
        <f t="shared" si="5"/>
        <v>4928</v>
      </c>
      <c r="S31" s="48">
        <f t="shared" si="6"/>
        <v>118.27200000000001</v>
      </c>
      <c r="T31" s="48">
        <f t="shared" si="7"/>
        <v>4.9279999999999999</v>
      </c>
      <c r="U31" s="125">
        <v>2.1</v>
      </c>
      <c r="V31" s="125">
        <f t="shared" si="0"/>
        <v>2.1</v>
      </c>
      <c r="W31" s="126" t="s">
        <v>146</v>
      </c>
      <c r="X31" s="128">
        <v>0</v>
      </c>
      <c r="Y31" s="128">
        <v>1136</v>
      </c>
      <c r="Z31" s="128">
        <v>1187</v>
      </c>
      <c r="AA31" s="128">
        <v>0</v>
      </c>
      <c r="AB31" s="128">
        <v>1187</v>
      </c>
      <c r="AC31" s="49" t="s">
        <v>90</v>
      </c>
      <c r="AD31" s="49" t="s">
        <v>90</v>
      </c>
      <c r="AE31" s="49" t="s">
        <v>90</v>
      </c>
      <c r="AF31" s="127" t="s">
        <v>90</v>
      </c>
      <c r="AG31" s="127">
        <v>39508580</v>
      </c>
      <c r="AH31" s="50">
        <f t="shared" si="9"/>
        <v>1040</v>
      </c>
      <c r="AI31" s="51">
        <f t="shared" si="8"/>
        <v>211.03896103896105</v>
      </c>
      <c r="AJ31" s="108">
        <v>0</v>
      </c>
      <c r="AK31" s="108">
        <v>1</v>
      </c>
      <c r="AL31" s="108">
        <v>1</v>
      </c>
      <c r="AM31" s="108">
        <v>0</v>
      </c>
      <c r="AN31" s="108">
        <v>1</v>
      </c>
      <c r="AO31" s="108">
        <v>0</v>
      </c>
      <c r="AP31" s="128">
        <v>8946198</v>
      </c>
      <c r="AQ31" s="128">
        <f t="shared" si="1"/>
        <v>0</v>
      </c>
      <c r="AR31" s="52"/>
      <c r="AS31" s="53" t="s">
        <v>113</v>
      </c>
      <c r="AV31" s="60" t="s">
        <v>29</v>
      </c>
      <c r="AW31" s="60" t="s">
        <v>74</v>
      </c>
      <c r="AY31" s="111"/>
    </row>
    <row r="32" spans="1:51" x14ac:dyDescent="0.25">
      <c r="B32" s="41">
        <v>2.875</v>
      </c>
      <c r="C32" s="41">
        <v>0.91666666666667096</v>
      </c>
      <c r="D32" s="123">
        <v>11</v>
      </c>
      <c r="E32" s="42">
        <f t="shared" si="2"/>
        <v>7.746478873239437</v>
      </c>
      <c r="F32" s="110">
        <v>76</v>
      </c>
      <c r="G32" s="42">
        <f t="shared" si="3"/>
        <v>53.521126760563384</v>
      </c>
      <c r="H32" s="43" t="s">
        <v>88</v>
      </c>
      <c r="I32" s="43">
        <f t="shared" si="4"/>
        <v>50</v>
      </c>
      <c r="J32" s="44">
        <f t="shared" si="13"/>
        <v>51.408450704225352</v>
      </c>
      <c r="K32" s="43">
        <f t="shared" si="12"/>
        <v>55.633802816901408</v>
      </c>
      <c r="L32" s="45">
        <v>14</v>
      </c>
      <c r="M32" s="46" t="s">
        <v>118</v>
      </c>
      <c r="N32" s="46">
        <v>12.6</v>
      </c>
      <c r="O32" s="124">
        <v>106</v>
      </c>
      <c r="P32" s="124">
        <v>121</v>
      </c>
      <c r="Q32" s="124">
        <v>47737521</v>
      </c>
      <c r="R32" s="47">
        <f t="shared" si="5"/>
        <v>5048</v>
      </c>
      <c r="S32" s="48">
        <f t="shared" si="6"/>
        <v>121.152</v>
      </c>
      <c r="T32" s="48">
        <f t="shared" si="7"/>
        <v>5.048</v>
      </c>
      <c r="U32" s="125">
        <v>1.3</v>
      </c>
      <c r="V32" s="125">
        <f t="shared" si="0"/>
        <v>1.3</v>
      </c>
      <c r="W32" s="126" t="s">
        <v>146</v>
      </c>
      <c r="X32" s="128">
        <v>0</v>
      </c>
      <c r="Y32" s="128">
        <v>1136</v>
      </c>
      <c r="Z32" s="128">
        <v>1188</v>
      </c>
      <c r="AA32" s="128">
        <v>0</v>
      </c>
      <c r="AB32" s="128">
        <v>1188</v>
      </c>
      <c r="AC32" s="49" t="s">
        <v>90</v>
      </c>
      <c r="AD32" s="49" t="s">
        <v>90</v>
      </c>
      <c r="AE32" s="49" t="s">
        <v>90</v>
      </c>
      <c r="AF32" s="127" t="s">
        <v>90</v>
      </c>
      <c r="AG32" s="127">
        <v>39509684</v>
      </c>
      <c r="AH32" s="50">
        <f t="shared" si="9"/>
        <v>1104</v>
      </c>
      <c r="AI32" s="51">
        <f t="shared" si="8"/>
        <v>218.70047543581617</v>
      </c>
      <c r="AJ32" s="108">
        <v>0</v>
      </c>
      <c r="AK32" s="108">
        <v>1</v>
      </c>
      <c r="AL32" s="108">
        <v>1</v>
      </c>
      <c r="AM32" s="108">
        <v>0</v>
      </c>
      <c r="AN32" s="108">
        <v>1</v>
      </c>
      <c r="AO32" s="108">
        <v>0</v>
      </c>
      <c r="AP32" s="128">
        <v>8946198</v>
      </c>
      <c r="AQ32" s="128">
        <f t="shared" si="1"/>
        <v>0</v>
      </c>
      <c r="AR32" s="54">
        <v>1.0900000000000001</v>
      </c>
      <c r="AS32" s="53" t="s">
        <v>113</v>
      </c>
      <c r="AV32" s="61">
        <v>1</v>
      </c>
      <c r="AW32" s="61">
        <f>IFERROR(AV32*VLOOKUP(AV31,AV24:AW28,2,FALSE)/VLOOKUP(AW31,AV24:AW28,2,FALSE),"Enter Unit and Value")</f>
        <v>1.4189189189189189</v>
      </c>
      <c r="AY32" s="111"/>
    </row>
    <row r="33" spans="2:51" x14ac:dyDescent="0.25">
      <c r="B33" s="41">
        <v>2.9166666666666701</v>
      </c>
      <c r="C33" s="41">
        <v>0.95833333333333803</v>
      </c>
      <c r="D33" s="123">
        <v>7</v>
      </c>
      <c r="E33" s="42">
        <f t="shared" si="2"/>
        <v>4.9295774647887329</v>
      </c>
      <c r="F33" s="110">
        <v>66</v>
      </c>
      <c r="G33" s="42">
        <f t="shared" si="3"/>
        <v>46.478873239436624</v>
      </c>
      <c r="H33" s="43" t="s">
        <v>88</v>
      </c>
      <c r="I33" s="43">
        <f>J33-(2/1.42)</f>
        <v>41.549295774647888</v>
      </c>
      <c r="J33" s="44">
        <f t="shared" ref="J33:J34" si="14">(F33-5)/1.42</f>
        <v>42.95774647887324</v>
      </c>
      <c r="K33" s="43">
        <f t="shared" si="12"/>
        <v>47.183098591549296</v>
      </c>
      <c r="L33" s="45">
        <v>14</v>
      </c>
      <c r="M33" s="46" t="s">
        <v>118</v>
      </c>
      <c r="N33" s="46">
        <v>11.9</v>
      </c>
      <c r="O33" s="124">
        <v>132</v>
      </c>
      <c r="P33" s="124">
        <v>91</v>
      </c>
      <c r="Q33" s="124">
        <v>47741450</v>
      </c>
      <c r="R33" s="47">
        <f t="shared" si="5"/>
        <v>3929</v>
      </c>
      <c r="S33" s="48">
        <f t="shared" si="6"/>
        <v>94.296000000000006</v>
      </c>
      <c r="T33" s="48">
        <f t="shared" si="7"/>
        <v>3.9289999999999998</v>
      </c>
      <c r="U33" s="125">
        <v>2.7</v>
      </c>
      <c r="V33" s="125">
        <f t="shared" si="0"/>
        <v>2.7</v>
      </c>
      <c r="W33" s="126" t="s">
        <v>125</v>
      </c>
      <c r="X33" s="128">
        <v>0</v>
      </c>
      <c r="Y33" s="128">
        <v>0</v>
      </c>
      <c r="Z33" s="128">
        <v>1188</v>
      </c>
      <c r="AA33" s="128">
        <v>0</v>
      </c>
      <c r="AB33" s="128">
        <v>1188</v>
      </c>
      <c r="AC33" s="49" t="s">
        <v>90</v>
      </c>
      <c r="AD33" s="49" t="s">
        <v>90</v>
      </c>
      <c r="AE33" s="49" t="s">
        <v>90</v>
      </c>
      <c r="AF33" s="127" t="s">
        <v>90</v>
      </c>
      <c r="AG33" s="127">
        <v>39510544</v>
      </c>
      <c r="AH33" s="50">
        <f t="shared" si="9"/>
        <v>860</v>
      </c>
      <c r="AI33" s="51">
        <f t="shared" si="8"/>
        <v>218.88521252227031</v>
      </c>
      <c r="AJ33" s="108">
        <v>0</v>
      </c>
      <c r="AK33" s="108">
        <v>0</v>
      </c>
      <c r="AL33" s="108">
        <v>1</v>
      </c>
      <c r="AM33" s="108">
        <v>0</v>
      </c>
      <c r="AN33" s="108">
        <v>1</v>
      </c>
      <c r="AO33" s="108">
        <v>0</v>
      </c>
      <c r="AP33" s="128">
        <v>8947778</v>
      </c>
      <c r="AQ33" s="128">
        <f t="shared" si="1"/>
        <v>1580</v>
      </c>
      <c r="AR33" s="52"/>
      <c r="AS33" s="53" t="s">
        <v>113</v>
      </c>
      <c r="AY33" s="111"/>
    </row>
    <row r="34" spans="2:51" x14ac:dyDescent="0.25">
      <c r="B34" s="41">
        <v>2.9583333333333299</v>
      </c>
      <c r="C34" s="41">
        <v>1</v>
      </c>
      <c r="D34" s="123">
        <v>9</v>
      </c>
      <c r="E34" s="42">
        <f t="shared" si="2"/>
        <v>6.3380281690140849</v>
      </c>
      <c r="F34" s="110">
        <v>66</v>
      </c>
      <c r="G34" s="42">
        <f t="shared" si="3"/>
        <v>46.478873239436624</v>
      </c>
      <c r="H34" s="43" t="s">
        <v>88</v>
      </c>
      <c r="I34" s="43">
        <f t="shared" si="4"/>
        <v>41.549295774647888</v>
      </c>
      <c r="J34" s="44">
        <f t="shared" si="14"/>
        <v>42.95774647887324</v>
      </c>
      <c r="K34" s="43">
        <f t="shared" si="12"/>
        <v>47.183098591549296</v>
      </c>
      <c r="L34" s="45">
        <v>14</v>
      </c>
      <c r="M34" s="46" t="s">
        <v>118</v>
      </c>
      <c r="N34" s="62">
        <v>11.5</v>
      </c>
      <c r="O34" s="124">
        <v>130</v>
      </c>
      <c r="P34" s="124">
        <v>83</v>
      </c>
      <c r="Q34" s="124">
        <v>47744972</v>
      </c>
      <c r="R34" s="47">
        <f t="shared" si="5"/>
        <v>3522</v>
      </c>
      <c r="S34" s="48">
        <f t="shared" si="6"/>
        <v>84.528000000000006</v>
      </c>
      <c r="T34" s="48">
        <f t="shared" si="7"/>
        <v>3.5219999999999998</v>
      </c>
      <c r="U34" s="125">
        <v>5</v>
      </c>
      <c r="V34" s="125">
        <f t="shared" si="0"/>
        <v>5</v>
      </c>
      <c r="W34" s="126" t="s">
        <v>125</v>
      </c>
      <c r="X34" s="128">
        <v>0</v>
      </c>
      <c r="Y34" s="128">
        <v>0</v>
      </c>
      <c r="Z34" s="128">
        <v>1096</v>
      </c>
      <c r="AA34" s="128">
        <v>0</v>
      </c>
      <c r="AB34" s="128">
        <v>1096</v>
      </c>
      <c r="AC34" s="49" t="s">
        <v>90</v>
      </c>
      <c r="AD34" s="49" t="s">
        <v>90</v>
      </c>
      <c r="AE34" s="49" t="s">
        <v>90</v>
      </c>
      <c r="AF34" s="127" t="s">
        <v>90</v>
      </c>
      <c r="AG34" s="127">
        <v>39511236</v>
      </c>
      <c r="AH34" s="50">
        <f t="shared" si="9"/>
        <v>692</v>
      </c>
      <c r="AI34" s="51">
        <f t="shared" si="8"/>
        <v>196.47927314026123</v>
      </c>
      <c r="AJ34" s="108">
        <v>0</v>
      </c>
      <c r="AK34" s="108">
        <v>0</v>
      </c>
      <c r="AL34" s="108">
        <v>1</v>
      </c>
      <c r="AM34" s="108">
        <v>0</v>
      </c>
      <c r="AN34" s="108">
        <v>1</v>
      </c>
      <c r="AO34" s="108">
        <v>0</v>
      </c>
      <c r="AP34" s="128">
        <v>8949698</v>
      </c>
      <c r="AQ34" s="128">
        <f t="shared" si="1"/>
        <v>1920</v>
      </c>
      <c r="AR34" s="52"/>
      <c r="AS34" s="53" t="s">
        <v>113</v>
      </c>
      <c r="AV34" s="57" t="s">
        <v>119</v>
      </c>
      <c r="AW34" s="63" t="s">
        <v>30</v>
      </c>
      <c r="AY34" s="111"/>
    </row>
    <row r="35" spans="2:51" x14ac:dyDescent="0.25">
      <c r="B35" s="102"/>
      <c r="C35" s="103"/>
      <c r="D35" s="102"/>
      <c r="E35" s="105"/>
      <c r="F35" s="105"/>
      <c r="G35" s="106"/>
      <c r="H35" s="104"/>
      <c r="I35" s="105"/>
      <c r="J35" s="105"/>
      <c r="K35" s="106"/>
      <c r="L35" s="357" t="s">
        <v>120</v>
      </c>
      <c r="M35" s="358"/>
      <c r="N35" s="359"/>
      <c r="O35" s="64"/>
      <c r="P35" s="64">
        <f>AVERAGE(P11:P34)</f>
        <v>123.41666666666667</v>
      </c>
      <c r="Q35" s="65">
        <f>Q34-Q10</f>
        <v>122791</v>
      </c>
      <c r="R35" s="66">
        <f>SUM(R11:R34)</f>
        <v>122791</v>
      </c>
      <c r="S35" s="67">
        <f>AVERAGE(S11:S34)</f>
        <v>122.79099999999998</v>
      </c>
      <c r="T35" s="67">
        <f>SUM(T11:T34)</f>
        <v>122.79099999999998</v>
      </c>
      <c r="U35" s="104"/>
      <c r="V35" s="104"/>
      <c r="W35" s="58"/>
      <c r="X35" s="96"/>
      <c r="Y35" s="97"/>
      <c r="Z35" s="97"/>
      <c r="AA35" s="97"/>
      <c r="AB35" s="98"/>
      <c r="AC35" s="96"/>
      <c r="AD35" s="97"/>
      <c r="AE35" s="98"/>
      <c r="AF35" s="99"/>
      <c r="AG35" s="68"/>
      <c r="AH35" s="69">
        <f>SUM(AH11:AH34)</f>
        <v>26860</v>
      </c>
      <c r="AI35" s="70">
        <f>$AH$35/$T35</f>
        <v>218.74567354284926</v>
      </c>
      <c r="AJ35" s="99"/>
      <c r="AK35" s="100"/>
      <c r="AL35" s="100"/>
      <c r="AM35" s="100"/>
      <c r="AN35" s="101"/>
      <c r="AO35" s="71"/>
      <c r="AP35" s="72">
        <f>AP34-AP10</f>
        <v>8108</v>
      </c>
      <c r="AQ35" s="73">
        <f>SUM(AQ11:AQ34)</f>
        <v>8108</v>
      </c>
      <c r="AR35" s="74">
        <f>AVERAGE(AR11:AR34)</f>
        <v>1.1366666666666665</v>
      </c>
      <c r="AS35" s="71"/>
      <c r="AV35" s="75" t="s">
        <v>30</v>
      </c>
      <c r="AW35" s="75">
        <v>1</v>
      </c>
      <c r="AY35" s="111"/>
    </row>
    <row r="36" spans="2:51" x14ac:dyDescent="0.25">
      <c r="B36" s="76"/>
      <c r="C36" s="76"/>
      <c r="D36" s="76"/>
      <c r="E36" s="77"/>
      <c r="F36" s="77"/>
      <c r="G36" s="77"/>
      <c r="H36" s="77"/>
      <c r="I36" s="78"/>
      <c r="J36" s="78"/>
      <c r="K36" s="78"/>
      <c r="L36" s="109"/>
      <c r="M36" s="109"/>
      <c r="N36" s="109"/>
      <c r="O36" s="109"/>
      <c r="P36" s="109"/>
      <c r="Q36" s="88"/>
      <c r="R36" s="109"/>
      <c r="S36" s="109"/>
      <c r="T36" s="109"/>
      <c r="U36" s="79"/>
      <c r="V36" s="79"/>
      <c r="W36" s="109"/>
      <c r="X36" s="109"/>
      <c r="Y36" s="109"/>
      <c r="Z36" s="112"/>
      <c r="AA36" s="109"/>
      <c r="AB36" s="109"/>
      <c r="AC36" s="109"/>
      <c r="AD36" s="109"/>
      <c r="AE36" s="109"/>
      <c r="AH36" s="80"/>
      <c r="AM36" s="109"/>
      <c r="AN36" s="109"/>
      <c r="AO36" s="109"/>
      <c r="AP36" s="109"/>
      <c r="AQ36" s="109"/>
      <c r="AR36" s="109"/>
      <c r="AV36" s="75" t="s">
        <v>121</v>
      </c>
      <c r="AW36" s="75">
        <v>41.67</v>
      </c>
      <c r="AY36" s="111"/>
    </row>
    <row r="37" spans="2:51" x14ac:dyDescent="0.25">
      <c r="B37" s="89" t="s">
        <v>122</v>
      </c>
      <c r="C37" s="89"/>
      <c r="D37" s="89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117"/>
      <c r="R37" s="88"/>
      <c r="S37" s="88"/>
      <c r="T37" s="88"/>
      <c r="U37" s="88"/>
      <c r="V37" s="88"/>
      <c r="W37" s="112"/>
      <c r="X37" s="112"/>
      <c r="Y37" s="112"/>
      <c r="Z37" s="112"/>
      <c r="AA37" s="112"/>
      <c r="AB37" s="112"/>
      <c r="AC37" s="112"/>
      <c r="AD37" s="112"/>
      <c r="AE37" s="112"/>
      <c r="AM37" s="21"/>
      <c r="AN37" s="109"/>
      <c r="AO37" s="109"/>
      <c r="AP37" s="109"/>
      <c r="AQ37" s="109"/>
      <c r="AR37" s="112"/>
      <c r="AV37" s="75" t="s">
        <v>123</v>
      </c>
      <c r="AW37" s="75">
        <v>11.574999999999999</v>
      </c>
      <c r="AY37" s="111"/>
    </row>
    <row r="38" spans="2:51" x14ac:dyDescent="0.25">
      <c r="B38" s="87" t="s">
        <v>124</v>
      </c>
      <c r="C38" s="116"/>
      <c r="D38" s="116"/>
      <c r="E38" s="116"/>
      <c r="F38" s="116"/>
      <c r="G38" s="116"/>
      <c r="H38" s="116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88"/>
      <c r="T38" s="88"/>
      <c r="U38" s="88"/>
      <c r="V38" s="88"/>
      <c r="W38" s="112"/>
      <c r="X38" s="112"/>
      <c r="Y38" s="112"/>
      <c r="Z38" s="112"/>
      <c r="AA38" s="112"/>
      <c r="AB38" s="112"/>
      <c r="AC38" s="112"/>
      <c r="AD38" s="112"/>
      <c r="AE38" s="112"/>
      <c r="AM38" s="21"/>
      <c r="AN38" s="109"/>
      <c r="AO38" s="109"/>
      <c r="AP38" s="109"/>
      <c r="AQ38" s="109"/>
      <c r="AR38" s="112"/>
      <c r="AV38" s="75"/>
      <c r="AW38" s="75"/>
      <c r="AY38" s="111"/>
    </row>
    <row r="39" spans="2:51" x14ac:dyDescent="0.25">
      <c r="B39" s="122" t="s">
        <v>127</v>
      </c>
      <c r="C39" s="116"/>
      <c r="D39" s="116"/>
      <c r="E39" s="116"/>
      <c r="F39" s="116"/>
      <c r="G39" s="116"/>
      <c r="H39" s="116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88"/>
      <c r="T39" s="88"/>
      <c r="U39" s="88"/>
      <c r="V39" s="88"/>
      <c r="W39" s="112"/>
      <c r="X39" s="112"/>
      <c r="Y39" s="112"/>
      <c r="Z39" s="112"/>
      <c r="AA39" s="112"/>
      <c r="AB39" s="112"/>
      <c r="AC39" s="112"/>
      <c r="AD39" s="112"/>
      <c r="AE39" s="112"/>
      <c r="AM39" s="21"/>
      <c r="AN39" s="109"/>
      <c r="AO39" s="109"/>
      <c r="AP39" s="109"/>
      <c r="AQ39" s="109"/>
      <c r="AR39" s="112"/>
      <c r="AV39" s="75"/>
      <c r="AW39" s="75"/>
      <c r="AY39" s="111"/>
    </row>
    <row r="40" spans="2:51" x14ac:dyDescent="0.25">
      <c r="B40" s="85" t="s">
        <v>211</v>
      </c>
      <c r="C40" s="116"/>
      <c r="D40" s="116"/>
      <c r="E40" s="116"/>
      <c r="F40" s="116"/>
      <c r="G40" s="116"/>
      <c r="H40" s="116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88"/>
      <c r="T40" s="88"/>
      <c r="U40" s="88"/>
      <c r="V40" s="88"/>
      <c r="W40" s="112"/>
      <c r="X40" s="112"/>
      <c r="Y40" s="112"/>
      <c r="Z40" s="112"/>
      <c r="AA40" s="112"/>
      <c r="AB40" s="112"/>
      <c r="AC40" s="112"/>
      <c r="AD40" s="112"/>
      <c r="AE40" s="112"/>
      <c r="AM40" s="21"/>
      <c r="AN40" s="109"/>
      <c r="AO40" s="109"/>
      <c r="AP40" s="109"/>
      <c r="AQ40" s="109"/>
      <c r="AR40" s="112"/>
      <c r="AV40" s="75"/>
      <c r="AW40" s="75"/>
      <c r="AY40" s="111"/>
    </row>
    <row r="41" spans="2:51" x14ac:dyDescent="0.25">
      <c r="B41" s="86" t="s">
        <v>212</v>
      </c>
      <c r="C41" s="116"/>
      <c r="D41" s="116"/>
      <c r="E41" s="116"/>
      <c r="F41" s="116"/>
      <c r="G41" s="116"/>
      <c r="H41" s="116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9"/>
      <c r="T41" s="119"/>
      <c r="U41" s="119"/>
      <c r="V41" s="119"/>
      <c r="W41" s="112"/>
      <c r="X41" s="112"/>
      <c r="Y41" s="112"/>
      <c r="Z41" s="112"/>
      <c r="AA41" s="112"/>
      <c r="AB41" s="112"/>
      <c r="AC41" s="112"/>
      <c r="AD41" s="112"/>
      <c r="AE41" s="112"/>
      <c r="AM41" s="113"/>
      <c r="AN41" s="113"/>
      <c r="AO41" s="113"/>
      <c r="AP41" s="113"/>
      <c r="AQ41" s="113"/>
      <c r="AR41" s="113"/>
      <c r="AS41" s="114"/>
      <c r="AV41" s="111"/>
      <c r="AW41" s="107"/>
      <c r="AX41" s="107"/>
      <c r="AY41" s="107"/>
    </row>
    <row r="42" spans="2:51" x14ac:dyDescent="0.25">
      <c r="B42" s="122" t="s">
        <v>130</v>
      </c>
      <c r="C42" s="116"/>
      <c r="D42" s="116"/>
      <c r="E42" s="121"/>
      <c r="F42" s="121"/>
      <c r="G42" s="121"/>
      <c r="H42" s="116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9"/>
      <c r="T42" s="119"/>
      <c r="U42" s="119"/>
      <c r="V42" s="119"/>
      <c r="W42" s="112"/>
      <c r="X42" s="112"/>
      <c r="Y42" s="112"/>
      <c r="Z42" s="112"/>
      <c r="AA42" s="112"/>
      <c r="AB42" s="112"/>
      <c r="AC42" s="112"/>
      <c r="AD42" s="112"/>
      <c r="AE42" s="112"/>
      <c r="AM42" s="113"/>
      <c r="AN42" s="113"/>
      <c r="AO42" s="113"/>
      <c r="AP42" s="113"/>
      <c r="AQ42" s="113"/>
      <c r="AR42" s="113"/>
      <c r="AS42" s="114"/>
      <c r="AV42" s="111"/>
      <c r="AW42" s="107"/>
      <c r="AX42" s="107"/>
      <c r="AY42" s="107"/>
    </row>
    <row r="43" spans="2:51" x14ac:dyDescent="0.25">
      <c r="B43" s="122" t="s">
        <v>134</v>
      </c>
      <c r="C43" s="116"/>
      <c r="D43" s="116"/>
      <c r="E43" s="116"/>
      <c r="F43" s="116"/>
      <c r="G43" s="116"/>
      <c r="H43" s="116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9"/>
      <c r="U43" s="119"/>
      <c r="V43" s="119"/>
      <c r="W43" s="112"/>
      <c r="X43" s="112"/>
      <c r="Y43" s="112"/>
      <c r="Z43" s="112"/>
      <c r="AA43" s="112"/>
      <c r="AB43" s="112"/>
      <c r="AC43" s="112"/>
      <c r="AD43" s="112"/>
      <c r="AE43" s="112"/>
      <c r="AM43" s="113"/>
      <c r="AN43" s="113"/>
      <c r="AO43" s="113"/>
      <c r="AP43" s="113"/>
      <c r="AQ43" s="113"/>
      <c r="AR43" s="113"/>
      <c r="AS43" s="114"/>
      <c r="AV43" s="111"/>
      <c r="AW43" s="107"/>
      <c r="AX43" s="107"/>
      <c r="AY43" s="107"/>
    </row>
    <row r="44" spans="2:51" x14ac:dyDescent="0.25">
      <c r="B44" s="91" t="s">
        <v>144</v>
      </c>
      <c r="C44" s="116"/>
      <c r="D44" s="116"/>
      <c r="E44" s="116"/>
      <c r="F44" s="116"/>
      <c r="G44" s="116"/>
      <c r="H44" s="116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20"/>
      <c r="T44" s="119"/>
      <c r="U44" s="119"/>
      <c r="V44" s="119"/>
      <c r="W44" s="112"/>
      <c r="X44" s="112"/>
      <c r="Y44" s="112"/>
      <c r="Z44" s="112"/>
      <c r="AA44" s="112"/>
      <c r="AB44" s="112"/>
      <c r="AC44" s="112"/>
      <c r="AD44" s="112"/>
      <c r="AE44" s="112"/>
      <c r="AM44" s="113"/>
      <c r="AN44" s="113"/>
      <c r="AO44" s="113"/>
      <c r="AP44" s="113"/>
      <c r="AQ44" s="113"/>
      <c r="AR44" s="113"/>
      <c r="AS44" s="114"/>
      <c r="AV44" s="111"/>
      <c r="AW44" s="107"/>
      <c r="AX44" s="107"/>
      <c r="AY44" s="107"/>
    </row>
    <row r="45" spans="2:51" x14ac:dyDescent="0.25">
      <c r="B45" s="91" t="s">
        <v>143</v>
      </c>
      <c r="C45" s="116"/>
      <c r="D45" s="116"/>
      <c r="E45" s="116"/>
      <c r="F45" s="116"/>
      <c r="G45" s="116"/>
      <c r="H45" s="116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20"/>
      <c r="T45" s="119"/>
      <c r="U45" s="119"/>
      <c r="V45" s="119"/>
      <c r="W45" s="112"/>
      <c r="X45" s="112"/>
      <c r="Y45" s="112"/>
      <c r="Z45" s="112"/>
      <c r="AA45" s="112"/>
      <c r="AB45" s="112"/>
      <c r="AC45" s="112"/>
      <c r="AD45" s="112"/>
      <c r="AE45" s="112"/>
      <c r="AM45" s="113"/>
      <c r="AN45" s="113"/>
      <c r="AO45" s="113"/>
      <c r="AP45" s="113"/>
      <c r="AQ45" s="113"/>
      <c r="AR45" s="113"/>
      <c r="AS45" s="114"/>
      <c r="AV45" s="111"/>
      <c r="AW45" s="107"/>
      <c r="AX45" s="107"/>
      <c r="AY45" s="107"/>
    </row>
    <row r="46" spans="2:51" x14ac:dyDescent="0.25">
      <c r="B46" s="122" t="s">
        <v>214</v>
      </c>
      <c r="C46" s="116"/>
      <c r="D46" s="116"/>
      <c r="E46" s="116"/>
      <c r="F46" s="116"/>
      <c r="G46" s="116"/>
      <c r="H46" s="116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20"/>
      <c r="T46" s="119"/>
      <c r="U46" s="119"/>
      <c r="V46" s="119"/>
      <c r="W46" s="112"/>
      <c r="X46" s="112"/>
      <c r="Y46" s="112"/>
      <c r="Z46" s="112"/>
      <c r="AA46" s="112"/>
      <c r="AB46" s="112"/>
      <c r="AC46" s="112"/>
      <c r="AD46" s="112"/>
      <c r="AE46" s="112"/>
      <c r="AM46" s="113"/>
      <c r="AN46" s="113"/>
      <c r="AO46" s="113"/>
      <c r="AP46" s="113"/>
      <c r="AQ46" s="113"/>
      <c r="AR46" s="113"/>
      <c r="AS46" s="114"/>
      <c r="AV46" s="111"/>
      <c r="AW46" s="107"/>
      <c r="AX46" s="107"/>
      <c r="AY46" s="107"/>
    </row>
    <row r="47" spans="2:51" x14ac:dyDescent="0.25">
      <c r="B47" s="122" t="s">
        <v>135</v>
      </c>
      <c r="C47" s="116"/>
      <c r="D47" s="116"/>
      <c r="E47" s="116"/>
      <c r="F47" s="116"/>
      <c r="G47" s="116"/>
      <c r="H47" s="116"/>
      <c r="I47" s="117"/>
      <c r="J47" s="117"/>
      <c r="K47" s="117"/>
      <c r="L47" s="117"/>
      <c r="M47" s="117"/>
      <c r="N47" s="117"/>
      <c r="O47" s="117"/>
      <c r="P47" s="117"/>
      <c r="Q47" s="120"/>
      <c r="R47" s="117"/>
      <c r="S47" s="120"/>
      <c r="T47" s="119"/>
      <c r="U47" s="119"/>
      <c r="V47" s="119"/>
      <c r="W47" s="112"/>
      <c r="X47" s="112"/>
      <c r="Y47" s="112"/>
      <c r="Z47" s="112"/>
      <c r="AA47" s="112"/>
      <c r="AB47" s="112"/>
      <c r="AC47" s="112"/>
      <c r="AD47" s="112"/>
      <c r="AE47" s="112"/>
      <c r="AM47" s="113"/>
      <c r="AN47" s="113"/>
      <c r="AO47" s="113"/>
      <c r="AP47" s="113"/>
      <c r="AQ47" s="113"/>
      <c r="AR47" s="113"/>
      <c r="AS47" s="114"/>
      <c r="AV47" s="111"/>
      <c r="AW47" s="107"/>
      <c r="AX47" s="107"/>
      <c r="AY47" s="107"/>
    </row>
    <row r="48" spans="2:51" x14ac:dyDescent="0.25">
      <c r="B48" s="122" t="s">
        <v>136</v>
      </c>
      <c r="C48" s="116"/>
      <c r="D48" s="116"/>
      <c r="E48" s="116"/>
      <c r="F48" s="116"/>
      <c r="G48" s="117"/>
      <c r="H48" s="117"/>
      <c r="I48" s="117"/>
      <c r="J48" s="117"/>
      <c r="K48" s="117"/>
      <c r="L48" s="117"/>
      <c r="M48" s="117"/>
      <c r="N48" s="117"/>
      <c r="O48" s="117"/>
      <c r="P48" s="117"/>
      <c r="Q48" s="119"/>
      <c r="R48" s="119"/>
      <c r="S48" s="119"/>
      <c r="T48" s="137"/>
      <c r="U48" s="112"/>
      <c r="V48" s="112"/>
      <c r="W48" s="112"/>
      <c r="X48" s="112"/>
      <c r="Y48" s="112"/>
      <c r="Z48" s="112"/>
      <c r="AA48" s="112"/>
      <c r="AB48" s="112"/>
      <c r="AC48" s="112"/>
      <c r="AK48" s="113"/>
      <c r="AL48" s="113"/>
      <c r="AM48" s="113"/>
      <c r="AN48" s="113"/>
      <c r="AO48" s="113"/>
      <c r="AP48" s="113"/>
      <c r="AQ48" s="114"/>
      <c r="AR48" s="109"/>
      <c r="AS48" s="109"/>
      <c r="AT48" s="111"/>
      <c r="AU48" s="107"/>
      <c r="AV48" s="107"/>
      <c r="AW48" s="107"/>
      <c r="AX48" s="107"/>
      <c r="AY48" s="107"/>
    </row>
    <row r="49" spans="2:51" x14ac:dyDescent="0.25">
      <c r="B49" s="122" t="s">
        <v>137</v>
      </c>
      <c r="C49" s="129"/>
      <c r="D49" s="129"/>
      <c r="E49" s="129"/>
      <c r="F49" s="130"/>
      <c r="G49" s="117"/>
      <c r="H49" s="117"/>
      <c r="I49" s="117"/>
      <c r="J49" s="117"/>
      <c r="K49" s="117"/>
      <c r="L49" s="117"/>
      <c r="M49" s="117"/>
      <c r="N49" s="117"/>
      <c r="O49" s="117"/>
      <c r="P49" s="120"/>
      <c r="Q49" s="119"/>
      <c r="R49" s="119"/>
      <c r="S49" s="119"/>
      <c r="T49" s="112"/>
      <c r="U49" s="112"/>
      <c r="V49" s="112"/>
      <c r="W49" s="112"/>
      <c r="X49" s="112"/>
      <c r="Y49" s="112"/>
      <c r="Z49" s="112"/>
      <c r="AA49" s="112"/>
      <c r="AB49" s="112"/>
      <c r="AJ49" s="113"/>
      <c r="AK49" s="113"/>
      <c r="AL49" s="113"/>
      <c r="AM49" s="113"/>
      <c r="AN49" s="113"/>
      <c r="AO49" s="113"/>
      <c r="AP49" s="114"/>
      <c r="AQ49" s="109"/>
      <c r="AR49" s="109"/>
      <c r="AS49" s="111"/>
      <c r="AT49" s="107"/>
      <c r="AU49" s="107"/>
      <c r="AV49" s="107"/>
      <c r="AW49" s="107"/>
      <c r="AX49" s="107"/>
      <c r="AY49" s="107"/>
    </row>
    <row r="50" spans="2:51" x14ac:dyDescent="0.25">
      <c r="B50" s="91" t="s">
        <v>213</v>
      </c>
      <c r="C50" s="129"/>
      <c r="D50" s="129"/>
      <c r="E50" s="129"/>
      <c r="F50" s="130"/>
      <c r="G50" s="117"/>
      <c r="H50" s="117"/>
      <c r="I50" s="117"/>
      <c r="J50" s="117"/>
      <c r="K50" s="117"/>
      <c r="L50" s="117"/>
      <c r="M50" s="117"/>
      <c r="N50" s="117"/>
      <c r="O50" s="117"/>
      <c r="P50" s="120"/>
      <c r="Q50" s="117"/>
      <c r="R50" s="119"/>
      <c r="S50" s="119"/>
      <c r="T50" s="112"/>
      <c r="U50" s="112"/>
      <c r="V50" s="112"/>
      <c r="W50" s="112"/>
      <c r="X50" s="112"/>
      <c r="Y50" s="112"/>
      <c r="Z50" s="112"/>
      <c r="AA50" s="112"/>
      <c r="AB50" s="112"/>
      <c r="AJ50" s="113"/>
      <c r="AK50" s="113"/>
      <c r="AL50" s="113"/>
      <c r="AM50" s="113"/>
      <c r="AN50" s="113"/>
      <c r="AO50" s="113"/>
      <c r="AP50" s="114"/>
      <c r="AQ50" s="109"/>
      <c r="AR50" s="109"/>
      <c r="AS50" s="111"/>
      <c r="AT50" s="107"/>
      <c r="AU50" s="107"/>
      <c r="AV50" s="107"/>
      <c r="AW50" s="107"/>
      <c r="AX50" s="107"/>
      <c r="AY50" s="107"/>
    </row>
    <row r="51" spans="2:51" x14ac:dyDescent="0.25">
      <c r="B51" s="122" t="s">
        <v>138</v>
      </c>
      <c r="C51" s="116"/>
      <c r="D51" s="116"/>
      <c r="E51" s="116"/>
      <c r="F51" s="116"/>
      <c r="G51" s="116"/>
      <c r="H51" s="116"/>
      <c r="I51" s="116"/>
      <c r="J51" s="117"/>
      <c r="K51" s="117"/>
      <c r="L51" s="117"/>
      <c r="M51" s="117"/>
      <c r="N51" s="117"/>
      <c r="O51" s="117"/>
      <c r="P51" s="117"/>
      <c r="Q51" s="117"/>
      <c r="R51" s="117"/>
      <c r="S51" s="120"/>
      <c r="T51" s="119"/>
      <c r="U51" s="119"/>
      <c r="V51" s="119"/>
      <c r="W51" s="112"/>
      <c r="X51" s="112"/>
      <c r="Y51" s="112"/>
      <c r="Z51" s="112"/>
      <c r="AA51" s="112"/>
      <c r="AB51" s="112"/>
      <c r="AC51" s="112"/>
      <c r="AD51" s="112"/>
      <c r="AE51" s="112"/>
      <c r="AM51" s="113"/>
      <c r="AN51" s="113"/>
      <c r="AO51" s="113"/>
      <c r="AP51" s="113"/>
      <c r="AQ51" s="113"/>
      <c r="AR51" s="113"/>
      <c r="AS51" s="114"/>
      <c r="AV51" s="111"/>
      <c r="AW51" s="107"/>
      <c r="AX51" s="107"/>
      <c r="AY51" s="107"/>
    </row>
    <row r="52" spans="2:51" x14ac:dyDescent="0.25">
      <c r="B52" s="118" t="s">
        <v>139</v>
      </c>
      <c r="C52" s="116"/>
      <c r="D52" s="116"/>
      <c r="E52" s="116"/>
      <c r="F52" s="116"/>
      <c r="G52" s="116"/>
      <c r="H52" s="116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20"/>
      <c r="T52" s="119"/>
      <c r="U52" s="119"/>
      <c r="V52" s="119"/>
      <c r="W52" s="112"/>
      <c r="X52" s="112"/>
      <c r="Y52" s="112"/>
      <c r="Z52" s="112"/>
      <c r="AA52" s="112"/>
      <c r="AB52" s="112"/>
      <c r="AC52" s="112"/>
      <c r="AD52" s="112"/>
      <c r="AE52" s="112"/>
      <c r="AM52" s="113"/>
      <c r="AN52" s="113"/>
      <c r="AO52" s="113"/>
      <c r="AP52" s="113"/>
      <c r="AQ52" s="113"/>
      <c r="AR52" s="113"/>
      <c r="AS52" s="114"/>
      <c r="AV52" s="111"/>
      <c r="AW52" s="107"/>
      <c r="AX52" s="107"/>
      <c r="AY52" s="107"/>
    </row>
    <row r="53" spans="2:51" x14ac:dyDescent="0.25">
      <c r="B53" s="91" t="s">
        <v>150</v>
      </c>
      <c r="C53" s="116"/>
      <c r="D53" s="116"/>
      <c r="E53" s="116"/>
      <c r="F53" s="116"/>
      <c r="G53" s="116"/>
      <c r="H53" s="116"/>
      <c r="I53" s="116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19"/>
      <c r="U53" s="119"/>
      <c r="V53" s="119"/>
      <c r="W53" s="112"/>
      <c r="X53" s="112"/>
      <c r="Y53" s="112"/>
      <c r="Z53" s="112"/>
      <c r="AA53" s="112"/>
      <c r="AB53" s="112"/>
      <c r="AC53" s="112"/>
      <c r="AD53" s="112"/>
      <c r="AE53" s="112"/>
      <c r="AM53" s="113"/>
      <c r="AN53" s="113"/>
      <c r="AO53" s="113"/>
      <c r="AP53" s="113"/>
      <c r="AQ53" s="113"/>
      <c r="AR53" s="113"/>
      <c r="AS53" s="114"/>
      <c r="AV53" s="111"/>
      <c r="AW53" s="107"/>
      <c r="AX53" s="107"/>
      <c r="AY53" s="107"/>
    </row>
    <row r="54" spans="2:51" x14ac:dyDescent="0.25">
      <c r="B54" s="95"/>
      <c r="C54" s="122"/>
      <c r="D54" s="116"/>
      <c r="E54" s="94"/>
      <c r="F54" s="116"/>
      <c r="G54" s="116"/>
      <c r="H54" s="116"/>
      <c r="I54" s="116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20"/>
      <c r="U54" s="82"/>
      <c r="V54" s="82"/>
      <c r="W54" s="112"/>
      <c r="X54" s="112"/>
      <c r="Y54" s="112"/>
      <c r="Z54" s="112"/>
      <c r="AA54" s="112"/>
      <c r="AB54" s="112"/>
      <c r="AC54" s="112"/>
      <c r="AD54" s="112"/>
      <c r="AE54" s="112"/>
      <c r="AM54" s="113"/>
      <c r="AN54" s="113"/>
      <c r="AO54" s="113"/>
      <c r="AP54" s="113"/>
      <c r="AQ54" s="113"/>
      <c r="AR54" s="113"/>
      <c r="AS54" s="114"/>
      <c r="AV54" s="111"/>
      <c r="AW54" s="107"/>
      <c r="AX54" s="107"/>
      <c r="AY54" s="107"/>
    </row>
    <row r="55" spans="2:51" x14ac:dyDescent="0.25">
      <c r="B55" s="95"/>
      <c r="C55" s="118"/>
      <c r="D55" s="116"/>
      <c r="E55" s="94"/>
      <c r="F55" s="116"/>
      <c r="G55" s="116"/>
      <c r="H55" s="116"/>
      <c r="I55" s="116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20"/>
      <c r="U55" s="82"/>
      <c r="V55" s="82"/>
      <c r="W55" s="112"/>
      <c r="X55" s="112"/>
      <c r="Y55" s="112"/>
      <c r="Z55" s="92"/>
      <c r="AA55" s="112"/>
      <c r="AB55" s="112"/>
      <c r="AC55" s="112"/>
      <c r="AD55" s="112"/>
      <c r="AE55" s="112"/>
      <c r="AM55" s="113"/>
      <c r="AN55" s="113"/>
      <c r="AO55" s="113"/>
      <c r="AP55" s="113"/>
      <c r="AQ55" s="113"/>
      <c r="AR55" s="113"/>
      <c r="AS55" s="114"/>
      <c r="AV55" s="111"/>
      <c r="AW55" s="107"/>
      <c r="AX55" s="107"/>
      <c r="AY55" s="107"/>
    </row>
    <row r="56" spans="2:51" x14ac:dyDescent="0.25">
      <c r="B56" s="95"/>
      <c r="C56" s="118"/>
      <c r="D56" s="116"/>
      <c r="E56" s="116"/>
      <c r="F56" s="116"/>
      <c r="G56" s="116"/>
      <c r="H56" s="116"/>
      <c r="I56" s="94"/>
      <c r="J56" s="117"/>
      <c r="K56" s="117"/>
      <c r="L56" s="117"/>
      <c r="M56" s="117"/>
      <c r="N56" s="117"/>
      <c r="O56" s="117"/>
      <c r="P56" s="117"/>
      <c r="Q56" s="92"/>
      <c r="R56" s="117"/>
      <c r="S56" s="92"/>
      <c r="T56" s="92"/>
      <c r="U56" s="92"/>
      <c r="V56" s="92"/>
      <c r="W56" s="92"/>
      <c r="X56" s="92"/>
      <c r="Y56" s="92"/>
      <c r="Z56" s="83"/>
      <c r="AA56" s="92"/>
      <c r="AB56" s="92"/>
      <c r="AC56" s="92"/>
      <c r="AD56" s="92"/>
      <c r="AE56" s="92"/>
      <c r="AF56" s="92"/>
      <c r="AG56" s="92"/>
      <c r="AH56" s="92"/>
      <c r="AI56" s="92"/>
      <c r="AJ56" s="92"/>
      <c r="AK56" s="92"/>
      <c r="AL56" s="92"/>
      <c r="AM56" s="92"/>
      <c r="AN56" s="92"/>
      <c r="AO56" s="92"/>
      <c r="AP56" s="92"/>
      <c r="AQ56" s="92"/>
      <c r="AR56" s="92"/>
      <c r="AS56" s="92"/>
      <c r="AT56" s="92"/>
      <c r="AU56" s="92"/>
      <c r="AV56" s="111"/>
      <c r="AW56" s="107"/>
      <c r="AX56" s="107"/>
      <c r="AY56" s="107"/>
    </row>
    <row r="57" spans="2:51" x14ac:dyDescent="0.25">
      <c r="B57" s="95"/>
      <c r="C57" s="115"/>
      <c r="D57" s="116"/>
      <c r="E57" s="116"/>
      <c r="F57" s="116"/>
      <c r="G57" s="116"/>
      <c r="H57" s="116"/>
      <c r="I57" s="94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83"/>
      <c r="X57" s="83"/>
      <c r="Y57" s="83"/>
      <c r="Z57" s="112"/>
      <c r="AA57" s="83"/>
      <c r="AB57" s="83"/>
      <c r="AC57" s="83"/>
      <c r="AD57" s="83"/>
      <c r="AE57" s="83"/>
      <c r="AF57" s="83"/>
      <c r="AG57" s="83"/>
      <c r="AH57" s="83"/>
      <c r="AI57" s="83"/>
      <c r="AJ57" s="83"/>
      <c r="AK57" s="83"/>
      <c r="AL57" s="83"/>
      <c r="AM57" s="83"/>
      <c r="AN57" s="83"/>
      <c r="AO57" s="83"/>
      <c r="AP57" s="83"/>
      <c r="AQ57" s="83"/>
      <c r="AR57" s="83"/>
      <c r="AS57" s="83"/>
      <c r="AT57" s="83"/>
      <c r="AU57" s="83"/>
      <c r="AV57" s="111"/>
      <c r="AW57" s="107"/>
      <c r="AX57" s="107"/>
      <c r="AY57" s="107"/>
    </row>
    <row r="58" spans="2:51" x14ac:dyDescent="0.25">
      <c r="B58" s="95"/>
      <c r="C58" s="115"/>
      <c r="D58" s="94"/>
      <c r="E58" s="116"/>
      <c r="F58" s="116"/>
      <c r="G58" s="116"/>
      <c r="H58" s="116"/>
      <c r="I58" s="116"/>
      <c r="J58" s="92"/>
      <c r="K58" s="92"/>
      <c r="L58" s="92"/>
      <c r="M58" s="92"/>
      <c r="N58" s="92"/>
      <c r="O58" s="92"/>
      <c r="P58" s="92"/>
      <c r="Q58" s="117"/>
      <c r="R58" s="92"/>
      <c r="S58" s="117"/>
      <c r="T58" s="120"/>
      <c r="U58" s="82"/>
      <c r="V58" s="82"/>
      <c r="W58" s="112"/>
      <c r="X58" s="112"/>
      <c r="Y58" s="112"/>
      <c r="Z58" s="112"/>
      <c r="AA58" s="112"/>
      <c r="AB58" s="112"/>
      <c r="AC58" s="112"/>
      <c r="AD58" s="112"/>
      <c r="AE58" s="112"/>
      <c r="AM58" s="113"/>
      <c r="AN58" s="113"/>
      <c r="AO58" s="113"/>
      <c r="AP58" s="113"/>
      <c r="AQ58" s="113"/>
      <c r="AR58" s="113"/>
      <c r="AS58" s="114"/>
      <c r="AV58" s="111"/>
      <c r="AW58" s="107"/>
      <c r="AX58" s="107"/>
      <c r="AY58" s="107"/>
    </row>
    <row r="59" spans="2:51" x14ac:dyDescent="0.25">
      <c r="B59" s="95"/>
      <c r="C59" s="122"/>
      <c r="D59" s="94"/>
      <c r="E59" s="116"/>
      <c r="F59" s="116"/>
      <c r="G59" s="116"/>
      <c r="H59" s="116"/>
      <c r="I59" s="116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20"/>
      <c r="U59" s="82"/>
      <c r="V59" s="82"/>
      <c r="W59" s="112"/>
      <c r="X59" s="112"/>
      <c r="Y59" s="112"/>
      <c r="Z59" s="112"/>
      <c r="AA59" s="112"/>
      <c r="AB59" s="112"/>
      <c r="AC59" s="112"/>
      <c r="AD59" s="112"/>
      <c r="AE59" s="112"/>
      <c r="AM59" s="113"/>
      <c r="AN59" s="113"/>
      <c r="AO59" s="113"/>
      <c r="AP59" s="113"/>
      <c r="AQ59" s="113"/>
      <c r="AR59" s="113"/>
      <c r="AS59" s="114"/>
      <c r="AV59" s="111"/>
      <c r="AW59" s="107"/>
      <c r="AX59" s="107"/>
      <c r="AY59" s="107"/>
    </row>
    <row r="60" spans="2:51" x14ac:dyDescent="0.25">
      <c r="B60" s="1"/>
      <c r="C60" s="122"/>
      <c r="D60" s="116"/>
      <c r="E60" s="94"/>
      <c r="F60" s="116"/>
      <c r="G60" s="94"/>
      <c r="H60" s="94"/>
      <c r="I60" s="116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20"/>
      <c r="U60" s="82"/>
      <c r="V60" s="82"/>
      <c r="W60" s="112"/>
      <c r="X60" s="112"/>
      <c r="Y60" s="112"/>
      <c r="Z60" s="112"/>
      <c r="AA60" s="112"/>
      <c r="AB60" s="112"/>
      <c r="AC60" s="112"/>
      <c r="AD60" s="112"/>
      <c r="AE60" s="112"/>
      <c r="AM60" s="113"/>
      <c r="AN60" s="113"/>
      <c r="AO60" s="113"/>
      <c r="AP60" s="113"/>
      <c r="AQ60" s="113"/>
      <c r="AR60" s="113"/>
      <c r="AS60" s="114"/>
      <c r="AV60" s="111"/>
      <c r="AW60" s="107"/>
      <c r="AX60" s="107"/>
      <c r="AY60" s="107"/>
    </row>
    <row r="61" spans="2:51" x14ac:dyDescent="0.25">
      <c r="B61" s="1"/>
      <c r="C61" s="118"/>
      <c r="D61" s="116"/>
      <c r="E61" s="94"/>
      <c r="F61" s="94"/>
      <c r="G61" s="94"/>
      <c r="H61" s="94"/>
      <c r="I61" s="116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20"/>
      <c r="U61" s="82"/>
      <c r="V61" s="82"/>
      <c r="W61" s="112"/>
      <c r="X61" s="112"/>
      <c r="Y61" s="112"/>
      <c r="Z61" s="112"/>
      <c r="AA61" s="112"/>
      <c r="AB61" s="112"/>
      <c r="AC61" s="112"/>
      <c r="AD61" s="112"/>
      <c r="AE61" s="112"/>
      <c r="AM61" s="113"/>
      <c r="AN61" s="113"/>
      <c r="AO61" s="113"/>
      <c r="AP61" s="113"/>
      <c r="AQ61" s="113"/>
      <c r="AR61" s="113"/>
      <c r="AS61" s="114"/>
      <c r="AV61" s="111"/>
      <c r="AW61" s="107"/>
      <c r="AX61" s="107"/>
      <c r="AY61" s="107"/>
    </row>
    <row r="62" spans="2:51" x14ac:dyDescent="0.25">
      <c r="B62" s="81"/>
      <c r="C62" s="118"/>
      <c r="D62" s="116"/>
      <c r="E62" s="116"/>
      <c r="F62" s="94"/>
      <c r="G62" s="116"/>
      <c r="H62" s="116"/>
      <c r="I62" s="92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20"/>
      <c r="U62" s="82"/>
      <c r="V62" s="82"/>
      <c r="W62" s="112"/>
      <c r="X62" s="112"/>
      <c r="Y62" s="112"/>
      <c r="Z62" s="112"/>
      <c r="AA62" s="112"/>
      <c r="AB62" s="112"/>
      <c r="AC62" s="112"/>
      <c r="AD62" s="112"/>
      <c r="AE62" s="112"/>
      <c r="AM62" s="113"/>
      <c r="AN62" s="113"/>
      <c r="AO62" s="113"/>
      <c r="AP62" s="113"/>
      <c r="AQ62" s="113"/>
      <c r="AR62" s="113"/>
      <c r="AS62" s="114"/>
      <c r="AV62" s="111"/>
      <c r="AW62" s="107"/>
      <c r="AX62" s="107"/>
      <c r="AY62" s="107"/>
    </row>
    <row r="63" spans="2:51" x14ac:dyDescent="0.25">
      <c r="B63" s="81"/>
      <c r="C63" s="92"/>
      <c r="D63" s="116"/>
      <c r="E63" s="116"/>
      <c r="F63" s="116"/>
      <c r="G63" s="116"/>
      <c r="H63" s="116"/>
      <c r="I63" s="92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20"/>
      <c r="U63" s="82"/>
      <c r="V63" s="82"/>
      <c r="W63" s="112"/>
      <c r="X63" s="112"/>
      <c r="Y63" s="112"/>
      <c r="Z63" s="112"/>
      <c r="AA63" s="112"/>
      <c r="AB63" s="112"/>
      <c r="AC63" s="112"/>
      <c r="AD63" s="112"/>
      <c r="AE63" s="112"/>
      <c r="AM63" s="113"/>
      <c r="AN63" s="113"/>
      <c r="AO63" s="113"/>
      <c r="AP63" s="113"/>
      <c r="AQ63" s="113"/>
      <c r="AR63" s="113"/>
      <c r="AS63" s="114"/>
      <c r="AU63" s="107"/>
      <c r="AV63" s="111"/>
      <c r="AW63" s="107"/>
      <c r="AX63" s="107"/>
      <c r="AY63" s="107"/>
    </row>
    <row r="64" spans="2:51" ht="229.5" customHeight="1" x14ac:dyDescent="0.25">
      <c r="B64" s="81"/>
      <c r="C64" s="122"/>
      <c r="D64" s="92"/>
      <c r="E64" s="116"/>
      <c r="F64" s="116"/>
      <c r="G64" s="116"/>
      <c r="H64" s="116"/>
      <c r="I64" s="116"/>
      <c r="J64" s="117"/>
      <c r="K64" s="117"/>
      <c r="L64" s="117"/>
      <c r="M64" s="117"/>
      <c r="N64" s="117"/>
      <c r="O64" s="117"/>
      <c r="P64" s="117"/>
      <c r="R64" s="117"/>
      <c r="S64" s="117"/>
      <c r="T64" s="120"/>
      <c r="U64" s="82"/>
      <c r="V64" s="82"/>
      <c r="W64" s="112"/>
      <c r="X64" s="112"/>
      <c r="Y64" s="112"/>
      <c r="Z64" s="112"/>
      <c r="AA64" s="112"/>
      <c r="AB64" s="112"/>
      <c r="AC64" s="112"/>
      <c r="AD64" s="112"/>
      <c r="AE64" s="112"/>
      <c r="AM64" s="113"/>
      <c r="AN64" s="113"/>
      <c r="AO64" s="113"/>
      <c r="AP64" s="113"/>
      <c r="AQ64" s="113"/>
      <c r="AR64" s="113"/>
      <c r="AS64" s="114"/>
      <c r="AU64" s="107"/>
      <c r="AV64" s="111"/>
      <c r="AW64" s="107"/>
      <c r="AX64" s="107"/>
      <c r="AY64" s="107"/>
    </row>
    <row r="65" spans="1:51" x14ac:dyDescent="0.25">
      <c r="A65" s="112"/>
      <c r="B65" s="81"/>
      <c r="C65" s="118"/>
      <c r="D65" s="92"/>
      <c r="E65" s="116"/>
      <c r="F65" s="116"/>
      <c r="G65" s="116"/>
      <c r="H65" s="116"/>
      <c r="I65" s="113"/>
      <c r="J65" s="113"/>
      <c r="K65" s="113"/>
      <c r="L65" s="113"/>
      <c r="M65" s="113"/>
      <c r="N65" s="113"/>
      <c r="O65" s="114"/>
      <c r="P65" s="109"/>
      <c r="R65" s="111"/>
      <c r="AS65" s="107"/>
      <c r="AT65" s="107"/>
      <c r="AU65" s="107"/>
      <c r="AV65" s="107"/>
      <c r="AW65" s="107"/>
      <c r="AX65" s="107"/>
      <c r="AY65" s="107"/>
    </row>
    <row r="66" spans="1:51" x14ac:dyDescent="0.25">
      <c r="A66" s="112"/>
      <c r="B66" s="92"/>
      <c r="C66" s="122"/>
      <c r="D66" s="116"/>
      <c r="E66" s="92"/>
      <c r="F66" s="116"/>
      <c r="G66" s="92"/>
      <c r="H66" s="92"/>
      <c r="I66" s="113"/>
      <c r="J66" s="113"/>
      <c r="K66" s="113"/>
      <c r="L66" s="113"/>
      <c r="M66" s="113"/>
      <c r="N66" s="113"/>
      <c r="O66" s="114"/>
      <c r="P66" s="109"/>
      <c r="R66" s="109"/>
      <c r="AS66" s="107"/>
      <c r="AT66" s="107"/>
      <c r="AU66" s="107"/>
      <c r="AV66" s="107"/>
      <c r="AW66" s="107"/>
      <c r="AX66" s="107"/>
      <c r="AY66" s="107"/>
    </row>
    <row r="67" spans="1:51" x14ac:dyDescent="0.25">
      <c r="A67" s="112"/>
      <c r="B67" s="92"/>
      <c r="C67" s="90"/>
      <c r="D67" s="116"/>
      <c r="E67" s="92"/>
      <c r="F67" s="92"/>
      <c r="G67" s="92"/>
      <c r="H67" s="92"/>
      <c r="I67" s="113"/>
      <c r="J67" s="113"/>
      <c r="K67" s="113"/>
      <c r="L67" s="113"/>
      <c r="M67" s="113"/>
      <c r="N67" s="113"/>
      <c r="O67" s="114"/>
      <c r="P67" s="109"/>
      <c r="R67" s="109"/>
      <c r="AS67" s="107"/>
      <c r="AT67" s="107"/>
      <c r="AU67" s="107"/>
      <c r="AV67" s="107"/>
      <c r="AW67" s="107"/>
      <c r="AX67" s="107"/>
      <c r="AY67" s="107"/>
    </row>
    <row r="68" spans="1:51" x14ac:dyDescent="0.25">
      <c r="A68" s="112"/>
      <c r="B68" s="81"/>
      <c r="I68" s="113"/>
      <c r="J68" s="113"/>
      <c r="K68" s="113"/>
      <c r="L68" s="113"/>
      <c r="M68" s="113"/>
      <c r="N68" s="113"/>
      <c r="O68" s="114"/>
      <c r="P68" s="109"/>
      <c r="R68" s="109"/>
      <c r="AS68" s="107"/>
      <c r="AT68" s="107"/>
      <c r="AU68" s="107"/>
      <c r="AV68" s="107"/>
      <c r="AW68" s="107"/>
      <c r="AX68" s="107"/>
      <c r="AY68" s="107"/>
    </row>
    <row r="69" spans="1:51" x14ac:dyDescent="0.25">
      <c r="A69" s="112"/>
      <c r="I69" s="113"/>
      <c r="J69" s="113"/>
      <c r="K69" s="113"/>
      <c r="L69" s="113"/>
      <c r="M69" s="113"/>
      <c r="N69" s="113"/>
      <c r="O69" s="114"/>
      <c r="P69" s="109"/>
      <c r="R69" s="109"/>
      <c r="AS69" s="107"/>
      <c r="AT69" s="107"/>
      <c r="AU69" s="107"/>
      <c r="AV69" s="107"/>
      <c r="AW69" s="107"/>
      <c r="AX69" s="107"/>
      <c r="AY69" s="107"/>
    </row>
    <row r="70" spans="1:51" x14ac:dyDescent="0.25">
      <c r="A70" s="112"/>
      <c r="I70" s="113"/>
      <c r="J70" s="113"/>
      <c r="K70" s="113"/>
      <c r="L70" s="113"/>
      <c r="M70" s="113"/>
      <c r="N70" s="113"/>
      <c r="O70" s="114"/>
      <c r="P70" s="109"/>
      <c r="R70" s="109"/>
      <c r="AS70" s="107"/>
      <c r="AT70" s="107"/>
      <c r="AU70" s="107"/>
      <c r="AV70" s="107"/>
      <c r="AW70" s="107"/>
      <c r="AX70" s="107"/>
      <c r="AY70" s="107"/>
    </row>
    <row r="71" spans="1:51" x14ac:dyDescent="0.25">
      <c r="A71" s="112"/>
      <c r="I71" s="113"/>
      <c r="J71" s="113"/>
      <c r="K71" s="113"/>
      <c r="L71" s="113"/>
      <c r="M71" s="113"/>
      <c r="N71" s="113"/>
      <c r="O71" s="114"/>
      <c r="P71" s="109"/>
      <c r="R71" s="83"/>
      <c r="AS71" s="107"/>
      <c r="AT71" s="107"/>
      <c r="AU71" s="107"/>
      <c r="AV71" s="107"/>
      <c r="AW71" s="107"/>
      <c r="AX71" s="107"/>
      <c r="AY71" s="107"/>
    </row>
    <row r="72" spans="1:51" x14ac:dyDescent="0.25">
      <c r="A72" s="112"/>
      <c r="I72" s="113"/>
      <c r="J72" s="113"/>
      <c r="K72" s="113"/>
      <c r="L72" s="113"/>
      <c r="M72" s="113"/>
      <c r="N72" s="113"/>
      <c r="O72" s="114"/>
      <c r="R72" s="109"/>
      <c r="AS72" s="107"/>
      <c r="AT72" s="107"/>
      <c r="AU72" s="107"/>
      <c r="AV72" s="107"/>
      <c r="AW72" s="107"/>
      <c r="AX72" s="107"/>
      <c r="AY72" s="107"/>
    </row>
    <row r="73" spans="1:51" x14ac:dyDescent="0.25">
      <c r="O73" s="114"/>
      <c r="R73" s="109"/>
      <c r="AS73" s="107"/>
      <c r="AT73" s="107"/>
      <c r="AU73" s="107"/>
      <c r="AV73" s="107"/>
      <c r="AW73" s="107"/>
      <c r="AX73" s="107"/>
      <c r="AY73" s="107"/>
    </row>
    <row r="74" spans="1:51" x14ac:dyDescent="0.25">
      <c r="O74" s="114"/>
      <c r="R74" s="109"/>
      <c r="AS74" s="107"/>
      <c r="AT74" s="107"/>
      <c r="AU74" s="107"/>
      <c r="AV74" s="107"/>
      <c r="AW74" s="107"/>
      <c r="AX74" s="107"/>
      <c r="AY74" s="107"/>
    </row>
    <row r="75" spans="1:51" x14ac:dyDescent="0.25">
      <c r="O75" s="114"/>
      <c r="R75" s="109"/>
      <c r="AS75" s="107"/>
      <c r="AT75" s="107"/>
      <c r="AU75" s="107"/>
      <c r="AV75" s="107"/>
      <c r="AW75" s="107"/>
      <c r="AX75" s="107"/>
      <c r="AY75" s="107"/>
    </row>
    <row r="76" spans="1:51" x14ac:dyDescent="0.25">
      <c r="O76" s="114"/>
      <c r="R76" s="109"/>
      <c r="AS76" s="107"/>
      <c r="AT76" s="107"/>
      <c r="AU76" s="107"/>
      <c r="AV76" s="107"/>
      <c r="AW76" s="107"/>
      <c r="AX76" s="107"/>
      <c r="AY76" s="107"/>
    </row>
    <row r="77" spans="1:51" x14ac:dyDescent="0.25">
      <c r="O77" s="114"/>
      <c r="AS77" s="107"/>
      <c r="AT77" s="107"/>
      <c r="AU77" s="107"/>
      <c r="AV77" s="107"/>
      <c r="AW77" s="107"/>
      <c r="AX77" s="107"/>
      <c r="AY77" s="107"/>
    </row>
    <row r="78" spans="1:51" x14ac:dyDescent="0.25">
      <c r="O78" s="114"/>
      <c r="AS78" s="107"/>
      <c r="AT78" s="107"/>
      <c r="AU78" s="107"/>
      <c r="AV78" s="107"/>
      <c r="AW78" s="107"/>
      <c r="AX78" s="107"/>
      <c r="AY78" s="107"/>
    </row>
    <row r="79" spans="1:51" x14ac:dyDescent="0.25">
      <c r="O79" s="114"/>
      <c r="AS79" s="107"/>
      <c r="AT79" s="107"/>
      <c r="AU79" s="107"/>
      <c r="AV79" s="107"/>
      <c r="AW79" s="107"/>
      <c r="AX79" s="107"/>
      <c r="AY79" s="107"/>
    </row>
    <row r="80" spans="1:51" x14ac:dyDescent="0.25">
      <c r="O80" s="114"/>
      <c r="AS80" s="107"/>
      <c r="AT80" s="107"/>
      <c r="AU80" s="107"/>
      <c r="AV80" s="107"/>
      <c r="AW80" s="107"/>
      <c r="AX80" s="107"/>
      <c r="AY80" s="107"/>
    </row>
    <row r="81" spans="15:51" x14ac:dyDescent="0.25">
      <c r="O81" s="114"/>
      <c r="AS81" s="107"/>
      <c r="AT81" s="107"/>
      <c r="AU81" s="107"/>
      <c r="AV81" s="107"/>
      <c r="AW81" s="107"/>
      <c r="AX81" s="107"/>
      <c r="AY81" s="107"/>
    </row>
    <row r="82" spans="15:51" x14ac:dyDescent="0.25">
      <c r="O82" s="114"/>
      <c r="Q82" s="109"/>
      <c r="AS82" s="107"/>
      <c r="AT82" s="107"/>
      <c r="AU82" s="107"/>
      <c r="AV82" s="107"/>
      <c r="AW82" s="107"/>
      <c r="AX82" s="107"/>
      <c r="AY82" s="107"/>
    </row>
    <row r="83" spans="15:51" x14ac:dyDescent="0.25">
      <c r="O83" s="114"/>
      <c r="Q83" s="109"/>
      <c r="AS83" s="107"/>
      <c r="AT83" s="107"/>
      <c r="AU83" s="107"/>
      <c r="AV83" s="107"/>
      <c r="AW83" s="107"/>
      <c r="AX83" s="107"/>
      <c r="AY83" s="107"/>
    </row>
    <row r="84" spans="15:51" x14ac:dyDescent="0.25">
      <c r="O84" s="13"/>
      <c r="P84" s="109"/>
      <c r="Q84" s="109"/>
      <c r="AS84" s="107"/>
      <c r="AT84" s="107"/>
      <c r="AU84" s="107"/>
      <c r="AV84" s="107"/>
      <c r="AW84" s="107"/>
      <c r="AX84" s="107"/>
      <c r="AY84" s="107"/>
    </row>
    <row r="85" spans="15:51" x14ac:dyDescent="0.25">
      <c r="O85" s="13"/>
      <c r="P85" s="109"/>
      <c r="Q85" s="109"/>
      <c r="AS85" s="107"/>
      <c r="AT85" s="107"/>
      <c r="AU85" s="107"/>
      <c r="AV85" s="107"/>
      <c r="AW85" s="107"/>
      <c r="AX85" s="107"/>
      <c r="AY85" s="107"/>
    </row>
    <row r="86" spans="15:51" x14ac:dyDescent="0.25">
      <c r="O86" s="13"/>
      <c r="P86" s="109"/>
      <c r="Q86" s="109"/>
      <c r="AS86" s="107"/>
      <c r="AT86" s="107"/>
      <c r="AU86" s="107"/>
      <c r="AV86" s="107"/>
      <c r="AW86" s="107"/>
      <c r="AX86" s="107"/>
      <c r="AY86" s="107"/>
    </row>
    <row r="87" spans="15:51" x14ac:dyDescent="0.25">
      <c r="O87" s="13"/>
      <c r="P87" s="109"/>
      <c r="Q87" s="109"/>
      <c r="AS87" s="107"/>
      <c r="AT87" s="107"/>
      <c r="AU87" s="107"/>
      <c r="AV87" s="107"/>
      <c r="AW87" s="107"/>
      <c r="AX87" s="107"/>
      <c r="AY87" s="107"/>
    </row>
    <row r="88" spans="15:51" x14ac:dyDescent="0.25">
      <c r="O88" s="13"/>
      <c r="P88" s="109"/>
      <c r="Q88" s="109"/>
      <c r="AS88" s="107"/>
      <c r="AT88" s="107"/>
      <c r="AU88" s="107"/>
      <c r="AV88" s="107"/>
      <c r="AW88" s="107"/>
      <c r="AX88" s="107"/>
      <c r="AY88" s="107"/>
    </row>
    <row r="89" spans="15:51" x14ac:dyDescent="0.25">
      <c r="O89" s="13"/>
      <c r="P89" s="109"/>
      <c r="Q89" s="109"/>
      <c r="AS89" s="107"/>
      <c r="AT89" s="107"/>
      <c r="AU89" s="107"/>
      <c r="AV89" s="107"/>
      <c r="AW89" s="107"/>
      <c r="AX89" s="107"/>
      <c r="AY89" s="107"/>
    </row>
    <row r="90" spans="15:51" x14ac:dyDescent="0.25">
      <c r="O90" s="13"/>
      <c r="P90" s="109"/>
      <c r="Q90" s="109"/>
      <c r="AS90" s="107"/>
      <c r="AT90" s="107"/>
      <c r="AU90" s="107"/>
      <c r="AV90" s="107"/>
      <c r="AW90" s="107"/>
      <c r="AX90" s="107"/>
      <c r="AY90" s="107"/>
    </row>
    <row r="91" spans="15:51" x14ac:dyDescent="0.25">
      <c r="O91" s="13"/>
      <c r="P91" s="109"/>
      <c r="Q91" s="109"/>
      <c r="AS91" s="107"/>
      <c r="AT91" s="107"/>
      <c r="AU91" s="107"/>
      <c r="AV91" s="107"/>
      <c r="AW91" s="107"/>
      <c r="AX91" s="107"/>
      <c r="AY91" s="107"/>
    </row>
    <row r="92" spans="15:51" x14ac:dyDescent="0.25">
      <c r="O92" s="13"/>
      <c r="P92" s="109"/>
      <c r="Q92" s="109"/>
      <c r="AS92" s="107"/>
      <c r="AT92" s="107"/>
      <c r="AU92" s="107"/>
      <c r="AV92" s="107"/>
      <c r="AW92" s="107"/>
      <c r="AX92" s="107"/>
      <c r="AY92" s="107"/>
    </row>
    <row r="93" spans="15:51" x14ac:dyDescent="0.25">
      <c r="O93" s="13"/>
      <c r="P93" s="109"/>
      <c r="Q93" s="109"/>
      <c r="R93" s="109"/>
      <c r="S93" s="109"/>
      <c r="AS93" s="107"/>
      <c r="AT93" s="107"/>
      <c r="AU93" s="107"/>
      <c r="AV93" s="107"/>
      <c r="AW93" s="107"/>
      <c r="AX93" s="107"/>
      <c r="AY93" s="107"/>
    </row>
    <row r="94" spans="15:51" x14ac:dyDescent="0.25">
      <c r="O94" s="13"/>
      <c r="P94" s="109"/>
      <c r="Q94" s="109"/>
      <c r="R94" s="109"/>
      <c r="S94" s="109"/>
      <c r="T94" s="109"/>
      <c r="AS94" s="107"/>
      <c r="AT94" s="107"/>
      <c r="AU94" s="107"/>
      <c r="AV94" s="107"/>
      <c r="AW94" s="107"/>
      <c r="AX94" s="107"/>
      <c r="AY94" s="107"/>
    </row>
    <row r="95" spans="15:51" x14ac:dyDescent="0.25">
      <c r="O95" s="13"/>
      <c r="P95" s="109"/>
      <c r="R95" s="109"/>
      <c r="S95" s="109"/>
      <c r="T95" s="109"/>
      <c r="AS95" s="107"/>
      <c r="AT95" s="107"/>
      <c r="AU95" s="107"/>
      <c r="AV95" s="107"/>
      <c r="AW95" s="107"/>
      <c r="AX95" s="107"/>
      <c r="AY95" s="107"/>
    </row>
    <row r="96" spans="15:51" x14ac:dyDescent="0.25">
      <c r="O96" s="13"/>
      <c r="P96" s="109"/>
      <c r="Q96" s="109"/>
      <c r="T96" s="109"/>
      <c r="AS96" s="107"/>
      <c r="AT96" s="107"/>
      <c r="AU96" s="107"/>
      <c r="AV96" s="107"/>
      <c r="AW96" s="107"/>
      <c r="AX96" s="107"/>
      <c r="AY96" s="107"/>
    </row>
    <row r="97" spans="15:51" x14ac:dyDescent="0.25">
      <c r="O97" s="109"/>
      <c r="Q97" s="109"/>
      <c r="R97" s="109"/>
      <c r="S97" s="109"/>
      <c r="AS97" s="107"/>
      <c r="AT97" s="107"/>
      <c r="AU97" s="107"/>
      <c r="AV97" s="107"/>
      <c r="AW97" s="107"/>
      <c r="AX97" s="107"/>
      <c r="AY97" s="107"/>
    </row>
    <row r="98" spans="15:51" x14ac:dyDescent="0.25">
      <c r="O98" s="13"/>
      <c r="P98" s="109"/>
      <c r="Q98" s="109"/>
      <c r="R98" s="109"/>
      <c r="S98" s="109"/>
      <c r="T98" s="109"/>
      <c r="AS98" s="107"/>
      <c r="AT98" s="107"/>
      <c r="AU98" s="107"/>
      <c r="AV98" s="107"/>
      <c r="AW98" s="107"/>
      <c r="AX98" s="107"/>
      <c r="AY98" s="107"/>
    </row>
    <row r="99" spans="15:51" x14ac:dyDescent="0.25">
      <c r="O99" s="13"/>
      <c r="P99" s="109"/>
      <c r="R99" s="109"/>
      <c r="S99" s="109"/>
      <c r="T99" s="109"/>
      <c r="U99" s="109"/>
      <c r="AS99" s="107"/>
      <c r="AT99" s="107"/>
      <c r="AU99" s="107"/>
      <c r="AV99" s="107"/>
      <c r="AW99" s="107"/>
      <c r="AX99" s="107"/>
      <c r="AY99" s="107"/>
    </row>
    <row r="100" spans="15:51" x14ac:dyDescent="0.25">
      <c r="O100" s="13"/>
      <c r="P100" s="109"/>
      <c r="T100" s="109"/>
      <c r="U100" s="109"/>
      <c r="AS100" s="107"/>
      <c r="AT100" s="107"/>
      <c r="AU100" s="107"/>
      <c r="AV100" s="107"/>
      <c r="AW100" s="107"/>
      <c r="AX100" s="107"/>
      <c r="AY100" s="107"/>
    </row>
    <row r="112" spans="15:51" x14ac:dyDescent="0.25">
      <c r="AS112" s="107"/>
      <c r="AT112" s="107"/>
      <c r="AU112" s="107"/>
      <c r="AV112" s="107"/>
      <c r="AW112" s="107"/>
      <c r="AX112" s="107"/>
      <c r="AY112" s="107"/>
    </row>
  </sheetData>
  <protectedRanges>
    <protectedRange sqref="Q55 B68 S58:T64 B60:B65 Q58:Q63 T42 S54:T55 T53 N59:P64 R59:R64 N56:P56 R56" name="Range2_12_5_1_1"/>
    <protectedRange sqref="N10 L10 L6 D6 D8 AD8 AF8 O8:U8 AJ8:AR8 AF10 AR11:AR34 E11:E34 G11:G34 N11:V11 L24:N31 N32:N34 N12:N23 O12:P34 Q20:U34 Q12:V19 V33:AF34 V20:V32 X11:AG28 X29:AF32 AG29:AG34" name="Range1_16_3_1_1"/>
    <protectedRange sqref="I61 J59:M64 J56:M56 I64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65:H65 F66 E65" name="Range2_2_2_9_2_1_1"/>
    <protectedRange sqref="D63 D66:D67" name="Range2_1_1_1_1_1_9_2_1_1"/>
    <protectedRange sqref="C64 C66" name="Range2_4_1_1_1"/>
    <protectedRange sqref="AS16:AS34" name="Range1_1_1_1"/>
    <protectedRange sqref="P3:U5" name="Range1_16_1_1_1_1"/>
    <protectedRange sqref="C67 C65 C62" name="Range2_1_3_1_1"/>
    <protectedRange sqref="H11:H34" name="Range1_1_1_1_1_1_1"/>
    <protectedRange sqref="B66:B67 Q56:Q57 D64:D65 I62:I63 Z55:Z56 S56:Y57 AA56:AU57 E66:E67 G66:H67 F67 J57:P58 R57:R58" name="Range2_2_1_10_1_1_1_2"/>
    <protectedRange sqref="C63" name="Range2_2_1_10_2_1_1_1"/>
    <protectedRange sqref="G62:H62 D60 F63 E62 Q53:Q54 N54:P55 R54:R55" name="Range2_12_1_6_1_1"/>
    <protectedRange sqref="D55:D56 I58:I60 I55:M55 G63:H64 G56:H58 E63:E64 F64:F65 F57:F59 E56:E58 J54:M54" name="Range2_2_12_1_7_1_1"/>
    <protectedRange sqref="D61:D62" name="Range2_1_1_1_1_11_1_2_1_1"/>
    <protectedRange sqref="E59 G59:H59 F60" name="Range2_2_2_9_1_1_1_1"/>
    <protectedRange sqref="D57" name="Range2_1_1_1_1_1_9_1_1_1_1"/>
    <protectedRange sqref="C61 C56" name="Range2_1_1_2_1_1"/>
    <protectedRange sqref="C60" name="Range2_1_2_2_1_1"/>
    <protectedRange sqref="C59" name="Range2_3_2_1_1"/>
    <protectedRange sqref="F55:F56 E55 G55:H55" name="Range2_2_12_1_1_1_1_1"/>
    <protectedRange sqref="C55" name="Range2_1_4_2_1_1_1"/>
    <protectedRange sqref="C57:C58" name="Range2_5_1_1_1"/>
    <protectedRange sqref="E60:E61 F61:F62 G60:H61 I56:I57" name="Range2_2_1_1_1_1"/>
    <protectedRange sqref="D58:D59" name="Range2_1_1_1_1_1_1_1_1"/>
    <protectedRange sqref="AS11:AS15" name="Range1_4_1_1_1_1"/>
    <protectedRange sqref="J11:J15 J26:J34" name="Range1_1_2_1_10_1_1_1_1"/>
    <protectedRange sqref="R71" name="Range2_2_1_10_1_1_1_1_1"/>
    <protectedRange sqref="T41" name="Range2_12_5_1_1_4"/>
    <protectedRange sqref="B41:B42" name="Range2_12_5_1_1_1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Q37:Q39 N38:P40 R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0 R41" name="Range2_12_1_5_1_1_1_1_1"/>
    <protectedRange sqref="N41:P41" name="Range2_12_1_2_2_1_1_1_1_1"/>
    <protectedRange sqref="K41:M41" name="Range2_2_12_1_4_2_1_1_1_1_1"/>
    <protectedRange sqref="G42:H42" name="Range2_2_12_1_3_1_1_1_1_1_4_1_1"/>
    <protectedRange sqref="E42:F42" name="Range2_2_12_1_7_1_1_3_1_1"/>
    <protectedRange sqref="I41:J41" name="Range2_2_12_1_4_2_1_1_1_2_1_1"/>
    <protectedRange sqref="S42" name="Range2_12_5_1_1_2_3_1"/>
    <protectedRange sqref="Q41 R42" name="Range2_12_1_6_1_1_1_1_2_1"/>
    <protectedRange sqref="N42:P42" name="Range2_12_1_2_3_1_1_1_1_2_1"/>
    <protectedRange sqref="I42:M42" name="Range2_2_12_1_4_3_1_1_1_1_2_1"/>
    <protectedRange sqref="D42" name="Range2_2_12_1_3_1_2_1_1_1_2_1_2_1"/>
    <protectedRange sqref="S53" name="Range2_12_2_1_1_1_2_1_1"/>
    <protectedRange sqref="Q52 R53" name="Range2_12_1_6_1_1_1_2_3_1_1_3_1_1_1_1_1_1"/>
    <protectedRange sqref="N53:P53" name="Range2_12_1_2_3_1_1_1_2_3_1_1_3_1_1_1_1_1_1"/>
    <protectedRange sqref="J53:M53" name="Range2_2_12_1_4_3_1_1_1_3_3_1_1_3_1_1_1_1_1_1"/>
    <protectedRange sqref="Q48:Q49 R48 T51:T52 T47" name="Range2_12_5_1_1_3"/>
    <protectedRange sqref="T45:T46" name="Range2_12_5_1_1_2_2"/>
    <protectedRange sqref="P49:P50 Q47 S51:S52 S45:S47" name="Range2_12_4_1_1_1_4_2_2_2"/>
    <protectedRange sqref="N49:O50 O48:P48 Q50:Q51 Q44:Q46 R45:R47 R51:R52" name="Range2_12_1_6_1_1_1_2_3_2_1_1_3"/>
    <protectedRange sqref="K49:M50 L48:N48 N51:P52 N45:P47" name="Range2_12_1_2_3_1_1_1_2_3_2_1_1_3"/>
    <protectedRange sqref="H49:J50 I48:K48 K51:M52 K45:M47" name="Range2_2_12_1_4_3_1_1_1_3_3_2_1_1_3"/>
    <protectedRange sqref="G49:G50 H48 J51:J52 J45:J47" name="Range2_2_12_1_4_3_1_1_1_3_2_1_2_2"/>
    <protectedRange sqref="D49:E49 E48:F48 G47:H47" name="Range2_2_12_1_3_1_2_1_1_1_2_1_1_1_1_1_1_2_1_1"/>
    <protectedRange sqref="C48 D47:E47" name="Range2_2_12_1_3_1_2_1_1_1_2_1_1_1_1_3_1_1_1_1"/>
    <protectedRange sqref="C49 D48 F47" name="Range2_2_12_1_3_1_2_1_1_1_3_1_1_1_1_1_3_1_1_1_1"/>
    <protectedRange sqref="F49 G48 I47" name="Range2_2_12_1_4_3_1_1_1_2_1_2_1_1_3_1_1_1_1_1_1"/>
    <protectedRange sqref="T44" name="Range2_12_5_1_1_2_1_1"/>
    <protectedRange sqref="E45:H46" name="Range2_2_12_1_3_1_2_1_1_1_1_2_1_1_1_1_1_1"/>
    <protectedRange sqref="D45:D46" name="Range2_2_12_1_3_1_2_1_1_1_2_1_2_3_1_1_1_1"/>
    <protectedRange sqref="T43" name="Range2_12_5_1_1_6_1_1_1_1_1_1_1"/>
    <protectedRange sqref="S43" name="Range2_12_5_1_1_5_3_1_1_1_1_1_1_1"/>
    <protectedRange sqref="Q42 R43" name="Range2_12_1_6_1_1_1_2_3_2_1_1_2_1_1_1_1_1"/>
    <protectedRange sqref="N43:P43" name="Range2_12_1_2_3_1_1_1_2_3_2_1_1_2_1_1_1_1_1"/>
    <protectedRange sqref="J43:M43" name="Range2_2_12_1_4_3_1_1_1_3_3_2_1_1_2_1_1_1_1_1"/>
    <protectedRange sqref="I43" name="Range2_2_12_1_4_3_1_1_1_2_1_2_2_1_2_1_1_1_1_1"/>
    <protectedRange sqref="G43:H43 D43:E43" name="Range2_2_12_1_3_1_2_1_1_1_2_1_3_2_1_2_1_1_1_1_1"/>
    <protectedRange sqref="F43" name="Range2_2_12_1_3_1_2_1_1_1_1_1_2_2_1_2_1_1_1_1_1"/>
    <protectedRange sqref="S44" name="Range2_12_4_1_1_1_4_2_2_1_1"/>
    <protectedRange sqref="Q43 R44" name="Range2_12_1_6_1_1_1_2_3_2_1_1_1_1"/>
    <protectedRange sqref="N44:P44" name="Range2_12_1_2_3_1_1_1_2_3_2_1_1_1_1"/>
    <protectedRange sqref="K44:M44" name="Range2_2_12_1_4_3_1_1_1_3_3_2_1_1_1_1"/>
    <protectedRange sqref="J44" name="Range2_2_12_1_4_3_1_1_1_3_2_1_2_1_1"/>
    <protectedRange sqref="D44:E44" name="Range2_2_12_1_3_1_2_1_1_1_2_1_2_3_2_1_1"/>
    <protectedRange sqref="I44" name="Range2_2_12_1_4_2_1_1_1_4_1_2_1_1_1_2_1_1"/>
    <protectedRange sqref="F44:H44" name="Range2_2_12_1_3_1_1_1_1_1_4_1_2_1_2_1_2_1_1"/>
    <protectedRange sqref="I45:I46" name="Range2_2_12_1_4_2_1_1_1_4_1_2_1_1_1_2_2_1"/>
    <protectedRange sqref="B57:B59" name="Range2_12_5_1_1_2"/>
    <protectedRange sqref="B56" name="Range2_12_5_1_1_2_1_4_1_1_1_2_1_1_1_1_1_1_1"/>
    <protectedRange sqref="B54:B55" name="Range2_12_5_1_1_2_1"/>
    <protectedRange sqref="I51" name="Range2_2_12_1_7_1_1_2_2"/>
    <protectedRange sqref="F50" name="Range2_2_12_1_4_3_1_1_1_3_3_1_1_3_1_1_1_1_1_1_2"/>
    <protectedRange sqref="C50:E50" name="Range2_2_12_1_3_1_2_1_1_1_1_2_1_1_1_1_1_1_2"/>
    <protectedRange sqref="G51:H51" name="Range2_2_12_1_3_1_2_1_1_1_2_1_1_1_1_1_1_2_1_1_1_1_1"/>
    <protectedRange sqref="D51:E51" name="Range2_2_12_1_3_1_2_1_1_1_2_1_1_1_1_3_1_1_1_1_1_2_1"/>
    <protectedRange sqref="F51" name="Range2_2_12_1_3_1_2_1_1_1_3_1_1_1_1_1_3_1_1_1_1_1_1_1"/>
    <protectedRange sqref="I53:I54" name="Range2_2_12_1_7_1_1_2_2_1"/>
    <protectedRange sqref="I52" name="Range2_2_12_1_4_3_1_1_1_3_3_1_1_3_1_1_1_1_1_1_2_1"/>
    <protectedRange sqref="E52:H52" name="Range2_2_12_1_3_1_2_1_1_1_1_2_1_1_1_1_1_1_2_1"/>
    <protectedRange sqref="D52" name="Range2_2_12_1_3_1_2_1_1_1_2_1_2_3_1_1_1_1_1_1"/>
    <protectedRange sqref="G54:H54" name="Range2_2_12_1_3_3_1_1_1_2_1_1_1_1_1_1_1_1_1_1_1_1_1_1_1"/>
    <protectedRange sqref="G53:H53" name="Range2_2_12_1_3_1_2_1_1_1_2_1_1_1_1_1_1_2_1_1_1_1_1_2"/>
    <protectedRange sqref="D53:E53" name="Range2_2_12_1_3_1_2_1_1_1_2_1_1_1_1_3_1_1_1_1_1_2_1_1"/>
    <protectedRange sqref="F53:F54" name="Range2_2_12_1_3_1_2_1_1_1_3_1_1_1_1_1_3_1_1_1_1_1_1_1_1"/>
    <protectedRange sqref="D54:E54" name="Range2_2_12_1_3_1_2_1_1_1_3_1_1_1_1_1_1_1_2_1_1_1_1_1_1"/>
    <protectedRange sqref="F11:F22" name="Range1_16_3_1_1_2_1_1_1_2_1"/>
    <protectedRange sqref="Q10" name="Range1_16_3_1_1_1_1_1_1"/>
    <protectedRange sqref="AG10" name="Range1_16_3_1_1_1_1_1_2"/>
    <protectedRange sqref="AP10" name="Range1_16_3_1_1_1_1_1_3"/>
    <protectedRange sqref="B44" name="Range2_12_5_1_1_1_2_2_1_1_1_1_1_1_1_1_1_1_1_1_1_1_1_1_1_1_1_1_1_1_1_1_1_1_1_1_1_1_1"/>
    <protectedRange sqref="B45" name="Range2_12_5_1_1_1_2_2_1_1_1_1_1_1_1_1_1_1_1_2_1_1_1_1_1_1_1_1_1_1_1_1_1_1_1_1_1_1_1_1_1_1_1_1_1_1_1_1_1_1_1_1_1_1_1"/>
    <protectedRange sqref="B43" name="Range2_12_5_1_1_1_2_1_1_1_1_1_1_1_1_1_1_1_2_1_1_1_1_1_1_1_1_1_1_1_1_1_1_1_1"/>
    <protectedRange sqref="B46" name="Range2_12_5_1_1_1_2_2_1_1_1_1_1_1_1_1_1_1_1_2_1_1_1_2_1_1_1_2_1_1_1_3_1_1_1_1_1_1_1_1_1_1_1_1_1_1_1_1_1_1_1_1_1_1_1_1_1_1_1_1_1_1"/>
    <protectedRange sqref="B47" name="Range2_12_5_1_1_1_2_1_1_1_1_1_1_1_1_1_1_1_2_1_2_1_1_1_1_1_1_1_1_1_2_1_1_1_1_1_1_1_1_1_1_1_1_1_1"/>
    <protectedRange sqref="W11:W32" name="Range1_16_3_1_1_1"/>
    <protectedRange sqref="B48" name="Range2_12_5_1_1_1_1_1_2_1_1_1_1_1_1_1_1_1_1_1_1_1_1_1_1_1_1_1_1_2_1"/>
    <protectedRange sqref="B49" name="Range2_12_5_1_1_1_1_1_2_1_1_2_1_1_1_1_1_1_1_1_1_1_1_1_1_1_1_1_1_2_1"/>
    <protectedRange sqref="B50" name="Range2_12_5_1_1_1_2_2_1_1_1_1_1_1_1_1_1_1_1_2_1_1_1_2_1_1_1_1_1_1_1_1_1_1_1_1_1_1_1_1_2_1_1"/>
    <protectedRange sqref="B52" name="Range2_12_5_1_1_1_2_2_1_1_1_1_1_1_1_1_1_1_1_2_1_1_1_1_1_1_1_1_1_3_1_3_1_2_1_1_1_1_1_1_1_1_1_1_1_1_1_2_1_1_1_1_1_2_1"/>
    <protectedRange sqref="B51" name="Range2_12_5_1_1_1_1_1_2_1_2_1_1_1_2_1_1_1_1_1_1_1_1_1_1_2_1_1_1_1_1_2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469" priority="5" operator="containsText" text="N/A">
      <formula>NOT(ISERROR(SEARCH("N/A",X11)))</formula>
    </cfRule>
    <cfRule type="cellIs" dxfId="468" priority="23" operator="equal">
      <formula>0</formula>
    </cfRule>
  </conditionalFormatting>
  <conditionalFormatting sqref="X11:AE34">
    <cfRule type="cellIs" dxfId="467" priority="22" operator="greaterThanOrEqual">
      <formula>1185</formula>
    </cfRule>
  </conditionalFormatting>
  <conditionalFormatting sqref="X11:AE34">
    <cfRule type="cellIs" dxfId="466" priority="21" operator="between">
      <formula>0.1</formula>
      <formula>1184</formula>
    </cfRule>
  </conditionalFormatting>
  <conditionalFormatting sqref="X8 AO18:AO32 AJ11:AO17 AJ18:AN34">
    <cfRule type="cellIs" dxfId="465" priority="20" operator="equal">
      <formula>0</formula>
    </cfRule>
  </conditionalFormatting>
  <conditionalFormatting sqref="X8 AO18:AO32 AJ11:AO17 AJ18:AN34">
    <cfRule type="cellIs" dxfId="464" priority="19" operator="greaterThan">
      <formula>1179</formula>
    </cfRule>
  </conditionalFormatting>
  <conditionalFormatting sqref="X8 AO18:AO32 AJ11:AO17 AJ18:AN34">
    <cfRule type="cellIs" dxfId="463" priority="18" operator="greaterThan">
      <formula>99</formula>
    </cfRule>
  </conditionalFormatting>
  <conditionalFormatting sqref="X8 AO18:AO32 AJ11:AO17 AJ18:AN34">
    <cfRule type="cellIs" dxfId="462" priority="17" operator="greaterThan">
      <formula>0.99</formula>
    </cfRule>
  </conditionalFormatting>
  <conditionalFormatting sqref="AB8">
    <cfRule type="cellIs" dxfId="461" priority="16" operator="equal">
      <formula>0</formula>
    </cfRule>
  </conditionalFormatting>
  <conditionalFormatting sqref="AB8">
    <cfRule type="cellIs" dxfId="460" priority="15" operator="greaterThan">
      <formula>1179</formula>
    </cfRule>
  </conditionalFormatting>
  <conditionalFormatting sqref="AB8">
    <cfRule type="cellIs" dxfId="459" priority="14" operator="greaterThan">
      <formula>99</formula>
    </cfRule>
  </conditionalFormatting>
  <conditionalFormatting sqref="AB8">
    <cfRule type="cellIs" dxfId="458" priority="13" operator="greaterThan">
      <formula>0.99</formula>
    </cfRule>
  </conditionalFormatting>
  <conditionalFormatting sqref="AQ11:AQ34 AO33:AO34">
    <cfRule type="cellIs" dxfId="457" priority="12" operator="equal">
      <formula>0</formula>
    </cfRule>
  </conditionalFormatting>
  <conditionalFormatting sqref="AQ11:AQ34 AO33:AO34">
    <cfRule type="cellIs" dxfId="456" priority="11" operator="greaterThan">
      <formula>1179</formula>
    </cfRule>
  </conditionalFormatting>
  <conditionalFormatting sqref="AQ11:AQ34 AO33:AO34">
    <cfRule type="cellIs" dxfId="455" priority="10" operator="greaterThan">
      <formula>99</formula>
    </cfRule>
  </conditionalFormatting>
  <conditionalFormatting sqref="AQ11:AQ34 AO33:AO34">
    <cfRule type="cellIs" dxfId="454" priority="9" operator="greaterThan">
      <formula>0.99</formula>
    </cfRule>
  </conditionalFormatting>
  <conditionalFormatting sqref="AI11:AI34">
    <cfRule type="cellIs" dxfId="453" priority="8" operator="greaterThan">
      <formula>$AI$8</formula>
    </cfRule>
  </conditionalFormatting>
  <conditionalFormatting sqref="AH11:AH34">
    <cfRule type="cellIs" dxfId="452" priority="6" operator="greaterThan">
      <formula>$AH$8</formula>
    </cfRule>
    <cfRule type="cellIs" dxfId="451" priority="7" operator="greaterThan">
      <formula>$AH$8</formula>
    </cfRule>
  </conditionalFormatting>
  <conditionalFormatting sqref="AP11:AP34">
    <cfRule type="cellIs" dxfId="450" priority="4" operator="equal">
      <formula>0</formula>
    </cfRule>
  </conditionalFormatting>
  <conditionalFormatting sqref="AP11:AP34">
    <cfRule type="cellIs" dxfId="449" priority="3" operator="greaterThan">
      <formula>1179</formula>
    </cfRule>
  </conditionalFormatting>
  <conditionalFormatting sqref="AP11:AP34">
    <cfRule type="cellIs" dxfId="448" priority="2" operator="greaterThan">
      <formula>99</formula>
    </cfRule>
  </conditionalFormatting>
  <conditionalFormatting sqref="AP11:AP34">
    <cfRule type="cellIs" dxfId="447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12"/>
  <sheetViews>
    <sheetView topLeftCell="A31" zoomScaleNormal="100" workbookViewId="0">
      <selection activeCell="B40" sqref="B40"/>
    </sheetView>
  </sheetViews>
  <sheetFormatPr defaultRowHeight="15" x14ac:dyDescent="0.25"/>
  <cols>
    <col min="1" max="1" width="5.7109375" style="107" customWidth="1"/>
    <col min="2" max="2" width="10.28515625" style="107" customWidth="1"/>
    <col min="3" max="3" width="14" style="107" customWidth="1"/>
    <col min="4" max="7" width="9.140625" style="107"/>
    <col min="8" max="8" width="20.42578125" style="107" customWidth="1"/>
    <col min="9" max="10" width="9.140625" style="107"/>
    <col min="11" max="11" width="9" style="107" customWidth="1"/>
    <col min="12" max="14" width="9.140625" style="107" hidden="1" customWidth="1"/>
    <col min="15" max="16" width="9.28515625" style="107" bestFit="1" customWidth="1"/>
    <col min="17" max="18" width="9.140625" style="107" customWidth="1"/>
    <col min="19" max="19" width="11.5703125" style="107" bestFit="1" customWidth="1"/>
    <col min="20" max="20" width="10.5703125" style="107" bestFit="1" customWidth="1"/>
    <col min="21" max="22" width="9.28515625" style="107" bestFit="1" customWidth="1"/>
    <col min="23" max="23" width="9.140625" style="107"/>
    <col min="24" max="28" width="9.28515625" style="107" bestFit="1" customWidth="1"/>
    <col min="29" max="32" width="9.140625" style="107"/>
    <col min="33" max="33" width="10.5703125" style="107" bestFit="1" customWidth="1"/>
    <col min="34" max="35" width="9.28515625" style="107" bestFit="1" customWidth="1"/>
    <col min="36" max="44" width="9.140625" style="107"/>
    <col min="45" max="45" width="83.85546875" style="13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07"/>
  </cols>
  <sheetData>
    <row r="2" spans="2:51" ht="21" x14ac:dyDescent="0.25">
      <c r="B2" s="3"/>
      <c r="C2" s="109"/>
      <c r="D2" s="109"/>
      <c r="E2" s="4"/>
      <c r="F2" s="4"/>
      <c r="G2" s="109"/>
      <c r="H2" s="5"/>
      <c r="I2" s="5"/>
      <c r="J2" s="109"/>
      <c r="K2" s="5"/>
      <c r="L2" s="5"/>
      <c r="M2" s="109"/>
      <c r="N2" s="109"/>
      <c r="O2" s="6"/>
      <c r="P2" s="7" t="s">
        <v>0</v>
      </c>
      <c r="Q2" s="7"/>
      <c r="R2" s="8"/>
      <c r="S2" s="9"/>
      <c r="T2" s="10"/>
      <c r="U2" s="10"/>
      <c r="V2" s="11"/>
      <c r="W2" s="12"/>
      <c r="X2" s="10"/>
      <c r="Y2" s="10"/>
      <c r="Z2" s="10"/>
      <c r="AA2" s="10"/>
      <c r="AB2" s="10"/>
      <c r="AC2" s="10"/>
      <c r="AD2" s="10"/>
      <c r="AE2" s="10"/>
      <c r="AM2" s="109"/>
      <c r="AN2" s="109"/>
      <c r="AO2" s="109"/>
      <c r="AP2" s="109"/>
      <c r="AQ2" s="109"/>
      <c r="AR2" s="109"/>
    </row>
    <row r="3" spans="2:51" ht="15.75" customHeight="1" x14ac:dyDescent="0.25">
      <c r="B3" s="14" t="s">
        <v>1</v>
      </c>
      <c r="C3" s="14"/>
      <c r="D3" s="14"/>
      <c r="E3" s="109"/>
      <c r="F3" s="5"/>
      <c r="G3" s="5"/>
      <c r="H3" s="109"/>
      <c r="I3" s="109"/>
      <c r="J3" s="109"/>
      <c r="K3" s="15"/>
      <c r="L3" s="16"/>
      <c r="M3" s="109"/>
      <c r="N3" s="109"/>
      <c r="O3" s="17" t="s">
        <v>2</v>
      </c>
      <c r="P3" s="324" t="s">
        <v>126</v>
      </c>
      <c r="Q3" s="325"/>
      <c r="R3" s="325"/>
      <c r="S3" s="325"/>
      <c r="T3" s="325"/>
      <c r="U3" s="326"/>
      <c r="V3" s="18"/>
      <c r="W3" s="18"/>
      <c r="X3" s="18"/>
      <c r="Y3" s="18"/>
      <c r="Z3" s="18"/>
      <c r="AH3" s="109"/>
      <c r="AI3" s="109"/>
      <c r="AJ3" s="109"/>
      <c r="AK3" s="109"/>
      <c r="AL3" s="13"/>
      <c r="AM3" s="109"/>
      <c r="AN3" s="109"/>
      <c r="AO3" s="109"/>
      <c r="AP3" s="109"/>
      <c r="AQ3" s="109"/>
      <c r="AR3" s="109"/>
      <c r="AS3" s="109"/>
    </row>
    <row r="4" spans="2:51" x14ac:dyDescent="0.25">
      <c r="B4" s="19" t="s">
        <v>3</v>
      </c>
      <c r="C4" s="19"/>
      <c r="D4" s="19"/>
      <c r="E4" s="109"/>
      <c r="F4" s="20"/>
      <c r="G4" s="109"/>
      <c r="H4" s="109"/>
      <c r="I4" s="109"/>
      <c r="J4" s="109"/>
      <c r="K4" s="109"/>
      <c r="L4" s="109"/>
      <c r="M4" s="109"/>
      <c r="N4" s="109"/>
      <c r="O4" s="17" t="s">
        <v>4</v>
      </c>
      <c r="P4" s="324" t="s">
        <v>131</v>
      </c>
      <c r="Q4" s="325"/>
      <c r="R4" s="325"/>
      <c r="S4" s="325"/>
      <c r="T4" s="325"/>
      <c r="U4" s="326"/>
      <c r="V4" s="18"/>
      <c r="W4" s="18"/>
      <c r="X4" s="18"/>
      <c r="Y4" s="18"/>
      <c r="Z4" s="18"/>
      <c r="AH4" s="109"/>
      <c r="AI4" s="109"/>
      <c r="AJ4" s="109"/>
      <c r="AK4" s="109"/>
      <c r="AL4" s="13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1"/>
      <c r="F5" s="21"/>
      <c r="G5" s="109"/>
      <c r="H5" s="109"/>
      <c r="I5" s="109"/>
      <c r="J5" s="109"/>
      <c r="K5" s="109"/>
      <c r="L5" s="109"/>
      <c r="M5" s="109"/>
      <c r="N5" s="109"/>
      <c r="O5" s="17" t="s">
        <v>5</v>
      </c>
      <c r="P5" s="324" t="s">
        <v>129</v>
      </c>
      <c r="Q5" s="325"/>
      <c r="R5" s="325"/>
      <c r="S5" s="325"/>
      <c r="T5" s="325"/>
      <c r="U5" s="326"/>
      <c r="V5" s="18"/>
      <c r="W5" s="18"/>
      <c r="X5" s="18"/>
      <c r="Y5" s="18"/>
      <c r="Z5" s="18"/>
      <c r="AH5" s="109"/>
      <c r="AI5" s="109"/>
      <c r="AJ5" s="109"/>
      <c r="AK5" s="109"/>
      <c r="AL5" s="13"/>
      <c r="AM5" s="109"/>
      <c r="AN5" s="109"/>
      <c r="AO5" s="109"/>
      <c r="AP5" s="109"/>
      <c r="AQ5" s="109"/>
      <c r="AR5" s="109"/>
      <c r="AS5" s="109"/>
    </row>
    <row r="6" spans="2:51" x14ac:dyDescent="0.25">
      <c r="B6" s="324" t="s">
        <v>6</v>
      </c>
      <c r="C6" s="326"/>
      <c r="D6" s="327" t="s">
        <v>7</v>
      </c>
      <c r="E6" s="328"/>
      <c r="F6" s="328"/>
      <c r="G6" s="328"/>
      <c r="H6" s="329"/>
      <c r="I6" s="109"/>
      <c r="J6" s="109"/>
      <c r="K6" s="238"/>
      <c r="L6" s="330">
        <v>41686</v>
      </c>
      <c r="M6" s="331"/>
      <c r="N6" s="22"/>
      <c r="O6" s="22"/>
      <c r="P6" s="23"/>
      <c r="Q6" s="23"/>
      <c r="R6" s="23"/>
      <c r="S6" s="23"/>
      <c r="T6" s="23"/>
      <c r="U6" s="23"/>
      <c r="V6" s="23"/>
      <c r="W6" s="24"/>
      <c r="X6" s="24"/>
      <c r="Y6" s="24"/>
      <c r="Z6" s="24"/>
      <c r="AA6" s="24"/>
      <c r="AB6" s="24"/>
      <c r="AC6" s="24"/>
      <c r="AD6" s="24"/>
      <c r="AE6" s="24"/>
      <c r="AJ6" s="25"/>
      <c r="AM6" s="26"/>
      <c r="AN6" s="26"/>
      <c r="AO6" s="26"/>
      <c r="AP6" s="26"/>
      <c r="AQ6" s="26"/>
      <c r="AR6" s="26"/>
      <c r="AS6" s="27"/>
    </row>
    <row r="7" spans="2:51" ht="36" x14ac:dyDescent="0.25">
      <c r="B7" s="332" t="s">
        <v>8</v>
      </c>
      <c r="C7" s="333"/>
      <c r="D7" s="332" t="s">
        <v>9</v>
      </c>
      <c r="E7" s="334"/>
      <c r="F7" s="334"/>
      <c r="G7" s="333"/>
      <c r="H7" s="233" t="s">
        <v>10</v>
      </c>
      <c r="I7" s="234" t="s">
        <v>11</v>
      </c>
      <c r="J7" s="234" t="s">
        <v>12</v>
      </c>
      <c r="K7" s="234" t="s">
        <v>13</v>
      </c>
      <c r="L7" s="13"/>
      <c r="M7" s="13"/>
      <c r="N7" s="13"/>
      <c r="O7" s="233" t="s">
        <v>14</v>
      </c>
      <c r="P7" s="332" t="s">
        <v>15</v>
      </c>
      <c r="Q7" s="334"/>
      <c r="R7" s="334"/>
      <c r="S7" s="334"/>
      <c r="T7" s="333"/>
      <c r="U7" s="345" t="s">
        <v>16</v>
      </c>
      <c r="V7" s="345"/>
      <c r="W7" s="234" t="s">
        <v>17</v>
      </c>
      <c r="X7" s="332" t="s">
        <v>18</v>
      </c>
      <c r="Y7" s="333"/>
      <c r="Z7" s="332" t="s">
        <v>19</v>
      </c>
      <c r="AA7" s="333"/>
      <c r="AB7" s="332" t="s">
        <v>20</v>
      </c>
      <c r="AC7" s="333"/>
      <c r="AD7" s="332" t="s">
        <v>21</v>
      </c>
      <c r="AE7" s="333"/>
      <c r="AF7" s="234" t="s">
        <v>22</v>
      </c>
      <c r="AG7" s="234" t="s">
        <v>23</v>
      </c>
      <c r="AH7" s="234" t="s">
        <v>24</v>
      </c>
      <c r="AI7" s="234" t="s">
        <v>25</v>
      </c>
      <c r="AJ7" s="332" t="s">
        <v>26</v>
      </c>
      <c r="AK7" s="334"/>
      <c r="AL7" s="334"/>
      <c r="AM7" s="334"/>
      <c r="AN7" s="333"/>
      <c r="AO7" s="332" t="s">
        <v>27</v>
      </c>
      <c r="AP7" s="334"/>
      <c r="AQ7" s="333"/>
      <c r="AR7" s="234" t="s">
        <v>28</v>
      </c>
      <c r="AS7" s="28"/>
      <c r="AT7" s="13"/>
      <c r="AU7" s="13"/>
      <c r="AV7" s="13"/>
      <c r="AW7" s="13"/>
      <c r="AX7" s="13"/>
      <c r="AY7" s="13"/>
    </row>
    <row r="8" spans="2:51" x14ac:dyDescent="0.25">
      <c r="B8" s="335">
        <v>42231</v>
      </c>
      <c r="C8" s="336"/>
      <c r="D8" s="337" t="s">
        <v>29</v>
      </c>
      <c r="E8" s="338"/>
      <c r="F8" s="338"/>
      <c r="G8" s="339"/>
      <c r="H8" s="29"/>
      <c r="I8" s="337" t="s">
        <v>29</v>
      </c>
      <c r="J8" s="338"/>
      <c r="K8" s="339"/>
      <c r="L8" s="30"/>
      <c r="M8" s="30"/>
      <c r="N8" s="30"/>
      <c r="O8" s="29" t="s">
        <v>30</v>
      </c>
      <c r="P8" s="29" t="s">
        <v>30</v>
      </c>
      <c r="Q8" s="29" t="s">
        <v>31</v>
      </c>
      <c r="R8" s="29" t="s">
        <v>31</v>
      </c>
      <c r="S8" s="29" t="s">
        <v>30</v>
      </c>
      <c r="T8" s="29" t="s">
        <v>32</v>
      </c>
      <c r="U8" s="340" t="s">
        <v>33</v>
      </c>
      <c r="V8" s="340"/>
      <c r="W8" s="31" t="s">
        <v>133</v>
      </c>
      <c r="X8" s="341">
        <v>0</v>
      </c>
      <c r="Y8" s="342"/>
      <c r="Z8" s="343" t="s">
        <v>35</v>
      </c>
      <c r="AA8" s="344"/>
      <c r="AB8" s="341">
        <v>1185</v>
      </c>
      <c r="AC8" s="342"/>
      <c r="AD8" s="346">
        <v>800</v>
      </c>
      <c r="AE8" s="347"/>
      <c r="AF8" s="29"/>
      <c r="AG8" s="31">
        <f>AG34-AG10</f>
        <v>27432</v>
      </c>
      <c r="AH8" s="32"/>
      <c r="AI8" s="32"/>
      <c r="AJ8" s="29" t="s">
        <v>36</v>
      </c>
      <c r="AK8" s="29" t="s">
        <v>36</v>
      </c>
      <c r="AL8" s="29" t="s">
        <v>36</v>
      </c>
      <c r="AM8" s="29" t="s">
        <v>36</v>
      </c>
      <c r="AN8" s="29" t="s">
        <v>36</v>
      </c>
      <c r="AO8" s="29" t="s">
        <v>36</v>
      </c>
      <c r="AP8" s="29" t="s">
        <v>31</v>
      </c>
      <c r="AQ8" s="29" t="s">
        <v>31</v>
      </c>
      <c r="AR8" s="29" t="s">
        <v>37</v>
      </c>
      <c r="AS8" s="28"/>
      <c r="AV8" s="33" t="s">
        <v>38</v>
      </c>
    </row>
    <row r="9" spans="2:51" ht="60" x14ac:dyDescent="0.25">
      <c r="B9" s="348" t="s">
        <v>39</v>
      </c>
      <c r="C9" s="348"/>
      <c r="D9" s="349" t="s">
        <v>40</v>
      </c>
      <c r="E9" s="350"/>
      <c r="F9" s="351" t="s">
        <v>41</v>
      </c>
      <c r="G9" s="350"/>
      <c r="H9" s="352" t="s">
        <v>42</v>
      </c>
      <c r="I9" s="348" t="s">
        <v>43</v>
      </c>
      <c r="J9" s="348"/>
      <c r="K9" s="348"/>
      <c r="L9" s="234" t="s">
        <v>44</v>
      </c>
      <c r="M9" s="345" t="s">
        <v>45</v>
      </c>
      <c r="N9" s="34" t="s">
        <v>46</v>
      </c>
      <c r="O9" s="353" t="s">
        <v>47</v>
      </c>
      <c r="P9" s="353" t="s">
        <v>48</v>
      </c>
      <c r="Q9" s="35" t="s">
        <v>49</v>
      </c>
      <c r="R9" s="360" t="s">
        <v>50</v>
      </c>
      <c r="S9" s="361"/>
      <c r="T9" s="362"/>
      <c r="U9" s="235" t="s">
        <v>51</v>
      </c>
      <c r="V9" s="235" t="s">
        <v>52</v>
      </c>
      <c r="W9" s="348" t="s">
        <v>53</v>
      </c>
      <c r="X9" s="366" t="s">
        <v>54</v>
      </c>
      <c r="Y9" s="367"/>
      <c r="Z9" s="367"/>
      <c r="AA9" s="367"/>
      <c r="AB9" s="367"/>
      <c r="AC9" s="367"/>
      <c r="AD9" s="367"/>
      <c r="AE9" s="368"/>
      <c r="AF9" s="237" t="s">
        <v>55</v>
      </c>
      <c r="AG9" s="237" t="s">
        <v>56</v>
      </c>
      <c r="AH9" s="355" t="s">
        <v>57</v>
      </c>
      <c r="AI9" s="369" t="s">
        <v>58</v>
      </c>
      <c r="AJ9" s="235" t="s">
        <v>59</v>
      </c>
      <c r="AK9" s="235" t="s">
        <v>60</v>
      </c>
      <c r="AL9" s="235" t="s">
        <v>61</v>
      </c>
      <c r="AM9" s="235" t="s">
        <v>62</v>
      </c>
      <c r="AN9" s="235" t="s">
        <v>63</v>
      </c>
      <c r="AO9" s="235" t="s">
        <v>64</v>
      </c>
      <c r="AP9" s="235" t="s">
        <v>65</v>
      </c>
      <c r="AQ9" s="353" t="s">
        <v>66</v>
      </c>
      <c r="AR9" s="235" t="s">
        <v>67</v>
      </c>
      <c r="AS9" s="355" t="s">
        <v>68</v>
      </c>
      <c r="AV9" s="36" t="s">
        <v>69</v>
      </c>
      <c r="AW9" s="36" t="s">
        <v>70</v>
      </c>
      <c r="AY9" s="37" t="s">
        <v>71</v>
      </c>
    </row>
    <row r="10" spans="2:51" x14ac:dyDescent="0.25">
      <c r="B10" s="235" t="s">
        <v>72</v>
      </c>
      <c r="C10" s="235" t="s">
        <v>73</v>
      </c>
      <c r="D10" s="235" t="s">
        <v>74</v>
      </c>
      <c r="E10" s="235" t="s">
        <v>75</v>
      </c>
      <c r="F10" s="235" t="s">
        <v>74</v>
      </c>
      <c r="G10" s="235" t="s">
        <v>75</v>
      </c>
      <c r="H10" s="352"/>
      <c r="I10" s="235" t="s">
        <v>75</v>
      </c>
      <c r="J10" s="235" t="s">
        <v>75</v>
      </c>
      <c r="K10" s="235" t="s">
        <v>75</v>
      </c>
      <c r="L10" s="29" t="s">
        <v>29</v>
      </c>
      <c r="M10" s="345"/>
      <c r="N10" s="29" t="s">
        <v>29</v>
      </c>
      <c r="O10" s="354"/>
      <c r="P10" s="354"/>
      <c r="Q10" s="2">
        <f>'AUG 14'!Q34:Q34</f>
        <v>47744972</v>
      </c>
      <c r="R10" s="363"/>
      <c r="S10" s="364"/>
      <c r="T10" s="365"/>
      <c r="U10" s="235" t="s">
        <v>75</v>
      </c>
      <c r="V10" s="235" t="s">
        <v>75</v>
      </c>
      <c r="W10" s="348"/>
      <c r="X10" s="38" t="s">
        <v>76</v>
      </c>
      <c r="Y10" s="38" t="s">
        <v>77</v>
      </c>
      <c r="Z10" s="38" t="s">
        <v>78</v>
      </c>
      <c r="AA10" s="38" t="s">
        <v>79</v>
      </c>
      <c r="AB10" s="38" t="s">
        <v>80</v>
      </c>
      <c r="AC10" s="38" t="s">
        <v>81</v>
      </c>
      <c r="AD10" s="38" t="s">
        <v>82</v>
      </c>
      <c r="AE10" s="38" t="s">
        <v>83</v>
      </c>
      <c r="AF10" s="39"/>
      <c r="AG10" s="2">
        <f>'AUG 14'!AG34:AG34</f>
        <v>39511236</v>
      </c>
      <c r="AH10" s="355"/>
      <c r="AI10" s="370"/>
      <c r="AJ10" s="235" t="s">
        <v>84</v>
      </c>
      <c r="AK10" s="235" t="s">
        <v>84</v>
      </c>
      <c r="AL10" s="235" t="s">
        <v>84</v>
      </c>
      <c r="AM10" s="235" t="s">
        <v>84</v>
      </c>
      <c r="AN10" s="235" t="s">
        <v>84</v>
      </c>
      <c r="AO10" s="235" t="s">
        <v>84</v>
      </c>
      <c r="AP10" s="2">
        <f>'AUG 14'!AP34:AP34</f>
        <v>8949698</v>
      </c>
      <c r="AQ10" s="354"/>
      <c r="AR10" s="236" t="s">
        <v>85</v>
      </c>
      <c r="AS10" s="355"/>
      <c r="AV10" s="40" t="s">
        <v>86</v>
      </c>
      <c r="AW10" s="40" t="s">
        <v>87</v>
      </c>
      <c r="AY10" s="84" t="s">
        <v>126</v>
      </c>
    </row>
    <row r="11" spans="2:51" x14ac:dyDescent="0.25">
      <c r="B11" s="41">
        <v>2</v>
      </c>
      <c r="C11" s="41">
        <v>4.1666666666666664E-2</v>
      </c>
      <c r="D11" s="123">
        <v>11</v>
      </c>
      <c r="E11" s="42">
        <f>D11/1.42</f>
        <v>7.746478873239437</v>
      </c>
      <c r="F11" s="110">
        <v>66</v>
      </c>
      <c r="G11" s="42">
        <f>F11/1.42</f>
        <v>46.478873239436624</v>
      </c>
      <c r="H11" s="43" t="s">
        <v>88</v>
      </c>
      <c r="I11" s="43">
        <f>J11-(2/1.42)</f>
        <v>41.549295774647888</v>
      </c>
      <c r="J11" s="44">
        <f>(F11-5)/1.42</f>
        <v>42.95774647887324</v>
      </c>
      <c r="K11" s="43">
        <f>J11+(6/1.42)</f>
        <v>47.183098591549296</v>
      </c>
      <c r="L11" s="45">
        <v>14</v>
      </c>
      <c r="M11" s="46" t="s">
        <v>89</v>
      </c>
      <c r="N11" s="46">
        <v>11.4</v>
      </c>
      <c r="O11" s="124">
        <v>128</v>
      </c>
      <c r="P11" s="124">
        <v>81</v>
      </c>
      <c r="Q11" s="124">
        <v>47748383</v>
      </c>
      <c r="R11" s="47">
        <f>IF(ISBLANK(Q11),"-",Q11-Q10)</f>
        <v>3411</v>
      </c>
      <c r="S11" s="48">
        <f>R11*24/1000</f>
        <v>81.864000000000004</v>
      </c>
      <c r="T11" s="48">
        <f>R11/1000</f>
        <v>3.411</v>
      </c>
      <c r="U11" s="125">
        <v>7</v>
      </c>
      <c r="V11" s="125">
        <f t="shared" ref="V11:V34" si="0">U11</f>
        <v>7</v>
      </c>
      <c r="W11" s="126" t="s">
        <v>125</v>
      </c>
      <c r="X11" s="128">
        <v>0</v>
      </c>
      <c r="Y11" s="128">
        <v>0</v>
      </c>
      <c r="Z11" s="128">
        <v>1097</v>
      </c>
      <c r="AA11" s="128">
        <v>0</v>
      </c>
      <c r="AB11" s="128">
        <v>1097</v>
      </c>
      <c r="AC11" s="49" t="s">
        <v>90</v>
      </c>
      <c r="AD11" s="49" t="s">
        <v>90</v>
      </c>
      <c r="AE11" s="49" t="s">
        <v>90</v>
      </c>
      <c r="AF11" s="127" t="s">
        <v>90</v>
      </c>
      <c r="AG11" s="127">
        <v>39511908</v>
      </c>
      <c r="AH11" s="50">
        <f>IF(ISBLANK(AG11),"-",AG11-AG10)</f>
        <v>672</v>
      </c>
      <c r="AI11" s="51">
        <f>AH11/T11</f>
        <v>197.00967458223394</v>
      </c>
      <c r="AJ11" s="108">
        <v>0</v>
      </c>
      <c r="AK11" s="108">
        <v>0</v>
      </c>
      <c r="AL11" s="108">
        <v>1</v>
      </c>
      <c r="AM11" s="108">
        <v>0</v>
      </c>
      <c r="AN11" s="108">
        <v>1</v>
      </c>
      <c r="AO11" s="108">
        <v>0.5</v>
      </c>
      <c r="AP11" s="128">
        <v>8950916</v>
      </c>
      <c r="AQ11" s="128">
        <f t="shared" ref="AQ11:AQ34" si="1">AP11-AP10</f>
        <v>1218</v>
      </c>
      <c r="AR11" s="52"/>
      <c r="AS11" s="53" t="s">
        <v>113</v>
      </c>
      <c r="AV11" s="40" t="s">
        <v>88</v>
      </c>
      <c r="AW11" s="40" t="s">
        <v>91</v>
      </c>
      <c r="AY11" s="84" t="s">
        <v>131</v>
      </c>
    </row>
    <row r="12" spans="2:51" x14ac:dyDescent="0.25">
      <c r="B12" s="41">
        <v>2.0416666666666701</v>
      </c>
      <c r="C12" s="41">
        <v>8.3333333333333329E-2</v>
      </c>
      <c r="D12" s="123">
        <v>14</v>
      </c>
      <c r="E12" s="42">
        <f t="shared" ref="E12:E34" si="2">D12/1.42</f>
        <v>9.8591549295774659</v>
      </c>
      <c r="F12" s="110">
        <v>66</v>
      </c>
      <c r="G12" s="42">
        <f t="shared" ref="G12:G34" si="3">F12/1.42</f>
        <v>46.478873239436624</v>
      </c>
      <c r="H12" s="43" t="s">
        <v>88</v>
      </c>
      <c r="I12" s="43">
        <f t="shared" ref="I12:I34" si="4">J12-(2/1.42)</f>
        <v>41.549295774647888</v>
      </c>
      <c r="J12" s="44">
        <f>(F12-5)/1.42</f>
        <v>42.95774647887324</v>
      </c>
      <c r="K12" s="43">
        <f>J12+(6/1.42)</f>
        <v>47.183098591549296</v>
      </c>
      <c r="L12" s="45">
        <v>14</v>
      </c>
      <c r="M12" s="46" t="s">
        <v>89</v>
      </c>
      <c r="N12" s="46">
        <v>11.2</v>
      </c>
      <c r="O12" s="124">
        <v>120</v>
      </c>
      <c r="P12" s="124">
        <v>89</v>
      </c>
      <c r="Q12" s="124">
        <v>47752000</v>
      </c>
      <c r="R12" s="47">
        <f t="shared" ref="R12:R34" si="5">IF(ISBLANK(Q12),"-",Q12-Q11)</f>
        <v>3617</v>
      </c>
      <c r="S12" s="48">
        <f t="shared" ref="S12:S34" si="6">R12*24/1000</f>
        <v>86.808000000000007</v>
      </c>
      <c r="T12" s="48">
        <f t="shared" ref="T12:T34" si="7">R12/1000</f>
        <v>3.617</v>
      </c>
      <c r="U12" s="125">
        <v>8.6</v>
      </c>
      <c r="V12" s="125">
        <f t="shared" si="0"/>
        <v>8.6</v>
      </c>
      <c r="W12" s="126" t="s">
        <v>125</v>
      </c>
      <c r="X12" s="128">
        <v>0</v>
      </c>
      <c r="Y12" s="128">
        <v>0</v>
      </c>
      <c r="Z12" s="128">
        <v>1097</v>
      </c>
      <c r="AA12" s="128">
        <v>0</v>
      </c>
      <c r="AB12" s="128">
        <v>1097</v>
      </c>
      <c r="AC12" s="49" t="s">
        <v>90</v>
      </c>
      <c r="AD12" s="49" t="s">
        <v>90</v>
      </c>
      <c r="AE12" s="49" t="s">
        <v>90</v>
      </c>
      <c r="AF12" s="127" t="s">
        <v>90</v>
      </c>
      <c r="AG12" s="127">
        <v>39512589</v>
      </c>
      <c r="AH12" s="50">
        <f>IF(ISBLANK(AG12),"-",AG12-AG11)</f>
        <v>681</v>
      </c>
      <c r="AI12" s="51">
        <f t="shared" ref="AI12:AI34" si="8">AH12/T12</f>
        <v>188.2775781034006</v>
      </c>
      <c r="AJ12" s="108">
        <v>0</v>
      </c>
      <c r="AK12" s="108">
        <v>0</v>
      </c>
      <c r="AL12" s="108">
        <v>1</v>
      </c>
      <c r="AM12" s="108">
        <v>0</v>
      </c>
      <c r="AN12" s="108">
        <v>1</v>
      </c>
      <c r="AO12" s="108">
        <v>0.56000000000000005</v>
      </c>
      <c r="AP12" s="128">
        <v>8952137</v>
      </c>
      <c r="AQ12" s="128">
        <f t="shared" si="1"/>
        <v>1221</v>
      </c>
      <c r="AR12" s="54">
        <v>0.91</v>
      </c>
      <c r="AS12" s="53" t="s">
        <v>113</v>
      </c>
      <c r="AV12" s="40" t="s">
        <v>92</v>
      </c>
      <c r="AW12" s="40" t="s">
        <v>93</v>
      </c>
      <c r="AY12" s="84" t="s">
        <v>132</v>
      </c>
    </row>
    <row r="13" spans="2:51" x14ac:dyDescent="0.25">
      <c r="B13" s="41">
        <v>2.0833333333333299</v>
      </c>
      <c r="C13" s="41">
        <v>0.125</v>
      </c>
      <c r="D13" s="123">
        <v>15</v>
      </c>
      <c r="E13" s="42">
        <f t="shared" si="2"/>
        <v>10.563380281690142</v>
      </c>
      <c r="F13" s="110">
        <v>66</v>
      </c>
      <c r="G13" s="42">
        <f t="shared" si="3"/>
        <v>46.478873239436624</v>
      </c>
      <c r="H13" s="43" t="s">
        <v>88</v>
      </c>
      <c r="I13" s="43">
        <f t="shared" si="4"/>
        <v>41.549295774647888</v>
      </c>
      <c r="J13" s="44">
        <f>(F13-5)/1.42</f>
        <v>42.95774647887324</v>
      </c>
      <c r="K13" s="43">
        <f>J13+(6/1.42)</f>
        <v>47.183098591549296</v>
      </c>
      <c r="L13" s="45">
        <v>14</v>
      </c>
      <c r="M13" s="46" t="s">
        <v>89</v>
      </c>
      <c r="N13" s="46">
        <v>11.2</v>
      </c>
      <c r="O13" s="124">
        <v>118</v>
      </c>
      <c r="P13" s="124">
        <v>90</v>
      </c>
      <c r="Q13" s="124">
        <v>47755620</v>
      </c>
      <c r="R13" s="47">
        <f t="shared" si="5"/>
        <v>3620</v>
      </c>
      <c r="S13" s="48">
        <f t="shared" si="6"/>
        <v>86.88</v>
      </c>
      <c r="T13" s="48">
        <f t="shared" si="7"/>
        <v>3.62</v>
      </c>
      <c r="U13" s="125">
        <v>9.5</v>
      </c>
      <c r="V13" s="125">
        <f t="shared" si="0"/>
        <v>9.5</v>
      </c>
      <c r="W13" s="126" t="s">
        <v>125</v>
      </c>
      <c r="X13" s="128">
        <v>0</v>
      </c>
      <c r="Y13" s="128">
        <v>0</v>
      </c>
      <c r="Z13" s="128">
        <v>1097</v>
      </c>
      <c r="AA13" s="128">
        <v>0</v>
      </c>
      <c r="AB13" s="128">
        <v>1097</v>
      </c>
      <c r="AC13" s="49" t="s">
        <v>90</v>
      </c>
      <c r="AD13" s="49" t="s">
        <v>90</v>
      </c>
      <c r="AE13" s="49" t="s">
        <v>90</v>
      </c>
      <c r="AF13" s="127" t="s">
        <v>90</v>
      </c>
      <c r="AG13" s="127">
        <v>39513270</v>
      </c>
      <c r="AH13" s="50">
        <f>IF(ISBLANK(AG13),"-",AG13-AG12)</f>
        <v>681</v>
      </c>
      <c r="AI13" s="51">
        <f t="shared" si="8"/>
        <v>188.12154696132595</v>
      </c>
      <c r="AJ13" s="108">
        <v>0</v>
      </c>
      <c r="AK13" s="108">
        <v>0</v>
      </c>
      <c r="AL13" s="108">
        <v>1</v>
      </c>
      <c r="AM13" s="108">
        <v>0</v>
      </c>
      <c r="AN13" s="108">
        <v>1</v>
      </c>
      <c r="AO13" s="108">
        <v>0.56000000000000005</v>
      </c>
      <c r="AP13" s="128">
        <v>8953357</v>
      </c>
      <c r="AQ13" s="128">
        <f t="shared" si="1"/>
        <v>1220</v>
      </c>
      <c r="AR13" s="52"/>
      <c r="AS13" s="53" t="s">
        <v>113</v>
      </c>
      <c r="AV13" s="40" t="s">
        <v>94</v>
      </c>
      <c r="AW13" s="40" t="s">
        <v>95</v>
      </c>
      <c r="AY13" s="84" t="s">
        <v>129</v>
      </c>
    </row>
    <row r="14" spans="2:51" x14ac:dyDescent="0.25">
      <c r="B14" s="41">
        <v>2.125</v>
      </c>
      <c r="C14" s="41">
        <v>0.16666666666666699</v>
      </c>
      <c r="D14" s="123">
        <v>18</v>
      </c>
      <c r="E14" s="42">
        <f t="shared" si="2"/>
        <v>12.67605633802817</v>
      </c>
      <c r="F14" s="110">
        <v>66</v>
      </c>
      <c r="G14" s="42">
        <f t="shared" si="3"/>
        <v>46.478873239436624</v>
      </c>
      <c r="H14" s="43" t="s">
        <v>88</v>
      </c>
      <c r="I14" s="43">
        <f t="shared" si="4"/>
        <v>41.549295774647888</v>
      </c>
      <c r="J14" s="44">
        <f>(F14-5)/1.42</f>
        <v>42.95774647887324</v>
      </c>
      <c r="K14" s="43">
        <f>J14+(6/1.42)</f>
        <v>47.183098591549296</v>
      </c>
      <c r="L14" s="45">
        <v>14</v>
      </c>
      <c r="M14" s="46" t="s">
        <v>89</v>
      </c>
      <c r="N14" s="46">
        <v>12.8</v>
      </c>
      <c r="O14" s="124">
        <v>111</v>
      </c>
      <c r="P14" s="124">
        <v>93</v>
      </c>
      <c r="Q14" s="124">
        <v>47759243</v>
      </c>
      <c r="R14" s="47">
        <f t="shared" si="5"/>
        <v>3623</v>
      </c>
      <c r="S14" s="48">
        <f t="shared" si="6"/>
        <v>86.951999999999998</v>
      </c>
      <c r="T14" s="48">
        <f t="shared" si="7"/>
        <v>3.6230000000000002</v>
      </c>
      <c r="U14" s="125">
        <v>9.5</v>
      </c>
      <c r="V14" s="125">
        <f t="shared" si="0"/>
        <v>9.5</v>
      </c>
      <c r="W14" s="126" t="s">
        <v>125</v>
      </c>
      <c r="X14" s="128">
        <v>0</v>
      </c>
      <c r="Y14" s="128">
        <v>0</v>
      </c>
      <c r="Z14" s="128">
        <v>1097</v>
      </c>
      <c r="AA14" s="128">
        <v>0</v>
      </c>
      <c r="AB14" s="128">
        <v>1097</v>
      </c>
      <c r="AC14" s="49" t="s">
        <v>90</v>
      </c>
      <c r="AD14" s="49" t="s">
        <v>90</v>
      </c>
      <c r="AE14" s="49" t="s">
        <v>90</v>
      </c>
      <c r="AF14" s="127" t="s">
        <v>90</v>
      </c>
      <c r="AG14" s="127">
        <v>39513952</v>
      </c>
      <c r="AH14" s="50">
        <f t="shared" ref="AH14:AH34" si="9">IF(ISBLANK(AG14),"-",AG14-AG13)</f>
        <v>682</v>
      </c>
      <c r="AI14" s="51">
        <f t="shared" si="8"/>
        <v>188.24178857300578</v>
      </c>
      <c r="AJ14" s="108">
        <v>0</v>
      </c>
      <c r="AK14" s="108">
        <v>0</v>
      </c>
      <c r="AL14" s="108">
        <v>1</v>
      </c>
      <c r="AM14" s="108">
        <v>0</v>
      </c>
      <c r="AN14" s="108">
        <v>1</v>
      </c>
      <c r="AO14" s="108">
        <v>0.56000000000000005</v>
      </c>
      <c r="AP14" s="128">
        <v>8954578</v>
      </c>
      <c r="AQ14" s="128">
        <f t="shared" si="1"/>
        <v>1221</v>
      </c>
      <c r="AR14" s="52"/>
      <c r="AS14" s="53" t="s">
        <v>113</v>
      </c>
      <c r="AT14" s="55"/>
      <c r="AV14" s="40" t="s">
        <v>96</v>
      </c>
      <c r="AW14" s="40" t="s">
        <v>97</v>
      </c>
    </row>
    <row r="15" spans="2:51" x14ac:dyDescent="0.25">
      <c r="B15" s="41">
        <v>2.1666666666666701</v>
      </c>
      <c r="C15" s="41">
        <v>0.20833333333333301</v>
      </c>
      <c r="D15" s="123">
        <v>21</v>
      </c>
      <c r="E15" s="42">
        <f t="shared" si="2"/>
        <v>14.788732394366198</v>
      </c>
      <c r="F15" s="110">
        <v>66</v>
      </c>
      <c r="G15" s="42">
        <f t="shared" si="3"/>
        <v>46.478873239436624</v>
      </c>
      <c r="H15" s="43" t="s">
        <v>88</v>
      </c>
      <c r="I15" s="43">
        <f t="shared" si="4"/>
        <v>41.549295774647888</v>
      </c>
      <c r="J15" s="44">
        <f>(F15-5)/1.42</f>
        <v>42.95774647887324</v>
      </c>
      <c r="K15" s="43">
        <f>J15+(6/1.42)</f>
        <v>47.183098591549296</v>
      </c>
      <c r="L15" s="45">
        <v>18</v>
      </c>
      <c r="M15" s="46" t="s">
        <v>89</v>
      </c>
      <c r="N15" s="46">
        <v>13.1</v>
      </c>
      <c r="O15" s="124">
        <v>99</v>
      </c>
      <c r="P15" s="124">
        <v>98</v>
      </c>
      <c r="Q15" s="124">
        <v>47762864</v>
      </c>
      <c r="R15" s="47">
        <f t="shared" si="5"/>
        <v>3621</v>
      </c>
      <c r="S15" s="48">
        <f t="shared" si="6"/>
        <v>86.903999999999996</v>
      </c>
      <c r="T15" s="48">
        <f t="shared" si="7"/>
        <v>3.621</v>
      </c>
      <c r="U15" s="125">
        <v>9.5</v>
      </c>
      <c r="V15" s="125">
        <f t="shared" si="0"/>
        <v>9.5</v>
      </c>
      <c r="W15" s="126" t="s">
        <v>125</v>
      </c>
      <c r="X15" s="128">
        <v>0</v>
      </c>
      <c r="Y15" s="128">
        <v>0</v>
      </c>
      <c r="Z15" s="128">
        <v>1097</v>
      </c>
      <c r="AA15" s="128">
        <v>0</v>
      </c>
      <c r="AB15" s="128">
        <v>1097</v>
      </c>
      <c r="AC15" s="49" t="s">
        <v>90</v>
      </c>
      <c r="AD15" s="49" t="s">
        <v>90</v>
      </c>
      <c r="AE15" s="49" t="s">
        <v>90</v>
      </c>
      <c r="AF15" s="127" t="s">
        <v>90</v>
      </c>
      <c r="AG15" s="127">
        <v>39514636</v>
      </c>
      <c r="AH15" s="50">
        <f t="shared" si="9"/>
        <v>684</v>
      </c>
      <c r="AI15" s="51">
        <f t="shared" si="8"/>
        <v>188.89809444904722</v>
      </c>
      <c r="AJ15" s="108">
        <v>0</v>
      </c>
      <c r="AK15" s="108">
        <v>0</v>
      </c>
      <c r="AL15" s="108">
        <v>1</v>
      </c>
      <c r="AM15" s="108">
        <v>0</v>
      </c>
      <c r="AN15" s="108">
        <v>1</v>
      </c>
      <c r="AO15" s="108">
        <v>0</v>
      </c>
      <c r="AP15" s="128">
        <v>8954578</v>
      </c>
      <c r="AQ15" s="128">
        <f t="shared" si="1"/>
        <v>0</v>
      </c>
      <c r="AR15" s="52"/>
      <c r="AS15" s="53" t="s">
        <v>113</v>
      </c>
      <c r="AV15" s="40" t="s">
        <v>98</v>
      </c>
      <c r="AW15" s="40" t="s">
        <v>99</v>
      </c>
      <c r="AY15" s="107"/>
    </row>
    <row r="16" spans="2:51" x14ac:dyDescent="0.25">
      <c r="B16" s="41">
        <v>2.2083333333333299</v>
      </c>
      <c r="C16" s="41">
        <v>0.25</v>
      </c>
      <c r="D16" s="123">
        <v>18</v>
      </c>
      <c r="E16" s="42">
        <f t="shared" si="2"/>
        <v>12.67605633802817</v>
      </c>
      <c r="F16" s="93">
        <v>75</v>
      </c>
      <c r="G16" s="42">
        <f t="shared" si="3"/>
        <v>52.816901408450704</v>
      </c>
      <c r="H16" s="43" t="s">
        <v>88</v>
      </c>
      <c r="I16" s="43">
        <f t="shared" si="4"/>
        <v>51.408450704225352</v>
      </c>
      <c r="J16" s="44">
        <f t="shared" ref="J16:J25" si="10">F16/1.42</f>
        <v>52.816901408450704</v>
      </c>
      <c r="K16" s="43">
        <f>J16+1.42</f>
        <v>54.236901408450706</v>
      </c>
      <c r="L16" s="45">
        <v>19</v>
      </c>
      <c r="M16" s="46" t="s">
        <v>100</v>
      </c>
      <c r="N16" s="46">
        <v>13.1</v>
      </c>
      <c r="O16" s="124">
        <v>106</v>
      </c>
      <c r="P16" s="124">
        <v>91</v>
      </c>
      <c r="Q16" s="124">
        <v>47767069</v>
      </c>
      <c r="R16" s="47">
        <f t="shared" si="5"/>
        <v>4205</v>
      </c>
      <c r="S16" s="48">
        <f t="shared" si="6"/>
        <v>100.92</v>
      </c>
      <c r="T16" s="48">
        <f t="shared" si="7"/>
        <v>4.2050000000000001</v>
      </c>
      <c r="U16" s="125">
        <v>9.5</v>
      </c>
      <c r="V16" s="125">
        <f t="shared" si="0"/>
        <v>9.5</v>
      </c>
      <c r="W16" s="126" t="s">
        <v>125</v>
      </c>
      <c r="X16" s="128">
        <v>0</v>
      </c>
      <c r="Y16" s="128">
        <v>0</v>
      </c>
      <c r="Z16" s="128">
        <v>1097</v>
      </c>
      <c r="AA16" s="128">
        <v>0</v>
      </c>
      <c r="AB16" s="128">
        <v>1097</v>
      </c>
      <c r="AC16" s="49" t="s">
        <v>90</v>
      </c>
      <c r="AD16" s="49" t="s">
        <v>90</v>
      </c>
      <c r="AE16" s="49" t="s">
        <v>90</v>
      </c>
      <c r="AF16" s="127" t="s">
        <v>90</v>
      </c>
      <c r="AG16" s="127">
        <v>39515356</v>
      </c>
      <c r="AH16" s="50">
        <f t="shared" si="9"/>
        <v>720</v>
      </c>
      <c r="AI16" s="51">
        <f t="shared" si="8"/>
        <v>171.22473246135553</v>
      </c>
      <c r="AJ16" s="108">
        <v>0</v>
      </c>
      <c r="AK16" s="108">
        <v>0</v>
      </c>
      <c r="AL16" s="108">
        <v>1</v>
      </c>
      <c r="AM16" s="108">
        <v>0</v>
      </c>
      <c r="AN16" s="108">
        <v>1</v>
      </c>
      <c r="AO16" s="108">
        <v>0</v>
      </c>
      <c r="AP16" s="128">
        <v>8954578</v>
      </c>
      <c r="AQ16" s="128">
        <f t="shared" si="1"/>
        <v>0</v>
      </c>
      <c r="AR16" s="54">
        <v>1.21</v>
      </c>
      <c r="AS16" s="53" t="s">
        <v>101</v>
      </c>
      <c r="AV16" s="40" t="s">
        <v>102</v>
      </c>
      <c r="AW16" s="40" t="s">
        <v>103</v>
      </c>
      <c r="AY16" s="107"/>
    </row>
    <row r="17" spans="1:51" x14ac:dyDescent="0.25">
      <c r="B17" s="41">
        <v>2.25</v>
      </c>
      <c r="C17" s="41">
        <v>0.29166666666666702</v>
      </c>
      <c r="D17" s="123">
        <v>10</v>
      </c>
      <c r="E17" s="42">
        <f t="shared" si="2"/>
        <v>7.042253521126761</v>
      </c>
      <c r="F17" s="93">
        <v>83</v>
      </c>
      <c r="G17" s="42">
        <f t="shared" si="3"/>
        <v>58.450704225352112</v>
      </c>
      <c r="H17" s="43" t="s">
        <v>88</v>
      </c>
      <c r="I17" s="43">
        <f t="shared" si="4"/>
        <v>57.04225352112676</v>
      </c>
      <c r="J17" s="44">
        <f t="shared" si="10"/>
        <v>58.450704225352112</v>
      </c>
      <c r="K17" s="43">
        <f t="shared" ref="K17:K22" si="11">J17+1.42</f>
        <v>59.870704225352114</v>
      </c>
      <c r="L17" s="45">
        <v>19</v>
      </c>
      <c r="M17" s="46" t="s">
        <v>100</v>
      </c>
      <c r="N17" s="46">
        <v>16.7</v>
      </c>
      <c r="O17" s="124">
        <v>1434</v>
      </c>
      <c r="P17" s="124">
        <v>145</v>
      </c>
      <c r="Q17" s="124">
        <v>47772990</v>
      </c>
      <c r="R17" s="47">
        <f t="shared" si="5"/>
        <v>5921</v>
      </c>
      <c r="S17" s="48">
        <f t="shared" si="6"/>
        <v>142.10400000000001</v>
      </c>
      <c r="T17" s="48">
        <f t="shared" si="7"/>
        <v>5.9210000000000003</v>
      </c>
      <c r="U17" s="125">
        <v>9.5</v>
      </c>
      <c r="V17" s="125">
        <f t="shared" si="0"/>
        <v>9.5</v>
      </c>
      <c r="W17" s="126" t="s">
        <v>133</v>
      </c>
      <c r="X17" s="128">
        <v>0</v>
      </c>
      <c r="Y17" s="128">
        <v>1117</v>
      </c>
      <c r="Z17" s="128">
        <v>1188</v>
      </c>
      <c r="AA17" s="128">
        <v>1185</v>
      </c>
      <c r="AB17" s="128">
        <v>1188</v>
      </c>
      <c r="AC17" s="49" t="s">
        <v>90</v>
      </c>
      <c r="AD17" s="49" t="s">
        <v>90</v>
      </c>
      <c r="AE17" s="49" t="s">
        <v>90</v>
      </c>
      <c r="AF17" s="127" t="s">
        <v>90</v>
      </c>
      <c r="AG17" s="127">
        <v>39516644</v>
      </c>
      <c r="AH17" s="50">
        <f t="shared" si="9"/>
        <v>1288</v>
      </c>
      <c r="AI17" s="51">
        <f t="shared" si="8"/>
        <v>217.53082249619996</v>
      </c>
      <c r="AJ17" s="108">
        <v>0</v>
      </c>
      <c r="AK17" s="108">
        <v>1</v>
      </c>
      <c r="AL17" s="108">
        <v>1</v>
      </c>
      <c r="AM17" s="108">
        <v>1</v>
      </c>
      <c r="AN17" s="108">
        <v>1</v>
      </c>
      <c r="AO17" s="108">
        <v>0</v>
      </c>
      <c r="AP17" s="128">
        <v>8954578</v>
      </c>
      <c r="AQ17" s="128">
        <f t="shared" si="1"/>
        <v>0</v>
      </c>
      <c r="AR17" s="52"/>
      <c r="AS17" s="53" t="s">
        <v>101</v>
      </c>
      <c r="AT17" s="55"/>
      <c r="AV17" s="40" t="s">
        <v>104</v>
      </c>
      <c r="AW17" s="40" t="s">
        <v>105</v>
      </c>
      <c r="AY17" s="111"/>
    </row>
    <row r="18" spans="1:51" x14ac:dyDescent="0.25">
      <c r="B18" s="41">
        <v>2.2916666666666701</v>
      </c>
      <c r="C18" s="41">
        <v>0.33333333333333298</v>
      </c>
      <c r="D18" s="123">
        <v>8</v>
      </c>
      <c r="E18" s="42">
        <f t="shared" si="2"/>
        <v>5.6338028169014089</v>
      </c>
      <c r="F18" s="93">
        <v>80</v>
      </c>
      <c r="G18" s="42">
        <f t="shared" si="3"/>
        <v>56.338028169014088</v>
      </c>
      <c r="H18" s="43" t="s">
        <v>88</v>
      </c>
      <c r="I18" s="43">
        <f t="shared" si="4"/>
        <v>54.929577464788736</v>
      </c>
      <c r="J18" s="44">
        <f t="shared" si="10"/>
        <v>56.338028169014088</v>
      </c>
      <c r="K18" s="43">
        <f t="shared" si="11"/>
        <v>57.758028169014089</v>
      </c>
      <c r="L18" s="45">
        <v>19</v>
      </c>
      <c r="M18" s="46" t="s">
        <v>100</v>
      </c>
      <c r="N18" s="46">
        <v>17.3</v>
      </c>
      <c r="O18" s="124">
        <v>133</v>
      </c>
      <c r="P18" s="124">
        <v>148</v>
      </c>
      <c r="Q18" s="124">
        <v>47779631</v>
      </c>
      <c r="R18" s="47">
        <f t="shared" si="5"/>
        <v>6641</v>
      </c>
      <c r="S18" s="48">
        <f t="shared" si="6"/>
        <v>159.38399999999999</v>
      </c>
      <c r="T18" s="48">
        <f t="shared" si="7"/>
        <v>6.641</v>
      </c>
      <c r="U18" s="125">
        <v>8.8000000000000007</v>
      </c>
      <c r="V18" s="125">
        <f t="shared" si="0"/>
        <v>8.8000000000000007</v>
      </c>
      <c r="W18" s="126" t="s">
        <v>133</v>
      </c>
      <c r="X18" s="128">
        <v>0</v>
      </c>
      <c r="Y18" s="128">
        <v>1117</v>
      </c>
      <c r="Z18" s="128">
        <v>1188</v>
      </c>
      <c r="AA18" s="128">
        <v>1185</v>
      </c>
      <c r="AB18" s="128">
        <v>1188</v>
      </c>
      <c r="AC18" s="49" t="s">
        <v>90</v>
      </c>
      <c r="AD18" s="49" t="s">
        <v>90</v>
      </c>
      <c r="AE18" s="49" t="s">
        <v>90</v>
      </c>
      <c r="AF18" s="127" t="s">
        <v>90</v>
      </c>
      <c r="AG18" s="127">
        <v>39518108</v>
      </c>
      <c r="AH18" s="50">
        <f t="shared" si="9"/>
        <v>1464</v>
      </c>
      <c r="AI18" s="51">
        <f t="shared" si="8"/>
        <v>220.44872760126486</v>
      </c>
      <c r="AJ18" s="108">
        <v>0</v>
      </c>
      <c r="AK18" s="108">
        <v>1</v>
      </c>
      <c r="AL18" s="108">
        <v>1</v>
      </c>
      <c r="AM18" s="108">
        <v>1</v>
      </c>
      <c r="AN18" s="108">
        <v>1</v>
      </c>
      <c r="AO18" s="108">
        <v>0</v>
      </c>
      <c r="AP18" s="128">
        <v>8954578</v>
      </c>
      <c r="AQ18" s="128">
        <f t="shared" si="1"/>
        <v>0</v>
      </c>
      <c r="AR18" s="52"/>
      <c r="AS18" s="53" t="s">
        <v>101</v>
      </c>
      <c r="AV18" s="40" t="s">
        <v>106</v>
      </c>
      <c r="AW18" s="40" t="s">
        <v>107</v>
      </c>
      <c r="AY18" s="111"/>
    </row>
    <row r="19" spans="1:51" x14ac:dyDescent="0.25">
      <c r="B19" s="41">
        <v>2.3333333333333299</v>
      </c>
      <c r="C19" s="41">
        <v>0.375</v>
      </c>
      <c r="D19" s="123">
        <v>7</v>
      </c>
      <c r="E19" s="42">
        <f t="shared" si="2"/>
        <v>4.9295774647887329</v>
      </c>
      <c r="F19" s="93">
        <v>80</v>
      </c>
      <c r="G19" s="42">
        <f t="shared" si="3"/>
        <v>56.338028169014088</v>
      </c>
      <c r="H19" s="43" t="s">
        <v>88</v>
      </c>
      <c r="I19" s="43">
        <f t="shared" si="4"/>
        <v>54.929577464788736</v>
      </c>
      <c r="J19" s="44">
        <f t="shared" si="10"/>
        <v>56.338028169014088</v>
      </c>
      <c r="K19" s="43">
        <f t="shared" si="11"/>
        <v>57.758028169014089</v>
      </c>
      <c r="L19" s="45">
        <v>19</v>
      </c>
      <c r="M19" s="46" t="s">
        <v>100</v>
      </c>
      <c r="N19" s="46">
        <v>18.399999999999999</v>
      </c>
      <c r="O19" s="124">
        <v>132</v>
      </c>
      <c r="P19" s="124">
        <v>150</v>
      </c>
      <c r="Q19" s="124">
        <v>47785570</v>
      </c>
      <c r="R19" s="47">
        <f t="shared" si="5"/>
        <v>5939</v>
      </c>
      <c r="S19" s="48">
        <f t="shared" si="6"/>
        <v>142.536</v>
      </c>
      <c r="T19" s="48">
        <f t="shared" si="7"/>
        <v>5.9390000000000001</v>
      </c>
      <c r="U19" s="125">
        <v>7.8</v>
      </c>
      <c r="V19" s="125">
        <f t="shared" si="0"/>
        <v>7.8</v>
      </c>
      <c r="W19" s="126" t="s">
        <v>133</v>
      </c>
      <c r="X19" s="128">
        <v>0</v>
      </c>
      <c r="Y19" s="128">
        <v>1188</v>
      </c>
      <c r="Z19" s="128">
        <v>1188</v>
      </c>
      <c r="AA19" s="128">
        <v>1185</v>
      </c>
      <c r="AB19" s="128">
        <v>1188</v>
      </c>
      <c r="AC19" s="49" t="s">
        <v>90</v>
      </c>
      <c r="AD19" s="49" t="s">
        <v>90</v>
      </c>
      <c r="AE19" s="49" t="s">
        <v>90</v>
      </c>
      <c r="AF19" s="127" t="s">
        <v>90</v>
      </c>
      <c r="AG19" s="127">
        <v>39519476</v>
      </c>
      <c r="AH19" s="50">
        <f t="shared" si="9"/>
        <v>1368</v>
      </c>
      <c r="AI19" s="51">
        <f t="shared" si="8"/>
        <v>230.34180838525003</v>
      </c>
      <c r="AJ19" s="108">
        <v>0</v>
      </c>
      <c r="AK19" s="108">
        <v>1</v>
      </c>
      <c r="AL19" s="108">
        <v>1</v>
      </c>
      <c r="AM19" s="108">
        <v>1</v>
      </c>
      <c r="AN19" s="108">
        <v>1</v>
      </c>
      <c r="AO19" s="108">
        <v>0</v>
      </c>
      <c r="AP19" s="128">
        <v>8954578</v>
      </c>
      <c r="AQ19" s="128">
        <f t="shared" si="1"/>
        <v>0</v>
      </c>
      <c r="AR19" s="52"/>
      <c r="AS19" s="53" t="s">
        <v>101</v>
      </c>
      <c r="AV19" s="40" t="s">
        <v>108</v>
      </c>
      <c r="AW19" s="40" t="s">
        <v>109</v>
      </c>
      <c r="AY19" s="111"/>
    </row>
    <row r="20" spans="1:51" x14ac:dyDescent="0.25">
      <c r="B20" s="41">
        <v>2.375</v>
      </c>
      <c r="C20" s="41">
        <v>0.41666666666666669</v>
      </c>
      <c r="D20" s="123">
        <v>5</v>
      </c>
      <c r="E20" s="42">
        <f t="shared" si="2"/>
        <v>3.5211267605633805</v>
      </c>
      <c r="F20" s="93">
        <v>77</v>
      </c>
      <c r="G20" s="42">
        <f t="shared" si="3"/>
        <v>54.225352112676056</v>
      </c>
      <c r="H20" s="43" t="s">
        <v>88</v>
      </c>
      <c r="I20" s="43">
        <f t="shared" si="4"/>
        <v>52.816901408450704</v>
      </c>
      <c r="J20" s="44">
        <f t="shared" si="10"/>
        <v>54.225352112676056</v>
      </c>
      <c r="K20" s="43">
        <f t="shared" si="11"/>
        <v>55.645352112676058</v>
      </c>
      <c r="L20" s="45">
        <v>19</v>
      </c>
      <c r="M20" s="46" t="s">
        <v>100</v>
      </c>
      <c r="N20" s="46">
        <v>17.7</v>
      </c>
      <c r="O20" s="124">
        <v>127</v>
      </c>
      <c r="P20" s="124">
        <v>148</v>
      </c>
      <c r="Q20" s="124">
        <v>47791990</v>
      </c>
      <c r="R20" s="47">
        <f t="shared" si="5"/>
        <v>6420</v>
      </c>
      <c r="S20" s="48">
        <f t="shared" si="6"/>
        <v>154.08000000000001</v>
      </c>
      <c r="T20" s="48">
        <f t="shared" si="7"/>
        <v>6.42</v>
      </c>
      <c r="U20" s="125">
        <v>6.9</v>
      </c>
      <c r="V20" s="125">
        <v>7</v>
      </c>
      <c r="W20" s="126" t="s">
        <v>133</v>
      </c>
      <c r="X20" s="128">
        <v>0</v>
      </c>
      <c r="Y20" s="128">
        <v>1188</v>
      </c>
      <c r="Z20" s="128">
        <v>1188</v>
      </c>
      <c r="AA20" s="128">
        <v>1185</v>
      </c>
      <c r="AB20" s="128">
        <v>1188</v>
      </c>
      <c r="AC20" s="49" t="s">
        <v>90</v>
      </c>
      <c r="AD20" s="49" t="s">
        <v>90</v>
      </c>
      <c r="AE20" s="49" t="s">
        <v>90</v>
      </c>
      <c r="AF20" s="127" t="s">
        <v>90</v>
      </c>
      <c r="AG20" s="127">
        <v>39520932</v>
      </c>
      <c r="AH20" s="50">
        <f t="shared" si="9"/>
        <v>1456</v>
      </c>
      <c r="AI20" s="51">
        <f t="shared" si="8"/>
        <v>226.79127725856699</v>
      </c>
      <c r="AJ20" s="108">
        <v>0</v>
      </c>
      <c r="AK20" s="108">
        <v>1</v>
      </c>
      <c r="AL20" s="108">
        <v>1</v>
      </c>
      <c r="AM20" s="108">
        <v>1</v>
      </c>
      <c r="AN20" s="108">
        <v>1</v>
      </c>
      <c r="AO20" s="108">
        <v>0</v>
      </c>
      <c r="AP20" s="128">
        <v>8954578</v>
      </c>
      <c r="AQ20" s="128">
        <f t="shared" si="1"/>
        <v>0</v>
      </c>
      <c r="AR20" s="54">
        <v>1.0900000000000001</v>
      </c>
      <c r="AS20" s="53" t="s">
        <v>101</v>
      </c>
      <c r="AY20" s="111"/>
    </row>
    <row r="21" spans="1:51" x14ac:dyDescent="0.25">
      <c r="B21" s="41">
        <v>2.4166666666666701</v>
      </c>
      <c r="C21" s="41">
        <v>0.45833333333333298</v>
      </c>
      <c r="D21" s="123">
        <v>5</v>
      </c>
      <c r="E21" s="42">
        <f t="shared" si="2"/>
        <v>3.5211267605633805</v>
      </c>
      <c r="F21" s="93">
        <v>77</v>
      </c>
      <c r="G21" s="42">
        <f t="shared" si="3"/>
        <v>54.225352112676056</v>
      </c>
      <c r="H21" s="43" t="s">
        <v>88</v>
      </c>
      <c r="I21" s="43">
        <f t="shared" si="4"/>
        <v>52.816901408450704</v>
      </c>
      <c r="J21" s="44">
        <f t="shared" si="10"/>
        <v>54.225352112676056</v>
      </c>
      <c r="K21" s="43">
        <f t="shared" si="11"/>
        <v>55.645352112676058</v>
      </c>
      <c r="L21" s="45">
        <v>19</v>
      </c>
      <c r="M21" s="46" t="s">
        <v>100</v>
      </c>
      <c r="N21" s="46">
        <v>17.7</v>
      </c>
      <c r="O21" s="124">
        <v>128</v>
      </c>
      <c r="P21" s="124">
        <v>152</v>
      </c>
      <c r="Q21" s="124">
        <v>47798231</v>
      </c>
      <c r="R21" s="47">
        <f t="shared" si="5"/>
        <v>6241</v>
      </c>
      <c r="S21" s="48">
        <f t="shared" si="6"/>
        <v>149.78399999999999</v>
      </c>
      <c r="T21" s="48">
        <f t="shared" si="7"/>
        <v>6.2409999999999997</v>
      </c>
      <c r="U21" s="125">
        <v>5.8</v>
      </c>
      <c r="V21" s="125">
        <v>6.9</v>
      </c>
      <c r="W21" s="126" t="s">
        <v>133</v>
      </c>
      <c r="X21" s="128">
        <v>0</v>
      </c>
      <c r="Y21" s="128">
        <v>1188</v>
      </c>
      <c r="Z21" s="128">
        <v>1188</v>
      </c>
      <c r="AA21" s="128">
        <v>1185</v>
      </c>
      <c r="AB21" s="128">
        <v>1188</v>
      </c>
      <c r="AC21" s="49" t="s">
        <v>90</v>
      </c>
      <c r="AD21" s="49" t="s">
        <v>90</v>
      </c>
      <c r="AE21" s="49" t="s">
        <v>90</v>
      </c>
      <c r="AF21" s="127" t="s">
        <v>90</v>
      </c>
      <c r="AG21" s="127">
        <v>39522372</v>
      </c>
      <c r="AH21" s="50">
        <f t="shared" si="9"/>
        <v>1440</v>
      </c>
      <c r="AI21" s="51">
        <f t="shared" si="8"/>
        <v>230.73225444640283</v>
      </c>
      <c r="AJ21" s="108">
        <v>0</v>
      </c>
      <c r="AK21" s="108">
        <v>1</v>
      </c>
      <c r="AL21" s="108">
        <v>1</v>
      </c>
      <c r="AM21" s="108">
        <v>1</v>
      </c>
      <c r="AN21" s="108">
        <v>1</v>
      </c>
      <c r="AO21" s="108">
        <v>0</v>
      </c>
      <c r="AP21" s="128">
        <v>8954578</v>
      </c>
      <c r="AQ21" s="128">
        <f t="shared" si="1"/>
        <v>0</v>
      </c>
      <c r="AR21" s="52"/>
      <c r="AS21" s="53" t="s">
        <v>101</v>
      </c>
      <c r="AY21" s="111"/>
    </row>
    <row r="22" spans="1:51" x14ac:dyDescent="0.25">
      <c r="B22" s="41">
        <v>2.4583333333333299</v>
      </c>
      <c r="C22" s="41">
        <v>0.5</v>
      </c>
      <c r="D22" s="123">
        <v>5</v>
      </c>
      <c r="E22" s="42">
        <f t="shared" si="2"/>
        <v>3.5211267605633805</v>
      </c>
      <c r="F22" s="93">
        <v>78</v>
      </c>
      <c r="G22" s="42">
        <f t="shared" si="3"/>
        <v>54.929577464788736</v>
      </c>
      <c r="H22" s="43" t="s">
        <v>88</v>
      </c>
      <c r="I22" s="43">
        <f t="shared" si="4"/>
        <v>53.521126760563384</v>
      </c>
      <c r="J22" s="44">
        <f t="shared" si="10"/>
        <v>54.929577464788736</v>
      </c>
      <c r="K22" s="43">
        <f t="shared" si="11"/>
        <v>56.349577464788737</v>
      </c>
      <c r="L22" s="45">
        <v>19</v>
      </c>
      <c r="M22" s="46" t="s">
        <v>100</v>
      </c>
      <c r="N22" s="46">
        <v>17.3</v>
      </c>
      <c r="O22" s="124">
        <v>127</v>
      </c>
      <c r="P22" s="124">
        <v>148</v>
      </c>
      <c r="Q22" s="124">
        <v>47804627</v>
      </c>
      <c r="R22" s="47">
        <f t="shared" si="5"/>
        <v>6396</v>
      </c>
      <c r="S22" s="48">
        <f t="shared" si="6"/>
        <v>153.50399999999999</v>
      </c>
      <c r="T22" s="48">
        <f t="shared" si="7"/>
        <v>6.3959999999999999</v>
      </c>
      <c r="U22" s="125">
        <v>4.7</v>
      </c>
      <c r="V22" s="125">
        <v>5.6</v>
      </c>
      <c r="W22" s="126" t="s">
        <v>133</v>
      </c>
      <c r="X22" s="128">
        <v>0</v>
      </c>
      <c r="Y22" s="128">
        <v>1188</v>
      </c>
      <c r="Z22" s="128">
        <v>1188</v>
      </c>
      <c r="AA22" s="128">
        <v>1185</v>
      </c>
      <c r="AB22" s="128">
        <v>1188</v>
      </c>
      <c r="AC22" s="49" t="s">
        <v>90</v>
      </c>
      <c r="AD22" s="49" t="s">
        <v>90</v>
      </c>
      <c r="AE22" s="49" t="s">
        <v>90</v>
      </c>
      <c r="AF22" s="127" t="s">
        <v>90</v>
      </c>
      <c r="AG22" s="127">
        <v>39523856</v>
      </c>
      <c r="AH22" s="50">
        <f t="shared" si="9"/>
        <v>1484</v>
      </c>
      <c r="AI22" s="51">
        <f t="shared" si="8"/>
        <v>232.0200125078174</v>
      </c>
      <c r="AJ22" s="108">
        <v>0</v>
      </c>
      <c r="AK22" s="108">
        <v>1</v>
      </c>
      <c r="AL22" s="108">
        <v>1</v>
      </c>
      <c r="AM22" s="108">
        <v>1</v>
      </c>
      <c r="AN22" s="108">
        <v>1</v>
      </c>
      <c r="AO22" s="108">
        <v>0</v>
      </c>
      <c r="AP22" s="128">
        <v>8954578</v>
      </c>
      <c r="AQ22" s="128">
        <f t="shared" si="1"/>
        <v>0</v>
      </c>
      <c r="AR22" s="52"/>
      <c r="AS22" s="53" t="s">
        <v>101</v>
      </c>
      <c r="AV22" s="56" t="s">
        <v>110</v>
      </c>
      <c r="AY22" s="111"/>
    </row>
    <row r="23" spans="1:51" x14ac:dyDescent="0.25">
      <c r="A23" s="107" t="s">
        <v>128</v>
      </c>
      <c r="B23" s="41">
        <v>2.5</v>
      </c>
      <c r="C23" s="41">
        <v>0.54166666666666696</v>
      </c>
      <c r="D23" s="123">
        <v>5</v>
      </c>
      <c r="E23" s="42">
        <v>8</v>
      </c>
      <c r="F23" s="110">
        <v>78</v>
      </c>
      <c r="G23" s="42">
        <f t="shared" si="3"/>
        <v>54.929577464788736</v>
      </c>
      <c r="H23" s="43" t="s">
        <v>88</v>
      </c>
      <c r="I23" s="43">
        <f t="shared" si="4"/>
        <v>53.521126760563384</v>
      </c>
      <c r="J23" s="44">
        <f t="shared" si="10"/>
        <v>54.929577464788736</v>
      </c>
      <c r="K23" s="43">
        <f>J23+(6/1.42)</f>
        <v>59.154929577464792</v>
      </c>
      <c r="L23" s="45">
        <v>19</v>
      </c>
      <c r="M23" s="46" t="s">
        <v>100</v>
      </c>
      <c r="N23" s="46">
        <v>17.5</v>
      </c>
      <c r="O23" s="124">
        <v>125</v>
      </c>
      <c r="P23" s="124">
        <v>143</v>
      </c>
      <c r="Q23" s="124">
        <v>47810640</v>
      </c>
      <c r="R23" s="47">
        <f t="shared" si="5"/>
        <v>6013</v>
      </c>
      <c r="S23" s="48">
        <f t="shared" si="6"/>
        <v>144.31200000000001</v>
      </c>
      <c r="T23" s="48">
        <f t="shared" si="7"/>
        <v>6.0129999999999999</v>
      </c>
      <c r="U23" s="125">
        <v>3.6</v>
      </c>
      <c r="V23" s="125">
        <f t="shared" si="0"/>
        <v>3.6</v>
      </c>
      <c r="W23" s="126" t="s">
        <v>133</v>
      </c>
      <c r="X23" s="128">
        <v>0</v>
      </c>
      <c r="Y23" s="128">
        <v>1188</v>
      </c>
      <c r="Z23" s="128">
        <v>1188</v>
      </c>
      <c r="AA23" s="128">
        <v>1185</v>
      </c>
      <c r="AB23" s="128">
        <v>1188</v>
      </c>
      <c r="AC23" s="49" t="s">
        <v>90</v>
      </c>
      <c r="AD23" s="49" t="s">
        <v>90</v>
      </c>
      <c r="AE23" s="49" t="s">
        <v>90</v>
      </c>
      <c r="AF23" s="127" t="s">
        <v>90</v>
      </c>
      <c r="AG23" s="127">
        <v>39525260</v>
      </c>
      <c r="AH23" s="50">
        <f t="shared" si="9"/>
        <v>1404</v>
      </c>
      <c r="AI23" s="51">
        <f t="shared" si="8"/>
        <v>233.49409612506236</v>
      </c>
      <c r="AJ23" s="108">
        <v>0</v>
      </c>
      <c r="AK23" s="108">
        <v>1</v>
      </c>
      <c r="AL23" s="108">
        <v>1</v>
      </c>
      <c r="AM23" s="108">
        <v>1</v>
      </c>
      <c r="AN23" s="108">
        <v>1</v>
      </c>
      <c r="AO23" s="108">
        <v>0</v>
      </c>
      <c r="AP23" s="128">
        <v>8954578</v>
      </c>
      <c r="AQ23" s="128">
        <f t="shared" si="1"/>
        <v>0</v>
      </c>
      <c r="AR23" s="52"/>
      <c r="AS23" s="53" t="s">
        <v>113</v>
      </c>
      <c r="AT23" s="55"/>
      <c r="AV23" s="57" t="s">
        <v>111</v>
      </c>
      <c r="AW23" s="58" t="s">
        <v>112</v>
      </c>
      <c r="AY23" s="111"/>
    </row>
    <row r="24" spans="1:51" x14ac:dyDescent="0.25">
      <c r="B24" s="41">
        <v>2.5416666666666701</v>
      </c>
      <c r="C24" s="41">
        <v>0.58333333333333404</v>
      </c>
      <c r="D24" s="123">
        <v>4</v>
      </c>
      <c r="E24" s="42">
        <f t="shared" si="2"/>
        <v>2.8169014084507045</v>
      </c>
      <c r="F24" s="110">
        <v>78</v>
      </c>
      <c r="G24" s="42">
        <f t="shared" si="3"/>
        <v>54.929577464788736</v>
      </c>
      <c r="H24" s="43" t="s">
        <v>88</v>
      </c>
      <c r="I24" s="43">
        <f t="shared" si="4"/>
        <v>53.521126760563384</v>
      </c>
      <c r="J24" s="44">
        <f t="shared" si="10"/>
        <v>54.929577464788736</v>
      </c>
      <c r="K24" s="43">
        <f t="shared" ref="K24:K34" si="12">J24+(6/1.42)</f>
        <v>59.154929577464792</v>
      </c>
      <c r="L24" s="45">
        <v>18</v>
      </c>
      <c r="M24" s="46" t="s">
        <v>100</v>
      </c>
      <c r="N24" s="46">
        <v>17.3</v>
      </c>
      <c r="O24" s="124">
        <v>128</v>
      </c>
      <c r="P24" s="124">
        <v>141</v>
      </c>
      <c r="Q24" s="124">
        <v>47816602</v>
      </c>
      <c r="R24" s="47">
        <f t="shared" si="5"/>
        <v>5962</v>
      </c>
      <c r="S24" s="48">
        <f t="shared" si="6"/>
        <v>143.08799999999999</v>
      </c>
      <c r="T24" s="48">
        <f t="shared" si="7"/>
        <v>5.9619999999999997</v>
      </c>
      <c r="U24" s="125">
        <v>2.8</v>
      </c>
      <c r="V24" s="125">
        <f t="shared" si="0"/>
        <v>2.8</v>
      </c>
      <c r="W24" s="126" t="s">
        <v>133</v>
      </c>
      <c r="X24" s="128">
        <v>0</v>
      </c>
      <c r="Y24" s="128">
        <v>1188</v>
      </c>
      <c r="Z24" s="128">
        <v>1188</v>
      </c>
      <c r="AA24" s="128">
        <v>1185</v>
      </c>
      <c r="AB24" s="128">
        <v>1188</v>
      </c>
      <c r="AC24" s="49" t="s">
        <v>90</v>
      </c>
      <c r="AD24" s="49" t="s">
        <v>90</v>
      </c>
      <c r="AE24" s="49" t="s">
        <v>90</v>
      </c>
      <c r="AF24" s="127" t="s">
        <v>90</v>
      </c>
      <c r="AG24" s="127">
        <v>39526620</v>
      </c>
      <c r="AH24" s="50">
        <f t="shared" si="9"/>
        <v>1360</v>
      </c>
      <c r="AI24" s="51">
        <f t="shared" si="8"/>
        <v>228.11137202281114</v>
      </c>
      <c r="AJ24" s="108">
        <v>0</v>
      </c>
      <c r="AK24" s="108">
        <v>1</v>
      </c>
      <c r="AL24" s="108">
        <v>1</v>
      </c>
      <c r="AM24" s="108">
        <v>1</v>
      </c>
      <c r="AN24" s="108">
        <v>1</v>
      </c>
      <c r="AO24" s="108">
        <v>0</v>
      </c>
      <c r="AP24" s="128">
        <v>8954578</v>
      </c>
      <c r="AQ24" s="128">
        <f t="shared" si="1"/>
        <v>0</v>
      </c>
      <c r="AR24" s="54">
        <v>0.96</v>
      </c>
      <c r="AS24" s="53" t="s">
        <v>113</v>
      </c>
      <c r="AV24" s="59" t="s">
        <v>29</v>
      </c>
      <c r="AW24" s="59">
        <v>14.7</v>
      </c>
      <c r="AY24" s="111"/>
    </row>
    <row r="25" spans="1:51" x14ac:dyDescent="0.25">
      <c r="B25" s="41">
        <v>2.5833333333333299</v>
      </c>
      <c r="C25" s="41">
        <v>0.625</v>
      </c>
      <c r="D25" s="123">
        <v>4</v>
      </c>
      <c r="E25" s="42">
        <f t="shared" si="2"/>
        <v>2.8169014084507045</v>
      </c>
      <c r="F25" s="110">
        <v>78</v>
      </c>
      <c r="G25" s="42">
        <f t="shared" si="3"/>
        <v>54.929577464788736</v>
      </c>
      <c r="H25" s="43" t="s">
        <v>88</v>
      </c>
      <c r="I25" s="43">
        <f t="shared" si="4"/>
        <v>53.521126760563384</v>
      </c>
      <c r="J25" s="44">
        <f t="shared" si="10"/>
        <v>54.929577464788736</v>
      </c>
      <c r="K25" s="43">
        <f t="shared" si="12"/>
        <v>59.154929577464792</v>
      </c>
      <c r="L25" s="45">
        <v>18</v>
      </c>
      <c r="M25" s="46" t="s">
        <v>100</v>
      </c>
      <c r="N25" s="46">
        <v>16.899999999999999</v>
      </c>
      <c r="O25" s="124">
        <v>128</v>
      </c>
      <c r="P25" s="124">
        <v>144</v>
      </c>
      <c r="Q25" s="124">
        <v>47822372</v>
      </c>
      <c r="R25" s="47">
        <f t="shared" si="5"/>
        <v>5770</v>
      </c>
      <c r="S25" s="48">
        <f t="shared" si="6"/>
        <v>138.47999999999999</v>
      </c>
      <c r="T25" s="48">
        <f t="shared" si="7"/>
        <v>5.77</v>
      </c>
      <c r="U25" s="125">
        <v>2.2999999999999998</v>
      </c>
      <c r="V25" s="125">
        <f t="shared" si="0"/>
        <v>2.2999999999999998</v>
      </c>
      <c r="W25" s="126" t="s">
        <v>133</v>
      </c>
      <c r="X25" s="128">
        <v>0</v>
      </c>
      <c r="Y25" s="128">
        <v>1174</v>
      </c>
      <c r="Z25" s="128">
        <v>1188</v>
      </c>
      <c r="AA25" s="128">
        <v>1185</v>
      </c>
      <c r="AB25" s="128">
        <v>1188</v>
      </c>
      <c r="AC25" s="49" t="s">
        <v>90</v>
      </c>
      <c r="AD25" s="49" t="s">
        <v>90</v>
      </c>
      <c r="AE25" s="49" t="s">
        <v>90</v>
      </c>
      <c r="AF25" s="127" t="s">
        <v>90</v>
      </c>
      <c r="AG25" s="127">
        <v>39527972</v>
      </c>
      <c r="AH25" s="50">
        <f t="shared" si="9"/>
        <v>1352</v>
      </c>
      <c r="AI25" s="51">
        <f t="shared" si="8"/>
        <v>234.31542461005202</v>
      </c>
      <c r="AJ25" s="108">
        <v>0</v>
      </c>
      <c r="AK25" s="108">
        <v>1</v>
      </c>
      <c r="AL25" s="108">
        <v>1</v>
      </c>
      <c r="AM25" s="108">
        <v>1</v>
      </c>
      <c r="AN25" s="108">
        <v>1</v>
      </c>
      <c r="AO25" s="108">
        <v>0</v>
      </c>
      <c r="AP25" s="128">
        <v>8954578</v>
      </c>
      <c r="AQ25" s="128">
        <f t="shared" si="1"/>
        <v>0</v>
      </c>
      <c r="AR25" s="52"/>
      <c r="AS25" s="53" t="s">
        <v>113</v>
      </c>
      <c r="AV25" s="59" t="s">
        <v>74</v>
      </c>
      <c r="AW25" s="59">
        <v>10.36</v>
      </c>
      <c r="AY25" s="111"/>
    </row>
    <row r="26" spans="1:51" x14ac:dyDescent="0.25">
      <c r="B26" s="41">
        <v>2.625</v>
      </c>
      <c r="C26" s="41">
        <v>0.66666666666666696</v>
      </c>
      <c r="D26" s="123">
        <v>4</v>
      </c>
      <c r="E26" s="42">
        <f t="shared" si="2"/>
        <v>2.8169014084507045</v>
      </c>
      <c r="F26" s="110">
        <v>78</v>
      </c>
      <c r="G26" s="42">
        <f t="shared" si="3"/>
        <v>54.929577464788736</v>
      </c>
      <c r="H26" s="43" t="s">
        <v>88</v>
      </c>
      <c r="I26" s="43">
        <f t="shared" si="4"/>
        <v>51.408450704225352</v>
      </c>
      <c r="J26" s="44">
        <f>(F26-3)/1.42</f>
        <v>52.816901408450704</v>
      </c>
      <c r="K26" s="43">
        <f t="shared" si="12"/>
        <v>57.04225352112676</v>
      </c>
      <c r="L26" s="45">
        <v>18</v>
      </c>
      <c r="M26" s="46" t="s">
        <v>100</v>
      </c>
      <c r="N26" s="46">
        <v>16.7</v>
      </c>
      <c r="O26" s="124">
        <v>129</v>
      </c>
      <c r="P26" s="124">
        <v>130</v>
      </c>
      <c r="Q26" s="124">
        <v>47828149</v>
      </c>
      <c r="R26" s="47">
        <f t="shared" si="5"/>
        <v>5777</v>
      </c>
      <c r="S26" s="48">
        <f t="shared" si="6"/>
        <v>138.648</v>
      </c>
      <c r="T26" s="48">
        <f t="shared" si="7"/>
        <v>5.7770000000000001</v>
      </c>
      <c r="U26" s="125">
        <v>1.7</v>
      </c>
      <c r="V26" s="125">
        <f t="shared" si="0"/>
        <v>1.7</v>
      </c>
      <c r="W26" s="126" t="s">
        <v>133</v>
      </c>
      <c r="X26" s="128">
        <v>0</v>
      </c>
      <c r="Y26" s="128">
        <v>1164</v>
      </c>
      <c r="Z26" s="128">
        <v>1188</v>
      </c>
      <c r="AA26" s="128">
        <v>1185</v>
      </c>
      <c r="AB26" s="128">
        <v>1188</v>
      </c>
      <c r="AC26" s="49" t="s">
        <v>90</v>
      </c>
      <c r="AD26" s="49" t="s">
        <v>90</v>
      </c>
      <c r="AE26" s="49" t="s">
        <v>90</v>
      </c>
      <c r="AF26" s="127" t="s">
        <v>90</v>
      </c>
      <c r="AG26" s="127">
        <v>39529316</v>
      </c>
      <c r="AH26" s="50">
        <f t="shared" si="9"/>
        <v>1344</v>
      </c>
      <c r="AI26" s="51">
        <f t="shared" si="8"/>
        <v>232.64670244071317</v>
      </c>
      <c r="AJ26" s="108">
        <v>0</v>
      </c>
      <c r="AK26" s="108">
        <v>1</v>
      </c>
      <c r="AL26" s="108">
        <v>1</v>
      </c>
      <c r="AM26" s="108">
        <v>1</v>
      </c>
      <c r="AN26" s="108">
        <v>1</v>
      </c>
      <c r="AO26" s="108">
        <v>0</v>
      </c>
      <c r="AP26" s="128">
        <v>8954578</v>
      </c>
      <c r="AQ26" s="128">
        <f t="shared" si="1"/>
        <v>0</v>
      </c>
      <c r="AR26" s="52"/>
      <c r="AS26" s="53" t="s">
        <v>113</v>
      </c>
      <c r="AV26" s="59" t="s">
        <v>114</v>
      </c>
      <c r="AW26" s="59">
        <v>1.01325</v>
      </c>
      <c r="AY26" s="111"/>
    </row>
    <row r="27" spans="1:51" x14ac:dyDescent="0.25">
      <c r="B27" s="41">
        <v>2.6666666666666701</v>
      </c>
      <c r="C27" s="41">
        <v>0.70833333333333404</v>
      </c>
      <c r="D27" s="123">
        <v>3</v>
      </c>
      <c r="E27" s="42">
        <f t="shared" si="2"/>
        <v>2.1126760563380285</v>
      </c>
      <c r="F27" s="110">
        <v>75</v>
      </c>
      <c r="G27" s="42">
        <f t="shared" si="3"/>
        <v>52.816901408450704</v>
      </c>
      <c r="H27" s="43" t="s">
        <v>88</v>
      </c>
      <c r="I27" s="43">
        <f t="shared" si="4"/>
        <v>49.295774647887328</v>
      </c>
      <c r="J27" s="44">
        <f t="shared" ref="J27:J32" si="13">(F27-3)/1.42</f>
        <v>50.70422535211268</v>
      </c>
      <c r="K27" s="43">
        <f t="shared" si="12"/>
        <v>54.929577464788736</v>
      </c>
      <c r="L27" s="45">
        <v>18</v>
      </c>
      <c r="M27" s="46" t="s">
        <v>100</v>
      </c>
      <c r="N27" s="46">
        <v>16.7</v>
      </c>
      <c r="O27" s="124">
        <v>132</v>
      </c>
      <c r="P27" s="124">
        <v>131</v>
      </c>
      <c r="Q27" s="124">
        <v>47833724</v>
      </c>
      <c r="R27" s="47">
        <f t="shared" si="5"/>
        <v>5575</v>
      </c>
      <c r="S27" s="48">
        <f t="shared" si="6"/>
        <v>133.80000000000001</v>
      </c>
      <c r="T27" s="48">
        <f t="shared" si="7"/>
        <v>5.5750000000000002</v>
      </c>
      <c r="U27" s="125">
        <v>1.5</v>
      </c>
      <c r="V27" s="125">
        <f t="shared" si="0"/>
        <v>1.5</v>
      </c>
      <c r="W27" s="126" t="s">
        <v>133</v>
      </c>
      <c r="X27" s="128">
        <v>0</v>
      </c>
      <c r="Y27" s="128">
        <v>1124</v>
      </c>
      <c r="Z27" s="128">
        <v>1188</v>
      </c>
      <c r="AA27" s="128">
        <v>1185</v>
      </c>
      <c r="AB27" s="128">
        <v>1188</v>
      </c>
      <c r="AC27" s="49" t="s">
        <v>90</v>
      </c>
      <c r="AD27" s="49" t="s">
        <v>90</v>
      </c>
      <c r="AE27" s="49" t="s">
        <v>90</v>
      </c>
      <c r="AF27" s="127" t="s">
        <v>90</v>
      </c>
      <c r="AG27" s="127">
        <v>39530620</v>
      </c>
      <c r="AH27" s="50">
        <f t="shared" si="9"/>
        <v>1304</v>
      </c>
      <c r="AI27" s="51">
        <f t="shared" si="8"/>
        <v>233.9013452914798</v>
      </c>
      <c r="AJ27" s="108">
        <v>0</v>
      </c>
      <c r="AK27" s="108">
        <v>1</v>
      </c>
      <c r="AL27" s="108">
        <v>1</v>
      </c>
      <c r="AM27" s="108">
        <v>1</v>
      </c>
      <c r="AN27" s="108">
        <v>1</v>
      </c>
      <c r="AO27" s="108">
        <v>0</v>
      </c>
      <c r="AP27" s="128">
        <v>8954578</v>
      </c>
      <c r="AQ27" s="128">
        <f t="shared" si="1"/>
        <v>0</v>
      </c>
      <c r="AR27" s="52"/>
      <c r="AS27" s="53" t="s">
        <v>113</v>
      </c>
      <c r="AV27" s="59" t="s">
        <v>115</v>
      </c>
      <c r="AW27" s="59">
        <v>1</v>
      </c>
      <c r="AY27" s="111"/>
    </row>
    <row r="28" spans="1:51" x14ac:dyDescent="0.25">
      <c r="B28" s="41">
        <v>2.7083333333333299</v>
      </c>
      <c r="C28" s="41">
        <v>0.750000000000002</v>
      </c>
      <c r="D28" s="123">
        <v>3</v>
      </c>
      <c r="E28" s="42">
        <f t="shared" si="2"/>
        <v>2.1126760563380285</v>
      </c>
      <c r="F28" s="110">
        <v>72</v>
      </c>
      <c r="G28" s="42">
        <f t="shared" si="3"/>
        <v>50.70422535211268</v>
      </c>
      <c r="H28" s="43" t="s">
        <v>88</v>
      </c>
      <c r="I28" s="43">
        <f t="shared" si="4"/>
        <v>47.183098591549296</v>
      </c>
      <c r="J28" s="44">
        <f t="shared" si="13"/>
        <v>48.591549295774648</v>
      </c>
      <c r="K28" s="43">
        <f t="shared" si="12"/>
        <v>52.816901408450704</v>
      </c>
      <c r="L28" s="45">
        <v>18</v>
      </c>
      <c r="M28" s="46" t="s">
        <v>100</v>
      </c>
      <c r="N28" s="46">
        <v>16.7</v>
      </c>
      <c r="O28" s="124">
        <v>134</v>
      </c>
      <c r="P28" s="124">
        <v>131</v>
      </c>
      <c r="Q28" s="124">
        <v>47839378</v>
      </c>
      <c r="R28" s="47">
        <f t="shared" si="5"/>
        <v>5654</v>
      </c>
      <c r="S28" s="48">
        <f t="shared" si="6"/>
        <v>135.696</v>
      </c>
      <c r="T28" s="48">
        <f t="shared" si="7"/>
        <v>5.6539999999999999</v>
      </c>
      <c r="U28" s="125">
        <v>1.3</v>
      </c>
      <c r="V28" s="125">
        <f t="shared" si="0"/>
        <v>1.3</v>
      </c>
      <c r="W28" s="126" t="s">
        <v>133</v>
      </c>
      <c r="X28" s="128">
        <v>0</v>
      </c>
      <c r="Y28" s="128">
        <v>993</v>
      </c>
      <c r="Z28" s="128">
        <v>1188</v>
      </c>
      <c r="AA28" s="128">
        <v>1185</v>
      </c>
      <c r="AB28" s="128">
        <v>1188</v>
      </c>
      <c r="AC28" s="49" t="s">
        <v>90</v>
      </c>
      <c r="AD28" s="49" t="s">
        <v>90</v>
      </c>
      <c r="AE28" s="49" t="s">
        <v>90</v>
      </c>
      <c r="AF28" s="127" t="s">
        <v>90</v>
      </c>
      <c r="AG28" s="127">
        <v>39531940</v>
      </c>
      <c r="AH28" s="50">
        <f t="shared" si="9"/>
        <v>1320</v>
      </c>
      <c r="AI28" s="51">
        <f t="shared" si="8"/>
        <v>233.46303501945525</v>
      </c>
      <c r="AJ28" s="108">
        <v>0</v>
      </c>
      <c r="AK28" s="108">
        <v>1</v>
      </c>
      <c r="AL28" s="108">
        <v>1</v>
      </c>
      <c r="AM28" s="108">
        <v>1</v>
      </c>
      <c r="AN28" s="108">
        <v>1</v>
      </c>
      <c r="AO28" s="108">
        <v>0</v>
      </c>
      <c r="AP28" s="128">
        <v>8954578</v>
      </c>
      <c r="AQ28" s="128">
        <f t="shared" si="1"/>
        <v>0</v>
      </c>
      <c r="AR28" s="54">
        <v>0.98</v>
      </c>
      <c r="AS28" s="53" t="s">
        <v>113</v>
      </c>
      <c r="AV28" s="59" t="s">
        <v>116</v>
      </c>
      <c r="AW28" s="59">
        <v>101.325</v>
      </c>
      <c r="AY28" s="111"/>
    </row>
    <row r="29" spans="1:51" x14ac:dyDescent="0.25">
      <c r="B29" s="41">
        <v>2.75</v>
      </c>
      <c r="C29" s="41">
        <v>0.79166666666666896</v>
      </c>
      <c r="D29" s="123">
        <v>3</v>
      </c>
      <c r="E29" s="42">
        <f t="shared" si="2"/>
        <v>2.1126760563380285</v>
      </c>
      <c r="F29" s="110">
        <v>72</v>
      </c>
      <c r="G29" s="42">
        <f t="shared" si="3"/>
        <v>50.70422535211268</v>
      </c>
      <c r="H29" s="43" t="s">
        <v>88</v>
      </c>
      <c r="I29" s="43">
        <f t="shared" si="4"/>
        <v>47.183098591549296</v>
      </c>
      <c r="J29" s="44">
        <f t="shared" si="13"/>
        <v>48.591549295774648</v>
      </c>
      <c r="K29" s="43">
        <f t="shared" si="12"/>
        <v>52.816901408450704</v>
      </c>
      <c r="L29" s="45">
        <v>18</v>
      </c>
      <c r="M29" s="46" t="s">
        <v>100</v>
      </c>
      <c r="N29" s="46">
        <v>16.600000000000001</v>
      </c>
      <c r="O29" s="124">
        <v>135</v>
      </c>
      <c r="P29" s="124">
        <v>137</v>
      </c>
      <c r="Q29" s="124">
        <v>47844960</v>
      </c>
      <c r="R29" s="47">
        <f t="shared" si="5"/>
        <v>5582</v>
      </c>
      <c r="S29" s="48">
        <f t="shared" si="6"/>
        <v>133.96799999999999</v>
      </c>
      <c r="T29" s="48">
        <f t="shared" si="7"/>
        <v>5.5819999999999999</v>
      </c>
      <c r="U29" s="125">
        <v>1.3</v>
      </c>
      <c r="V29" s="125">
        <f t="shared" si="0"/>
        <v>1.3</v>
      </c>
      <c r="W29" s="126" t="s">
        <v>171</v>
      </c>
      <c r="X29" s="128">
        <v>0</v>
      </c>
      <c r="Y29" s="128">
        <v>0</v>
      </c>
      <c r="Z29" s="128">
        <v>1188</v>
      </c>
      <c r="AA29" s="128">
        <v>1185</v>
      </c>
      <c r="AB29" s="128">
        <v>1188</v>
      </c>
      <c r="AC29" s="49" t="s">
        <v>90</v>
      </c>
      <c r="AD29" s="49" t="s">
        <v>90</v>
      </c>
      <c r="AE29" s="49" t="s">
        <v>90</v>
      </c>
      <c r="AF29" s="127" t="s">
        <v>90</v>
      </c>
      <c r="AG29" s="127">
        <v>39533184</v>
      </c>
      <c r="AH29" s="50">
        <f t="shared" si="9"/>
        <v>1244</v>
      </c>
      <c r="AI29" s="51">
        <f t="shared" si="8"/>
        <v>222.85919025438912</v>
      </c>
      <c r="AJ29" s="108">
        <v>0</v>
      </c>
      <c r="AK29" s="108">
        <v>0</v>
      </c>
      <c r="AL29" s="108">
        <v>1</v>
      </c>
      <c r="AM29" s="108">
        <v>1</v>
      </c>
      <c r="AN29" s="108">
        <v>1</v>
      </c>
      <c r="AO29" s="108">
        <v>0</v>
      </c>
      <c r="AP29" s="128">
        <v>8954578</v>
      </c>
      <c r="AQ29" s="128">
        <f t="shared" si="1"/>
        <v>0</v>
      </c>
      <c r="AR29" s="52"/>
      <c r="AS29" s="53" t="s">
        <v>113</v>
      </c>
      <c r="AY29" s="111"/>
    </row>
    <row r="30" spans="1:51" x14ac:dyDescent="0.25">
      <c r="B30" s="41">
        <v>2.7916666666666701</v>
      </c>
      <c r="C30" s="41">
        <v>0.83333333333333703</v>
      </c>
      <c r="D30" s="123">
        <v>4</v>
      </c>
      <c r="E30" s="42">
        <f t="shared" si="2"/>
        <v>2.8169014084507045</v>
      </c>
      <c r="F30" s="110">
        <v>74</v>
      </c>
      <c r="G30" s="42">
        <f t="shared" si="3"/>
        <v>52.112676056338032</v>
      </c>
      <c r="H30" s="43" t="s">
        <v>88</v>
      </c>
      <c r="I30" s="43">
        <f t="shared" si="4"/>
        <v>48.591549295774648</v>
      </c>
      <c r="J30" s="44">
        <f t="shared" si="13"/>
        <v>50</v>
      </c>
      <c r="K30" s="43">
        <f t="shared" si="12"/>
        <v>54.225352112676056</v>
      </c>
      <c r="L30" s="45">
        <v>18</v>
      </c>
      <c r="M30" s="46" t="s">
        <v>100</v>
      </c>
      <c r="N30" s="46">
        <v>16.600000000000001</v>
      </c>
      <c r="O30" s="124">
        <v>135</v>
      </c>
      <c r="P30" s="124">
        <v>132</v>
      </c>
      <c r="Q30" s="124">
        <v>47850441</v>
      </c>
      <c r="R30" s="47">
        <f t="shared" si="5"/>
        <v>5481</v>
      </c>
      <c r="S30" s="48">
        <f t="shared" si="6"/>
        <v>131.54400000000001</v>
      </c>
      <c r="T30" s="48">
        <f t="shared" si="7"/>
        <v>5.4809999999999999</v>
      </c>
      <c r="U30" s="125">
        <v>1.3</v>
      </c>
      <c r="V30" s="125">
        <f t="shared" si="0"/>
        <v>1.3</v>
      </c>
      <c r="W30" s="126" t="s">
        <v>171</v>
      </c>
      <c r="X30" s="128">
        <v>0</v>
      </c>
      <c r="Y30" s="128">
        <v>0</v>
      </c>
      <c r="Z30" s="128">
        <v>1188</v>
      </c>
      <c r="AA30" s="128">
        <v>1185</v>
      </c>
      <c r="AB30" s="128">
        <v>1188</v>
      </c>
      <c r="AC30" s="49" t="s">
        <v>90</v>
      </c>
      <c r="AD30" s="49" t="s">
        <v>90</v>
      </c>
      <c r="AE30" s="49" t="s">
        <v>90</v>
      </c>
      <c r="AF30" s="127" t="s">
        <v>90</v>
      </c>
      <c r="AG30" s="127">
        <v>39534412</v>
      </c>
      <c r="AH30" s="50">
        <f t="shared" si="9"/>
        <v>1228</v>
      </c>
      <c r="AI30" s="51">
        <f t="shared" si="8"/>
        <v>224.04670680532749</v>
      </c>
      <c r="AJ30" s="108">
        <v>0</v>
      </c>
      <c r="AK30" s="108">
        <v>0</v>
      </c>
      <c r="AL30" s="108">
        <v>1</v>
      </c>
      <c r="AM30" s="108">
        <v>1</v>
      </c>
      <c r="AN30" s="108">
        <v>1</v>
      </c>
      <c r="AO30" s="108">
        <v>0</v>
      </c>
      <c r="AP30" s="128">
        <v>8954578</v>
      </c>
      <c r="AQ30" s="128">
        <f t="shared" si="1"/>
        <v>0</v>
      </c>
      <c r="AR30" s="52"/>
      <c r="AS30" s="53" t="s">
        <v>113</v>
      </c>
      <c r="AV30" s="356" t="s">
        <v>117</v>
      </c>
      <c r="AW30" s="356"/>
      <c r="AY30" s="111"/>
    </row>
    <row r="31" spans="1:51" x14ac:dyDescent="0.25">
      <c r="B31" s="41">
        <v>2.8333333333333299</v>
      </c>
      <c r="C31" s="41">
        <v>0.875000000000004</v>
      </c>
      <c r="D31" s="123">
        <v>5</v>
      </c>
      <c r="E31" s="42">
        <f t="shared" si="2"/>
        <v>3.5211267605633805</v>
      </c>
      <c r="F31" s="110">
        <v>75</v>
      </c>
      <c r="G31" s="42">
        <f t="shared" si="3"/>
        <v>52.816901408450704</v>
      </c>
      <c r="H31" s="43" t="s">
        <v>88</v>
      </c>
      <c r="I31" s="43">
        <f t="shared" si="4"/>
        <v>49.295774647887328</v>
      </c>
      <c r="J31" s="44">
        <f t="shared" si="13"/>
        <v>50.70422535211268</v>
      </c>
      <c r="K31" s="43">
        <f t="shared" si="12"/>
        <v>54.929577464788736</v>
      </c>
      <c r="L31" s="45">
        <v>18</v>
      </c>
      <c r="M31" s="46" t="s">
        <v>100</v>
      </c>
      <c r="N31" s="46">
        <v>16.100000000000001</v>
      </c>
      <c r="O31" s="124">
        <v>134</v>
      </c>
      <c r="P31" s="124">
        <v>131</v>
      </c>
      <c r="Q31" s="124">
        <v>47856053</v>
      </c>
      <c r="R31" s="47">
        <f t="shared" si="5"/>
        <v>5612</v>
      </c>
      <c r="S31" s="48">
        <f t="shared" si="6"/>
        <v>134.68799999999999</v>
      </c>
      <c r="T31" s="48">
        <f t="shared" si="7"/>
        <v>5.6120000000000001</v>
      </c>
      <c r="U31" s="125">
        <v>1.3</v>
      </c>
      <c r="V31" s="125">
        <f t="shared" si="0"/>
        <v>1.3</v>
      </c>
      <c r="W31" s="126" t="s">
        <v>171</v>
      </c>
      <c r="X31" s="128">
        <v>0</v>
      </c>
      <c r="Y31" s="128">
        <v>0</v>
      </c>
      <c r="Z31" s="128">
        <v>1187</v>
      </c>
      <c r="AA31" s="128">
        <v>1185</v>
      </c>
      <c r="AB31" s="128">
        <v>1186</v>
      </c>
      <c r="AC31" s="49" t="s">
        <v>90</v>
      </c>
      <c r="AD31" s="49" t="s">
        <v>90</v>
      </c>
      <c r="AE31" s="49" t="s">
        <v>90</v>
      </c>
      <c r="AF31" s="127" t="s">
        <v>90</v>
      </c>
      <c r="AG31" s="127">
        <v>39535684</v>
      </c>
      <c r="AH31" s="50">
        <f t="shared" si="9"/>
        <v>1272</v>
      </c>
      <c r="AI31" s="51">
        <f t="shared" si="8"/>
        <v>226.65716322166784</v>
      </c>
      <c r="AJ31" s="108">
        <v>0</v>
      </c>
      <c r="AK31" s="108">
        <v>0</v>
      </c>
      <c r="AL31" s="108">
        <v>1</v>
      </c>
      <c r="AM31" s="108">
        <v>1</v>
      </c>
      <c r="AN31" s="108">
        <v>1</v>
      </c>
      <c r="AO31" s="108">
        <v>0</v>
      </c>
      <c r="AP31" s="128">
        <v>8954578</v>
      </c>
      <c r="AQ31" s="128">
        <f t="shared" si="1"/>
        <v>0</v>
      </c>
      <c r="AR31" s="52"/>
      <c r="AS31" s="53" t="s">
        <v>113</v>
      </c>
      <c r="AV31" s="60" t="s">
        <v>29</v>
      </c>
      <c r="AW31" s="60" t="s">
        <v>74</v>
      </c>
      <c r="AY31" s="111"/>
    </row>
    <row r="32" spans="1:51" x14ac:dyDescent="0.25">
      <c r="B32" s="41">
        <v>2.875</v>
      </c>
      <c r="C32" s="41">
        <v>0.91666666666667096</v>
      </c>
      <c r="D32" s="123">
        <v>6</v>
      </c>
      <c r="E32" s="42">
        <f t="shared" si="2"/>
        <v>4.2253521126760569</v>
      </c>
      <c r="F32" s="110">
        <v>76</v>
      </c>
      <c r="G32" s="42">
        <f t="shared" si="3"/>
        <v>53.521126760563384</v>
      </c>
      <c r="H32" s="43" t="s">
        <v>88</v>
      </c>
      <c r="I32" s="43">
        <f t="shared" si="4"/>
        <v>50</v>
      </c>
      <c r="J32" s="44">
        <f t="shared" si="13"/>
        <v>51.408450704225352</v>
      </c>
      <c r="K32" s="43">
        <f t="shared" si="12"/>
        <v>55.633802816901408</v>
      </c>
      <c r="L32" s="45">
        <v>14</v>
      </c>
      <c r="M32" s="46" t="s">
        <v>118</v>
      </c>
      <c r="N32" s="46">
        <v>12.6</v>
      </c>
      <c r="O32" s="124">
        <v>131</v>
      </c>
      <c r="P32" s="124">
        <v>129</v>
      </c>
      <c r="Q32" s="124">
        <v>47861408</v>
      </c>
      <c r="R32" s="47">
        <f t="shared" si="5"/>
        <v>5355</v>
      </c>
      <c r="S32" s="48">
        <f t="shared" si="6"/>
        <v>128.52000000000001</v>
      </c>
      <c r="T32" s="48">
        <f t="shared" si="7"/>
        <v>5.3550000000000004</v>
      </c>
      <c r="U32" s="125">
        <v>1.3</v>
      </c>
      <c r="V32" s="125">
        <f t="shared" si="0"/>
        <v>1.3</v>
      </c>
      <c r="W32" s="126" t="s">
        <v>171</v>
      </c>
      <c r="X32" s="128">
        <v>0</v>
      </c>
      <c r="Y32" s="128">
        <v>0</v>
      </c>
      <c r="Z32" s="128">
        <v>1187</v>
      </c>
      <c r="AA32" s="128">
        <v>1185</v>
      </c>
      <c r="AB32" s="128">
        <v>1187</v>
      </c>
      <c r="AC32" s="49" t="s">
        <v>90</v>
      </c>
      <c r="AD32" s="49" t="s">
        <v>90</v>
      </c>
      <c r="AE32" s="49" t="s">
        <v>90</v>
      </c>
      <c r="AF32" s="127" t="s">
        <v>90</v>
      </c>
      <c r="AG32" s="127">
        <v>39536888</v>
      </c>
      <c r="AH32" s="50">
        <f t="shared" si="9"/>
        <v>1204</v>
      </c>
      <c r="AI32" s="51">
        <f t="shared" si="8"/>
        <v>224.83660130718951</v>
      </c>
      <c r="AJ32" s="108">
        <v>0</v>
      </c>
      <c r="AK32" s="108">
        <v>0</v>
      </c>
      <c r="AL32" s="108">
        <v>1</v>
      </c>
      <c r="AM32" s="108">
        <v>1</v>
      </c>
      <c r="AN32" s="108">
        <v>1</v>
      </c>
      <c r="AO32" s="108">
        <v>0</v>
      </c>
      <c r="AP32" s="128">
        <v>8954578</v>
      </c>
      <c r="AQ32" s="128">
        <f t="shared" si="1"/>
        <v>0</v>
      </c>
      <c r="AR32" s="54">
        <v>1.26</v>
      </c>
      <c r="AS32" s="53" t="s">
        <v>113</v>
      </c>
      <c r="AV32" s="61">
        <v>1</v>
      </c>
      <c r="AW32" s="61">
        <f>IFERROR(AV32*VLOOKUP(AV31,AV24:AW28,2,FALSE)/VLOOKUP(AW31,AV24:AW28,2,FALSE),"Enter Unit and Value")</f>
        <v>1.4189189189189189</v>
      </c>
      <c r="AY32" s="111"/>
    </row>
    <row r="33" spans="2:51" x14ac:dyDescent="0.25">
      <c r="B33" s="41">
        <v>2.9166666666666701</v>
      </c>
      <c r="C33" s="41">
        <v>0.95833333333333803</v>
      </c>
      <c r="D33" s="123">
        <v>5</v>
      </c>
      <c r="E33" s="42">
        <f t="shared" si="2"/>
        <v>3.5211267605633805</v>
      </c>
      <c r="F33" s="110">
        <v>64</v>
      </c>
      <c r="G33" s="42">
        <f t="shared" si="3"/>
        <v>45.070422535211272</v>
      </c>
      <c r="H33" s="43" t="s">
        <v>88</v>
      </c>
      <c r="I33" s="43">
        <f>J33-(2/1.42)</f>
        <v>40.140845070422536</v>
      </c>
      <c r="J33" s="44">
        <f t="shared" ref="J33:J34" si="14">(F33-5)/1.42</f>
        <v>41.549295774647888</v>
      </c>
      <c r="K33" s="43">
        <f t="shared" si="12"/>
        <v>45.774647887323944</v>
      </c>
      <c r="L33" s="45">
        <v>14</v>
      </c>
      <c r="M33" s="46" t="s">
        <v>118</v>
      </c>
      <c r="N33" s="46">
        <v>11.9</v>
      </c>
      <c r="O33" s="124">
        <v>141</v>
      </c>
      <c r="P33" s="124">
        <v>101</v>
      </c>
      <c r="Q33" s="124">
        <v>47865726</v>
      </c>
      <c r="R33" s="47">
        <f t="shared" si="5"/>
        <v>4318</v>
      </c>
      <c r="S33" s="48">
        <f t="shared" si="6"/>
        <v>103.63200000000001</v>
      </c>
      <c r="T33" s="48">
        <f t="shared" si="7"/>
        <v>4.3179999999999996</v>
      </c>
      <c r="U33" s="125">
        <v>2.4</v>
      </c>
      <c r="V33" s="125">
        <f t="shared" si="0"/>
        <v>2.4</v>
      </c>
      <c r="W33" s="126" t="s">
        <v>125</v>
      </c>
      <c r="X33" s="128">
        <v>0</v>
      </c>
      <c r="Y33" s="128">
        <v>0</v>
      </c>
      <c r="Z33" s="128">
        <v>1188</v>
      </c>
      <c r="AA33" s="128">
        <v>0</v>
      </c>
      <c r="AB33" s="128">
        <v>1187</v>
      </c>
      <c r="AC33" s="49" t="s">
        <v>90</v>
      </c>
      <c r="AD33" s="49" t="s">
        <v>90</v>
      </c>
      <c r="AE33" s="49" t="s">
        <v>90</v>
      </c>
      <c r="AF33" s="127" t="s">
        <v>90</v>
      </c>
      <c r="AG33" s="127">
        <v>39537796</v>
      </c>
      <c r="AH33" s="50">
        <f t="shared" si="9"/>
        <v>908</v>
      </c>
      <c r="AI33" s="51">
        <f t="shared" si="8"/>
        <v>210.28253821213528</v>
      </c>
      <c r="AJ33" s="108">
        <v>0</v>
      </c>
      <c r="AK33" s="108">
        <v>0</v>
      </c>
      <c r="AL33" s="108">
        <v>1</v>
      </c>
      <c r="AM33" s="108">
        <v>0</v>
      </c>
      <c r="AN33" s="108">
        <v>1</v>
      </c>
      <c r="AO33" s="108">
        <v>0.5</v>
      </c>
      <c r="AP33" s="128">
        <v>8955863</v>
      </c>
      <c r="AQ33" s="128">
        <f t="shared" si="1"/>
        <v>1285</v>
      </c>
      <c r="AR33" s="52"/>
      <c r="AS33" s="53" t="s">
        <v>113</v>
      </c>
      <c r="AY33" s="111"/>
    </row>
    <row r="34" spans="2:51" x14ac:dyDescent="0.25">
      <c r="B34" s="41">
        <v>2.9583333333333299</v>
      </c>
      <c r="C34" s="41">
        <v>1</v>
      </c>
      <c r="D34" s="123">
        <v>7</v>
      </c>
      <c r="E34" s="42">
        <f t="shared" si="2"/>
        <v>4.9295774647887329</v>
      </c>
      <c r="F34" s="110">
        <v>66</v>
      </c>
      <c r="G34" s="42">
        <f t="shared" si="3"/>
        <v>46.478873239436624</v>
      </c>
      <c r="H34" s="43" t="s">
        <v>88</v>
      </c>
      <c r="I34" s="43">
        <f t="shared" si="4"/>
        <v>41.549295774647888</v>
      </c>
      <c r="J34" s="44">
        <f t="shared" si="14"/>
        <v>42.95774647887324</v>
      </c>
      <c r="K34" s="43">
        <f t="shared" si="12"/>
        <v>47.183098591549296</v>
      </c>
      <c r="L34" s="45">
        <v>14</v>
      </c>
      <c r="M34" s="46" t="s">
        <v>118</v>
      </c>
      <c r="N34" s="62">
        <v>11.5</v>
      </c>
      <c r="O34" s="124">
        <v>134</v>
      </c>
      <c r="P34" s="124">
        <v>102</v>
      </c>
      <c r="Q34" s="124">
        <v>47870037</v>
      </c>
      <c r="R34" s="47">
        <f t="shared" si="5"/>
        <v>4311</v>
      </c>
      <c r="S34" s="48">
        <f t="shared" si="6"/>
        <v>103.464</v>
      </c>
      <c r="T34" s="48">
        <f t="shared" si="7"/>
        <v>4.3109999999999999</v>
      </c>
      <c r="U34" s="125">
        <v>4</v>
      </c>
      <c r="V34" s="125">
        <f t="shared" si="0"/>
        <v>4</v>
      </c>
      <c r="W34" s="126" t="s">
        <v>125</v>
      </c>
      <c r="X34" s="128">
        <v>0</v>
      </c>
      <c r="Y34" s="128">
        <v>0</v>
      </c>
      <c r="Z34" s="128">
        <v>1157</v>
      </c>
      <c r="AA34" s="128">
        <v>0</v>
      </c>
      <c r="AB34" s="128">
        <v>1167</v>
      </c>
      <c r="AC34" s="49" t="s">
        <v>90</v>
      </c>
      <c r="AD34" s="49" t="s">
        <v>90</v>
      </c>
      <c r="AE34" s="49" t="s">
        <v>90</v>
      </c>
      <c r="AF34" s="127" t="s">
        <v>90</v>
      </c>
      <c r="AG34" s="127">
        <v>39538668</v>
      </c>
      <c r="AH34" s="50">
        <f t="shared" si="9"/>
        <v>872</v>
      </c>
      <c r="AI34" s="51">
        <f t="shared" si="8"/>
        <v>202.27325446532129</v>
      </c>
      <c r="AJ34" s="108">
        <v>0</v>
      </c>
      <c r="AK34" s="108">
        <v>0</v>
      </c>
      <c r="AL34" s="108">
        <v>1</v>
      </c>
      <c r="AM34" s="108">
        <v>0</v>
      </c>
      <c r="AN34" s="108">
        <v>1</v>
      </c>
      <c r="AO34" s="108">
        <v>0.5</v>
      </c>
      <c r="AP34" s="128">
        <v>8957351</v>
      </c>
      <c r="AQ34" s="128">
        <f t="shared" si="1"/>
        <v>1488</v>
      </c>
      <c r="AR34" s="52"/>
      <c r="AS34" s="53" t="s">
        <v>113</v>
      </c>
      <c r="AV34" s="57" t="s">
        <v>119</v>
      </c>
      <c r="AW34" s="63" t="s">
        <v>30</v>
      </c>
      <c r="AY34" s="111"/>
    </row>
    <row r="35" spans="2:51" x14ac:dyDescent="0.25">
      <c r="B35" s="102"/>
      <c r="C35" s="103"/>
      <c r="D35" s="102"/>
      <c r="E35" s="105"/>
      <c r="F35" s="105"/>
      <c r="G35" s="106"/>
      <c r="H35" s="104"/>
      <c r="I35" s="105"/>
      <c r="J35" s="105"/>
      <c r="K35" s="106"/>
      <c r="L35" s="357" t="s">
        <v>120</v>
      </c>
      <c r="M35" s="358"/>
      <c r="N35" s="359"/>
      <c r="O35" s="64"/>
      <c r="P35" s="64">
        <f>AVERAGE(P11:P34)</f>
        <v>124.375</v>
      </c>
      <c r="Q35" s="65">
        <f>Q34-Q10</f>
        <v>125065</v>
      </c>
      <c r="R35" s="66">
        <f>SUM(R11:R34)</f>
        <v>125065</v>
      </c>
      <c r="S35" s="67">
        <f>AVERAGE(S11:S34)</f>
        <v>125.06499999999998</v>
      </c>
      <c r="T35" s="67">
        <f>SUM(T11:T34)</f>
        <v>125.065</v>
      </c>
      <c r="U35" s="104"/>
      <c r="V35" s="104"/>
      <c r="W35" s="58"/>
      <c r="X35" s="96"/>
      <c r="Y35" s="97"/>
      <c r="Z35" s="97"/>
      <c r="AA35" s="97"/>
      <c r="AB35" s="98"/>
      <c r="AC35" s="96"/>
      <c r="AD35" s="97"/>
      <c r="AE35" s="98"/>
      <c r="AF35" s="99"/>
      <c r="AG35" s="68"/>
      <c r="AH35" s="69">
        <f>SUM(AH11:AH34)</f>
        <v>27432</v>
      </c>
      <c r="AI35" s="70">
        <f>$AH$35/$T35</f>
        <v>219.34194219006116</v>
      </c>
      <c r="AJ35" s="99"/>
      <c r="AK35" s="100"/>
      <c r="AL35" s="100"/>
      <c r="AM35" s="100"/>
      <c r="AN35" s="101"/>
      <c r="AO35" s="71"/>
      <c r="AP35" s="72">
        <f>AP34-AP10</f>
        <v>7653</v>
      </c>
      <c r="AQ35" s="73">
        <f>SUM(AQ11:AQ34)</f>
        <v>7653</v>
      </c>
      <c r="AR35" s="74">
        <f>AVERAGE(AR11:AR34)</f>
        <v>1.0683333333333334</v>
      </c>
      <c r="AS35" s="71"/>
      <c r="AV35" s="75" t="s">
        <v>30</v>
      </c>
      <c r="AW35" s="75">
        <v>1</v>
      </c>
      <c r="AY35" s="111"/>
    </row>
    <row r="36" spans="2:51" x14ac:dyDescent="0.25">
      <c r="B36" s="76"/>
      <c r="C36" s="76"/>
      <c r="D36" s="76"/>
      <c r="E36" s="77"/>
      <c r="F36" s="77"/>
      <c r="G36" s="77"/>
      <c r="H36" s="77"/>
      <c r="I36" s="78"/>
      <c r="J36" s="78"/>
      <c r="K36" s="78"/>
      <c r="L36" s="109"/>
      <c r="M36" s="109"/>
      <c r="N36" s="109"/>
      <c r="O36" s="109"/>
      <c r="P36" s="109"/>
      <c r="Q36" s="109"/>
      <c r="R36" s="109"/>
      <c r="S36" s="109"/>
      <c r="T36" s="109"/>
      <c r="U36" s="79"/>
      <c r="V36" s="79"/>
      <c r="W36" s="109"/>
      <c r="X36" s="109"/>
      <c r="Y36" s="109"/>
      <c r="Z36" s="112"/>
      <c r="AA36" s="109"/>
      <c r="AB36" s="109"/>
      <c r="AC36" s="109"/>
      <c r="AD36" s="109"/>
      <c r="AE36" s="109"/>
      <c r="AH36" s="80"/>
      <c r="AM36" s="109"/>
      <c r="AN36" s="109"/>
      <c r="AO36" s="109"/>
      <c r="AP36" s="109"/>
      <c r="AQ36" s="109"/>
      <c r="AR36" s="109"/>
      <c r="AV36" s="75" t="s">
        <v>121</v>
      </c>
      <c r="AW36" s="75">
        <v>41.67</v>
      </c>
      <c r="AY36" s="111"/>
    </row>
    <row r="37" spans="2:51" x14ac:dyDescent="0.25">
      <c r="B37" s="89" t="s">
        <v>122</v>
      </c>
      <c r="C37" s="89"/>
      <c r="D37" s="89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112"/>
      <c r="X37" s="112"/>
      <c r="Y37" s="112"/>
      <c r="Z37" s="112"/>
      <c r="AA37" s="112"/>
      <c r="AB37" s="112"/>
      <c r="AC37" s="112"/>
      <c r="AD37" s="112"/>
      <c r="AE37" s="112"/>
      <c r="AM37" s="21"/>
      <c r="AN37" s="109"/>
      <c r="AO37" s="109"/>
      <c r="AP37" s="109"/>
      <c r="AQ37" s="109"/>
      <c r="AR37" s="112"/>
      <c r="AV37" s="75" t="s">
        <v>123</v>
      </c>
      <c r="AW37" s="75">
        <v>11.574999999999999</v>
      </c>
      <c r="AY37" s="111"/>
    </row>
    <row r="38" spans="2:51" x14ac:dyDescent="0.25">
      <c r="B38" s="87" t="s">
        <v>124</v>
      </c>
      <c r="C38" s="116"/>
      <c r="D38" s="116"/>
      <c r="E38" s="116"/>
      <c r="F38" s="116"/>
      <c r="G38" s="116"/>
      <c r="H38" s="116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88"/>
      <c r="T38" s="88"/>
      <c r="U38" s="88"/>
      <c r="V38" s="88"/>
      <c r="W38" s="112"/>
      <c r="X38" s="112"/>
      <c r="Y38" s="112"/>
      <c r="Z38" s="112"/>
      <c r="AA38" s="112"/>
      <c r="AB38" s="112"/>
      <c r="AC38" s="112"/>
      <c r="AD38" s="112"/>
      <c r="AE38" s="112"/>
      <c r="AM38" s="21"/>
      <c r="AN38" s="109"/>
      <c r="AO38" s="109"/>
      <c r="AP38" s="109"/>
      <c r="AQ38" s="109"/>
      <c r="AR38" s="112"/>
      <c r="AV38" s="75"/>
      <c r="AW38" s="75"/>
      <c r="AY38" s="111"/>
    </row>
    <row r="39" spans="2:51" x14ac:dyDescent="0.25">
      <c r="B39" s="122" t="s">
        <v>127</v>
      </c>
      <c r="C39" s="116"/>
      <c r="D39" s="116"/>
      <c r="E39" s="116"/>
      <c r="F39" s="116"/>
      <c r="G39" s="116"/>
      <c r="H39" s="116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88"/>
      <c r="T39" s="88"/>
      <c r="U39" s="88"/>
      <c r="V39" s="88"/>
      <c r="W39" s="112"/>
      <c r="X39" s="112"/>
      <c r="Y39" s="112"/>
      <c r="Z39" s="112"/>
      <c r="AA39" s="112"/>
      <c r="AB39" s="112"/>
      <c r="AC39" s="112"/>
      <c r="AD39" s="112"/>
      <c r="AE39" s="112"/>
      <c r="AM39" s="21"/>
      <c r="AN39" s="109"/>
      <c r="AO39" s="109"/>
      <c r="AP39" s="109"/>
      <c r="AQ39" s="109"/>
      <c r="AR39" s="112"/>
      <c r="AV39" s="75"/>
      <c r="AW39" s="75"/>
      <c r="AY39" s="111"/>
    </row>
    <row r="40" spans="2:51" x14ac:dyDescent="0.25">
      <c r="B40" s="85" t="s">
        <v>231</v>
      </c>
      <c r="C40" s="116"/>
      <c r="D40" s="116"/>
      <c r="E40" s="116"/>
      <c r="F40" s="116"/>
      <c r="G40" s="116"/>
      <c r="H40" s="116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88"/>
      <c r="T40" s="88"/>
      <c r="U40" s="88"/>
      <c r="V40" s="88"/>
      <c r="W40" s="112"/>
      <c r="X40" s="112"/>
      <c r="Y40" s="112"/>
      <c r="Z40" s="112"/>
      <c r="AA40" s="112"/>
      <c r="AB40" s="112"/>
      <c r="AC40" s="112"/>
      <c r="AD40" s="112"/>
      <c r="AE40" s="112"/>
      <c r="AM40" s="21"/>
      <c r="AN40" s="109"/>
      <c r="AO40" s="109"/>
      <c r="AP40" s="109"/>
      <c r="AQ40" s="109"/>
      <c r="AR40" s="112"/>
      <c r="AV40" s="75"/>
      <c r="AW40" s="75"/>
      <c r="AY40" s="111"/>
    </row>
    <row r="41" spans="2:51" x14ac:dyDescent="0.25">
      <c r="B41" s="86" t="s">
        <v>215</v>
      </c>
      <c r="C41" s="116"/>
      <c r="D41" s="116"/>
      <c r="E41" s="116"/>
      <c r="F41" s="116"/>
      <c r="G41" s="116"/>
      <c r="H41" s="116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9"/>
      <c r="T41" s="119"/>
      <c r="U41" s="119"/>
      <c r="V41" s="119"/>
      <c r="W41" s="112"/>
      <c r="X41" s="112"/>
      <c r="Y41" s="112"/>
      <c r="Z41" s="112"/>
      <c r="AA41" s="112"/>
      <c r="AB41" s="112"/>
      <c r="AC41" s="112"/>
      <c r="AD41" s="112"/>
      <c r="AE41" s="112"/>
      <c r="AM41" s="113"/>
      <c r="AN41" s="113"/>
      <c r="AO41" s="113"/>
      <c r="AP41" s="113"/>
      <c r="AQ41" s="113"/>
      <c r="AR41" s="113"/>
      <c r="AS41" s="114"/>
      <c r="AV41" s="111"/>
      <c r="AW41" s="107"/>
      <c r="AX41" s="107"/>
      <c r="AY41" s="107"/>
    </row>
    <row r="42" spans="2:51" x14ac:dyDescent="0.25">
      <c r="B42" s="122" t="s">
        <v>130</v>
      </c>
      <c r="C42" s="116"/>
      <c r="D42" s="116"/>
      <c r="E42" s="121"/>
      <c r="F42" s="121"/>
      <c r="G42" s="121"/>
      <c r="H42" s="116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9"/>
      <c r="T42" s="119"/>
      <c r="U42" s="119"/>
      <c r="V42" s="119"/>
      <c r="W42" s="112"/>
      <c r="X42" s="112"/>
      <c r="Y42" s="112"/>
      <c r="Z42" s="112"/>
      <c r="AA42" s="112"/>
      <c r="AB42" s="112"/>
      <c r="AC42" s="112"/>
      <c r="AD42" s="112"/>
      <c r="AE42" s="112"/>
      <c r="AM42" s="113"/>
      <c r="AN42" s="113"/>
      <c r="AO42" s="113"/>
      <c r="AP42" s="113"/>
      <c r="AQ42" s="113"/>
      <c r="AR42" s="113"/>
      <c r="AS42" s="114"/>
      <c r="AV42" s="111"/>
      <c r="AW42" s="107"/>
      <c r="AX42" s="107"/>
      <c r="AY42" s="107"/>
    </row>
    <row r="43" spans="2:51" x14ac:dyDescent="0.25">
      <c r="B43" s="122" t="s">
        <v>134</v>
      </c>
      <c r="C43" s="116"/>
      <c r="D43" s="116"/>
      <c r="E43" s="116"/>
      <c r="F43" s="116"/>
      <c r="G43" s="116"/>
      <c r="H43" s="116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9"/>
      <c r="U43" s="119"/>
      <c r="V43" s="119"/>
      <c r="W43" s="112"/>
      <c r="X43" s="112"/>
      <c r="Y43" s="112"/>
      <c r="Z43" s="112"/>
      <c r="AA43" s="112"/>
      <c r="AB43" s="112"/>
      <c r="AC43" s="112"/>
      <c r="AD43" s="112"/>
      <c r="AE43" s="112"/>
      <c r="AM43" s="113"/>
      <c r="AN43" s="113"/>
      <c r="AO43" s="113"/>
      <c r="AP43" s="113"/>
      <c r="AQ43" s="113"/>
      <c r="AR43" s="113"/>
      <c r="AS43" s="114"/>
      <c r="AV43" s="111"/>
      <c r="AW43" s="107"/>
      <c r="AX43" s="107"/>
      <c r="AY43" s="107"/>
    </row>
    <row r="44" spans="2:51" x14ac:dyDescent="0.25">
      <c r="B44" s="91" t="s">
        <v>144</v>
      </c>
      <c r="C44" s="116"/>
      <c r="D44" s="116"/>
      <c r="E44" s="116"/>
      <c r="F44" s="116"/>
      <c r="G44" s="116"/>
      <c r="H44" s="116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20"/>
      <c r="T44" s="119"/>
      <c r="U44" s="119"/>
      <c r="V44" s="119"/>
      <c r="W44" s="112"/>
      <c r="X44" s="112"/>
      <c r="Y44" s="112"/>
      <c r="Z44" s="112"/>
      <c r="AA44" s="112"/>
      <c r="AB44" s="112"/>
      <c r="AC44" s="112"/>
      <c r="AD44" s="112"/>
      <c r="AE44" s="112"/>
      <c r="AM44" s="113"/>
      <c r="AN44" s="113"/>
      <c r="AO44" s="113"/>
      <c r="AP44" s="113"/>
      <c r="AQ44" s="113"/>
      <c r="AR44" s="113"/>
      <c r="AS44" s="114"/>
      <c r="AV44" s="111"/>
      <c r="AW44" s="107"/>
      <c r="AX44" s="107"/>
      <c r="AY44" s="107"/>
    </row>
    <row r="45" spans="2:51" x14ac:dyDescent="0.25">
      <c r="B45" s="91" t="s">
        <v>143</v>
      </c>
      <c r="C45" s="116"/>
      <c r="D45" s="116"/>
      <c r="E45" s="116"/>
      <c r="F45" s="116"/>
      <c r="G45" s="116"/>
      <c r="H45" s="116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20"/>
      <c r="T45" s="119"/>
      <c r="U45" s="119"/>
      <c r="V45" s="119"/>
      <c r="W45" s="112"/>
      <c r="X45" s="112"/>
      <c r="Y45" s="112"/>
      <c r="Z45" s="112"/>
      <c r="AA45" s="112"/>
      <c r="AB45" s="112"/>
      <c r="AC45" s="112"/>
      <c r="AD45" s="112"/>
      <c r="AE45" s="112"/>
      <c r="AM45" s="113"/>
      <c r="AN45" s="113"/>
      <c r="AO45" s="113"/>
      <c r="AP45" s="113"/>
      <c r="AQ45" s="113"/>
      <c r="AR45" s="113"/>
      <c r="AS45" s="114"/>
      <c r="AV45" s="111"/>
      <c r="AW45" s="107"/>
      <c r="AX45" s="107"/>
      <c r="AY45" s="107"/>
    </row>
    <row r="46" spans="2:51" x14ac:dyDescent="0.25">
      <c r="B46" s="180" t="s">
        <v>216</v>
      </c>
      <c r="C46" s="181"/>
      <c r="D46" s="181"/>
      <c r="E46" s="181"/>
      <c r="F46" s="181"/>
      <c r="G46" s="181"/>
      <c r="H46" s="116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20"/>
      <c r="T46" s="119"/>
      <c r="U46" s="119"/>
      <c r="V46" s="119"/>
      <c r="W46" s="112"/>
      <c r="X46" s="112"/>
      <c r="Y46" s="112"/>
      <c r="Z46" s="112"/>
      <c r="AA46" s="112"/>
      <c r="AB46" s="112"/>
      <c r="AC46" s="112"/>
      <c r="AD46" s="112"/>
      <c r="AE46" s="112"/>
      <c r="AM46" s="113"/>
      <c r="AN46" s="113"/>
      <c r="AO46" s="113"/>
      <c r="AP46" s="113"/>
      <c r="AQ46" s="113"/>
      <c r="AR46" s="113"/>
      <c r="AS46" s="114"/>
      <c r="AV46" s="111"/>
      <c r="AW46" s="107"/>
      <c r="AX46" s="107"/>
      <c r="AY46" s="107"/>
    </row>
    <row r="47" spans="2:51" x14ac:dyDescent="0.25">
      <c r="B47" s="122" t="s">
        <v>214</v>
      </c>
      <c r="C47" s="116"/>
      <c r="D47" s="116"/>
      <c r="E47" s="116"/>
      <c r="F47" s="116"/>
      <c r="G47" s="116"/>
      <c r="H47" s="116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20"/>
      <c r="T47" s="119"/>
      <c r="U47" s="119"/>
      <c r="V47" s="119"/>
      <c r="W47" s="112"/>
      <c r="X47" s="112"/>
      <c r="Y47" s="112"/>
      <c r="Z47" s="112"/>
      <c r="AA47" s="112"/>
      <c r="AB47" s="112"/>
      <c r="AC47" s="112"/>
      <c r="AD47" s="112"/>
      <c r="AE47" s="112"/>
      <c r="AM47" s="113"/>
      <c r="AN47" s="113"/>
      <c r="AO47" s="113"/>
      <c r="AP47" s="113"/>
      <c r="AQ47" s="113"/>
      <c r="AR47" s="113"/>
      <c r="AS47" s="114"/>
      <c r="AV47" s="111"/>
      <c r="AW47" s="107"/>
      <c r="AX47" s="107"/>
      <c r="AY47" s="107"/>
    </row>
    <row r="48" spans="2:51" x14ac:dyDescent="0.25">
      <c r="B48" s="115" t="s">
        <v>217</v>
      </c>
      <c r="C48" s="116"/>
      <c r="D48" s="116"/>
      <c r="E48" s="116"/>
      <c r="F48" s="116"/>
      <c r="G48" s="117"/>
      <c r="H48" s="117"/>
      <c r="I48" s="117"/>
      <c r="J48" s="117"/>
      <c r="K48" s="117"/>
      <c r="L48" s="117"/>
      <c r="M48" s="117"/>
      <c r="N48" s="117"/>
      <c r="O48" s="117"/>
      <c r="P48" s="117"/>
      <c r="Q48" s="120"/>
      <c r="R48" s="119"/>
      <c r="S48" s="119"/>
      <c r="T48" s="137"/>
      <c r="U48" s="112"/>
      <c r="V48" s="112"/>
      <c r="W48" s="112"/>
      <c r="X48" s="112"/>
      <c r="Y48" s="112"/>
      <c r="Z48" s="112"/>
      <c r="AA48" s="112"/>
      <c r="AB48" s="112"/>
      <c r="AC48" s="112"/>
      <c r="AK48" s="113"/>
      <c r="AL48" s="113"/>
      <c r="AM48" s="113"/>
      <c r="AN48" s="113"/>
      <c r="AO48" s="113"/>
      <c r="AP48" s="113"/>
      <c r="AQ48" s="114"/>
      <c r="AR48" s="109"/>
      <c r="AS48" s="109"/>
      <c r="AT48" s="111"/>
      <c r="AU48" s="107"/>
      <c r="AV48" s="107"/>
      <c r="AW48" s="107"/>
      <c r="AX48" s="107"/>
      <c r="AY48" s="107"/>
    </row>
    <row r="49" spans="2:51" x14ac:dyDescent="0.25">
      <c r="B49" s="246" t="s">
        <v>218</v>
      </c>
      <c r="C49" s="247"/>
      <c r="D49" s="247"/>
      <c r="E49" s="247"/>
      <c r="F49" s="245"/>
      <c r="G49" s="245"/>
      <c r="H49" s="245"/>
      <c r="I49" s="117"/>
      <c r="J49" s="117"/>
      <c r="K49" s="117"/>
      <c r="L49" s="117"/>
      <c r="M49" s="117"/>
      <c r="N49" s="117"/>
      <c r="O49" s="117"/>
      <c r="P49" s="120"/>
      <c r="Q49" s="119"/>
      <c r="R49" s="119"/>
      <c r="S49" s="119"/>
      <c r="T49" s="112"/>
      <c r="U49" s="112"/>
      <c r="V49" s="112"/>
      <c r="W49" s="112"/>
      <c r="X49" s="112"/>
      <c r="Y49" s="112"/>
      <c r="Z49" s="112"/>
      <c r="AA49" s="112"/>
      <c r="AB49" s="112"/>
      <c r="AJ49" s="113"/>
      <c r="AK49" s="113"/>
      <c r="AL49" s="113"/>
      <c r="AM49" s="113"/>
      <c r="AN49" s="113"/>
      <c r="AO49" s="113"/>
      <c r="AP49" s="114"/>
      <c r="AQ49" s="109"/>
      <c r="AR49" s="109"/>
      <c r="AS49" s="111"/>
      <c r="AT49" s="107"/>
      <c r="AU49" s="107"/>
      <c r="AV49" s="107"/>
      <c r="AW49" s="107"/>
      <c r="AX49" s="107"/>
      <c r="AY49" s="107"/>
    </row>
    <row r="50" spans="2:51" x14ac:dyDescent="0.25">
      <c r="B50" s="91" t="s">
        <v>219</v>
      </c>
      <c r="C50" s="129"/>
      <c r="D50" s="129"/>
      <c r="E50" s="129"/>
      <c r="F50" s="130"/>
      <c r="G50" s="117"/>
      <c r="H50" s="117"/>
      <c r="I50" s="117"/>
      <c r="J50" s="117"/>
      <c r="K50" s="117"/>
      <c r="L50" s="117"/>
      <c r="M50" s="117"/>
      <c r="N50" s="117"/>
      <c r="O50" s="117"/>
      <c r="P50" s="120"/>
      <c r="Q50" s="119"/>
      <c r="R50" s="119"/>
      <c r="S50" s="119"/>
      <c r="T50" s="112"/>
      <c r="U50" s="112"/>
      <c r="V50" s="112"/>
      <c r="W50" s="112"/>
      <c r="X50" s="112"/>
      <c r="Y50" s="112"/>
      <c r="Z50" s="112"/>
      <c r="AA50" s="112"/>
      <c r="AB50" s="112"/>
      <c r="AJ50" s="113"/>
      <c r="AK50" s="113"/>
      <c r="AL50" s="113"/>
      <c r="AM50" s="113"/>
      <c r="AN50" s="113"/>
      <c r="AO50" s="113"/>
      <c r="AP50" s="114"/>
      <c r="AQ50" s="109"/>
      <c r="AR50" s="109"/>
      <c r="AS50" s="111"/>
      <c r="AT50" s="107"/>
      <c r="AU50" s="107"/>
      <c r="AV50" s="107"/>
      <c r="AW50" s="107"/>
      <c r="AX50" s="107"/>
      <c r="AY50" s="107"/>
    </row>
    <row r="51" spans="2:51" x14ac:dyDescent="0.25">
      <c r="B51" s="122" t="s">
        <v>138</v>
      </c>
      <c r="C51" s="116"/>
      <c r="D51" s="116"/>
      <c r="E51" s="116"/>
      <c r="F51" s="116"/>
      <c r="G51" s="116"/>
      <c r="H51" s="116"/>
      <c r="I51" s="116"/>
      <c r="J51" s="117"/>
      <c r="K51" s="117"/>
      <c r="L51" s="117"/>
      <c r="M51" s="117"/>
      <c r="N51" s="117"/>
      <c r="O51" s="117"/>
      <c r="P51" s="117"/>
      <c r="Q51" s="117"/>
      <c r="R51" s="117"/>
      <c r="S51" s="120"/>
      <c r="T51" s="119"/>
      <c r="U51" s="119"/>
      <c r="V51" s="119"/>
      <c r="W51" s="112"/>
      <c r="X51" s="112"/>
      <c r="Y51" s="112"/>
      <c r="Z51" s="112"/>
      <c r="AA51" s="112"/>
      <c r="AB51" s="112"/>
      <c r="AC51" s="112"/>
      <c r="AD51" s="112"/>
      <c r="AE51" s="112"/>
      <c r="AM51" s="113"/>
      <c r="AN51" s="113"/>
      <c r="AO51" s="113"/>
      <c r="AP51" s="113"/>
      <c r="AQ51" s="113"/>
      <c r="AR51" s="113"/>
      <c r="AS51" s="114"/>
      <c r="AV51" s="111"/>
      <c r="AW51" s="107"/>
      <c r="AX51" s="107"/>
      <c r="AY51" s="107"/>
    </row>
    <row r="52" spans="2:51" x14ac:dyDescent="0.25">
      <c r="B52" s="118" t="s">
        <v>139</v>
      </c>
      <c r="C52" s="116"/>
      <c r="D52" s="116"/>
      <c r="E52" s="116"/>
      <c r="F52" s="116"/>
      <c r="G52" s="116"/>
      <c r="H52" s="116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20"/>
      <c r="T52" s="119"/>
      <c r="U52" s="119"/>
      <c r="V52" s="119"/>
      <c r="W52" s="112"/>
      <c r="X52" s="112"/>
      <c r="Y52" s="112"/>
      <c r="Z52" s="112"/>
      <c r="AA52" s="112"/>
      <c r="AB52" s="112"/>
      <c r="AC52" s="112"/>
      <c r="AD52" s="112"/>
      <c r="AE52" s="112"/>
      <c r="AM52" s="113"/>
      <c r="AN52" s="113"/>
      <c r="AO52" s="113"/>
      <c r="AP52" s="113"/>
      <c r="AQ52" s="113"/>
      <c r="AR52" s="113"/>
      <c r="AS52" s="114"/>
      <c r="AV52" s="111"/>
      <c r="AW52" s="107"/>
      <c r="AX52" s="107"/>
      <c r="AY52" s="107"/>
    </row>
    <row r="53" spans="2:51" x14ac:dyDescent="0.25">
      <c r="B53" s="91" t="s">
        <v>150</v>
      </c>
      <c r="C53" s="116"/>
      <c r="D53" s="116"/>
      <c r="E53" s="116"/>
      <c r="F53" s="116"/>
      <c r="G53" s="116"/>
      <c r="H53" s="116"/>
      <c r="I53" s="116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19"/>
      <c r="U53" s="119"/>
      <c r="V53" s="119"/>
      <c r="W53" s="112"/>
      <c r="X53" s="112"/>
      <c r="Y53" s="112"/>
      <c r="Z53" s="112"/>
      <c r="AA53" s="112"/>
      <c r="AB53" s="112"/>
      <c r="AC53" s="112"/>
      <c r="AD53" s="112"/>
      <c r="AE53" s="112"/>
      <c r="AM53" s="113"/>
      <c r="AN53" s="113"/>
      <c r="AO53" s="113"/>
      <c r="AP53" s="113"/>
      <c r="AQ53" s="113"/>
      <c r="AR53" s="113"/>
      <c r="AS53" s="114"/>
      <c r="AV53" s="111"/>
      <c r="AW53" s="107"/>
      <c r="AX53" s="107"/>
      <c r="AY53" s="107"/>
    </row>
    <row r="54" spans="2:51" x14ac:dyDescent="0.25">
      <c r="B54" s="95"/>
      <c r="C54" s="122"/>
      <c r="D54" s="116"/>
      <c r="E54" s="94"/>
      <c r="F54" s="116"/>
      <c r="G54" s="116"/>
      <c r="H54" s="116"/>
      <c r="I54" s="116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20"/>
      <c r="U54" s="82"/>
      <c r="V54" s="82"/>
      <c r="W54" s="112"/>
      <c r="X54" s="112"/>
      <c r="Y54" s="112"/>
      <c r="Z54" s="112"/>
      <c r="AA54" s="112"/>
      <c r="AB54" s="112"/>
      <c r="AC54" s="112"/>
      <c r="AD54" s="112"/>
      <c r="AE54" s="112"/>
      <c r="AM54" s="113"/>
      <c r="AN54" s="113"/>
      <c r="AO54" s="113"/>
      <c r="AP54" s="113"/>
      <c r="AQ54" s="113"/>
      <c r="AR54" s="113"/>
      <c r="AS54" s="114"/>
      <c r="AV54" s="111"/>
      <c r="AW54" s="107"/>
      <c r="AX54" s="107"/>
      <c r="AY54" s="107"/>
    </row>
    <row r="55" spans="2:51" x14ac:dyDescent="0.25">
      <c r="B55" s="95"/>
      <c r="C55" s="118"/>
      <c r="D55" s="116"/>
      <c r="E55" s="94"/>
      <c r="F55" s="116"/>
      <c r="G55" s="116"/>
      <c r="H55" s="116"/>
      <c r="I55" s="116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20"/>
      <c r="U55" s="82"/>
      <c r="V55" s="82"/>
      <c r="W55" s="112"/>
      <c r="X55" s="112"/>
      <c r="Y55" s="112"/>
      <c r="Z55" s="92"/>
      <c r="AA55" s="112"/>
      <c r="AB55" s="112"/>
      <c r="AC55" s="112"/>
      <c r="AD55" s="112"/>
      <c r="AE55" s="112"/>
      <c r="AM55" s="113"/>
      <c r="AN55" s="113"/>
      <c r="AO55" s="113"/>
      <c r="AP55" s="113"/>
      <c r="AQ55" s="113"/>
      <c r="AR55" s="113"/>
      <c r="AS55" s="114"/>
      <c r="AV55" s="111"/>
      <c r="AW55" s="107"/>
      <c r="AX55" s="107"/>
      <c r="AY55" s="107"/>
    </row>
    <row r="56" spans="2:51" x14ac:dyDescent="0.25">
      <c r="B56" s="95"/>
      <c r="C56" s="118"/>
      <c r="D56" s="116"/>
      <c r="E56" s="116"/>
      <c r="F56" s="116"/>
      <c r="G56" s="116"/>
      <c r="H56" s="116"/>
      <c r="I56" s="94"/>
      <c r="J56" s="117"/>
      <c r="K56" s="117"/>
      <c r="L56" s="117"/>
      <c r="M56" s="117"/>
      <c r="N56" s="117"/>
      <c r="O56" s="117"/>
      <c r="P56" s="117"/>
      <c r="Q56" s="117"/>
      <c r="R56" s="117"/>
      <c r="S56" s="92"/>
      <c r="T56" s="92"/>
      <c r="U56" s="92"/>
      <c r="V56" s="92"/>
      <c r="W56" s="92"/>
      <c r="X56" s="92"/>
      <c r="Y56" s="92"/>
      <c r="Z56" s="83"/>
      <c r="AA56" s="92"/>
      <c r="AB56" s="92"/>
      <c r="AC56" s="92"/>
      <c r="AD56" s="92"/>
      <c r="AE56" s="92"/>
      <c r="AF56" s="92"/>
      <c r="AG56" s="92"/>
      <c r="AH56" s="92"/>
      <c r="AI56" s="92"/>
      <c r="AJ56" s="92"/>
      <c r="AK56" s="92"/>
      <c r="AL56" s="92"/>
      <c r="AM56" s="92"/>
      <c r="AN56" s="92"/>
      <c r="AO56" s="92"/>
      <c r="AP56" s="92"/>
      <c r="AQ56" s="92"/>
      <c r="AR56" s="92"/>
      <c r="AS56" s="92"/>
      <c r="AT56" s="92"/>
      <c r="AU56" s="92"/>
      <c r="AV56" s="111"/>
      <c r="AW56" s="107"/>
      <c r="AX56" s="107"/>
      <c r="AY56" s="107"/>
    </row>
    <row r="57" spans="2:51" x14ac:dyDescent="0.25">
      <c r="B57" s="95"/>
      <c r="C57" s="115"/>
      <c r="D57" s="116"/>
      <c r="E57" s="116"/>
      <c r="F57" s="116"/>
      <c r="G57" s="116"/>
      <c r="H57" s="116"/>
      <c r="I57" s="94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83"/>
      <c r="X57" s="83"/>
      <c r="Y57" s="83"/>
      <c r="Z57" s="112"/>
      <c r="AA57" s="83"/>
      <c r="AB57" s="83"/>
      <c r="AC57" s="83"/>
      <c r="AD57" s="83"/>
      <c r="AE57" s="83"/>
      <c r="AF57" s="83"/>
      <c r="AG57" s="83"/>
      <c r="AH57" s="83"/>
      <c r="AI57" s="83"/>
      <c r="AJ57" s="83"/>
      <c r="AK57" s="83"/>
      <c r="AL57" s="83"/>
      <c r="AM57" s="83"/>
      <c r="AN57" s="83"/>
      <c r="AO57" s="83"/>
      <c r="AP57" s="83"/>
      <c r="AQ57" s="83"/>
      <c r="AR57" s="83"/>
      <c r="AS57" s="83"/>
      <c r="AT57" s="83"/>
      <c r="AU57" s="83"/>
      <c r="AV57" s="111"/>
      <c r="AW57" s="107"/>
      <c r="AX57" s="107"/>
      <c r="AY57" s="107"/>
    </row>
    <row r="58" spans="2:51" x14ac:dyDescent="0.25">
      <c r="B58" s="95"/>
      <c r="C58" s="115"/>
      <c r="D58" s="94"/>
      <c r="E58" s="116"/>
      <c r="F58" s="116"/>
      <c r="G58" s="116"/>
      <c r="H58" s="116"/>
      <c r="I58" s="116"/>
      <c r="J58" s="92"/>
      <c r="K58" s="92"/>
      <c r="L58" s="92"/>
      <c r="M58" s="92"/>
      <c r="N58" s="92"/>
      <c r="O58" s="92"/>
      <c r="P58" s="92"/>
      <c r="Q58" s="92"/>
      <c r="R58" s="92"/>
      <c r="S58" s="117"/>
      <c r="T58" s="120"/>
      <c r="U58" s="82"/>
      <c r="V58" s="82"/>
      <c r="W58" s="112"/>
      <c r="X58" s="112"/>
      <c r="Y58" s="112"/>
      <c r="Z58" s="112"/>
      <c r="AA58" s="112"/>
      <c r="AB58" s="112"/>
      <c r="AC58" s="112"/>
      <c r="AD58" s="112"/>
      <c r="AE58" s="112"/>
      <c r="AM58" s="113"/>
      <c r="AN58" s="113"/>
      <c r="AO58" s="113"/>
      <c r="AP58" s="113"/>
      <c r="AQ58" s="113"/>
      <c r="AR58" s="113"/>
      <c r="AS58" s="114"/>
      <c r="AV58" s="111"/>
      <c r="AW58" s="107"/>
      <c r="AX58" s="107"/>
      <c r="AY58" s="107"/>
    </row>
    <row r="59" spans="2:51" x14ac:dyDescent="0.25">
      <c r="B59" s="95"/>
      <c r="C59" s="122"/>
      <c r="D59" s="94"/>
      <c r="E59" s="116"/>
      <c r="F59" s="116"/>
      <c r="G59" s="116"/>
      <c r="H59" s="116"/>
      <c r="I59" s="116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20"/>
      <c r="U59" s="82"/>
      <c r="V59" s="82"/>
      <c r="W59" s="112"/>
      <c r="X59" s="112"/>
      <c r="Y59" s="112"/>
      <c r="Z59" s="112"/>
      <c r="AA59" s="112"/>
      <c r="AB59" s="112"/>
      <c r="AC59" s="112"/>
      <c r="AD59" s="112"/>
      <c r="AE59" s="112"/>
      <c r="AM59" s="113"/>
      <c r="AN59" s="113"/>
      <c r="AO59" s="113"/>
      <c r="AP59" s="113"/>
      <c r="AQ59" s="113"/>
      <c r="AR59" s="113"/>
      <c r="AS59" s="114"/>
      <c r="AV59" s="111"/>
      <c r="AW59" s="107"/>
      <c r="AX59" s="107"/>
      <c r="AY59" s="107"/>
    </row>
    <row r="60" spans="2:51" x14ac:dyDescent="0.25">
      <c r="B60" s="1"/>
      <c r="C60" s="122"/>
      <c r="D60" s="116"/>
      <c r="E60" s="94"/>
      <c r="F60" s="116"/>
      <c r="G60" s="94"/>
      <c r="H60" s="94"/>
      <c r="I60" s="116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20"/>
      <c r="U60" s="82"/>
      <c r="V60" s="82"/>
      <c r="W60" s="112"/>
      <c r="X60" s="112"/>
      <c r="Y60" s="112"/>
      <c r="Z60" s="112"/>
      <c r="AA60" s="112"/>
      <c r="AB60" s="112"/>
      <c r="AC60" s="112"/>
      <c r="AD60" s="112"/>
      <c r="AE60" s="112"/>
      <c r="AM60" s="113"/>
      <c r="AN60" s="113"/>
      <c r="AO60" s="113"/>
      <c r="AP60" s="113"/>
      <c r="AQ60" s="113"/>
      <c r="AR60" s="113"/>
      <c r="AS60" s="114"/>
      <c r="AV60" s="111"/>
      <c r="AW60" s="107"/>
      <c r="AX60" s="107"/>
      <c r="AY60" s="107"/>
    </row>
    <row r="61" spans="2:51" x14ac:dyDescent="0.25">
      <c r="B61" s="1"/>
      <c r="C61" s="118"/>
      <c r="D61" s="116"/>
      <c r="E61" s="94"/>
      <c r="F61" s="94"/>
      <c r="G61" s="94"/>
      <c r="H61" s="94"/>
      <c r="I61" s="116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20"/>
      <c r="U61" s="82"/>
      <c r="V61" s="82"/>
      <c r="W61" s="112"/>
      <c r="X61" s="112"/>
      <c r="Y61" s="112"/>
      <c r="Z61" s="112"/>
      <c r="AA61" s="112"/>
      <c r="AB61" s="112"/>
      <c r="AC61" s="112"/>
      <c r="AD61" s="112"/>
      <c r="AE61" s="112"/>
      <c r="AM61" s="113"/>
      <c r="AN61" s="113"/>
      <c r="AO61" s="113"/>
      <c r="AP61" s="113"/>
      <c r="AQ61" s="113"/>
      <c r="AR61" s="113"/>
      <c r="AS61" s="114"/>
      <c r="AV61" s="111"/>
      <c r="AW61" s="107"/>
      <c r="AX61" s="107"/>
      <c r="AY61" s="107"/>
    </row>
    <row r="62" spans="2:51" x14ac:dyDescent="0.25">
      <c r="B62" s="81"/>
      <c r="C62" s="118"/>
      <c r="D62" s="116"/>
      <c r="E62" s="116"/>
      <c r="F62" s="94"/>
      <c r="G62" s="116"/>
      <c r="H62" s="116"/>
      <c r="I62" s="92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20"/>
      <c r="U62" s="82"/>
      <c r="V62" s="82"/>
      <c r="W62" s="112"/>
      <c r="X62" s="112"/>
      <c r="Y62" s="112"/>
      <c r="Z62" s="112"/>
      <c r="AA62" s="112"/>
      <c r="AB62" s="112"/>
      <c r="AC62" s="112"/>
      <c r="AD62" s="112"/>
      <c r="AE62" s="112"/>
      <c r="AM62" s="113"/>
      <c r="AN62" s="113"/>
      <c r="AO62" s="113"/>
      <c r="AP62" s="113"/>
      <c r="AQ62" s="113"/>
      <c r="AR62" s="113"/>
      <c r="AS62" s="114"/>
      <c r="AV62" s="111"/>
      <c r="AW62" s="107"/>
      <c r="AX62" s="107"/>
      <c r="AY62" s="107"/>
    </row>
    <row r="63" spans="2:51" x14ac:dyDescent="0.25">
      <c r="B63" s="81"/>
      <c r="C63" s="92"/>
      <c r="D63" s="116"/>
      <c r="E63" s="116"/>
      <c r="F63" s="116"/>
      <c r="G63" s="116"/>
      <c r="H63" s="116"/>
      <c r="I63" s="92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20"/>
      <c r="U63" s="82"/>
      <c r="V63" s="82"/>
      <c r="W63" s="112"/>
      <c r="X63" s="112"/>
      <c r="Y63" s="112"/>
      <c r="Z63" s="112"/>
      <c r="AA63" s="112"/>
      <c r="AB63" s="112"/>
      <c r="AC63" s="112"/>
      <c r="AD63" s="112"/>
      <c r="AE63" s="112"/>
      <c r="AM63" s="113"/>
      <c r="AN63" s="113"/>
      <c r="AO63" s="113"/>
      <c r="AP63" s="113"/>
      <c r="AQ63" s="113"/>
      <c r="AR63" s="113"/>
      <c r="AS63" s="114"/>
      <c r="AU63" s="107"/>
      <c r="AV63" s="111"/>
      <c r="AW63" s="107"/>
      <c r="AX63" s="107"/>
      <c r="AY63" s="107"/>
    </row>
    <row r="64" spans="2:51" ht="229.5" customHeight="1" x14ac:dyDescent="0.25">
      <c r="B64" s="81"/>
      <c r="C64" s="122"/>
      <c r="D64" s="92"/>
      <c r="E64" s="116"/>
      <c r="F64" s="116"/>
      <c r="G64" s="116"/>
      <c r="H64" s="116"/>
      <c r="I64" s="116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20"/>
      <c r="U64" s="82"/>
      <c r="V64" s="82"/>
      <c r="W64" s="112"/>
      <c r="X64" s="112"/>
      <c r="Y64" s="112"/>
      <c r="Z64" s="112"/>
      <c r="AA64" s="112"/>
      <c r="AB64" s="112"/>
      <c r="AC64" s="112"/>
      <c r="AD64" s="112"/>
      <c r="AE64" s="112"/>
      <c r="AM64" s="113"/>
      <c r="AN64" s="113"/>
      <c r="AO64" s="113"/>
      <c r="AP64" s="113"/>
      <c r="AQ64" s="113"/>
      <c r="AR64" s="113"/>
      <c r="AS64" s="114"/>
      <c r="AU64" s="107"/>
      <c r="AV64" s="111"/>
      <c r="AW64" s="107"/>
      <c r="AX64" s="107"/>
      <c r="AY64" s="107"/>
    </row>
    <row r="65" spans="1:51" x14ac:dyDescent="0.25">
      <c r="A65" s="112"/>
      <c r="B65" s="81"/>
      <c r="C65" s="118"/>
      <c r="D65" s="92"/>
      <c r="E65" s="116"/>
      <c r="F65" s="116"/>
      <c r="G65" s="116"/>
      <c r="H65" s="116"/>
      <c r="I65" s="113"/>
      <c r="J65" s="113"/>
      <c r="K65" s="113"/>
      <c r="L65" s="113"/>
      <c r="M65" s="113"/>
      <c r="N65" s="113"/>
      <c r="O65" s="114"/>
      <c r="P65" s="109"/>
      <c r="R65" s="111"/>
      <c r="AS65" s="107"/>
      <c r="AT65" s="107"/>
      <c r="AU65" s="107"/>
      <c r="AV65" s="107"/>
      <c r="AW65" s="107"/>
      <c r="AX65" s="107"/>
      <c r="AY65" s="107"/>
    </row>
    <row r="66" spans="1:51" x14ac:dyDescent="0.25">
      <c r="A66" s="112"/>
      <c r="B66" s="92"/>
      <c r="C66" s="122"/>
      <c r="D66" s="116"/>
      <c r="E66" s="92"/>
      <c r="F66" s="116"/>
      <c r="G66" s="92"/>
      <c r="H66" s="92"/>
      <c r="I66" s="113"/>
      <c r="J66" s="113"/>
      <c r="K66" s="113"/>
      <c r="L66" s="113"/>
      <c r="M66" s="113"/>
      <c r="N66" s="113"/>
      <c r="O66" s="114"/>
      <c r="P66" s="109"/>
      <c r="R66" s="109"/>
      <c r="AS66" s="107"/>
      <c r="AT66" s="107"/>
      <c r="AU66" s="107"/>
      <c r="AV66" s="107"/>
      <c r="AW66" s="107"/>
      <c r="AX66" s="107"/>
      <c r="AY66" s="107"/>
    </row>
    <row r="67" spans="1:51" x14ac:dyDescent="0.25">
      <c r="A67" s="112"/>
      <c r="B67" s="92"/>
      <c r="C67" s="90"/>
      <c r="D67" s="116"/>
      <c r="E67" s="92"/>
      <c r="F67" s="92"/>
      <c r="G67" s="92"/>
      <c r="H67" s="92"/>
      <c r="I67" s="113"/>
      <c r="J67" s="113"/>
      <c r="K67" s="113"/>
      <c r="L67" s="113"/>
      <c r="M67" s="113"/>
      <c r="N67" s="113"/>
      <c r="O67" s="114"/>
      <c r="P67" s="109"/>
      <c r="R67" s="109"/>
      <c r="AS67" s="107"/>
      <c r="AT67" s="107"/>
      <c r="AU67" s="107"/>
      <c r="AV67" s="107"/>
      <c r="AW67" s="107"/>
      <c r="AX67" s="107"/>
      <c r="AY67" s="107"/>
    </row>
    <row r="68" spans="1:51" x14ac:dyDescent="0.25">
      <c r="A68" s="112"/>
      <c r="B68" s="81"/>
      <c r="I68" s="113"/>
      <c r="J68" s="113"/>
      <c r="K68" s="113"/>
      <c r="L68" s="113"/>
      <c r="M68" s="113"/>
      <c r="N68" s="113"/>
      <c r="O68" s="114"/>
      <c r="P68" s="109"/>
      <c r="R68" s="109"/>
      <c r="AS68" s="107"/>
      <c r="AT68" s="107"/>
      <c r="AU68" s="107"/>
      <c r="AV68" s="107"/>
      <c r="AW68" s="107"/>
      <c r="AX68" s="107"/>
      <c r="AY68" s="107"/>
    </row>
    <row r="69" spans="1:51" x14ac:dyDescent="0.25">
      <c r="A69" s="112"/>
      <c r="I69" s="113"/>
      <c r="J69" s="113"/>
      <c r="K69" s="113"/>
      <c r="L69" s="113"/>
      <c r="M69" s="113"/>
      <c r="N69" s="113"/>
      <c r="O69" s="114"/>
      <c r="P69" s="109"/>
      <c r="R69" s="109"/>
      <c r="AS69" s="107"/>
      <c r="AT69" s="107"/>
      <c r="AU69" s="107"/>
      <c r="AV69" s="107"/>
      <c r="AW69" s="107"/>
      <c r="AX69" s="107"/>
      <c r="AY69" s="107"/>
    </row>
    <row r="70" spans="1:51" x14ac:dyDescent="0.25">
      <c r="A70" s="112"/>
      <c r="I70" s="113"/>
      <c r="J70" s="113"/>
      <c r="K70" s="113"/>
      <c r="L70" s="113"/>
      <c r="M70" s="113"/>
      <c r="N70" s="113"/>
      <c r="O70" s="114"/>
      <c r="P70" s="109"/>
      <c r="R70" s="109"/>
      <c r="AS70" s="107"/>
      <c r="AT70" s="107"/>
      <c r="AU70" s="107"/>
      <c r="AV70" s="107"/>
      <c r="AW70" s="107"/>
      <c r="AX70" s="107"/>
      <c r="AY70" s="107"/>
    </row>
    <row r="71" spans="1:51" x14ac:dyDescent="0.25">
      <c r="A71" s="112"/>
      <c r="I71" s="113"/>
      <c r="J71" s="113"/>
      <c r="K71" s="113"/>
      <c r="L71" s="113"/>
      <c r="M71" s="113"/>
      <c r="N71" s="113"/>
      <c r="O71" s="114"/>
      <c r="P71" s="109"/>
      <c r="R71" s="83"/>
      <c r="AS71" s="107"/>
      <c r="AT71" s="107"/>
      <c r="AU71" s="107"/>
      <c r="AV71" s="107"/>
      <c r="AW71" s="107"/>
      <c r="AX71" s="107"/>
      <c r="AY71" s="107"/>
    </row>
    <row r="72" spans="1:51" x14ac:dyDescent="0.25">
      <c r="A72" s="112"/>
      <c r="I72" s="113"/>
      <c r="J72" s="113"/>
      <c r="K72" s="113"/>
      <c r="L72" s="113"/>
      <c r="M72" s="113"/>
      <c r="N72" s="113"/>
      <c r="O72" s="114"/>
      <c r="R72" s="109"/>
      <c r="AS72" s="107"/>
      <c r="AT72" s="107"/>
      <c r="AU72" s="107"/>
      <c r="AV72" s="107"/>
      <c r="AW72" s="107"/>
      <c r="AX72" s="107"/>
      <c r="AY72" s="107"/>
    </row>
    <row r="73" spans="1:51" x14ac:dyDescent="0.25">
      <c r="O73" s="114"/>
      <c r="R73" s="109"/>
      <c r="AS73" s="107"/>
      <c r="AT73" s="107"/>
      <c r="AU73" s="107"/>
      <c r="AV73" s="107"/>
      <c r="AW73" s="107"/>
      <c r="AX73" s="107"/>
      <c r="AY73" s="107"/>
    </row>
    <row r="74" spans="1:51" x14ac:dyDescent="0.25">
      <c r="O74" s="114"/>
      <c r="R74" s="109"/>
      <c r="AS74" s="107"/>
      <c r="AT74" s="107"/>
      <c r="AU74" s="107"/>
      <c r="AV74" s="107"/>
      <c r="AW74" s="107"/>
      <c r="AX74" s="107"/>
      <c r="AY74" s="107"/>
    </row>
    <row r="75" spans="1:51" x14ac:dyDescent="0.25">
      <c r="O75" s="114"/>
      <c r="R75" s="109"/>
      <c r="AS75" s="107"/>
      <c r="AT75" s="107"/>
      <c r="AU75" s="107"/>
      <c r="AV75" s="107"/>
      <c r="AW75" s="107"/>
      <c r="AX75" s="107"/>
      <c r="AY75" s="107"/>
    </row>
    <row r="76" spans="1:51" x14ac:dyDescent="0.25">
      <c r="O76" s="114"/>
      <c r="R76" s="109"/>
      <c r="AS76" s="107"/>
      <c r="AT76" s="107"/>
      <c r="AU76" s="107"/>
      <c r="AV76" s="107"/>
      <c r="AW76" s="107"/>
      <c r="AX76" s="107"/>
      <c r="AY76" s="107"/>
    </row>
    <row r="77" spans="1:51" x14ac:dyDescent="0.25">
      <c r="O77" s="114"/>
      <c r="AS77" s="107"/>
      <c r="AT77" s="107"/>
      <c r="AU77" s="107"/>
      <c r="AV77" s="107"/>
      <c r="AW77" s="107"/>
      <c r="AX77" s="107"/>
      <c r="AY77" s="107"/>
    </row>
    <row r="78" spans="1:51" x14ac:dyDescent="0.25">
      <c r="O78" s="114"/>
      <c r="AS78" s="107"/>
      <c r="AT78" s="107"/>
      <c r="AU78" s="107"/>
      <c r="AV78" s="107"/>
      <c r="AW78" s="107"/>
      <c r="AX78" s="107"/>
      <c r="AY78" s="107"/>
    </row>
    <row r="79" spans="1:51" x14ac:dyDescent="0.25">
      <c r="O79" s="114"/>
      <c r="AS79" s="107"/>
      <c r="AT79" s="107"/>
      <c r="AU79" s="107"/>
      <c r="AV79" s="107"/>
      <c r="AW79" s="107"/>
      <c r="AX79" s="107"/>
      <c r="AY79" s="107"/>
    </row>
    <row r="80" spans="1:51" x14ac:dyDescent="0.25">
      <c r="O80" s="114"/>
      <c r="AS80" s="107"/>
      <c r="AT80" s="107"/>
      <c r="AU80" s="107"/>
      <c r="AV80" s="107"/>
      <c r="AW80" s="107"/>
      <c r="AX80" s="107"/>
      <c r="AY80" s="107"/>
    </row>
    <row r="81" spans="15:51" x14ac:dyDescent="0.25">
      <c r="O81" s="114"/>
      <c r="AS81" s="107"/>
      <c r="AT81" s="107"/>
      <c r="AU81" s="107"/>
      <c r="AV81" s="107"/>
      <c r="AW81" s="107"/>
      <c r="AX81" s="107"/>
      <c r="AY81" s="107"/>
    </row>
    <row r="82" spans="15:51" x14ac:dyDescent="0.25">
      <c r="O82" s="114"/>
      <c r="AS82" s="107"/>
      <c r="AT82" s="107"/>
      <c r="AU82" s="107"/>
      <c r="AV82" s="107"/>
      <c r="AW82" s="107"/>
      <c r="AX82" s="107"/>
      <c r="AY82" s="107"/>
    </row>
    <row r="83" spans="15:51" x14ac:dyDescent="0.25">
      <c r="O83" s="114"/>
      <c r="Q83" s="109"/>
      <c r="AS83" s="107"/>
      <c r="AT83" s="107"/>
      <c r="AU83" s="107"/>
      <c r="AV83" s="107"/>
      <c r="AW83" s="107"/>
      <c r="AX83" s="107"/>
      <c r="AY83" s="107"/>
    </row>
    <row r="84" spans="15:51" x14ac:dyDescent="0.25">
      <c r="O84" s="13"/>
      <c r="P84" s="109"/>
      <c r="Q84" s="109"/>
      <c r="AS84" s="107"/>
      <c r="AT84" s="107"/>
      <c r="AU84" s="107"/>
      <c r="AV84" s="107"/>
      <c r="AW84" s="107"/>
      <c r="AX84" s="107"/>
      <c r="AY84" s="107"/>
    </row>
    <row r="85" spans="15:51" x14ac:dyDescent="0.25">
      <c r="O85" s="13"/>
      <c r="P85" s="109"/>
      <c r="Q85" s="109"/>
      <c r="AS85" s="107"/>
      <c r="AT85" s="107"/>
      <c r="AU85" s="107"/>
      <c r="AV85" s="107"/>
      <c r="AW85" s="107"/>
      <c r="AX85" s="107"/>
      <c r="AY85" s="107"/>
    </row>
    <row r="86" spans="15:51" x14ac:dyDescent="0.25">
      <c r="O86" s="13"/>
      <c r="P86" s="109"/>
      <c r="Q86" s="109"/>
      <c r="AS86" s="107"/>
      <c r="AT86" s="107"/>
      <c r="AU86" s="107"/>
      <c r="AV86" s="107"/>
      <c r="AW86" s="107"/>
      <c r="AX86" s="107"/>
      <c r="AY86" s="107"/>
    </row>
    <row r="87" spans="15:51" x14ac:dyDescent="0.25">
      <c r="O87" s="13"/>
      <c r="P87" s="109"/>
      <c r="Q87" s="109"/>
      <c r="AS87" s="107"/>
      <c r="AT87" s="107"/>
      <c r="AU87" s="107"/>
      <c r="AV87" s="107"/>
      <c r="AW87" s="107"/>
      <c r="AX87" s="107"/>
      <c r="AY87" s="107"/>
    </row>
    <row r="88" spans="15:51" x14ac:dyDescent="0.25">
      <c r="O88" s="13"/>
      <c r="P88" s="109"/>
      <c r="Q88" s="109"/>
      <c r="AS88" s="107"/>
      <c r="AT88" s="107"/>
      <c r="AU88" s="107"/>
      <c r="AV88" s="107"/>
      <c r="AW88" s="107"/>
      <c r="AX88" s="107"/>
      <c r="AY88" s="107"/>
    </row>
    <row r="89" spans="15:51" x14ac:dyDescent="0.25">
      <c r="O89" s="13"/>
      <c r="P89" s="109"/>
      <c r="Q89" s="109"/>
      <c r="AS89" s="107"/>
      <c r="AT89" s="107"/>
      <c r="AU89" s="107"/>
      <c r="AV89" s="107"/>
      <c r="AW89" s="107"/>
      <c r="AX89" s="107"/>
      <c r="AY89" s="107"/>
    </row>
    <row r="90" spans="15:51" x14ac:dyDescent="0.25">
      <c r="O90" s="13"/>
      <c r="P90" s="109"/>
      <c r="Q90" s="109"/>
      <c r="AS90" s="107"/>
      <c r="AT90" s="107"/>
      <c r="AU90" s="107"/>
      <c r="AV90" s="107"/>
      <c r="AW90" s="107"/>
      <c r="AX90" s="107"/>
      <c r="AY90" s="107"/>
    </row>
    <row r="91" spans="15:51" x14ac:dyDescent="0.25">
      <c r="O91" s="13"/>
      <c r="P91" s="109"/>
      <c r="Q91" s="109"/>
      <c r="AS91" s="107"/>
      <c r="AT91" s="107"/>
      <c r="AU91" s="107"/>
      <c r="AV91" s="107"/>
      <c r="AW91" s="107"/>
      <c r="AX91" s="107"/>
      <c r="AY91" s="107"/>
    </row>
    <row r="92" spans="15:51" x14ac:dyDescent="0.25">
      <c r="O92" s="13"/>
      <c r="P92" s="109"/>
      <c r="Q92" s="109"/>
      <c r="AS92" s="107"/>
      <c r="AT92" s="107"/>
      <c r="AU92" s="107"/>
      <c r="AV92" s="107"/>
      <c r="AW92" s="107"/>
      <c r="AX92" s="107"/>
      <c r="AY92" s="107"/>
    </row>
    <row r="93" spans="15:51" x14ac:dyDescent="0.25">
      <c r="O93" s="13"/>
      <c r="P93" s="109"/>
      <c r="Q93" s="109"/>
      <c r="R93" s="109"/>
      <c r="S93" s="109"/>
      <c r="AS93" s="107"/>
      <c r="AT93" s="107"/>
      <c r="AU93" s="107"/>
      <c r="AV93" s="107"/>
      <c r="AW93" s="107"/>
      <c r="AX93" s="107"/>
      <c r="AY93" s="107"/>
    </row>
    <row r="94" spans="15:51" x14ac:dyDescent="0.25">
      <c r="O94" s="13"/>
      <c r="P94" s="109"/>
      <c r="Q94" s="109"/>
      <c r="R94" s="109"/>
      <c r="S94" s="109"/>
      <c r="T94" s="109"/>
      <c r="AS94" s="107"/>
      <c r="AT94" s="107"/>
      <c r="AU94" s="107"/>
      <c r="AV94" s="107"/>
      <c r="AW94" s="107"/>
      <c r="AX94" s="107"/>
      <c r="AY94" s="107"/>
    </row>
    <row r="95" spans="15:51" x14ac:dyDescent="0.25">
      <c r="O95" s="13"/>
      <c r="P95" s="109"/>
      <c r="Q95" s="109"/>
      <c r="R95" s="109"/>
      <c r="S95" s="109"/>
      <c r="T95" s="109"/>
      <c r="AS95" s="107"/>
      <c r="AT95" s="107"/>
      <c r="AU95" s="107"/>
      <c r="AV95" s="107"/>
      <c r="AW95" s="107"/>
      <c r="AX95" s="107"/>
      <c r="AY95" s="107"/>
    </row>
    <row r="96" spans="15:51" x14ac:dyDescent="0.25">
      <c r="O96" s="13"/>
      <c r="P96" s="109"/>
      <c r="T96" s="109"/>
      <c r="AS96" s="107"/>
      <c r="AT96" s="107"/>
      <c r="AU96" s="107"/>
      <c r="AV96" s="107"/>
      <c r="AW96" s="107"/>
      <c r="AX96" s="107"/>
      <c r="AY96" s="107"/>
    </row>
    <row r="97" spans="15:51" x14ac:dyDescent="0.25">
      <c r="O97" s="109"/>
      <c r="Q97" s="109"/>
      <c r="R97" s="109"/>
      <c r="S97" s="109"/>
      <c r="AS97" s="107"/>
      <c r="AT97" s="107"/>
      <c r="AU97" s="107"/>
      <c r="AV97" s="107"/>
      <c r="AW97" s="107"/>
      <c r="AX97" s="107"/>
      <c r="AY97" s="107"/>
    </row>
    <row r="98" spans="15:51" x14ac:dyDescent="0.25">
      <c r="O98" s="13"/>
      <c r="P98" s="109"/>
      <c r="Q98" s="109"/>
      <c r="R98" s="109"/>
      <c r="S98" s="109"/>
      <c r="T98" s="109"/>
      <c r="AS98" s="107"/>
      <c r="AT98" s="107"/>
      <c r="AU98" s="107"/>
      <c r="AV98" s="107"/>
      <c r="AW98" s="107"/>
      <c r="AX98" s="107"/>
      <c r="AY98" s="107"/>
    </row>
    <row r="99" spans="15:51" x14ac:dyDescent="0.25">
      <c r="O99" s="13"/>
      <c r="P99" s="109"/>
      <c r="Q99" s="109"/>
      <c r="R99" s="109"/>
      <c r="S99" s="109"/>
      <c r="T99" s="109"/>
      <c r="U99" s="109"/>
      <c r="AS99" s="107"/>
      <c r="AT99" s="107"/>
      <c r="AU99" s="107"/>
      <c r="AV99" s="107"/>
      <c r="AW99" s="107"/>
      <c r="AX99" s="107"/>
      <c r="AY99" s="107"/>
    </row>
    <row r="100" spans="15:51" x14ac:dyDescent="0.25">
      <c r="O100" s="13"/>
      <c r="P100" s="109"/>
      <c r="T100" s="109"/>
      <c r="U100" s="109"/>
      <c r="AS100" s="107"/>
      <c r="AT100" s="107"/>
      <c r="AU100" s="107"/>
      <c r="AV100" s="107"/>
      <c r="AW100" s="107"/>
      <c r="AX100" s="107"/>
      <c r="AY100" s="107"/>
    </row>
    <row r="112" spans="15:51" x14ac:dyDescent="0.25">
      <c r="AS112" s="107"/>
      <c r="AT112" s="107"/>
      <c r="AU112" s="107"/>
      <c r="AV112" s="107"/>
      <c r="AW112" s="107"/>
      <c r="AX112" s="107"/>
      <c r="AY112" s="107"/>
    </row>
  </sheetData>
  <protectedRanges>
    <protectedRange sqref="N56:R56 B68 S58:T64 B60:B65 N59:R64 T42 S54:T55 T53" name="Range2_12_5_1_1"/>
    <protectedRange sqref="N10 L10 L6 D6 D8 AD8 AF8 O8:U8 AJ8:AR8 AF10 AR11:AR34 E11:E34 G11:G34 N11:V11 L24:N31 N32:N34 N12:N23 O12:P34 Q20:U34 Q12:V19 V33:AF34 V20:V32 X29:AF32 AG29:AG34 X11:AG28" name="Range1_16_3_1_1"/>
    <protectedRange sqref="I61 J59:M64 J56:M56 I64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65:H65 F66 E65" name="Range2_2_2_9_2_1_1"/>
    <protectedRange sqref="D63 D66:D67" name="Range2_1_1_1_1_1_9_2_1_1"/>
    <protectedRange sqref="C64 C66" name="Range2_4_1_1_1"/>
    <protectedRange sqref="AS16:AS34" name="Range1_1_1_1"/>
    <protectedRange sqref="P3:U5" name="Range1_16_1_1_1_1"/>
    <protectedRange sqref="C67 C65 C62" name="Range2_1_3_1_1"/>
    <protectedRange sqref="H11:H34" name="Range1_1_1_1_1_1_1"/>
    <protectedRange sqref="B66:B67 J57:R58 D64:D65 I62:I63 Z55:Z56 S56:Y57 AA56:AU57 E66:E67 G66:H67 F67" name="Range2_2_1_10_1_1_1_2"/>
    <protectedRange sqref="C63" name="Range2_2_1_10_2_1_1_1"/>
    <protectedRange sqref="G62:H62 D60 F63 E62 N54:R55" name="Range2_12_1_6_1_1"/>
    <protectedRange sqref="D55:D56 I58:I60 I55:M55 G63:H64 G56:H58 E63:E64 F64:F65 F57:F59 E56:E58 J54:M54" name="Range2_2_12_1_7_1_1"/>
    <protectedRange sqref="D61:D62" name="Range2_1_1_1_1_11_1_2_1_1"/>
    <protectedRange sqref="E59 G59:H59 F60" name="Range2_2_2_9_1_1_1_1"/>
    <protectedRange sqref="D57" name="Range2_1_1_1_1_1_9_1_1_1_1"/>
    <protectedRange sqref="C61 C56" name="Range2_1_1_2_1_1"/>
    <protectedRange sqref="C60" name="Range2_1_2_2_1_1"/>
    <protectedRange sqref="C59" name="Range2_3_2_1_1"/>
    <protectedRange sqref="F55:F56 E55 G55:H55" name="Range2_2_12_1_1_1_1_1"/>
    <protectedRange sqref="C55" name="Range2_1_4_2_1_1_1"/>
    <protectedRange sqref="C57:C58" name="Range2_5_1_1_1"/>
    <protectedRange sqref="E60:E61 F61:F62 G60:H61 I56:I57" name="Range2_2_1_1_1_1"/>
    <protectedRange sqref="D58:D59" name="Range2_1_1_1_1_1_1_1_1"/>
    <protectedRange sqref="AS11:AS15" name="Range1_4_1_1_1_1"/>
    <protectedRange sqref="J11:J15 J26:J34" name="Range1_1_2_1_10_1_1_1_1"/>
    <protectedRange sqref="R71" name="Range2_2_1_10_1_1_1_1_1"/>
    <protectedRange sqref="T41" name="Range2_12_5_1_1_4"/>
    <protectedRange sqref="B41:B42" name="Range2_12_5_1_1_1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G42:H42" name="Range2_2_12_1_3_1_1_1_1_1_4_1_1"/>
    <protectedRange sqref="E42:F42" name="Range2_2_12_1_7_1_1_3_1_1"/>
    <protectedRange sqref="I41:J41" name="Range2_2_12_1_4_2_1_1_1_2_1_1"/>
    <protectedRange sqref="S42" name="Range2_12_5_1_1_2_3_1"/>
    <protectedRange sqref="Q42:R42" name="Range2_12_1_6_1_1_1_1_2_1"/>
    <protectedRange sqref="N42:P42" name="Range2_12_1_2_3_1_1_1_1_2_1"/>
    <protectedRange sqref="I42:M42" name="Range2_2_12_1_4_3_1_1_1_1_2_1"/>
    <protectedRange sqref="D42" name="Range2_2_12_1_3_1_2_1_1_1_2_1_2_1"/>
    <protectedRange sqref="S53" name="Range2_12_2_1_1_1_2_1_1"/>
    <protectedRange sqref="Q53:R53" name="Range2_12_1_6_1_1_1_2_3_1_1_3_1_1_1_1_1_1"/>
    <protectedRange sqref="N53:P53" name="Range2_12_1_2_3_1_1_1_2_3_1_1_3_1_1_1_1_1_1"/>
    <protectedRange sqref="J53:M53" name="Range2_2_12_1_4_3_1_1_1_3_3_1_1_3_1_1_1_1_1_1"/>
    <protectedRange sqref="Q49:Q50 R48 T51:T52 T47" name="Range2_12_5_1_1_3"/>
    <protectedRange sqref="T45:T46" name="Range2_12_5_1_1_2_2"/>
    <protectedRange sqref="P49:P50 Q48 S51:S52 S45:S47" name="Range2_12_4_1_1_1_4_2_2_2"/>
    <protectedRange sqref="N49:O50 O48:P48 Q51:R52 Q45:R47" name="Range2_12_1_6_1_1_1_2_3_2_1_1_3"/>
    <protectedRange sqref="K49:M50 L48:N48 N51:P52 N45:P47" name="Range2_12_1_2_3_1_1_1_2_3_2_1_1_3"/>
    <protectedRange sqref="H49:J50 I48:K48 K51:M52 K45:M47" name="Range2_2_12_1_4_3_1_1_1_3_3_2_1_1_3"/>
    <protectedRange sqref="G49:G50 H48 J51:J52 J45:J47" name="Range2_2_12_1_4_3_1_1_1_3_2_1_2_2"/>
    <protectedRange sqref="D49:E49 E48:F48 G47:H47" name="Range2_2_12_1_3_1_2_1_1_1_2_1_1_1_1_1_1_2_1_1"/>
    <protectedRange sqref="C48 D47:E47" name="Range2_2_12_1_3_1_2_1_1_1_2_1_1_1_1_3_1_1_1_1"/>
    <protectedRange sqref="C49 D48 F47" name="Range2_2_12_1_3_1_2_1_1_1_3_1_1_1_1_1_3_1_1_1_1"/>
    <protectedRange sqref="F49 G48 I47" name="Range2_2_12_1_4_3_1_1_1_2_1_2_1_1_3_1_1_1_1_1_1"/>
    <protectedRange sqref="T44" name="Range2_12_5_1_1_2_1_1"/>
    <protectedRange sqref="E45:H46" name="Range2_2_12_1_3_1_2_1_1_1_1_2_1_1_1_1_1_1"/>
    <protectedRange sqref="D45:D46" name="Range2_2_12_1_3_1_2_1_1_1_2_1_2_3_1_1_1_1"/>
    <protectedRange sqref="T43" name="Range2_12_5_1_1_6_1_1_1_1_1_1_1"/>
    <protectedRange sqref="S43" name="Range2_12_5_1_1_5_3_1_1_1_1_1_1_1"/>
    <protectedRange sqref="Q43:R43" name="Range2_12_1_6_1_1_1_2_3_2_1_1_2_1_1_1_1_1"/>
    <protectedRange sqref="N43:P43" name="Range2_12_1_2_3_1_1_1_2_3_2_1_1_2_1_1_1_1_1"/>
    <protectedRange sqref="J43:M43" name="Range2_2_12_1_4_3_1_1_1_3_3_2_1_1_2_1_1_1_1_1"/>
    <protectedRange sqref="I43" name="Range2_2_12_1_4_3_1_1_1_2_1_2_2_1_2_1_1_1_1_1"/>
    <protectedRange sqref="G43:H43 D43:E43" name="Range2_2_12_1_3_1_2_1_1_1_2_1_3_2_1_2_1_1_1_1_1"/>
    <protectedRange sqref="F43" name="Range2_2_12_1_3_1_2_1_1_1_1_1_2_2_1_2_1_1_1_1_1"/>
    <protectedRange sqref="S44" name="Range2_12_4_1_1_1_4_2_2_1_1"/>
    <protectedRange sqref="Q44:R44" name="Range2_12_1_6_1_1_1_2_3_2_1_1_1_1"/>
    <protectedRange sqref="N44:P44" name="Range2_12_1_2_3_1_1_1_2_3_2_1_1_1_1"/>
    <protectedRange sqref="K44:M44" name="Range2_2_12_1_4_3_1_1_1_3_3_2_1_1_1_1"/>
    <protectedRange sqref="J44" name="Range2_2_12_1_4_3_1_1_1_3_2_1_2_1_1"/>
    <protectedRange sqref="D44:E44" name="Range2_2_12_1_3_1_2_1_1_1_2_1_2_3_2_1_1"/>
    <protectedRange sqref="I44" name="Range2_2_12_1_4_2_1_1_1_4_1_2_1_1_1_2_1_1"/>
    <protectedRange sqref="F44:H44" name="Range2_2_12_1_3_1_1_1_1_1_4_1_2_1_2_1_2_1_1"/>
    <protectedRange sqref="I45:I46" name="Range2_2_12_1_4_2_1_1_1_4_1_2_1_1_1_2_2_1"/>
    <protectedRange sqref="B57:B59" name="Range2_12_5_1_1_2"/>
    <protectedRange sqref="B56" name="Range2_12_5_1_1_2_1_4_1_1_1_2_1_1_1_1_1_1_1"/>
    <protectedRange sqref="B54:B55" name="Range2_12_5_1_1_2_1"/>
    <protectedRange sqref="I51" name="Range2_2_12_1_7_1_1_2_2"/>
    <protectedRange sqref="F50" name="Range2_2_12_1_4_3_1_1_1_3_3_1_1_3_1_1_1_1_1_1_2"/>
    <protectedRange sqref="C50:E50" name="Range2_2_12_1_3_1_2_1_1_1_1_2_1_1_1_1_1_1_2"/>
    <protectedRange sqref="G51:H51" name="Range2_2_12_1_3_1_2_1_1_1_2_1_1_1_1_1_1_2_1_1_1_1_1"/>
    <protectedRange sqref="D51:E51" name="Range2_2_12_1_3_1_2_1_1_1_2_1_1_1_1_3_1_1_1_1_1_2_1"/>
    <protectedRange sqref="F51" name="Range2_2_12_1_3_1_2_1_1_1_3_1_1_1_1_1_3_1_1_1_1_1_1_1"/>
    <protectedRange sqref="I53:I54" name="Range2_2_12_1_7_1_1_2_2_1"/>
    <protectedRange sqref="I52" name="Range2_2_12_1_4_3_1_1_1_3_3_1_1_3_1_1_1_1_1_1_2_1"/>
    <protectedRange sqref="E52:H52" name="Range2_2_12_1_3_1_2_1_1_1_1_2_1_1_1_1_1_1_2_1"/>
    <protectedRange sqref="D52" name="Range2_2_12_1_3_1_2_1_1_1_2_1_2_3_1_1_1_1_1_1"/>
    <protectedRange sqref="G54:H54" name="Range2_2_12_1_3_3_1_1_1_2_1_1_1_1_1_1_1_1_1_1_1_1_1_1_1"/>
    <protectedRange sqref="G53:H53" name="Range2_2_12_1_3_1_2_1_1_1_2_1_1_1_1_1_1_2_1_1_1_1_1_2"/>
    <protectedRange sqref="D53:E53" name="Range2_2_12_1_3_1_2_1_1_1_2_1_1_1_1_3_1_1_1_1_1_2_1_1"/>
    <protectedRange sqref="F53:F54" name="Range2_2_12_1_3_1_2_1_1_1_3_1_1_1_1_1_3_1_1_1_1_1_1_1_1"/>
    <protectedRange sqref="D54:E54" name="Range2_2_12_1_3_1_2_1_1_1_3_1_1_1_1_1_1_1_2_1_1_1_1_1_1"/>
    <protectedRange sqref="F11:F22" name="Range1_16_3_1_1_2_1_1_1_2_1"/>
    <protectedRange sqref="Q10" name="Range1_16_3_1_1_1_1_1_1"/>
    <protectedRange sqref="AG10" name="Range1_16_3_1_1_1_1_1_2"/>
    <protectedRange sqref="AP10" name="Range1_16_3_1_1_1_1_1_3"/>
    <protectedRange sqref="B44" name="Range2_12_5_1_1_1_2_2_1_1_1_1_1_1_1_1_1_1_1_1_1_1_1_1_1_1_1_1_1_1_1_1_1_1_1_1_1_1_1"/>
    <protectedRange sqref="B45:B46" name="Range2_12_5_1_1_1_2_2_1_1_1_1_1_1_1_1_1_1_1_2_1_1_1_1_1_1_1_1_1_1_1_1_1_1_1_1_1_1_1_1_1_1_1_1_1_1_1_1_1_1_1_1_1_1_1"/>
    <protectedRange sqref="B43" name="Range2_12_5_1_1_1_2_1_1_1_1_1_1_1_1_1_1_1_2_1_1_1_1_1_1_1_1_1_1_1_1_1_1_1_1"/>
    <protectedRange sqref="B47" name="Range2_12_5_1_1_1_2_2_1_1_1_1_1_1_1_1_1_1_1_2_1_1_1_2_1_1_1_2_1_1_1_3_1_1_1_1_1_1_1_1_1_1_1_1_1_1_1_1_1_1_1_1_1_1_1_1_1_1_1_1_1_1"/>
    <protectedRange sqref="W11:W32" name="Range1_16_3_1_1_1"/>
    <protectedRange sqref="B48" name="Range2_12_5_1_1_1_1_1_2_1_1_1_1_1_1_1_1_1_1_1_1_1_1_1_1_1_1_1_1_2_1"/>
    <protectedRange sqref="B49" name="Range2_12_5_1_1_1_1_1_2_1_1_2_1_1_1_1_1_1_1_1_1_1_1_1_1_1_1_1_1_2_1"/>
    <protectedRange sqref="B50" name="Range2_12_5_1_1_1_2_2_1_1_1_1_1_1_1_1_1_1_1_2_1_1_1_2_1_1_1_1_1_1_1_1_1_1_1_1_1_1_1_1_2_1_1"/>
    <protectedRange sqref="B52" name="Range2_12_5_1_1_1_2_2_1_1_1_1_1_1_1_1_1_1_1_2_1_1_1_1_1_1_1_1_1_3_1_3_1_2_1_1_1_1_1_1_1_1_1_1_1_1_1_2_1_1_1_1_1_2_1"/>
    <protectedRange sqref="B51" name="Range2_12_5_1_1_1_1_1_2_1_2_1_1_1_2_1_1_1_1_1_1_1_1_1_1_2_1_1_1_1_1_2_1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446" priority="5" operator="containsText" text="N/A">
      <formula>NOT(ISERROR(SEARCH("N/A",X11)))</formula>
    </cfRule>
    <cfRule type="cellIs" dxfId="445" priority="23" operator="equal">
      <formula>0</formula>
    </cfRule>
  </conditionalFormatting>
  <conditionalFormatting sqref="X11:AE34">
    <cfRule type="cellIs" dxfId="444" priority="22" operator="greaterThanOrEqual">
      <formula>1185</formula>
    </cfRule>
  </conditionalFormatting>
  <conditionalFormatting sqref="X11:AE34">
    <cfRule type="cellIs" dxfId="443" priority="21" operator="between">
      <formula>0.1</formula>
      <formula>1184</formula>
    </cfRule>
  </conditionalFormatting>
  <conditionalFormatting sqref="X8 AO18:AO32 AJ18:AN34 AJ11:AO17">
    <cfRule type="cellIs" dxfId="442" priority="20" operator="equal">
      <formula>0</formula>
    </cfRule>
  </conditionalFormatting>
  <conditionalFormatting sqref="X8 AO18:AO32 AJ18:AN34 AJ11:AO17">
    <cfRule type="cellIs" dxfId="441" priority="19" operator="greaterThan">
      <formula>1179</formula>
    </cfRule>
  </conditionalFormatting>
  <conditionalFormatting sqref="X8 AO18:AO32 AJ18:AN34 AJ11:AO17">
    <cfRule type="cellIs" dxfId="440" priority="18" operator="greaterThan">
      <formula>99</formula>
    </cfRule>
  </conditionalFormatting>
  <conditionalFormatting sqref="X8 AO18:AO32 AJ18:AN34 AJ11:AO17">
    <cfRule type="cellIs" dxfId="439" priority="17" operator="greaterThan">
      <formula>0.99</formula>
    </cfRule>
  </conditionalFormatting>
  <conditionalFormatting sqref="AB8">
    <cfRule type="cellIs" dxfId="438" priority="16" operator="equal">
      <formula>0</formula>
    </cfRule>
  </conditionalFormatting>
  <conditionalFormatting sqref="AB8">
    <cfRule type="cellIs" dxfId="437" priority="15" operator="greaterThan">
      <formula>1179</formula>
    </cfRule>
  </conditionalFormatting>
  <conditionalFormatting sqref="AB8">
    <cfRule type="cellIs" dxfId="436" priority="14" operator="greaterThan">
      <formula>99</formula>
    </cfRule>
  </conditionalFormatting>
  <conditionalFormatting sqref="AB8">
    <cfRule type="cellIs" dxfId="435" priority="13" operator="greaterThan">
      <formula>0.99</formula>
    </cfRule>
  </conditionalFormatting>
  <conditionalFormatting sqref="AQ11:AQ34 AO33:AO34">
    <cfRule type="cellIs" dxfId="434" priority="12" operator="equal">
      <formula>0</formula>
    </cfRule>
  </conditionalFormatting>
  <conditionalFormatting sqref="AQ11:AQ34 AO33:AO34">
    <cfRule type="cellIs" dxfId="433" priority="11" operator="greaterThan">
      <formula>1179</formula>
    </cfRule>
  </conditionalFormatting>
  <conditionalFormatting sqref="AQ11:AQ34 AO33:AO34">
    <cfRule type="cellIs" dxfId="432" priority="10" operator="greaterThan">
      <formula>99</formula>
    </cfRule>
  </conditionalFormatting>
  <conditionalFormatting sqref="AQ11:AQ34 AO33:AO34">
    <cfRule type="cellIs" dxfId="431" priority="9" operator="greaterThan">
      <formula>0.99</formula>
    </cfRule>
  </conditionalFormatting>
  <conditionalFormatting sqref="AI11:AI34">
    <cfRule type="cellIs" dxfId="430" priority="8" operator="greaterThan">
      <formula>$AI$8</formula>
    </cfRule>
  </conditionalFormatting>
  <conditionalFormatting sqref="AH11:AH34">
    <cfRule type="cellIs" dxfId="429" priority="6" operator="greaterThan">
      <formula>$AH$8</formula>
    </cfRule>
    <cfRule type="cellIs" dxfId="428" priority="7" operator="greaterThan">
      <formula>$AH$8</formula>
    </cfRule>
  </conditionalFormatting>
  <conditionalFormatting sqref="AP11:AP34">
    <cfRule type="cellIs" dxfId="427" priority="4" operator="equal">
      <formula>0</formula>
    </cfRule>
  </conditionalFormatting>
  <conditionalFormatting sqref="AP11:AP34">
    <cfRule type="cellIs" dxfId="426" priority="3" operator="greaterThan">
      <formula>1179</formula>
    </cfRule>
  </conditionalFormatting>
  <conditionalFormatting sqref="AP11:AP34">
    <cfRule type="cellIs" dxfId="425" priority="2" operator="greaterThan">
      <formula>99</formula>
    </cfRule>
  </conditionalFormatting>
  <conditionalFormatting sqref="AP11:AP34">
    <cfRule type="cellIs" dxfId="424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11"/>
  <sheetViews>
    <sheetView topLeftCell="X22" zoomScaleNormal="100" workbookViewId="0">
      <selection activeCell="AQ35" sqref="AQ35"/>
    </sheetView>
  </sheetViews>
  <sheetFormatPr defaultRowHeight="15" x14ac:dyDescent="0.25"/>
  <cols>
    <col min="1" max="1" width="5.7109375" style="107" customWidth="1"/>
    <col min="2" max="2" width="10.28515625" style="107" customWidth="1"/>
    <col min="3" max="3" width="14" style="107" customWidth="1"/>
    <col min="4" max="7" width="9.140625" style="107"/>
    <col min="8" max="8" width="20.42578125" style="107" customWidth="1"/>
    <col min="9" max="10" width="9.140625" style="107"/>
    <col min="11" max="11" width="9" style="107" customWidth="1"/>
    <col min="12" max="14" width="9.140625" style="107" hidden="1" customWidth="1"/>
    <col min="15" max="16" width="9.28515625" style="107" bestFit="1" customWidth="1"/>
    <col min="17" max="18" width="9.140625" style="107" customWidth="1"/>
    <col min="19" max="19" width="11.5703125" style="107" bestFit="1" customWidth="1"/>
    <col min="20" max="20" width="10.5703125" style="107" bestFit="1" customWidth="1"/>
    <col min="21" max="22" width="9.28515625" style="107" bestFit="1" customWidth="1"/>
    <col min="23" max="23" width="9.140625" style="107"/>
    <col min="24" max="28" width="9.28515625" style="107" bestFit="1" customWidth="1"/>
    <col min="29" max="32" width="9.140625" style="107"/>
    <col min="33" max="33" width="10.5703125" style="107" bestFit="1" customWidth="1"/>
    <col min="34" max="35" width="9.28515625" style="107" bestFit="1" customWidth="1"/>
    <col min="36" max="44" width="9.140625" style="107"/>
    <col min="45" max="45" width="83.85546875" style="13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07"/>
  </cols>
  <sheetData>
    <row r="2" spans="2:51" ht="21" x14ac:dyDescent="0.25">
      <c r="B2" s="3"/>
      <c r="C2" s="109"/>
      <c r="D2" s="109"/>
      <c r="E2" s="4"/>
      <c r="F2" s="4"/>
      <c r="G2" s="109"/>
      <c r="H2" s="5"/>
      <c r="I2" s="5"/>
      <c r="J2" s="109"/>
      <c r="K2" s="5"/>
      <c r="L2" s="5"/>
      <c r="M2" s="109"/>
      <c r="N2" s="109"/>
      <c r="O2" s="6"/>
      <c r="P2" s="7" t="s">
        <v>0</v>
      </c>
      <c r="Q2" s="7"/>
      <c r="R2" s="8"/>
      <c r="S2" s="9"/>
      <c r="T2" s="10"/>
      <c r="U2" s="10"/>
      <c r="V2" s="11"/>
      <c r="W2" s="12"/>
      <c r="X2" s="10"/>
      <c r="Y2" s="10"/>
      <c r="Z2" s="10"/>
      <c r="AA2" s="10"/>
      <c r="AB2" s="10"/>
      <c r="AC2" s="10"/>
      <c r="AD2" s="10"/>
      <c r="AE2" s="10"/>
      <c r="AM2" s="109"/>
      <c r="AN2" s="109"/>
      <c r="AO2" s="109"/>
      <c r="AP2" s="109"/>
      <c r="AQ2" s="109"/>
      <c r="AR2" s="109"/>
    </row>
    <row r="3" spans="2:51" ht="15.75" customHeight="1" x14ac:dyDescent="0.25">
      <c r="B3" s="14" t="s">
        <v>1</v>
      </c>
      <c r="C3" s="14"/>
      <c r="D3" s="14"/>
      <c r="E3" s="109"/>
      <c r="F3" s="5"/>
      <c r="G3" s="5"/>
      <c r="H3" s="109"/>
      <c r="I3" s="109"/>
      <c r="J3" s="109"/>
      <c r="K3" s="15"/>
      <c r="L3" s="16"/>
      <c r="M3" s="109"/>
      <c r="N3" s="109"/>
      <c r="O3" s="17" t="s">
        <v>2</v>
      </c>
      <c r="P3" s="324" t="s">
        <v>126</v>
      </c>
      <c r="Q3" s="325"/>
      <c r="R3" s="325"/>
      <c r="S3" s="325"/>
      <c r="T3" s="325"/>
      <c r="U3" s="326"/>
      <c r="V3" s="18"/>
      <c r="W3" s="18"/>
      <c r="X3" s="18"/>
      <c r="Y3" s="18"/>
      <c r="Z3" s="18"/>
      <c r="AH3" s="109"/>
      <c r="AI3" s="109"/>
      <c r="AJ3" s="109"/>
      <c r="AK3" s="109"/>
      <c r="AL3" s="13"/>
      <c r="AM3" s="109"/>
      <c r="AN3" s="109"/>
      <c r="AO3" s="109"/>
      <c r="AP3" s="109"/>
      <c r="AQ3" s="109"/>
      <c r="AR3" s="109"/>
      <c r="AS3" s="109"/>
    </row>
    <row r="4" spans="2:51" x14ac:dyDescent="0.25">
      <c r="B4" s="19" t="s">
        <v>3</v>
      </c>
      <c r="C4" s="19"/>
      <c r="D4" s="19"/>
      <c r="E4" s="109"/>
      <c r="F4" s="20"/>
      <c r="G4" s="109"/>
      <c r="H4" s="109"/>
      <c r="I4" s="109"/>
      <c r="J4" s="109"/>
      <c r="K4" s="109"/>
      <c r="L4" s="109"/>
      <c r="M4" s="109"/>
      <c r="N4" s="109"/>
      <c r="O4" s="17" t="s">
        <v>4</v>
      </c>
      <c r="P4" s="324" t="s">
        <v>129</v>
      </c>
      <c r="Q4" s="325"/>
      <c r="R4" s="325"/>
      <c r="S4" s="325"/>
      <c r="T4" s="325"/>
      <c r="U4" s="326"/>
      <c r="V4" s="18"/>
      <c r="W4" s="18"/>
      <c r="X4" s="18"/>
      <c r="Y4" s="18"/>
      <c r="Z4" s="18"/>
      <c r="AH4" s="109"/>
      <c r="AI4" s="109"/>
      <c r="AJ4" s="109"/>
      <c r="AK4" s="109"/>
      <c r="AL4" s="13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1"/>
      <c r="F5" s="21"/>
      <c r="G5" s="109"/>
      <c r="H5" s="109"/>
      <c r="I5" s="109"/>
      <c r="J5" s="109"/>
      <c r="K5" s="109"/>
      <c r="L5" s="109"/>
      <c r="M5" s="109"/>
      <c r="N5" s="109"/>
      <c r="O5" s="17" t="s">
        <v>5</v>
      </c>
      <c r="P5" s="324" t="s">
        <v>129</v>
      </c>
      <c r="Q5" s="325"/>
      <c r="R5" s="325"/>
      <c r="S5" s="325"/>
      <c r="T5" s="325"/>
      <c r="U5" s="326"/>
      <c r="V5" s="18"/>
      <c r="W5" s="18"/>
      <c r="X5" s="18"/>
      <c r="Y5" s="18"/>
      <c r="Z5" s="18"/>
      <c r="AH5" s="109"/>
      <c r="AI5" s="109"/>
      <c r="AJ5" s="109"/>
      <c r="AK5" s="109"/>
      <c r="AL5" s="13"/>
      <c r="AM5" s="109"/>
      <c r="AN5" s="109"/>
      <c r="AO5" s="109"/>
      <c r="AP5" s="109"/>
      <c r="AQ5" s="109"/>
      <c r="AR5" s="109"/>
      <c r="AS5" s="109"/>
    </row>
    <row r="6" spans="2:51" x14ac:dyDescent="0.25">
      <c r="B6" s="324" t="s">
        <v>6</v>
      </c>
      <c r="C6" s="326"/>
      <c r="D6" s="327" t="s">
        <v>7</v>
      </c>
      <c r="E6" s="328"/>
      <c r="F6" s="328"/>
      <c r="G6" s="328"/>
      <c r="H6" s="329"/>
      <c r="I6" s="109"/>
      <c r="J6" s="109"/>
      <c r="K6" s="240"/>
      <c r="L6" s="330">
        <v>41686</v>
      </c>
      <c r="M6" s="331"/>
      <c r="N6" s="22"/>
      <c r="O6" s="22"/>
      <c r="P6" s="23"/>
      <c r="Q6" s="23"/>
      <c r="R6" s="23"/>
      <c r="S6" s="23"/>
      <c r="T6" s="23"/>
      <c r="U6" s="23"/>
      <c r="V6" s="23"/>
      <c r="W6" s="24"/>
      <c r="X6" s="24"/>
      <c r="Y6" s="24"/>
      <c r="Z6" s="24"/>
      <c r="AA6" s="24"/>
      <c r="AB6" s="24"/>
      <c r="AC6" s="24"/>
      <c r="AD6" s="24"/>
      <c r="AE6" s="24"/>
      <c r="AJ6" s="25"/>
      <c r="AM6" s="26"/>
      <c r="AN6" s="26"/>
      <c r="AO6" s="26"/>
      <c r="AP6" s="26"/>
      <c r="AQ6" s="26"/>
      <c r="AR6" s="26"/>
      <c r="AS6" s="27"/>
    </row>
    <row r="7" spans="2:51" ht="36" x14ac:dyDescent="0.25">
      <c r="B7" s="332" t="s">
        <v>8</v>
      </c>
      <c r="C7" s="333"/>
      <c r="D7" s="332" t="s">
        <v>9</v>
      </c>
      <c r="E7" s="334"/>
      <c r="F7" s="334"/>
      <c r="G7" s="333"/>
      <c r="H7" s="244" t="s">
        <v>10</v>
      </c>
      <c r="I7" s="243" t="s">
        <v>11</v>
      </c>
      <c r="J7" s="243" t="s">
        <v>12</v>
      </c>
      <c r="K7" s="243" t="s">
        <v>13</v>
      </c>
      <c r="L7" s="13"/>
      <c r="M7" s="13"/>
      <c r="N7" s="13"/>
      <c r="O7" s="244" t="s">
        <v>14</v>
      </c>
      <c r="P7" s="332" t="s">
        <v>15</v>
      </c>
      <c r="Q7" s="334"/>
      <c r="R7" s="334"/>
      <c r="S7" s="334"/>
      <c r="T7" s="333"/>
      <c r="U7" s="345" t="s">
        <v>16</v>
      </c>
      <c r="V7" s="345"/>
      <c r="W7" s="243" t="s">
        <v>17</v>
      </c>
      <c r="X7" s="332" t="s">
        <v>18</v>
      </c>
      <c r="Y7" s="333"/>
      <c r="Z7" s="332" t="s">
        <v>19</v>
      </c>
      <c r="AA7" s="333"/>
      <c r="AB7" s="332" t="s">
        <v>20</v>
      </c>
      <c r="AC7" s="333"/>
      <c r="AD7" s="332" t="s">
        <v>21</v>
      </c>
      <c r="AE7" s="333"/>
      <c r="AF7" s="243" t="s">
        <v>22</v>
      </c>
      <c r="AG7" s="243" t="s">
        <v>23</v>
      </c>
      <c r="AH7" s="243" t="s">
        <v>24</v>
      </c>
      <c r="AI7" s="243" t="s">
        <v>25</v>
      </c>
      <c r="AJ7" s="332" t="s">
        <v>26</v>
      </c>
      <c r="AK7" s="334"/>
      <c r="AL7" s="334"/>
      <c r="AM7" s="334"/>
      <c r="AN7" s="333"/>
      <c r="AO7" s="332" t="s">
        <v>27</v>
      </c>
      <c r="AP7" s="334"/>
      <c r="AQ7" s="333"/>
      <c r="AR7" s="243" t="s">
        <v>28</v>
      </c>
      <c r="AS7" s="28"/>
      <c r="AT7" s="13"/>
      <c r="AU7" s="13"/>
      <c r="AV7" s="13"/>
      <c r="AW7" s="13"/>
      <c r="AX7" s="13"/>
      <c r="AY7" s="13"/>
    </row>
    <row r="8" spans="2:51" x14ac:dyDescent="0.25">
      <c r="B8" s="335">
        <v>42232</v>
      </c>
      <c r="C8" s="336"/>
      <c r="D8" s="337" t="s">
        <v>29</v>
      </c>
      <c r="E8" s="338"/>
      <c r="F8" s="338"/>
      <c r="G8" s="339"/>
      <c r="H8" s="29"/>
      <c r="I8" s="337" t="s">
        <v>29</v>
      </c>
      <c r="J8" s="338"/>
      <c r="K8" s="339"/>
      <c r="L8" s="30"/>
      <c r="M8" s="30"/>
      <c r="N8" s="30"/>
      <c r="O8" s="29" t="s">
        <v>30</v>
      </c>
      <c r="P8" s="29" t="s">
        <v>30</v>
      </c>
      <c r="Q8" s="29" t="s">
        <v>31</v>
      </c>
      <c r="R8" s="29" t="s">
        <v>31</v>
      </c>
      <c r="S8" s="29" t="s">
        <v>30</v>
      </c>
      <c r="T8" s="29" t="s">
        <v>32</v>
      </c>
      <c r="U8" s="340" t="s">
        <v>33</v>
      </c>
      <c r="V8" s="340"/>
      <c r="W8" s="31" t="s">
        <v>133</v>
      </c>
      <c r="X8" s="341">
        <v>0</v>
      </c>
      <c r="Y8" s="342"/>
      <c r="Z8" s="343" t="s">
        <v>35</v>
      </c>
      <c r="AA8" s="344"/>
      <c r="AB8" s="341">
        <v>1185</v>
      </c>
      <c r="AC8" s="342"/>
      <c r="AD8" s="346">
        <v>800</v>
      </c>
      <c r="AE8" s="347"/>
      <c r="AF8" s="29"/>
      <c r="AG8" s="31">
        <f>AG34-AG10</f>
        <v>27628</v>
      </c>
      <c r="AH8" s="32"/>
      <c r="AI8" s="32"/>
      <c r="AJ8" s="29" t="s">
        <v>36</v>
      </c>
      <c r="AK8" s="29" t="s">
        <v>36</v>
      </c>
      <c r="AL8" s="29" t="s">
        <v>36</v>
      </c>
      <c r="AM8" s="29" t="s">
        <v>36</v>
      </c>
      <c r="AN8" s="29" t="s">
        <v>36</v>
      </c>
      <c r="AO8" s="29" t="s">
        <v>36</v>
      </c>
      <c r="AP8" s="29" t="s">
        <v>31</v>
      </c>
      <c r="AQ8" s="29" t="s">
        <v>31</v>
      </c>
      <c r="AR8" s="29" t="s">
        <v>37</v>
      </c>
      <c r="AS8" s="28"/>
      <c r="AV8" s="33" t="s">
        <v>38</v>
      </c>
    </row>
    <row r="9" spans="2:51" ht="60" x14ac:dyDescent="0.25">
      <c r="B9" s="348" t="s">
        <v>39</v>
      </c>
      <c r="C9" s="348"/>
      <c r="D9" s="349" t="s">
        <v>40</v>
      </c>
      <c r="E9" s="350"/>
      <c r="F9" s="351" t="s">
        <v>41</v>
      </c>
      <c r="G9" s="350"/>
      <c r="H9" s="352" t="s">
        <v>42</v>
      </c>
      <c r="I9" s="348" t="s">
        <v>43</v>
      </c>
      <c r="J9" s="348"/>
      <c r="K9" s="348"/>
      <c r="L9" s="243" t="s">
        <v>44</v>
      </c>
      <c r="M9" s="345" t="s">
        <v>45</v>
      </c>
      <c r="N9" s="34" t="s">
        <v>46</v>
      </c>
      <c r="O9" s="353" t="s">
        <v>47</v>
      </c>
      <c r="P9" s="353" t="s">
        <v>48</v>
      </c>
      <c r="Q9" s="35" t="s">
        <v>49</v>
      </c>
      <c r="R9" s="360" t="s">
        <v>50</v>
      </c>
      <c r="S9" s="361"/>
      <c r="T9" s="362"/>
      <c r="U9" s="241" t="s">
        <v>51</v>
      </c>
      <c r="V9" s="241" t="s">
        <v>52</v>
      </c>
      <c r="W9" s="348" t="s">
        <v>53</v>
      </c>
      <c r="X9" s="366" t="s">
        <v>54</v>
      </c>
      <c r="Y9" s="367"/>
      <c r="Z9" s="367"/>
      <c r="AA9" s="367"/>
      <c r="AB9" s="367"/>
      <c r="AC9" s="367"/>
      <c r="AD9" s="367"/>
      <c r="AE9" s="368"/>
      <c r="AF9" s="239" t="s">
        <v>55</v>
      </c>
      <c r="AG9" s="239" t="s">
        <v>56</v>
      </c>
      <c r="AH9" s="355" t="s">
        <v>57</v>
      </c>
      <c r="AI9" s="369" t="s">
        <v>58</v>
      </c>
      <c r="AJ9" s="241" t="s">
        <v>59</v>
      </c>
      <c r="AK9" s="241" t="s">
        <v>60</v>
      </c>
      <c r="AL9" s="241" t="s">
        <v>61</v>
      </c>
      <c r="AM9" s="241" t="s">
        <v>62</v>
      </c>
      <c r="AN9" s="241" t="s">
        <v>63</v>
      </c>
      <c r="AO9" s="241" t="s">
        <v>64</v>
      </c>
      <c r="AP9" s="241" t="s">
        <v>65</v>
      </c>
      <c r="AQ9" s="353" t="s">
        <v>66</v>
      </c>
      <c r="AR9" s="241" t="s">
        <v>67</v>
      </c>
      <c r="AS9" s="355" t="s">
        <v>68</v>
      </c>
      <c r="AV9" s="36" t="s">
        <v>69</v>
      </c>
      <c r="AW9" s="36" t="s">
        <v>70</v>
      </c>
      <c r="AY9" s="37" t="s">
        <v>71</v>
      </c>
    </row>
    <row r="10" spans="2:51" x14ac:dyDescent="0.25">
      <c r="B10" s="241" t="s">
        <v>72</v>
      </c>
      <c r="C10" s="241" t="s">
        <v>73</v>
      </c>
      <c r="D10" s="241" t="s">
        <v>74</v>
      </c>
      <c r="E10" s="241" t="s">
        <v>75</v>
      </c>
      <c r="F10" s="241" t="s">
        <v>74</v>
      </c>
      <c r="G10" s="241" t="s">
        <v>75</v>
      </c>
      <c r="H10" s="352"/>
      <c r="I10" s="241" t="s">
        <v>75</v>
      </c>
      <c r="J10" s="241" t="s">
        <v>75</v>
      </c>
      <c r="K10" s="241" t="s">
        <v>75</v>
      </c>
      <c r="L10" s="29" t="s">
        <v>29</v>
      </c>
      <c r="M10" s="345"/>
      <c r="N10" s="29" t="s">
        <v>29</v>
      </c>
      <c r="O10" s="354"/>
      <c r="P10" s="354"/>
      <c r="Q10" s="2">
        <f>'AUG 15'!Q34:Q34</f>
        <v>47870037</v>
      </c>
      <c r="R10" s="363"/>
      <c r="S10" s="364"/>
      <c r="T10" s="365"/>
      <c r="U10" s="241" t="s">
        <v>75</v>
      </c>
      <c r="V10" s="241" t="s">
        <v>75</v>
      </c>
      <c r="W10" s="348"/>
      <c r="X10" s="38" t="s">
        <v>76</v>
      </c>
      <c r="Y10" s="38" t="s">
        <v>77</v>
      </c>
      <c r="Z10" s="38" t="s">
        <v>78</v>
      </c>
      <c r="AA10" s="38" t="s">
        <v>79</v>
      </c>
      <c r="AB10" s="38" t="s">
        <v>80</v>
      </c>
      <c r="AC10" s="38" t="s">
        <v>81</v>
      </c>
      <c r="AD10" s="38" t="s">
        <v>82</v>
      </c>
      <c r="AE10" s="38" t="s">
        <v>83</v>
      </c>
      <c r="AF10" s="39"/>
      <c r="AG10" s="2">
        <f>'AUG 15'!AG34:AG34</f>
        <v>39538668</v>
      </c>
      <c r="AH10" s="355"/>
      <c r="AI10" s="370"/>
      <c r="AJ10" s="241" t="s">
        <v>84</v>
      </c>
      <c r="AK10" s="241" t="s">
        <v>84</v>
      </c>
      <c r="AL10" s="241" t="s">
        <v>84</v>
      </c>
      <c r="AM10" s="241" t="s">
        <v>84</v>
      </c>
      <c r="AN10" s="241" t="s">
        <v>84</v>
      </c>
      <c r="AO10" s="241" t="s">
        <v>84</v>
      </c>
      <c r="AP10" s="2">
        <f>'AUG 15'!AP34:AP34</f>
        <v>8957351</v>
      </c>
      <c r="AQ10" s="354"/>
      <c r="AR10" s="242" t="s">
        <v>85</v>
      </c>
      <c r="AS10" s="355"/>
      <c r="AV10" s="40" t="s">
        <v>86</v>
      </c>
      <c r="AW10" s="40" t="s">
        <v>87</v>
      </c>
      <c r="AY10" s="84" t="s">
        <v>126</v>
      </c>
    </row>
    <row r="11" spans="2:51" x14ac:dyDescent="0.25">
      <c r="B11" s="41">
        <v>2</v>
      </c>
      <c r="C11" s="41">
        <v>4.1666666666666664E-2</v>
      </c>
      <c r="D11" s="123">
        <v>8</v>
      </c>
      <c r="E11" s="42">
        <f>D11/1.42</f>
        <v>5.6338028169014089</v>
      </c>
      <c r="F11" s="110">
        <v>66</v>
      </c>
      <c r="G11" s="42">
        <f>F11/1.42</f>
        <v>46.478873239436624</v>
      </c>
      <c r="H11" s="43" t="s">
        <v>88</v>
      </c>
      <c r="I11" s="43">
        <f>J11-(2/1.42)</f>
        <v>41.549295774647888</v>
      </c>
      <c r="J11" s="44">
        <f>(F11-5)/1.42</f>
        <v>42.95774647887324</v>
      </c>
      <c r="K11" s="43">
        <f>J11+(6/1.42)</f>
        <v>47.183098591549296</v>
      </c>
      <c r="L11" s="45">
        <v>14</v>
      </c>
      <c r="M11" s="46" t="s">
        <v>89</v>
      </c>
      <c r="N11" s="46">
        <v>11.4</v>
      </c>
      <c r="O11" s="124">
        <v>133</v>
      </c>
      <c r="P11" s="124">
        <v>93</v>
      </c>
      <c r="Q11" s="124">
        <v>47874159</v>
      </c>
      <c r="R11" s="47">
        <f>IF(ISBLANK(Q11),"-",Q11-Q10)</f>
        <v>4122</v>
      </c>
      <c r="S11" s="48">
        <f>R11*24/1000</f>
        <v>98.927999999999997</v>
      </c>
      <c r="T11" s="48">
        <f>R11/1000</f>
        <v>4.1219999999999999</v>
      </c>
      <c r="U11" s="125">
        <v>5.7</v>
      </c>
      <c r="V11" s="125">
        <f t="shared" ref="V11:V34" si="0">U11</f>
        <v>5.7</v>
      </c>
      <c r="W11" s="126" t="s">
        <v>125</v>
      </c>
      <c r="X11" s="128">
        <v>0</v>
      </c>
      <c r="Y11" s="128">
        <v>0</v>
      </c>
      <c r="Z11" s="128">
        <v>1107</v>
      </c>
      <c r="AA11" s="128">
        <v>0</v>
      </c>
      <c r="AB11" s="128">
        <v>1157</v>
      </c>
      <c r="AC11" s="49" t="s">
        <v>90</v>
      </c>
      <c r="AD11" s="49" t="s">
        <v>90</v>
      </c>
      <c r="AE11" s="49" t="s">
        <v>90</v>
      </c>
      <c r="AF11" s="127" t="s">
        <v>90</v>
      </c>
      <c r="AG11" s="127">
        <v>39539500</v>
      </c>
      <c r="AH11" s="50">
        <f>IF(ISBLANK(AG11),"-",AG11-AG10)</f>
        <v>832</v>
      </c>
      <c r="AI11" s="51">
        <f>AH11/T11</f>
        <v>201.84376516254247</v>
      </c>
      <c r="AJ11" s="108">
        <v>0</v>
      </c>
      <c r="AK11" s="108">
        <v>0</v>
      </c>
      <c r="AL11" s="108">
        <v>1</v>
      </c>
      <c r="AM11" s="108">
        <v>0</v>
      </c>
      <c r="AN11" s="108">
        <v>1</v>
      </c>
      <c r="AO11" s="108">
        <v>0.55000000000000004</v>
      </c>
      <c r="AP11" s="128">
        <v>8958758</v>
      </c>
      <c r="AQ11" s="128">
        <f t="shared" ref="AQ11:AQ34" si="1">AP11-AP10</f>
        <v>1407</v>
      </c>
      <c r="AR11" s="52"/>
      <c r="AS11" s="53" t="s">
        <v>113</v>
      </c>
      <c r="AV11" s="40" t="s">
        <v>88</v>
      </c>
      <c r="AW11" s="40" t="s">
        <v>91</v>
      </c>
      <c r="AY11" s="84" t="s">
        <v>131</v>
      </c>
    </row>
    <row r="12" spans="2:51" x14ac:dyDescent="0.25">
      <c r="B12" s="41">
        <v>2.0416666666666701</v>
      </c>
      <c r="C12" s="41">
        <v>8.3333333333333329E-2</v>
      </c>
      <c r="D12" s="123">
        <v>10</v>
      </c>
      <c r="E12" s="42">
        <f t="shared" ref="E12:E34" si="2">D12/1.42</f>
        <v>7.042253521126761</v>
      </c>
      <c r="F12" s="110">
        <v>66</v>
      </c>
      <c r="G12" s="42">
        <f t="shared" ref="G12:G34" si="3">F12/1.42</f>
        <v>46.478873239436624</v>
      </c>
      <c r="H12" s="43" t="s">
        <v>88</v>
      </c>
      <c r="I12" s="43">
        <f t="shared" ref="I12:I34" si="4">J12-(2/1.42)</f>
        <v>41.549295774647888</v>
      </c>
      <c r="J12" s="44">
        <f>(F12-5)/1.42</f>
        <v>42.95774647887324</v>
      </c>
      <c r="K12" s="43">
        <f>J12+(6/1.42)</f>
        <v>47.183098591549296</v>
      </c>
      <c r="L12" s="45">
        <v>14</v>
      </c>
      <c r="M12" s="46" t="s">
        <v>89</v>
      </c>
      <c r="N12" s="46">
        <v>11.2</v>
      </c>
      <c r="O12" s="124">
        <v>131</v>
      </c>
      <c r="P12" s="124">
        <v>115</v>
      </c>
      <c r="Q12" s="124">
        <v>47877905</v>
      </c>
      <c r="R12" s="47">
        <f t="shared" ref="R12:R34" si="5">IF(ISBLANK(Q12),"-",Q12-Q11)</f>
        <v>3746</v>
      </c>
      <c r="S12" s="48">
        <f t="shared" ref="S12:S34" si="6">R12*24/1000</f>
        <v>89.903999999999996</v>
      </c>
      <c r="T12" s="48">
        <f t="shared" ref="T12:T34" si="7">R12/1000</f>
        <v>3.746</v>
      </c>
      <c r="U12" s="125">
        <v>7.1</v>
      </c>
      <c r="V12" s="125">
        <f t="shared" si="0"/>
        <v>7.1</v>
      </c>
      <c r="W12" s="126" t="s">
        <v>125</v>
      </c>
      <c r="X12" s="128">
        <v>0</v>
      </c>
      <c r="Y12" s="128">
        <v>0</v>
      </c>
      <c r="Z12" s="128">
        <v>1107</v>
      </c>
      <c r="AA12" s="128">
        <v>0</v>
      </c>
      <c r="AB12" s="128">
        <v>1096</v>
      </c>
      <c r="AC12" s="49" t="s">
        <v>90</v>
      </c>
      <c r="AD12" s="49" t="s">
        <v>90</v>
      </c>
      <c r="AE12" s="49" t="s">
        <v>90</v>
      </c>
      <c r="AF12" s="127" t="s">
        <v>90</v>
      </c>
      <c r="AG12" s="127">
        <v>39540228</v>
      </c>
      <c r="AH12" s="50">
        <f>IF(ISBLANK(AG12),"-",AG12-AG11)</f>
        <v>728</v>
      </c>
      <c r="AI12" s="51">
        <f t="shared" ref="AI12:AI34" si="8">AH12/T12</f>
        <v>194.34063000533902</v>
      </c>
      <c r="AJ12" s="108">
        <v>0</v>
      </c>
      <c r="AK12" s="108">
        <v>0</v>
      </c>
      <c r="AL12" s="108">
        <v>1</v>
      </c>
      <c r="AM12" s="108">
        <v>0</v>
      </c>
      <c r="AN12" s="108">
        <v>1</v>
      </c>
      <c r="AO12" s="108">
        <v>0.55000000000000004</v>
      </c>
      <c r="AP12" s="128">
        <v>8960226</v>
      </c>
      <c r="AQ12" s="128">
        <f t="shared" si="1"/>
        <v>1468</v>
      </c>
      <c r="AR12" s="54">
        <v>1.1100000000000001</v>
      </c>
      <c r="AS12" s="53" t="s">
        <v>113</v>
      </c>
      <c r="AV12" s="40" t="s">
        <v>92</v>
      </c>
      <c r="AW12" s="40" t="s">
        <v>93</v>
      </c>
      <c r="AY12" s="84" t="s">
        <v>132</v>
      </c>
    </row>
    <row r="13" spans="2:51" x14ac:dyDescent="0.25">
      <c r="B13" s="41">
        <v>2.0833333333333299</v>
      </c>
      <c r="C13" s="41">
        <v>0.125</v>
      </c>
      <c r="D13" s="123">
        <v>12</v>
      </c>
      <c r="E13" s="42">
        <f t="shared" si="2"/>
        <v>8.4507042253521139</v>
      </c>
      <c r="F13" s="110">
        <v>66</v>
      </c>
      <c r="G13" s="42">
        <f t="shared" si="3"/>
        <v>46.478873239436624</v>
      </c>
      <c r="H13" s="43" t="s">
        <v>88</v>
      </c>
      <c r="I13" s="43">
        <f t="shared" si="4"/>
        <v>41.549295774647888</v>
      </c>
      <c r="J13" s="44">
        <f>(F13-5)/1.42</f>
        <v>42.95774647887324</v>
      </c>
      <c r="K13" s="43">
        <f>J13+(6/1.42)</f>
        <v>47.183098591549296</v>
      </c>
      <c r="L13" s="45">
        <v>14</v>
      </c>
      <c r="M13" s="46" t="s">
        <v>89</v>
      </c>
      <c r="N13" s="46">
        <v>11.2</v>
      </c>
      <c r="O13" s="124">
        <v>129</v>
      </c>
      <c r="P13" s="124">
        <v>94</v>
      </c>
      <c r="Q13" s="124">
        <v>47881666</v>
      </c>
      <c r="R13" s="47">
        <f t="shared" si="5"/>
        <v>3761</v>
      </c>
      <c r="S13" s="48">
        <f t="shared" si="6"/>
        <v>90.263999999999996</v>
      </c>
      <c r="T13" s="48">
        <f t="shared" si="7"/>
        <v>3.7610000000000001</v>
      </c>
      <c r="U13" s="125">
        <v>8.6</v>
      </c>
      <c r="V13" s="125">
        <f t="shared" si="0"/>
        <v>8.6</v>
      </c>
      <c r="W13" s="126" t="s">
        <v>125</v>
      </c>
      <c r="X13" s="128">
        <v>0</v>
      </c>
      <c r="Y13" s="128">
        <v>0</v>
      </c>
      <c r="Z13" s="128">
        <v>1108</v>
      </c>
      <c r="AA13" s="128">
        <v>0</v>
      </c>
      <c r="AB13" s="128">
        <v>1096</v>
      </c>
      <c r="AC13" s="49" t="s">
        <v>90</v>
      </c>
      <c r="AD13" s="49" t="s">
        <v>90</v>
      </c>
      <c r="AE13" s="49" t="s">
        <v>90</v>
      </c>
      <c r="AF13" s="127" t="s">
        <v>90</v>
      </c>
      <c r="AG13" s="127">
        <v>39540924</v>
      </c>
      <c r="AH13" s="50">
        <f>IF(ISBLANK(AG13),"-",AG13-AG12)</f>
        <v>696</v>
      </c>
      <c r="AI13" s="51">
        <f t="shared" si="8"/>
        <v>185.05716564743418</v>
      </c>
      <c r="AJ13" s="108">
        <v>0</v>
      </c>
      <c r="AK13" s="108">
        <v>0</v>
      </c>
      <c r="AL13" s="108">
        <v>1</v>
      </c>
      <c r="AM13" s="108">
        <v>0</v>
      </c>
      <c r="AN13" s="108">
        <v>1</v>
      </c>
      <c r="AO13" s="108">
        <v>0.55000000000000004</v>
      </c>
      <c r="AP13" s="128">
        <v>8961676</v>
      </c>
      <c r="AQ13" s="128">
        <f t="shared" si="1"/>
        <v>1450</v>
      </c>
      <c r="AR13" s="52"/>
      <c r="AS13" s="53" t="s">
        <v>113</v>
      </c>
      <c r="AV13" s="40" t="s">
        <v>94</v>
      </c>
      <c r="AW13" s="40" t="s">
        <v>95</v>
      </c>
      <c r="AY13" s="84" t="s">
        <v>129</v>
      </c>
    </row>
    <row r="14" spans="2:51" x14ac:dyDescent="0.25">
      <c r="B14" s="41">
        <v>2.125</v>
      </c>
      <c r="C14" s="41">
        <v>0.16666666666666699</v>
      </c>
      <c r="D14" s="123">
        <v>16</v>
      </c>
      <c r="E14" s="42">
        <f t="shared" si="2"/>
        <v>11.267605633802818</v>
      </c>
      <c r="F14" s="110">
        <v>66</v>
      </c>
      <c r="G14" s="42">
        <f t="shared" si="3"/>
        <v>46.478873239436624</v>
      </c>
      <c r="H14" s="43" t="s">
        <v>88</v>
      </c>
      <c r="I14" s="43">
        <f t="shared" si="4"/>
        <v>41.549295774647888</v>
      </c>
      <c r="J14" s="44">
        <f>(F14-5)/1.42</f>
        <v>42.95774647887324</v>
      </c>
      <c r="K14" s="43">
        <f>J14+(6/1.42)</f>
        <v>47.183098591549296</v>
      </c>
      <c r="L14" s="45">
        <v>14</v>
      </c>
      <c r="M14" s="46" t="s">
        <v>89</v>
      </c>
      <c r="N14" s="46">
        <v>12.8</v>
      </c>
      <c r="O14" s="124">
        <v>91</v>
      </c>
      <c r="P14" s="124">
        <v>90</v>
      </c>
      <c r="Q14" s="124">
        <v>47885384</v>
      </c>
      <c r="R14" s="47">
        <f t="shared" si="5"/>
        <v>3718</v>
      </c>
      <c r="S14" s="48">
        <f t="shared" si="6"/>
        <v>89.231999999999999</v>
      </c>
      <c r="T14" s="48">
        <f t="shared" si="7"/>
        <v>3.718</v>
      </c>
      <c r="U14" s="125">
        <v>9.8000000000000007</v>
      </c>
      <c r="V14" s="125">
        <f t="shared" si="0"/>
        <v>9.8000000000000007</v>
      </c>
      <c r="W14" s="126" t="s">
        <v>125</v>
      </c>
      <c r="X14" s="128">
        <v>0</v>
      </c>
      <c r="Y14" s="128">
        <v>0</v>
      </c>
      <c r="Z14" s="128">
        <v>1048</v>
      </c>
      <c r="AA14" s="128">
        <v>0</v>
      </c>
      <c r="AB14" s="128">
        <v>1046</v>
      </c>
      <c r="AC14" s="49" t="s">
        <v>90</v>
      </c>
      <c r="AD14" s="49" t="s">
        <v>90</v>
      </c>
      <c r="AE14" s="49" t="s">
        <v>90</v>
      </c>
      <c r="AF14" s="127" t="s">
        <v>90</v>
      </c>
      <c r="AG14" s="127">
        <v>39541580</v>
      </c>
      <c r="AH14" s="50">
        <f t="shared" ref="AH14:AH34" si="9">IF(ISBLANK(AG14),"-",AG14-AG13)</f>
        <v>656</v>
      </c>
      <c r="AI14" s="51">
        <f t="shared" si="8"/>
        <v>176.43894566971491</v>
      </c>
      <c r="AJ14" s="108">
        <v>0</v>
      </c>
      <c r="AK14" s="108">
        <v>0</v>
      </c>
      <c r="AL14" s="108">
        <v>1</v>
      </c>
      <c r="AM14" s="108">
        <v>0</v>
      </c>
      <c r="AN14" s="108">
        <v>1</v>
      </c>
      <c r="AO14" s="108">
        <v>0.55000000000000004</v>
      </c>
      <c r="AP14" s="128">
        <v>8962639</v>
      </c>
      <c r="AQ14" s="128">
        <f t="shared" si="1"/>
        <v>963</v>
      </c>
      <c r="AR14" s="52"/>
      <c r="AS14" s="53" t="s">
        <v>113</v>
      </c>
      <c r="AT14" s="55"/>
      <c r="AV14" s="40" t="s">
        <v>96</v>
      </c>
      <c r="AW14" s="40" t="s">
        <v>97</v>
      </c>
    </row>
    <row r="15" spans="2:51" x14ac:dyDescent="0.25">
      <c r="B15" s="41">
        <v>2.1666666666666701</v>
      </c>
      <c r="C15" s="41">
        <v>0.20833333333333301</v>
      </c>
      <c r="D15" s="123">
        <v>19</v>
      </c>
      <c r="E15" s="42">
        <f t="shared" si="2"/>
        <v>13.380281690140846</v>
      </c>
      <c r="F15" s="110">
        <v>66</v>
      </c>
      <c r="G15" s="42">
        <f t="shared" si="3"/>
        <v>46.478873239436624</v>
      </c>
      <c r="H15" s="43" t="s">
        <v>88</v>
      </c>
      <c r="I15" s="43">
        <f t="shared" si="4"/>
        <v>41.549295774647888</v>
      </c>
      <c r="J15" s="44">
        <f>(F15-5)/1.42</f>
        <v>42.95774647887324</v>
      </c>
      <c r="K15" s="43">
        <f>J15+(6/1.42)</f>
        <v>47.183098591549296</v>
      </c>
      <c r="L15" s="45">
        <v>18</v>
      </c>
      <c r="M15" s="46" t="s">
        <v>89</v>
      </c>
      <c r="N15" s="46">
        <v>13.1</v>
      </c>
      <c r="O15" s="124">
        <v>101</v>
      </c>
      <c r="P15" s="124">
        <v>99</v>
      </c>
      <c r="Q15" s="124">
        <v>47889273</v>
      </c>
      <c r="R15" s="47">
        <f t="shared" si="5"/>
        <v>3889</v>
      </c>
      <c r="S15" s="48">
        <f t="shared" si="6"/>
        <v>93.335999999999999</v>
      </c>
      <c r="T15" s="48">
        <f t="shared" si="7"/>
        <v>3.8889999999999998</v>
      </c>
      <c r="U15" s="125">
        <v>9.8000000000000007</v>
      </c>
      <c r="V15" s="125">
        <f t="shared" si="0"/>
        <v>9.8000000000000007</v>
      </c>
      <c r="W15" s="126" t="s">
        <v>125</v>
      </c>
      <c r="X15" s="128">
        <v>0</v>
      </c>
      <c r="Y15" s="128">
        <v>0</v>
      </c>
      <c r="Z15" s="128">
        <v>1048</v>
      </c>
      <c r="AA15" s="128">
        <v>0</v>
      </c>
      <c r="AB15" s="128">
        <v>1077</v>
      </c>
      <c r="AC15" s="49" t="s">
        <v>90</v>
      </c>
      <c r="AD15" s="49" t="s">
        <v>90</v>
      </c>
      <c r="AE15" s="49" t="s">
        <v>90</v>
      </c>
      <c r="AF15" s="127" t="s">
        <v>90</v>
      </c>
      <c r="AG15" s="127">
        <v>39542228</v>
      </c>
      <c r="AH15" s="50">
        <f t="shared" si="9"/>
        <v>648</v>
      </c>
      <c r="AI15" s="51">
        <f t="shared" si="8"/>
        <v>166.62381074826433</v>
      </c>
      <c r="AJ15" s="108">
        <v>0</v>
      </c>
      <c r="AK15" s="108">
        <v>0</v>
      </c>
      <c r="AL15" s="108">
        <v>1</v>
      </c>
      <c r="AM15" s="108">
        <v>0</v>
      </c>
      <c r="AN15" s="108">
        <v>1</v>
      </c>
      <c r="AO15" s="108">
        <v>0</v>
      </c>
      <c r="AP15" s="128">
        <v>8962639</v>
      </c>
      <c r="AQ15" s="128">
        <f t="shared" si="1"/>
        <v>0</v>
      </c>
      <c r="AR15" s="52"/>
      <c r="AS15" s="53" t="s">
        <v>113</v>
      </c>
      <c r="AV15" s="40" t="s">
        <v>98</v>
      </c>
      <c r="AW15" s="40" t="s">
        <v>99</v>
      </c>
      <c r="AY15" s="107"/>
    </row>
    <row r="16" spans="2:51" x14ac:dyDescent="0.25">
      <c r="B16" s="41">
        <v>2.2083333333333299</v>
      </c>
      <c r="C16" s="41">
        <v>0.25</v>
      </c>
      <c r="D16" s="123">
        <v>17</v>
      </c>
      <c r="E16" s="42">
        <f t="shared" si="2"/>
        <v>11.971830985915494</v>
      </c>
      <c r="F16" s="93">
        <v>75</v>
      </c>
      <c r="G16" s="42">
        <f t="shared" si="3"/>
        <v>52.816901408450704</v>
      </c>
      <c r="H16" s="43" t="s">
        <v>88</v>
      </c>
      <c r="I16" s="43">
        <f t="shared" si="4"/>
        <v>51.408450704225352</v>
      </c>
      <c r="J16" s="44">
        <f t="shared" ref="J16:J25" si="10">F16/1.42</f>
        <v>52.816901408450704</v>
      </c>
      <c r="K16" s="43">
        <f>J16+1.42</f>
        <v>54.236901408450706</v>
      </c>
      <c r="L16" s="45">
        <v>19</v>
      </c>
      <c r="M16" s="46" t="s">
        <v>100</v>
      </c>
      <c r="N16" s="46">
        <v>13.1</v>
      </c>
      <c r="O16" s="124">
        <v>119</v>
      </c>
      <c r="P16" s="124">
        <v>117</v>
      </c>
      <c r="Q16" s="124">
        <v>47894032</v>
      </c>
      <c r="R16" s="47">
        <f t="shared" si="5"/>
        <v>4759</v>
      </c>
      <c r="S16" s="48">
        <f t="shared" si="6"/>
        <v>114.21599999999999</v>
      </c>
      <c r="T16" s="48">
        <f t="shared" si="7"/>
        <v>4.7590000000000003</v>
      </c>
      <c r="U16" s="125">
        <v>9.8000000000000007</v>
      </c>
      <c r="V16" s="125">
        <f t="shared" si="0"/>
        <v>9.8000000000000007</v>
      </c>
      <c r="W16" s="126" t="s">
        <v>125</v>
      </c>
      <c r="X16" s="128">
        <v>0</v>
      </c>
      <c r="Y16" s="128">
        <v>0</v>
      </c>
      <c r="Z16" s="128">
        <v>1188</v>
      </c>
      <c r="AA16" s="128">
        <v>0</v>
      </c>
      <c r="AB16" s="128">
        <v>1188</v>
      </c>
      <c r="AC16" s="49" t="s">
        <v>90</v>
      </c>
      <c r="AD16" s="49" t="s">
        <v>90</v>
      </c>
      <c r="AE16" s="49" t="s">
        <v>90</v>
      </c>
      <c r="AF16" s="127" t="s">
        <v>90</v>
      </c>
      <c r="AG16" s="127">
        <v>39543148</v>
      </c>
      <c r="AH16" s="50">
        <f t="shared" si="9"/>
        <v>920</v>
      </c>
      <c r="AI16" s="51">
        <f t="shared" si="8"/>
        <v>193.31792393359947</v>
      </c>
      <c r="AJ16" s="108">
        <v>0</v>
      </c>
      <c r="AK16" s="108">
        <v>0</v>
      </c>
      <c r="AL16" s="108">
        <v>1</v>
      </c>
      <c r="AM16" s="108">
        <v>1</v>
      </c>
      <c r="AN16" s="108">
        <v>1</v>
      </c>
      <c r="AO16" s="108">
        <v>0</v>
      </c>
      <c r="AP16" s="128">
        <v>8962639</v>
      </c>
      <c r="AQ16" s="128">
        <f t="shared" si="1"/>
        <v>0</v>
      </c>
      <c r="AR16" s="54">
        <v>0.98</v>
      </c>
      <c r="AS16" s="53" t="s">
        <v>101</v>
      </c>
      <c r="AV16" s="40" t="s">
        <v>102</v>
      </c>
      <c r="AW16" s="40" t="s">
        <v>103</v>
      </c>
      <c r="AY16" s="107"/>
    </row>
    <row r="17" spans="1:51" x14ac:dyDescent="0.25">
      <c r="B17" s="41">
        <v>2.25</v>
      </c>
      <c r="C17" s="41">
        <v>0.29166666666666702</v>
      </c>
      <c r="D17" s="123">
        <v>11</v>
      </c>
      <c r="E17" s="42">
        <f t="shared" si="2"/>
        <v>7.746478873239437</v>
      </c>
      <c r="F17" s="93">
        <v>83</v>
      </c>
      <c r="G17" s="42">
        <f t="shared" si="3"/>
        <v>58.450704225352112</v>
      </c>
      <c r="H17" s="43" t="s">
        <v>88</v>
      </c>
      <c r="I17" s="43">
        <f t="shared" si="4"/>
        <v>57.04225352112676</v>
      </c>
      <c r="J17" s="44">
        <f t="shared" si="10"/>
        <v>58.450704225352112</v>
      </c>
      <c r="K17" s="43">
        <f t="shared" ref="K17:K22" si="11">J17+1.42</f>
        <v>59.870704225352114</v>
      </c>
      <c r="L17" s="45">
        <v>19</v>
      </c>
      <c r="M17" s="46" t="s">
        <v>100</v>
      </c>
      <c r="N17" s="46">
        <v>16.7</v>
      </c>
      <c r="O17" s="124">
        <v>143</v>
      </c>
      <c r="P17" s="124">
        <v>130</v>
      </c>
      <c r="Q17" s="124">
        <v>47899654</v>
      </c>
      <c r="R17" s="47">
        <f t="shared" si="5"/>
        <v>5622</v>
      </c>
      <c r="S17" s="48">
        <f t="shared" si="6"/>
        <v>134.928</v>
      </c>
      <c r="T17" s="48">
        <f t="shared" si="7"/>
        <v>5.6219999999999999</v>
      </c>
      <c r="U17" s="125">
        <v>9.8000000000000007</v>
      </c>
      <c r="V17" s="125">
        <f t="shared" si="0"/>
        <v>9.8000000000000007</v>
      </c>
      <c r="W17" s="126" t="s">
        <v>171</v>
      </c>
      <c r="X17" s="128">
        <v>0</v>
      </c>
      <c r="Y17" s="128">
        <v>0</v>
      </c>
      <c r="Z17" s="128">
        <v>1188</v>
      </c>
      <c r="AA17" s="128">
        <v>1185</v>
      </c>
      <c r="AB17" s="128">
        <v>1188</v>
      </c>
      <c r="AC17" s="49" t="s">
        <v>90</v>
      </c>
      <c r="AD17" s="49" t="s">
        <v>90</v>
      </c>
      <c r="AE17" s="49" t="s">
        <v>90</v>
      </c>
      <c r="AF17" s="127" t="s">
        <v>90</v>
      </c>
      <c r="AG17" s="127">
        <v>39544332</v>
      </c>
      <c r="AH17" s="50">
        <f t="shared" si="9"/>
        <v>1184</v>
      </c>
      <c r="AI17" s="51">
        <f t="shared" si="8"/>
        <v>210.60120953397367</v>
      </c>
      <c r="AJ17" s="108">
        <v>0</v>
      </c>
      <c r="AK17" s="108">
        <v>1</v>
      </c>
      <c r="AL17" s="108">
        <v>1</v>
      </c>
      <c r="AM17" s="108">
        <v>1</v>
      </c>
      <c r="AN17" s="108">
        <v>1</v>
      </c>
      <c r="AO17" s="108">
        <v>0</v>
      </c>
      <c r="AP17" s="128">
        <v>8962639</v>
      </c>
      <c r="AQ17" s="128">
        <f t="shared" si="1"/>
        <v>0</v>
      </c>
      <c r="AR17" s="52"/>
      <c r="AS17" s="53" t="s">
        <v>101</v>
      </c>
      <c r="AT17" s="55"/>
      <c r="AV17" s="40" t="s">
        <v>104</v>
      </c>
      <c r="AW17" s="40" t="s">
        <v>105</v>
      </c>
      <c r="AY17" s="111"/>
    </row>
    <row r="18" spans="1:51" x14ac:dyDescent="0.25">
      <c r="B18" s="41">
        <v>2.2916666666666701</v>
      </c>
      <c r="C18" s="41">
        <v>0.33333333333333298</v>
      </c>
      <c r="D18" s="123">
        <v>9</v>
      </c>
      <c r="E18" s="42">
        <f t="shared" si="2"/>
        <v>6.3380281690140849</v>
      </c>
      <c r="F18" s="93">
        <v>83</v>
      </c>
      <c r="G18" s="42">
        <f t="shared" si="3"/>
        <v>58.450704225352112</v>
      </c>
      <c r="H18" s="43" t="s">
        <v>88</v>
      </c>
      <c r="I18" s="43">
        <f t="shared" si="4"/>
        <v>57.04225352112676</v>
      </c>
      <c r="J18" s="44">
        <f t="shared" si="10"/>
        <v>58.450704225352112</v>
      </c>
      <c r="K18" s="43">
        <f t="shared" si="11"/>
        <v>59.870704225352114</v>
      </c>
      <c r="L18" s="45">
        <v>19</v>
      </c>
      <c r="M18" s="46" t="s">
        <v>100</v>
      </c>
      <c r="N18" s="46">
        <v>17.3</v>
      </c>
      <c r="O18" s="124">
        <v>138</v>
      </c>
      <c r="P18" s="124">
        <v>139</v>
      </c>
      <c r="Q18" s="124">
        <v>47905957</v>
      </c>
      <c r="R18" s="47">
        <f t="shared" si="5"/>
        <v>6303</v>
      </c>
      <c r="S18" s="48">
        <f t="shared" si="6"/>
        <v>151.27199999999999</v>
      </c>
      <c r="T18" s="48">
        <f t="shared" si="7"/>
        <v>6.3029999999999999</v>
      </c>
      <c r="U18" s="125">
        <v>9.3000000000000007</v>
      </c>
      <c r="V18" s="125">
        <f t="shared" si="0"/>
        <v>9.3000000000000007</v>
      </c>
      <c r="W18" s="126" t="s">
        <v>133</v>
      </c>
      <c r="X18" s="128">
        <v>0</v>
      </c>
      <c r="Y18" s="128">
        <v>1116</v>
      </c>
      <c r="Z18" s="128">
        <v>1188</v>
      </c>
      <c r="AA18" s="128">
        <v>1185</v>
      </c>
      <c r="AB18" s="128">
        <v>1188</v>
      </c>
      <c r="AC18" s="49" t="s">
        <v>90</v>
      </c>
      <c r="AD18" s="49" t="s">
        <v>90</v>
      </c>
      <c r="AE18" s="49" t="s">
        <v>90</v>
      </c>
      <c r="AF18" s="127" t="s">
        <v>90</v>
      </c>
      <c r="AG18" s="127">
        <v>39545756</v>
      </c>
      <c r="AH18" s="50">
        <f t="shared" si="9"/>
        <v>1424</v>
      </c>
      <c r="AI18" s="51">
        <f t="shared" si="8"/>
        <v>225.92416309693797</v>
      </c>
      <c r="AJ18" s="108">
        <v>0</v>
      </c>
      <c r="AK18" s="108">
        <v>1</v>
      </c>
      <c r="AL18" s="108">
        <v>1</v>
      </c>
      <c r="AM18" s="108">
        <v>1</v>
      </c>
      <c r="AN18" s="108">
        <v>1</v>
      </c>
      <c r="AO18" s="108">
        <v>0</v>
      </c>
      <c r="AP18" s="128">
        <v>8962639</v>
      </c>
      <c r="AQ18" s="128">
        <f t="shared" si="1"/>
        <v>0</v>
      </c>
      <c r="AR18" s="52"/>
      <c r="AS18" s="53" t="s">
        <v>101</v>
      </c>
      <c r="AV18" s="40" t="s">
        <v>106</v>
      </c>
      <c r="AW18" s="40" t="s">
        <v>107</v>
      </c>
      <c r="AY18" s="111"/>
    </row>
    <row r="19" spans="1:51" x14ac:dyDescent="0.25">
      <c r="B19" s="41">
        <v>2.3333333333333299</v>
      </c>
      <c r="C19" s="41">
        <v>0.375</v>
      </c>
      <c r="D19" s="123">
        <v>8</v>
      </c>
      <c r="E19" s="42">
        <f t="shared" si="2"/>
        <v>5.6338028169014089</v>
      </c>
      <c r="F19" s="93">
        <v>83</v>
      </c>
      <c r="G19" s="42">
        <f t="shared" si="3"/>
        <v>58.450704225352112</v>
      </c>
      <c r="H19" s="43" t="s">
        <v>88</v>
      </c>
      <c r="I19" s="43">
        <f t="shared" si="4"/>
        <v>57.04225352112676</v>
      </c>
      <c r="J19" s="44">
        <f t="shared" si="10"/>
        <v>58.450704225352112</v>
      </c>
      <c r="K19" s="43">
        <f t="shared" si="11"/>
        <v>59.870704225352114</v>
      </c>
      <c r="L19" s="45">
        <v>19</v>
      </c>
      <c r="M19" s="46" t="s">
        <v>100</v>
      </c>
      <c r="N19" s="46">
        <v>18.399999999999999</v>
      </c>
      <c r="O19" s="124">
        <v>132</v>
      </c>
      <c r="P19" s="124">
        <v>145</v>
      </c>
      <c r="Q19" s="124">
        <v>47912194</v>
      </c>
      <c r="R19" s="47">
        <f t="shared" si="5"/>
        <v>6237</v>
      </c>
      <c r="S19" s="48">
        <f t="shared" si="6"/>
        <v>149.68799999999999</v>
      </c>
      <c r="T19" s="48">
        <f t="shared" si="7"/>
        <v>6.2370000000000001</v>
      </c>
      <c r="U19" s="125">
        <v>8.6</v>
      </c>
      <c r="V19" s="125">
        <f t="shared" si="0"/>
        <v>8.6</v>
      </c>
      <c r="W19" s="126" t="s">
        <v>133</v>
      </c>
      <c r="X19" s="128">
        <v>0</v>
      </c>
      <c r="Y19" s="128">
        <v>1188</v>
      </c>
      <c r="Z19" s="128">
        <v>1188</v>
      </c>
      <c r="AA19" s="128">
        <v>1185</v>
      </c>
      <c r="AB19" s="128">
        <v>1188</v>
      </c>
      <c r="AC19" s="49" t="s">
        <v>90</v>
      </c>
      <c r="AD19" s="49" t="s">
        <v>90</v>
      </c>
      <c r="AE19" s="49" t="s">
        <v>90</v>
      </c>
      <c r="AF19" s="127" t="s">
        <v>90</v>
      </c>
      <c r="AG19" s="127">
        <v>39547156</v>
      </c>
      <c r="AH19" s="50">
        <f t="shared" si="9"/>
        <v>1400</v>
      </c>
      <c r="AI19" s="51">
        <f t="shared" si="8"/>
        <v>224.46689113355779</v>
      </c>
      <c r="AJ19" s="108">
        <v>0</v>
      </c>
      <c r="AK19" s="108">
        <v>1</v>
      </c>
      <c r="AL19" s="108">
        <v>1</v>
      </c>
      <c r="AM19" s="108">
        <v>1</v>
      </c>
      <c r="AN19" s="108">
        <v>1</v>
      </c>
      <c r="AO19" s="108">
        <v>0</v>
      </c>
      <c r="AP19" s="128">
        <v>8962639</v>
      </c>
      <c r="AQ19" s="128">
        <f t="shared" si="1"/>
        <v>0</v>
      </c>
      <c r="AR19" s="52"/>
      <c r="AS19" s="53" t="s">
        <v>101</v>
      </c>
      <c r="AV19" s="40" t="s">
        <v>108</v>
      </c>
      <c r="AW19" s="40" t="s">
        <v>109</v>
      </c>
      <c r="AY19" s="111"/>
    </row>
    <row r="20" spans="1:51" x14ac:dyDescent="0.25">
      <c r="B20" s="41">
        <v>2.375</v>
      </c>
      <c r="C20" s="41">
        <v>0.41666666666666669</v>
      </c>
      <c r="D20" s="123">
        <v>6</v>
      </c>
      <c r="E20" s="42">
        <f t="shared" si="2"/>
        <v>4.2253521126760569</v>
      </c>
      <c r="F20" s="93">
        <v>78</v>
      </c>
      <c r="G20" s="42">
        <f t="shared" si="3"/>
        <v>54.929577464788736</v>
      </c>
      <c r="H20" s="43" t="s">
        <v>88</v>
      </c>
      <c r="I20" s="43">
        <f t="shared" si="4"/>
        <v>53.521126760563384</v>
      </c>
      <c r="J20" s="44">
        <f t="shared" si="10"/>
        <v>54.929577464788736</v>
      </c>
      <c r="K20" s="43">
        <f t="shared" si="11"/>
        <v>56.349577464788737</v>
      </c>
      <c r="L20" s="45">
        <v>19</v>
      </c>
      <c r="M20" s="46" t="s">
        <v>100</v>
      </c>
      <c r="N20" s="46">
        <v>17.7</v>
      </c>
      <c r="O20" s="124">
        <v>128</v>
      </c>
      <c r="P20" s="124">
        <v>149</v>
      </c>
      <c r="Q20" s="124">
        <v>47918363</v>
      </c>
      <c r="R20" s="47">
        <f t="shared" si="5"/>
        <v>6169</v>
      </c>
      <c r="S20" s="48">
        <f t="shared" si="6"/>
        <v>148.05600000000001</v>
      </c>
      <c r="T20" s="48">
        <f t="shared" si="7"/>
        <v>6.1689999999999996</v>
      </c>
      <c r="U20" s="125">
        <v>7.6</v>
      </c>
      <c r="V20" s="125">
        <v>7</v>
      </c>
      <c r="W20" s="126" t="s">
        <v>133</v>
      </c>
      <c r="X20" s="128">
        <v>0</v>
      </c>
      <c r="Y20" s="128">
        <v>1188</v>
      </c>
      <c r="Z20" s="128">
        <v>1188</v>
      </c>
      <c r="AA20" s="128">
        <v>1185</v>
      </c>
      <c r="AB20" s="128">
        <v>1188</v>
      </c>
      <c r="AC20" s="49" t="s">
        <v>90</v>
      </c>
      <c r="AD20" s="49" t="s">
        <v>90</v>
      </c>
      <c r="AE20" s="49" t="s">
        <v>90</v>
      </c>
      <c r="AF20" s="127" t="s">
        <v>90</v>
      </c>
      <c r="AG20" s="127">
        <v>39548564</v>
      </c>
      <c r="AH20" s="50">
        <f t="shared" si="9"/>
        <v>1408</v>
      </c>
      <c r="AI20" s="51">
        <f t="shared" si="8"/>
        <v>228.23796401361648</v>
      </c>
      <c r="AJ20" s="108">
        <v>0</v>
      </c>
      <c r="AK20" s="108">
        <v>1</v>
      </c>
      <c r="AL20" s="108">
        <v>1</v>
      </c>
      <c r="AM20" s="108">
        <v>1</v>
      </c>
      <c r="AN20" s="108">
        <v>1</v>
      </c>
      <c r="AO20" s="108">
        <v>0</v>
      </c>
      <c r="AP20" s="128">
        <v>8962639</v>
      </c>
      <c r="AQ20" s="128">
        <f t="shared" si="1"/>
        <v>0</v>
      </c>
      <c r="AR20" s="54">
        <v>1.08</v>
      </c>
      <c r="AS20" s="53" t="s">
        <v>101</v>
      </c>
      <c r="AY20" s="111"/>
    </row>
    <row r="21" spans="1:51" x14ac:dyDescent="0.25">
      <c r="B21" s="41">
        <v>2.4166666666666701</v>
      </c>
      <c r="C21" s="41">
        <v>0.45833333333333298</v>
      </c>
      <c r="D21" s="123">
        <v>6</v>
      </c>
      <c r="E21" s="42">
        <f t="shared" si="2"/>
        <v>4.2253521126760569</v>
      </c>
      <c r="F21" s="93">
        <v>78</v>
      </c>
      <c r="G21" s="42">
        <f t="shared" si="3"/>
        <v>54.929577464788736</v>
      </c>
      <c r="H21" s="43" t="s">
        <v>88</v>
      </c>
      <c r="I21" s="43">
        <f t="shared" si="4"/>
        <v>53.521126760563384</v>
      </c>
      <c r="J21" s="44">
        <f t="shared" si="10"/>
        <v>54.929577464788736</v>
      </c>
      <c r="K21" s="43">
        <f t="shared" si="11"/>
        <v>56.349577464788737</v>
      </c>
      <c r="L21" s="45">
        <v>19</v>
      </c>
      <c r="M21" s="46" t="s">
        <v>100</v>
      </c>
      <c r="N21" s="46">
        <v>17.7</v>
      </c>
      <c r="O21" s="124">
        <v>128</v>
      </c>
      <c r="P21" s="124">
        <v>149</v>
      </c>
      <c r="Q21" s="124">
        <v>47924767</v>
      </c>
      <c r="R21" s="47">
        <f t="shared" si="5"/>
        <v>6404</v>
      </c>
      <c r="S21" s="48">
        <f t="shared" si="6"/>
        <v>153.696</v>
      </c>
      <c r="T21" s="48">
        <f t="shared" si="7"/>
        <v>6.4039999999999999</v>
      </c>
      <c r="U21" s="125">
        <v>6.5</v>
      </c>
      <c r="V21" s="125">
        <v>6.9</v>
      </c>
      <c r="W21" s="126" t="s">
        <v>133</v>
      </c>
      <c r="X21" s="128">
        <v>0</v>
      </c>
      <c r="Y21" s="128">
        <v>1188</v>
      </c>
      <c r="Z21" s="128">
        <v>1188</v>
      </c>
      <c r="AA21" s="128">
        <v>1185</v>
      </c>
      <c r="AB21" s="128">
        <v>1188</v>
      </c>
      <c r="AC21" s="49" t="s">
        <v>90</v>
      </c>
      <c r="AD21" s="49" t="s">
        <v>90</v>
      </c>
      <c r="AE21" s="49" t="s">
        <v>90</v>
      </c>
      <c r="AF21" s="127" t="s">
        <v>90</v>
      </c>
      <c r="AG21" s="127">
        <v>39550028</v>
      </c>
      <c r="AH21" s="50">
        <f t="shared" si="9"/>
        <v>1464</v>
      </c>
      <c r="AI21" s="51">
        <f t="shared" si="8"/>
        <v>228.60712054965646</v>
      </c>
      <c r="AJ21" s="108">
        <v>0</v>
      </c>
      <c r="AK21" s="108">
        <v>1</v>
      </c>
      <c r="AL21" s="108">
        <v>1</v>
      </c>
      <c r="AM21" s="108">
        <v>1</v>
      </c>
      <c r="AN21" s="108">
        <v>1</v>
      </c>
      <c r="AO21" s="108">
        <v>0</v>
      </c>
      <c r="AP21" s="128">
        <v>8962639</v>
      </c>
      <c r="AQ21" s="128">
        <f t="shared" si="1"/>
        <v>0</v>
      </c>
      <c r="AR21" s="52"/>
      <c r="AS21" s="53" t="s">
        <v>101</v>
      </c>
      <c r="AY21" s="111"/>
    </row>
    <row r="22" spans="1:51" x14ac:dyDescent="0.25">
      <c r="B22" s="41">
        <v>2.4583333333333299</v>
      </c>
      <c r="C22" s="41">
        <v>0.5</v>
      </c>
      <c r="D22" s="123">
        <v>6</v>
      </c>
      <c r="E22" s="42">
        <f t="shared" si="2"/>
        <v>4.2253521126760569</v>
      </c>
      <c r="F22" s="93">
        <v>78</v>
      </c>
      <c r="G22" s="42">
        <f t="shared" si="3"/>
        <v>54.929577464788736</v>
      </c>
      <c r="H22" s="43" t="s">
        <v>88</v>
      </c>
      <c r="I22" s="43">
        <f t="shared" si="4"/>
        <v>53.521126760563384</v>
      </c>
      <c r="J22" s="44">
        <f t="shared" si="10"/>
        <v>54.929577464788736</v>
      </c>
      <c r="K22" s="43">
        <f t="shared" si="11"/>
        <v>56.349577464788737</v>
      </c>
      <c r="L22" s="45">
        <v>19</v>
      </c>
      <c r="M22" s="46" t="s">
        <v>100</v>
      </c>
      <c r="N22" s="46">
        <v>17.3</v>
      </c>
      <c r="O22" s="124">
        <v>127</v>
      </c>
      <c r="P22" s="124">
        <v>147</v>
      </c>
      <c r="Q22" s="124">
        <v>47930969</v>
      </c>
      <c r="R22" s="47">
        <f t="shared" si="5"/>
        <v>6202</v>
      </c>
      <c r="S22" s="48">
        <f t="shared" si="6"/>
        <v>148.84800000000001</v>
      </c>
      <c r="T22" s="48">
        <f t="shared" si="7"/>
        <v>6.202</v>
      </c>
      <c r="U22" s="125">
        <v>5.5</v>
      </c>
      <c r="V22" s="125">
        <v>5.6</v>
      </c>
      <c r="W22" s="126" t="s">
        <v>133</v>
      </c>
      <c r="X22" s="128">
        <v>0</v>
      </c>
      <c r="Y22" s="128">
        <v>1188</v>
      </c>
      <c r="Z22" s="128">
        <v>1188</v>
      </c>
      <c r="AA22" s="128">
        <v>1185</v>
      </c>
      <c r="AB22" s="128">
        <v>1188</v>
      </c>
      <c r="AC22" s="49" t="s">
        <v>90</v>
      </c>
      <c r="AD22" s="49" t="s">
        <v>90</v>
      </c>
      <c r="AE22" s="49" t="s">
        <v>90</v>
      </c>
      <c r="AF22" s="127" t="s">
        <v>90</v>
      </c>
      <c r="AG22" s="127">
        <v>39551460</v>
      </c>
      <c r="AH22" s="50">
        <f t="shared" si="9"/>
        <v>1432</v>
      </c>
      <c r="AI22" s="51">
        <f t="shared" si="8"/>
        <v>230.89326023863271</v>
      </c>
      <c r="AJ22" s="108">
        <v>0</v>
      </c>
      <c r="AK22" s="108">
        <v>1</v>
      </c>
      <c r="AL22" s="108">
        <v>1</v>
      </c>
      <c r="AM22" s="108">
        <v>1</v>
      </c>
      <c r="AN22" s="108">
        <v>1</v>
      </c>
      <c r="AO22" s="108">
        <v>0</v>
      </c>
      <c r="AP22" s="128">
        <v>8962639</v>
      </c>
      <c r="AQ22" s="128">
        <f t="shared" si="1"/>
        <v>0</v>
      </c>
      <c r="AR22" s="52"/>
      <c r="AS22" s="53" t="s">
        <v>101</v>
      </c>
      <c r="AV22" s="56" t="s">
        <v>110</v>
      </c>
      <c r="AY22" s="111"/>
    </row>
    <row r="23" spans="1:51" x14ac:dyDescent="0.25">
      <c r="A23" s="107" t="s">
        <v>128</v>
      </c>
      <c r="B23" s="41">
        <v>2.5</v>
      </c>
      <c r="C23" s="41">
        <v>0.54166666666666696</v>
      </c>
      <c r="D23" s="123">
        <v>6</v>
      </c>
      <c r="E23" s="42">
        <v>8</v>
      </c>
      <c r="F23" s="110">
        <v>79</v>
      </c>
      <c r="G23" s="42">
        <f t="shared" si="3"/>
        <v>55.633802816901408</v>
      </c>
      <c r="H23" s="43" t="s">
        <v>88</v>
      </c>
      <c r="I23" s="43">
        <f t="shared" si="4"/>
        <v>54.225352112676056</v>
      </c>
      <c r="J23" s="44">
        <f t="shared" si="10"/>
        <v>55.633802816901408</v>
      </c>
      <c r="K23" s="43">
        <f>J23+(6/1.42)</f>
        <v>59.859154929577464</v>
      </c>
      <c r="L23" s="45">
        <v>19</v>
      </c>
      <c r="M23" s="46" t="s">
        <v>100</v>
      </c>
      <c r="N23" s="46">
        <v>17.5</v>
      </c>
      <c r="O23" s="124">
        <v>126</v>
      </c>
      <c r="P23" s="124">
        <v>142</v>
      </c>
      <c r="Q23" s="124">
        <v>47936991</v>
      </c>
      <c r="R23" s="47">
        <f t="shared" si="5"/>
        <v>6022</v>
      </c>
      <c r="S23" s="48">
        <f t="shared" si="6"/>
        <v>144.52799999999999</v>
      </c>
      <c r="T23" s="48">
        <f t="shared" si="7"/>
        <v>6.0220000000000002</v>
      </c>
      <c r="U23" s="125">
        <v>4.5</v>
      </c>
      <c r="V23" s="125">
        <f t="shared" si="0"/>
        <v>4.5</v>
      </c>
      <c r="W23" s="126" t="s">
        <v>133</v>
      </c>
      <c r="X23" s="128">
        <v>0</v>
      </c>
      <c r="Y23" s="128">
        <v>1188</v>
      </c>
      <c r="Z23" s="128">
        <v>1188</v>
      </c>
      <c r="AA23" s="128">
        <v>1185</v>
      </c>
      <c r="AB23" s="128">
        <v>1188</v>
      </c>
      <c r="AC23" s="49" t="s">
        <v>90</v>
      </c>
      <c r="AD23" s="49" t="s">
        <v>90</v>
      </c>
      <c r="AE23" s="49" t="s">
        <v>90</v>
      </c>
      <c r="AF23" s="127" t="s">
        <v>90</v>
      </c>
      <c r="AG23" s="127">
        <v>39552868</v>
      </c>
      <c r="AH23" s="50">
        <f t="shared" si="9"/>
        <v>1408</v>
      </c>
      <c r="AI23" s="51">
        <f t="shared" si="8"/>
        <v>233.80936565924941</v>
      </c>
      <c r="AJ23" s="108">
        <v>0</v>
      </c>
      <c r="AK23" s="108">
        <v>1</v>
      </c>
      <c r="AL23" s="108">
        <v>1</v>
      </c>
      <c r="AM23" s="108">
        <v>1</v>
      </c>
      <c r="AN23" s="108">
        <v>1</v>
      </c>
      <c r="AO23" s="108">
        <v>0</v>
      </c>
      <c r="AP23" s="128">
        <v>8962639</v>
      </c>
      <c r="AQ23" s="128">
        <f t="shared" si="1"/>
        <v>0</v>
      </c>
      <c r="AR23" s="52"/>
      <c r="AS23" s="53" t="s">
        <v>113</v>
      </c>
      <c r="AT23" s="55"/>
      <c r="AV23" s="57" t="s">
        <v>111</v>
      </c>
      <c r="AW23" s="58" t="s">
        <v>112</v>
      </c>
      <c r="AY23" s="111"/>
    </row>
    <row r="24" spans="1:51" x14ac:dyDescent="0.25">
      <c r="B24" s="41">
        <v>2.5416666666666701</v>
      </c>
      <c r="C24" s="41">
        <v>0.58333333333333404</v>
      </c>
      <c r="D24" s="123">
        <v>5</v>
      </c>
      <c r="E24" s="42">
        <f t="shared" si="2"/>
        <v>3.5211267605633805</v>
      </c>
      <c r="F24" s="110">
        <v>79</v>
      </c>
      <c r="G24" s="42">
        <f t="shared" si="3"/>
        <v>55.633802816901408</v>
      </c>
      <c r="H24" s="43" t="s">
        <v>88</v>
      </c>
      <c r="I24" s="43">
        <f t="shared" si="4"/>
        <v>54.225352112676056</v>
      </c>
      <c r="J24" s="44">
        <f t="shared" si="10"/>
        <v>55.633802816901408</v>
      </c>
      <c r="K24" s="43">
        <f t="shared" ref="K24:K34" si="12">J24+(6/1.42)</f>
        <v>59.859154929577464</v>
      </c>
      <c r="L24" s="45">
        <v>18</v>
      </c>
      <c r="M24" s="46" t="s">
        <v>100</v>
      </c>
      <c r="N24" s="46">
        <v>17.3</v>
      </c>
      <c r="O24" s="124">
        <v>124</v>
      </c>
      <c r="P24" s="124">
        <v>140</v>
      </c>
      <c r="Q24" s="124">
        <v>47943063</v>
      </c>
      <c r="R24" s="47">
        <f t="shared" si="5"/>
        <v>6072</v>
      </c>
      <c r="S24" s="48">
        <f t="shared" si="6"/>
        <v>145.72800000000001</v>
      </c>
      <c r="T24" s="48">
        <f t="shared" si="7"/>
        <v>6.0720000000000001</v>
      </c>
      <c r="U24" s="125">
        <v>3.4</v>
      </c>
      <c r="V24" s="125">
        <f t="shared" si="0"/>
        <v>3.4</v>
      </c>
      <c r="W24" s="126" t="s">
        <v>133</v>
      </c>
      <c r="X24" s="128">
        <v>0</v>
      </c>
      <c r="Y24" s="128">
        <v>1166</v>
      </c>
      <c r="Z24" s="128">
        <v>1187</v>
      </c>
      <c r="AA24" s="128">
        <v>1185</v>
      </c>
      <c r="AB24" s="128">
        <v>1185</v>
      </c>
      <c r="AC24" s="49" t="s">
        <v>90</v>
      </c>
      <c r="AD24" s="49" t="s">
        <v>90</v>
      </c>
      <c r="AE24" s="49" t="s">
        <v>90</v>
      </c>
      <c r="AF24" s="127" t="s">
        <v>90</v>
      </c>
      <c r="AG24" s="127">
        <v>39554260</v>
      </c>
      <c r="AH24" s="50">
        <f t="shared" si="9"/>
        <v>1392</v>
      </c>
      <c r="AI24" s="51">
        <f t="shared" si="8"/>
        <v>229.2490118577075</v>
      </c>
      <c r="AJ24" s="108">
        <v>0</v>
      </c>
      <c r="AK24" s="108">
        <v>1</v>
      </c>
      <c r="AL24" s="108">
        <v>1</v>
      </c>
      <c r="AM24" s="108">
        <v>1</v>
      </c>
      <c r="AN24" s="108">
        <v>1</v>
      </c>
      <c r="AO24" s="108">
        <v>0</v>
      </c>
      <c r="AP24" s="128">
        <v>8962639</v>
      </c>
      <c r="AQ24" s="128">
        <f t="shared" si="1"/>
        <v>0</v>
      </c>
      <c r="AR24" s="54">
        <v>1.29</v>
      </c>
      <c r="AS24" s="53" t="s">
        <v>113</v>
      </c>
      <c r="AV24" s="59" t="s">
        <v>29</v>
      </c>
      <c r="AW24" s="59">
        <v>14.7</v>
      </c>
      <c r="AY24" s="111"/>
    </row>
    <row r="25" spans="1:51" x14ac:dyDescent="0.25">
      <c r="B25" s="41">
        <v>2.5833333333333299</v>
      </c>
      <c r="C25" s="41">
        <v>0.625</v>
      </c>
      <c r="D25" s="123">
        <v>6</v>
      </c>
      <c r="E25" s="42">
        <f t="shared" si="2"/>
        <v>4.2253521126760569</v>
      </c>
      <c r="F25" s="110">
        <v>80</v>
      </c>
      <c r="G25" s="42">
        <f t="shared" si="3"/>
        <v>56.338028169014088</v>
      </c>
      <c r="H25" s="43" t="s">
        <v>88</v>
      </c>
      <c r="I25" s="43">
        <f t="shared" si="4"/>
        <v>54.929577464788736</v>
      </c>
      <c r="J25" s="44">
        <f t="shared" si="10"/>
        <v>56.338028169014088</v>
      </c>
      <c r="K25" s="43">
        <f t="shared" si="12"/>
        <v>60.563380281690144</v>
      </c>
      <c r="L25" s="45">
        <v>18</v>
      </c>
      <c r="M25" s="46" t="s">
        <v>100</v>
      </c>
      <c r="N25" s="46">
        <v>16.899999999999999</v>
      </c>
      <c r="O25" s="124">
        <v>122</v>
      </c>
      <c r="P25" s="124">
        <v>139</v>
      </c>
      <c r="Q25" s="124">
        <v>47948976</v>
      </c>
      <c r="R25" s="47">
        <f t="shared" si="5"/>
        <v>5913</v>
      </c>
      <c r="S25" s="48">
        <f t="shared" si="6"/>
        <v>141.91200000000001</v>
      </c>
      <c r="T25" s="48">
        <f t="shared" si="7"/>
        <v>5.9130000000000003</v>
      </c>
      <c r="U25" s="125">
        <v>2.6</v>
      </c>
      <c r="V25" s="125">
        <f t="shared" si="0"/>
        <v>2.6</v>
      </c>
      <c r="W25" s="126" t="s">
        <v>133</v>
      </c>
      <c r="X25" s="128">
        <v>0</v>
      </c>
      <c r="Y25" s="128">
        <v>1166</v>
      </c>
      <c r="Z25" s="128">
        <v>1187</v>
      </c>
      <c r="AA25" s="128">
        <v>1185</v>
      </c>
      <c r="AB25" s="128">
        <v>1186</v>
      </c>
      <c r="AC25" s="49" t="s">
        <v>90</v>
      </c>
      <c r="AD25" s="49" t="s">
        <v>90</v>
      </c>
      <c r="AE25" s="49" t="s">
        <v>90</v>
      </c>
      <c r="AF25" s="127" t="s">
        <v>90</v>
      </c>
      <c r="AG25" s="127">
        <v>39555658</v>
      </c>
      <c r="AH25" s="50">
        <f t="shared" si="9"/>
        <v>1398</v>
      </c>
      <c r="AI25" s="51">
        <f t="shared" si="8"/>
        <v>236.42820903094875</v>
      </c>
      <c r="AJ25" s="108">
        <v>0</v>
      </c>
      <c r="AK25" s="108">
        <v>1</v>
      </c>
      <c r="AL25" s="108">
        <v>1</v>
      </c>
      <c r="AM25" s="108">
        <v>1</v>
      </c>
      <c r="AN25" s="108">
        <v>1</v>
      </c>
      <c r="AO25" s="108">
        <v>0</v>
      </c>
      <c r="AP25" s="128">
        <v>8962639</v>
      </c>
      <c r="AQ25" s="128">
        <f t="shared" si="1"/>
        <v>0</v>
      </c>
      <c r="AR25" s="52"/>
      <c r="AS25" s="53" t="s">
        <v>113</v>
      </c>
      <c r="AV25" s="59" t="s">
        <v>74</v>
      </c>
      <c r="AW25" s="59">
        <v>10.36</v>
      </c>
      <c r="AY25" s="111"/>
    </row>
    <row r="26" spans="1:51" x14ac:dyDescent="0.25">
      <c r="B26" s="41">
        <v>2.625</v>
      </c>
      <c r="C26" s="41">
        <v>0.66666666666666696</v>
      </c>
      <c r="D26" s="123">
        <v>6</v>
      </c>
      <c r="E26" s="42">
        <f t="shared" si="2"/>
        <v>4.2253521126760569</v>
      </c>
      <c r="F26" s="110">
        <v>81</v>
      </c>
      <c r="G26" s="42">
        <f t="shared" si="3"/>
        <v>57.04225352112676</v>
      </c>
      <c r="H26" s="43" t="s">
        <v>88</v>
      </c>
      <c r="I26" s="43">
        <f t="shared" si="4"/>
        <v>53.521126760563384</v>
      </c>
      <c r="J26" s="44">
        <f>(F26-3)/1.42</f>
        <v>54.929577464788736</v>
      </c>
      <c r="K26" s="43">
        <f t="shared" si="12"/>
        <v>59.154929577464792</v>
      </c>
      <c r="L26" s="45">
        <v>18</v>
      </c>
      <c r="M26" s="46" t="s">
        <v>100</v>
      </c>
      <c r="N26" s="46">
        <v>16.7</v>
      </c>
      <c r="O26" s="124">
        <v>122</v>
      </c>
      <c r="P26" s="124">
        <v>138</v>
      </c>
      <c r="Q26" s="124">
        <v>47954827</v>
      </c>
      <c r="R26" s="47">
        <f t="shared" si="5"/>
        <v>5851</v>
      </c>
      <c r="S26" s="48">
        <f t="shared" si="6"/>
        <v>140.42400000000001</v>
      </c>
      <c r="T26" s="48">
        <f t="shared" si="7"/>
        <v>5.851</v>
      </c>
      <c r="U26" s="125">
        <v>1.7</v>
      </c>
      <c r="V26" s="125">
        <f t="shared" si="0"/>
        <v>1.7</v>
      </c>
      <c r="W26" s="126" t="s">
        <v>133</v>
      </c>
      <c r="X26" s="128">
        <v>0</v>
      </c>
      <c r="Y26" s="128">
        <v>1166</v>
      </c>
      <c r="Z26" s="128">
        <v>1187</v>
      </c>
      <c r="AA26" s="128">
        <v>1185</v>
      </c>
      <c r="AB26" s="128">
        <v>1186</v>
      </c>
      <c r="AC26" s="49" t="s">
        <v>90</v>
      </c>
      <c r="AD26" s="49" t="s">
        <v>90</v>
      </c>
      <c r="AE26" s="49" t="s">
        <v>90</v>
      </c>
      <c r="AF26" s="127" t="s">
        <v>90</v>
      </c>
      <c r="AG26" s="127">
        <v>39557060</v>
      </c>
      <c r="AH26" s="50">
        <f t="shared" si="9"/>
        <v>1402</v>
      </c>
      <c r="AI26" s="51">
        <f t="shared" si="8"/>
        <v>239.61715945992137</v>
      </c>
      <c r="AJ26" s="108">
        <v>0</v>
      </c>
      <c r="AK26" s="108">
        <v>1</v>
      </c>
      <c r="AL26" s="108">
        <v>1</v>
      </c>
      <c r="AM26" s="108">
        <v>1</v>
      </c>
      <c r="AN26" s="108">
        <v>1</v>
      </c>
      <c r="AO26" s="108">
        <v>0</v>
      </c>
      <c r="AP26" s="128">
        <v>8962639</v>
      </c>
      <c r="AQ26" s="128">
        <f t="shared" si="1"/>
        <v>0</v>
      </c>
      <c r="AR26" s="52"/>
      <c r="AS26" s="53" t="s">
        <v>113</v>
      </c>
      <c r="AV26" s="59" t="s">
        <v>114</v>
      </c>
      <c r="AW26" s="59">
        <v>1.01325</v>
      </c>
      <c r="AY26" s="111"/>
    </row>
    <row r="27" spans="1:51" x14ac:dyDescent="0.25">
      <c r="B27" s="41">
        <v>2.6666666666666701</v>
      </c>
      <c r="C27" s="41">
        <v>0.70833333333333404</v>
      </c>
      <c r="D27" s="123">
        <v>4</v>
      </c>
      <c r="E27" s="42">
        <f t="shared" si="2"/>
        <v>2.8169014084507045</v>
      </c>
      <c r="F27" s="110">
        <v>73</v>
      </c>
      <c r="G27" s="42">
        <f t="shared" si="3"/>
        <v>51.408450704225352</v>
      </c>
      <c r="H27" s="43" t="s">
        <v>88</v>
      </c>
      <c r="I27" s="43">
        <f t="shared" si="4"/>
        <v>47.887323943661976</v>
      </c>
      <c r="J27" s="44">
        <f t="shared" ref="J27:J32" si="13">(F27-3)/1.42</f>
        <v>49.295774647887328</v>
      </c>
      <c r="K27" s="43">
        <f t="shared" si="12"/>
        <v>53.521126760563384</v>
      </c>
      <c r="L27" s="45">
        <v>18</v>
      </c>
      <c r="M27" s="46" t="s">
        <v>100</v>
      </c>
      <c r="N27" s="46">
        <v>16.7</v>
      </c>
      <c r="O27" s="124">
        <v>135</v>
      </c>
      <c r="P27" s="124">
        <v>135</v>
      </c>
      <c r="Q27" s="124">
        <v>47960568</v>
      </c>
      <c r="R27" s="47">
        <f t="shared" si="5"/>
        <v>5741</v>
      </c>
      <c r="S27" s="48">
        <f t="shared" si="6"/>
        <v>137.78399999999999</v>
      </c>
      <c r="T27" s="48">
        <f t="shared" si="7"/>
        <v>5.7409999999999997</v>
      </c>
      <c r="U27" s="125">
        <v>1.3</v>
      </c>
      <c r="V27" s="125">
        <f t="shared" si="0"/>
        <v>1.3</v>
      </c>
      <c r="W27" s="126" t="s">
        <v>171</v>
      </c>
      <c r="X27" s="128">
        <v>0</v>
      </c>
      <c r="Y27" s="128">
        <v>0</v>
      </c>
      <c r="Z27" s="128">
        <v>1187</v>
      </c>
      <c r="AA27" s="128">
        <v>1185</v>
      </c>
      <c r="AB27" s="128">
        <v>1186</v>
      </c>
      <c r="AC27" s="49" t="s">
        <v>90</v>
      </c>
      <c r="AD27" s="49" t="s">
        <v>90</v>
      </c>
      <c r="AE27" s="49" t="s">
        <v>90</v>
      </c>
      <c r="AF27" s="127" t="s">
        <v>90</v>
      </c>
      <c r="AG27" s="127">
        <v>39558428</v>
      </c>
      <c r="AH27" s="50">
        <f t="shared" si="9"/>
        <v>1368</v>
      </c>
      <c r="AI27" s="51">
        <f t="shared" si="8"/>
        <v>238.28601288974048</v>
      </c>
      <c r="AJ27" s="108">
        <v>0</v>
      </c>
      <c r="AK27" s="108">
        <v>0</v>
      </c>
      <c r="AL27" s="108">
        <v>1</v>
      </c>
      <c r="AM27" s="108">
        <v>1</v>
      </c>
      <c r="AN27" s="108">
        <v>1</v>
      </c>
      <c r="AO27" s="108">
        <v>0</v>
      </c>
      <c r="AP27" s="128">
        <v>8962639</v>
      </c>
      <c r="AQ27" s="128">
        <f t="shared" si="1"/>
        <v>0</v>
      </c>
      <c r="AR27" s="52"/>
      <c r="AS27" s="53" t="s">
        <v>113</v>
      </c>
      <c r="AV27" s="59" t="s">
        <v>115</v>
      </c>
      <c r="AW27" s="59">
        <v>1</v>
      </c>
      <c r="AY27" s="111"/>
    </row>
    <row r="28" spans="1:51" x14ac:dyDescent="0.25">
      <c r="B28" s="41">
        <v>2.7083333333333299</v>
      </c>
      <c r="C28" s="41">
        <v>0.750000000000002</v>
      </c>
      <c r="D28" s="123">
        <v>4</v>
      </c>
      <c r="E28" s="42">
        <f t="shared" si="2"/>
        <v>2.8169014084507045</v>
      </c>
      <c r="F28" s="110">
        <v>73</v>
      </c>
      <c r="G28" s="42">
        <f t="shared" si="3"/>
        <v>51.408450704225352</v>
      </c>
      <c r="H28" s="43" t="s">
        <v>88</v>
      </c>
      <c r="I28" s="43">
        <f t="shared" si="4"/>
        <v>47.887323943661976</v>
      </c>
      <c r="J28" s="44">
        <f t="shared" si="13"/>
        <v>49.295774647887328</v>
      </c>
      <c r="K28" s="43">
        <f t="shared" si="12"/>
        <v>53.521126760563384</v>
      </c>
      <c r="L28" s="45">
        <v>18</v>
      </c>
      <c r="M28" s="46" t="s">
        <v>100</v>
      </c>
      <c r="N28" s="46">
        <v>16.7</v>
      </c>
      <c r="O28" s="124">
        <v>136</v>
      </c>
      <c r="P28" s="124">
        <v>133</v>
      </c>
      <c r="Q28" s="124">
        <v>47965994</v>
      </c>
      <c r="R28" s="47">
        <f t="shared" si="5"/>
        <v>5426</v>
      </c>
      <c r="S28" s="48">
        <f t="shared" si="6"/>
        <v>130.22399999999999</v>
      </c>
      <c r="T28" s="48">
        <f t="shared" si="7"/>
        <v>5.4260000000000002</v>
      </c>
      <c r="U28" s="125">
        <v>1.3</v>
      </c>
      <c r="V28" s="125">
        <f t="shared" si="0"/>
        <v>1.3</v>
      </c>
      <c r="W28" s="126" t="s">
        <v>171</v>
      </c>
      <c r="X28" s="128">
        <v>0</v>
      </c>
      <c r="Y28" s="128">
        <v>0</v>
      </c>
      <c r="Z28" s="128">
        <v>1187</v>
      </c>
      <c r="AA28" s="128">
        <v>1185</v>
      </c>
      <c r="AB28" s="128">
        <v>1187</v>
      </c>
      <c r="AC28" s="49" t="s">
        <v>90</v>
      </c>
      <c r="AD28" s="49" t="s">
        <v>90</v>
      </c>
      <c r="AE28" s="49" t="s">
        <v>90</v>
      </c>
      <c r="AF28" s="127" t="s">
        <v>90</v>
      </c>
      <c r="AG28" s="127">
        <v>39559636</v>
      </c>
      <c r="AH28" s="50">
        <f t="shared" si="9"/>
        <v>1208</v>
      </c>
      <c r="AI28" s="51">
        <f t="shared" si="8"/>
        <v>222.63177294507923</v>
      </c>
      <c r="AJ28" s="108">
        <v>0</v>
      </c>
      <c r="AK28" s="108">
        <v>0</v>
      </c>
      <c r="AL28" s="108">
        <v>1</v>
      </c>
      <c r="AM28" s="108">
        <v>1</v>
      </c>
      <c r="AN28" s="108">
        <v>1</v>
      </c>
      <c r="AO28" s="108">
        <v>0</v>
      </c>
      <c r="AP28" s="128">
        <v>8962639</v>
      </c>
      <c r="AQ28" s="128">
        <f t="shared" si="1"/>
        <v>0</v>
      </c>
      <c r="AR28" s="54">
        <v>1.33</v>
      </c>
      <c r="AS28" s="53" t="s">
        <v>113</v>
      </c>
      <c r="AV28" s="59" t="s">
        <v>116</v>
      </c>
      <c r="AW28" s="59">
        <v>101.325</v>
      </c>
      <c r="AY28" s="111"/>
    </row>
    <row r="29" spans="1:51" x14ac:dyDescent="0.25">
      <c r="B29" s="41">
        <v>2.75</v>
      </c>
      <c r="C29" s="41">
        <v>0.79166666666666896</v>
      </c>
      <c r="D29" s="123">
        <v>4</v>
      </c>
      <c r="E29" s="42">
        <f t="shared" si="2"/>
        <v>2.8169014084507045</v>
      </c>
      <c r="F29" s="110">
        <v>74</v>
      </c>
      <c r="G29" s="42">
        <f t="shared" si="3"/>
        <v>52.112676056338032</v>
      </c>
      <c r="H29" s="43" t="s">
        <v>88</v>
      </c>
      <c r="I29" s="43">
        <f t="shared" si="4"/>
        <v>48.591549295774648</v>
      </c>
      <c r="J29" s="44">
        <f t="shared" si="13"/>
        <v>50</v>
      </c>
      <c r="K29" s="43">
        <f t="shared" si="12"/>
        <v>54.225352112676056</v>
      </c>
      <c r="L29" s="45">
        <v>18</v>
      </c>
      <c r="M29" s="46" t="s">
        <v>100</v>
      </c>
      <c r="N29" s="46">
        <v>16.600000000000001</v>
      </c>
      <c r="O29" s="124">
        <v>135</v>
      </c>
      <c r="P29" s="124">
        <v>132</v>
      </c>
      <c r="Q29" s="124">
        <v>47971489</v>
      </c>
      <c r="R29" s="47">
        <f t="shared" si="5"/>
        <v>5495</v>
      </c>
      <c r="S29" s="48">
        <f t="shared" si="6"/>
        <v>131.88</v>
      </c>
      <c r="T29" s="48">
        <f t="shared" si="7"/>
        <v>5.4950000000000001</v>
      </c>
      <c r="U29" s="125">
        <v>1.3</v>
      </c>
      <c r="V29" s="125">
        <f t="shared" si="0"/>
        <v>1.3</v>
      </c>
      <c r="W29" s="126" t="s">
        <v>171</v>
      </c>
      <c r="X29" s="128">
        <v>0</v>
      </c>
      <c r="Y29" s="128">
        <v>0</v>
      </c>
      <c r="Z29" s="128">
        <v>1187</v>
      </c>
      <c r="AA29" s="128">
        <v>1185</v>
      </c>
      <c r="AB29" s="128">
        <v>1187</v>
      </c>
      <c r="AC29" s="49" t="s">
        <v>90</v>
      </c>
      <c r="AD29" s="49" t="s">
        <v>90</v>
      </c>
      <c r="AE29" s="49" t="s">
        <v>90</v>
      </c>
      <c r="AF29" s="127" t="s">
        <v>90</v>
      </c>
      <c r="AG29" s="127">
        <v>39560864</v>
      </c>
      <c r="AH29" s="50">
        <f t="shared" si="9"/>
        <v>1228</v>
      </c>
      <c r="AI29" s="51">
        <f t="shared" si="8"/>
        <v>223.47588717015469</v>
      </c>
      <c r="AJ29" s="108">
        <v>0</v>
      </c>
      <c r="AK29" s="108">
        <v>0</v>
      </c>
      <c r="AL29" s="108">
        <v>1</v>
      </c>
      <c r="AM29" s="108">
        <v>1</v>
      </c>
      <c r="AN29" s="108">
        <v>1</v>
      </c>
      <c r="AO29" s="108">
        <v>0</v>
      </c>
      <c r="AP29" s="128">
        <v>8962639</v>
      </c>
      <c r="AQ29" s="128">
        <f t="shared" si="1"/>
        <v>0</v>
      </c>
      <c r="AR29" s="52"/>
      <c r="AS29" s="53" t="s">
        <v>113</v>
      </c>
      <c r="AY29" s="111"/>
    </row>
    <row r="30" spans="1:51" x14ac:dyDescent="0.25">
      <c r="B30" s="41">
        <v>2.7916666666666701</v>
      </c>
      <c r="C30" s="41">
        <v>0.83333333333333703</v>
      </c>
      <c r="D30" s="123">
        <v>5</v>
      </c>
      <c r="E30" s="42">
        <f t="shared" si="2"/>
        <v>3.5211267605633805</v>
      </c>
      <c r="F30" s="110">
        <v>75</v>
      </c>
      <c r="G30" s="42">
        <f t="shared" si="3"/>
        <v>52.816901408450704</v>
      </c>
      <c r="H30" s="43" t="s">
        <v>88</v>
      </c>
      <c r="I30" s="43">
        <f t="shared" si="4"/>
        <v>49.295774647887328</v>
      </c>
      <c r="J30" s="44">
        <f t="shared" si="13"/>
        <v>50.70422535211268</v>
      </c>
      <c r="K30" s="43">
        <f t="shared" si="12"/>
        <v>54.929577464788736</v>
      </c>
      <c r="L30" s="45">
        <v>18</v>
      </c>
      <c r="M30" s="46" t="s">
        <v>100</v>
      </c>
      <c r="N30" s="46">
        <v>16.600000000000001</v>
      </c>
      <c r="O30" s="124">
        <v>134</v>
      </c>
      <c r="P30" s="124">
        <v>133</v>
      </c>
      <c r="Q30" s="124">
        <v>47976965</v>
      </c>
      <c r="R30" s="47">
        <f t="shared" si="5"/>
        <v>5476</v>
      </c>
      <c r="S30" s="48">
        <f t="shared" si="6"/>
        <v>131.42400000000001</v>
      </c>
      <c r="T30" s="48">
        <f t="shared" si="7"/>
        <v>5.476</v>
      </c>
      <c r="U30" s="125">
        <v>1.3</v>
      </c>
      <c r="V30" s="125">
        <f t="shared" si="0"/>
        <v>1.3</v>
      </c>
      <c r="W30" s="126" t="s">
        <v>171</v>
      </c>
      <c r="X30" s="128">
        <v>0</v>
      </c>
      <c r="Y30" s="128">
        <v>0</v>
      </c>
      <c r="Z30" s="128">
        <v>1187</v>
      </c>
      <c r="AA30" s="128">
        <v>1185</v>
      </c>
      <c r="AB30" s="128">
        <v>1186</v>
      </c>
      <c r="AC30" s="49" t="s">
        <v>90</v>
      </c>
      <c r="AD30" s="49" t="s">
        <v>90</v>
      </c>
      <c r="AE30" s="49" t="s">
        <v>90</v>
      </c>
      <c r="AF30" s="127" t="s">
        <v>90</v>
      </c>
      <c r="AG30" s="127">
        <v>39562094</v>
      </c>
      <c r="AH30" s="50">
        <f t="shared" si="9"/>
        <v>1230</v>
      </c>
      <c r="AI30" s="51">
        <f t="shared" si="8"/>
        <v>224.61650840029219</v>
      </c>
      <c r="AJ30" s="108">
        <v>0</v>
      </c>
      <c r="AK30" s="108">
        <v>0</v>
      </c>
      <c r="AL30" s="108">
        <v>1</v>
      </c>
      <c r="AM30" s="108">
        <v>1</v>
      </c>
      <c r="AN30" s="108">
        <v>1</v>
      </c>
      <c r="AO30" s="108">
        <v>0</v>
      </c>
      <c r="AP30" s="128">
        <v>8962639</v>
      </c>
      <c r="AQ30" s="128">
        <f t="shared" si="1"/>
        <v>0</v>
      </c>
      <c r="AR30" s="52"/>
      <c r="AS30" s="53" t="s">
        <v>113</v>
      </c>
      <c r="AV30" s="356" t="s">
        <v>117</v>
      </c>
      <c r="AW30" s="356"/>
      <c r="AY30" s="111"/>
    </row>
    <row r="31" spans="1:51" x14ac:dyDescent="0.25">
      <c r="B31" s="41">
        <v>2.8333333333333299</v>
      </c>
      <c r="C31" s="41">
        <v>0.875000000000004</v>
      </c>
      <c r="D31" s="123">
        <v>6</v>
      </c>
      <c r="E31" s="42">
        <f t="shared" si="2"/>
        <v>4.2253521126760569</v>
      </c>
      <c r="F31" s="110">
        <v>76</v>
      </c>
      <c r="G31" s="42">
        <f t="shared" si="3"/>
        <v>53.521126760563384</v>
      </c>
      <c r="H31" s="43" t="s">
        <v>88</v>
      </c>
      <c r="I31" s="43">
        <f t="shared" si="4"/>
        <v>50</v>
      </c>
      <c r="J31" s="44">
        <f t="shared" si="13"/>
        <v>51.408450704225352</v>
      </c>
      <c r="K31" s="43">
        <f t="shared" si="12"/>
        <v>55.633802816901408</v>
      </c>
      <c r="L31" s="45">
        <v>18</v>
      </c>
      <c r="M31" s="46" t="s">
        <v>100</v>
      </c>
      <c r="N31" s="46">
        <v>16.100000000000001</v>
      </c>
      <c r="O31" s="124">
        <v>132</v>
      </c>
      <c r="P31" s="124">
        <v>124</v>
      </c>
      <c r="Q31" s="124">
        <v>47982551</v>
      </c>
      <c r="R31" s="47">
        <f t="shared" si="5"/>
        <v>5586</v>
      </c>
      <c r="S31" s="48">
        <f t="shared" si="6"/>
        <v>134.06399999999999</v>
      </c>
      <c r="T31" s="48">
        <f t="shared" si="7"/>
        <v>5.5860000000000003</v>
      </c>
      <c r="U31" s="125">
        <v>1.3</v>
      </c>
      <c r="V31" s="125">
        <f t="shared" si="0"/>
        <v>1.3</v>
      </c>
      <c r="W31" s="126" t="s">
        <v>171</v>
      </c>
      <c r="X31" s="128">
        <v>0</v>
      </c>
      <c r="Y31" s="128">
        <v>0</v>
      </c>
      <c r="Z31" s="128">
        <v>1187</v>
      </c>
      <c r="AA31" s="128">
        <v>1185</v>
      </c>
      <c r="AB31" s="128">
        <v>1187</v>
      </c>
      <c r="AC31" s="49" t="s">
        <v>90</v>
      </c>
      <c r="AD31" s="49" t="s">
        <v>90</v>
      </c>
      <c r="AE31" s="49" t="s">
        <v>90</v>
      </c>
      <c r="AF31" s="127" t="s">
        <v>90</v>
      </c>
      <c r="AG31" s="127">
        <v>39563348</v>
      </c>
      <c r="AH31" s="50">
        <f t="shared" si="9"/>
        <v>1254</v>
      </c>
      <c r="AI31" s="51">
        <f t="shared" si="8"/>
        <v>224.48979591836732</v>
      </c>
      <c r="AJ31" s="108">
        <v>0</v>
      </c>
      <c r="AK31" s="108">
        <v>0</v>
      </c>
      <c r="AL31" s="108">
        <v>1</v>
      </c>
      <c r="AM31" s="108">
        <v>1</v>
      </c>
      <c r="AN31" s="108">
        <v>1</v>
      </c>
      <c r="AO31" s="108">
        <v>0</v>
      </c>
      <c r="AP31" s="128">
        <v>8962639</v>
      </c>
      <c r="AQ31" s="128">
        <f t="shared" si="1"/>
        <v>0</v>
      </c>
      <c r="AR31" s="52"/>
      <c r="AS31" s="53" t="s">
        <v>113</v>
      </c>
      <c r="AV31" s="60" t="s">
        <v>29</v>
      </c>
      <c r="AW31" s="60" t="s">
        <v>74</v>
      </c>
      <c r="AY31" s="111"/>
    </row>
    <row r="32" spans="1:51" x14ac:dyDescent="0.25">
      <c r="B32" s="41">
        <v>2.875</v>
      </c>
      <c r="C32" s="41">
        <v>0.91666666666667096</v>
      </c>
      <c r="D32" s="123">
        <v>8</v>
      </c>
      <c r="E32" s="42">
        <f t="shared" si="2"/>
        <v>5.6338028169014089</v>
      </c>
      <c r="F32" s="110">
        <v>76</v>
      </c>
      <c r="G32" s="42">
        <f t="shared" si="3"/>
        <v>53.521126760563384</v>
      </c>
      <c r="H32" s="43" t="s">
        <v>88</v>
      </c>
      <c r="I32" s="43">
        <f t="shared" si="4"/>
        <v>50</v>
      </c>
      <c r="J32" s="44">
        <f t="shared" si="13"/>
        <v>51.408450704225352</v>
      </c>
      <c r="K32" s="43">
        <f t="shared" si="12"/>
        <v>55.633802816901408</v>
      </c>
      <c r="L32" s="45">
        <v>14</v>
      </c>
      <c r="M32" s="46" t="s">
        <v>118</v>
      </c>
      <c r="N32" s="46">
        <v>12.6</v>
      </c>
      <c r="O32" s="124">
        <v>123</v>
      </c>
      <c r="P32" s="124">
        <v>132</v>
      </c>
      <c r="Q32" s="124">
        <v>47987962</v>
      </c>
      <c r="R32" s="47">
        <f t="shared" si="5"/>
        <v>5411</v>
      </c>
      <c r="S32" s="48">
        <f t="shared" si="6"/>
        <v>129.864</v>
      </c>
      <c r="T32" s="48">
        <f t="shared" si="7"/>
        <v>5.4109999999999996</v>
      </c>
      <c r="U32" s="125">
        <v>1.3</v>
      </c>
      <c r="V32" s="125">
        <f t="shared" si="0"/>
        <v>1.3</v>
      </c>
      <c r="W32" s="126" t="s">
        <v>171</v>
      </c>
      <c r="X32" s="128">
        <v>0</v>
      </c>
      <c r="Y32" s="128">
        <v>0</v>
      </c>
      <c r="Z32" s="128">
        <v>1107</v>
      </c>
      <c r="AA32" s="128">
        <v>1185</v>
      </c>
      <c r="AB32" s="128">
        <v>1096</v>
      </c>
      <c r="AC32" s="49" t="s">
        <v>90</v>
      </c>
      <c r="AD32" s="49" t="s">
        <v>90</v>
      </c>
      <c r="AE32" s="49" t="s">
        <v>90</v>
      </c>
      <c r="AF32" s="127" t="s">
        <v>90</v>
      </c>
      <c r="AG32" s="127">
        <v>39564556</v>
      </c>
      <c r="AH32" s="50">
        <f t="shared" si="9"/>
        <v>1208</v>
      </c>
      <c r="AI32" s="51">
        <f t="shared" si="8"/>
        <v>223.24893734984292</v>
      </c>
      <c r="AJ32" s="108">
        <v>0</v>
      </c>
      <c r="AK32" s="108">
        <v>0</v>
      </c>
      <c r="AL32" s="108">
        <v>1</v>
      </c>
      <c r="AM32" s="108">
        <v>1</v>
      </c>
      <c r="AN32" s="108">
        <v>1</v>
      </c>
      <c r="AO32" s="108">
        <v>0</v>
      </c>
      <c r="AP32" s="128">
        <v>8962639</v>
      </c>
      <c r="AQ32" s="128">
        <f t="shared" si="1"/>
        <v>0</v>
      </c>
      <c r="AR32" s="54">
        <v>1.2</v>
      </c>
      <c r="AS32" s="53" t="s">
        <v>113</v>
      </c>
      <c r="AV32" s="61">
        <v>1</v>
      </c>
      <c r="AW32" s="61">
        <f>IFERROR(AV32*VLOOKUP(AV31,AV24:AW28,2,FALSE)/VLOOKUP(AW31,AV24:AW28,2,FALSE),"Enter Unit and Value")</f>
        <v>1.4189189189189189</v>
      </c>
      <c r="AY32" s="111"/>
    </row>
    <row r="33" spans="2:51" x14ac:dyDescent="0.25">
      <c r="B33" s="41">
        <v>2.9166666666666701</v>
      </c>
      <c r="C33" s="41">
        <v>0.95833333333333803</v>
      </c>
      <c r="D33" s="123">
        <v>6</v>
      </c>
      <c r="E33" s="42">
        <f t="shared" si="2"/>
        <v>4.2253521126760569</v>
      </c>
      <c r="F33" s="110">
        <v>66</v>
      </c>
      <c r="G33" s="42">
        <f t="shared" si="3"/>
        <v>46.478873239436624</v>
      </c>
      <c r="H33" s="43" t="s">
        <v>88</v>
      </c>
      <c r="I33" s="43">
        <f>J33-(2/1.42)</f>
        <v>41.549295774647888</v>
      </c>
      <c r="J33" s="44">
        <f t="shared" ref="J33:J34" si="14">(F33-5)/1.42</f>
        <v>42.95774647887324</v>
      </c>
      <c r="K33" s="43">
        <f t="shared" si="12"/>
        <v>47.183098591549296</v>
      </c>
      <c r="L33" s="45">
        <v>14</v>
      </c>
      <c r="M33" s="46" t="s">
        <v>118</v>
      </c>
      <c r="N33" s="46">
        <v>11.9</v>
      </c>
      <c r="O33" s="124">
        <v>142</v>
      </c>
      <c r="P33" s="124">
        <v>100</v>
      </c>
      <c r="Q33" s="124">
        <v>47992116</v>
      </c>
      <c r="R33" s="47">
        <f t="shared" si="5"/>
        <v>4154</v>
      </c>
      <c r="S33" s="48">
        <f t="shared" si="6"/>
        <v>99.695999999999998</v>
      </c>
      <c r="T33" s="48">
        <f t="shared" si="7"/>
        <v>4.1539999999999999</v>
      </c>
      <c r="U33" s="125">
        <v>2.2000000000000002</v>
      </c>
      <c r="V33" s="125">
        <f t="shared" si="0"/>
        <v>2.2000000000000002</v>
      </c>
      <c r="W33" s="126" t="s">
        <v>125</v>
      </c>
      <c r="X33" s="128">
        <v>0</v>
      </c>
      <c r="Y33" s="128">
        <v>0</v>
      </c>
      <c r="Z33" s="128">
        <v>1187</v>
      </c>
      <c r="AA33" s="128">
        <v>0</v>
      </c>
      <c r="AB33" s="128">
        <v>1186</v>
      </c>
      <c r="AC33" s="49" t="s">
        <v>90</v>
      </c>
      <c r="AD33" s="49" t="s">
        <v>90</v>
      </c>
      <c r="AE33" s="49" t="s">
        <v>90</v>
      </c>
      <c r="AF33" s="127" t="s">
        <v>90</v>
      </c>
      <c r="AG33" s="127">
        <v>39565412</v>
      </c>
      <c r="AH33" s="50">
        <f t="shared" si="9"/>
        <v>856</v>
      </c>
      <c r="AI33" s="51">
        <f t="shared" si="8"/>
        <v>206.06644198363023</v>
      </c>
      <c r="AJ33" s="108">
        <v>0</v>
      </c>
      <c r="AK33" s="108">
        <v>0</v>
      </c>
      <c r="AL33" s="108">
        <v>1</v>
      </c>
      <c r="AM33" s="108">
        <v>0</v>
      </c>
      <c r="AN33" s="108">
        <v>1</v>
      </c>
      <c r="AO33" s="108">
        <v>0.45</v>
      </c>
      <c r="AP33" s="128">
        <v>8963910</v>
      </c>
      <c r="AQ33" s="128">
        <f t="shared" si="1"/>
        <v>1271</v>
      </c>
      <c r="AR33" s="52"/>
      <c r="AS33" s="53" t="s">
        <v>113</v>
      </c>
      <c r="AY33" s="111"/>
    </row>
    <row r="34" spans="2:51" x14ac:dyDescent="0.25">
      <c r="B34" s="41">
        <v>2.9583333333333299</v>
      </c>
      <c r="C34" s="41">
        <v>1</v>
      </c>
      <c r="D34" s="123">
        <v>8</v>
      </c>
      <c r="E34" s="42">
        <f t="shared" si="2"/>
        <v>5.6338028169014089</v>
      </c>
      <c r="F34" s="110">
        <v>66</v>
      </c>
      <c r="G34" s="42">
        <f t="shared" si="3"/>
        <v>46.478873239436624</v>
      </c>
      <c r="H34" s="43" t="s">
        <v>88</v>
      </c>
      <c r="I34" s="43">
        <f t="shared" si="4"/>
        <v>41.549295774647888</v>
      </c>
      <c r="J34" s="44">
        <f t="shared" si="14"/>
        <v>42.95774647887324</v>
      </c>
      <c r="K34" s="43">
        <f t="shared" si="12"/>
        <v>47.183098591549296</v>
      </c>
      <c r="L34" s="45">
        <v>14</v>
      </c>
      <c r="M34" s="46" t="s">
        <v>118</v>
      </c>
      <c r="N34" s="62">
        <v>11.5</v>
      </c>
      <c r="O34" s="124">
        <v>141</v>
      </c>
      <c r="P34" s="124">
        <v>101</v>
      </c>
      <c r="Q34" s="124">
        <v>47996355</v>
      </c>
      <c r="R34" s="47">
        <f t="shared" si="5"/>
        <v>4239</v>
      </c>
      <c r="S34" s="48">
        <f t="shared" si="6"/>
        <v>101.736</v>
      </c>
      <c r="T34" s="48">
        <f t="shared" si="7"/>
        <v>4.2389999999999999</v>
      </c>
      <c r="U34" s="125">
        <v>3.6</v>
      </c>
      <c r="V34" s="125">
        <f t="shared" si="0"/>
        <v>3.6</v>
      </c>
      <c r="W34" s="126" t="s">
        <v>125</v>
      </c>
      <c r="X34" s="128">
        <v>0</v>
      </c>
      <c r="Y34" s="128">
        <v>0</v>
      </c>
      <c r="Z34" s="128">
        <v>1188</v>
      </c>
      <c r="AA34" s="128">
        <v>0</v>
      </c>
      <c r="AB34" s="128">
        <v>1187</v>
      </c>
      <c r="AC34" s="49" t="s">
        <v>90</v>
      </c>
      <c r="AD34" s="49" t="s">
        <v>90</v>
      </c>
      <c r="AE34" s="49" t="s">
        <v>90</v>
      </c>
      <c r="AF34" s="127" t="s">
        <v>90</v>
      </c>
      <c r="AG34" s="127">
        <v>39566296</v>
      </c>
      <c r="AH34" s="50">
        <f t="shared" si="9"/>
        <v>884</v>
      </c>
      <c r="AI34" s="51">
        <f t="shared" si="8"/>
        <v>208.53974994102384</v>
      </c>
      <c r="AJ34" s="108">
        <v>0</v>
      </c>
      <c r="AK34" s="108">
        <v>0</v>
      </c>
      <c r="AL34" s="108">
        <v>1</v>
      </c>
      <c r="AM34" s="108">
        <v>0</v>
      </c>
      <c r="AN34" s="108">
        <v>1</v>
      </c>
      <c r="AO34" s="108">
        <v>0.45</v>
      </c>
      <c r="AP34" s="128">
        <v>8965394</v>
      </c>
      <c r="AQ34" s="128">
        <f t="shared" si="1"/>
        <v>1484</v>
      </c>
      <c r="AR34" s="52"/>
      <c r="AS34" s="53" t="s">
        <v>113</v>
      </c>
      <c r="AV34" s="57" t="s">
        <v>119</v>
      </c>
      <c r="AW34" s="63" t="s">
        <v>30</v>
      </c>
      <c r="AY34" s="111"/>
    </row>
    <row r="35" spans="2:51" x14ac:dyDescent="0.25">
      <c r="B35" s="102"/>
      <c r="C35" s="103"/>
      <c r="D35" s="102"/>
      <c r="E35" s="105"/>
      <c r="F35" s="105"/>
      <c r="G35" s="106"/>
      <c r="H35" s="104"/>
      <c r="I35" s="105"/>
      <c r="J35" s="105"/>
      <c r="K35" s="106"/>
      <c r="L35" s="357" t="s">
        <v>120</v>
      </c>
      <c r="M35" s="358"/>
      <c r="N35" s="359"/>
      <c r="O35" s="64"/>
      <c r="P35" s="64">
        <f>AVERAGE(P11:P34)</f>
        <v>125.66666666666667</v>
      </c>
      <c r="Q35" s="65">
        <f>Q34-Q10</f>
        <v>126318</v>
      </c>
      <c r="R35" s="66">
        <f>SUM(R11:R34)</f>
        <v>126318</v>
      </c>
      <c r="S35" s="67">
        <f>AVERAGE(S11:S34)</f>
        <v>126.31799999999998</v>
      </c>
      <c r="T35" s="67">
        <f>SUM(T11:T34)</f>
        <v>126.31800000000001</v>
      </c>
      <c r="U35" s="104"/>
      <c r="V35" s="104"/>
      <c r="W35" s="58"/>
      <c r="X35" s="96"/>
      <c r="Y35" s="97"/>
      <c r="Z35" s="97"/>
      <c r="AA35" s="97"/>
      <c r="AB35" s="98"/>
      <c r="AC35" s="96"/>
      <c r="AD35" s="97"/>
      <c r="AE35" s="98"/>
      <c r="AF35" s="99"/>
      <c r="AG35" s="68"/>
      <c r="AH35" s="69">
        <f>SUM(AH11:AH34)</f>
        <v>27628</v>
      </c>
      <c r="AI35" s="70">
        <f>$AH$35/$T35</f>
        <v>218.71783910448232</v>
      </c>
      <c r="AJ35" s="99"/>
      <c r="AK35" s="100"/>
      <c r="AL35" s="100"/>
      <c r="AM35" s="100"/>
      <c r="AN35" s="101"/>
      <c r="AO35" s="71"/>
      <c r="AP35" s="72">
        <f>AP34-AP10</f>
        <v>8043</v>
      </c>
      <c r="AQ35" s="73">
        <f>SUM(AQ11:AQ34)</f>
        <v>8043</v>
      </c>
      <c r="AR35" s="74">
        <f>AVERAGE(AR11:AR34)</f>
        <v>1.165</v>
      </c>
      <c r="AS35" s="71"/>
      <c r="AV35" s="75" t="s">
        <v>30</v>
      </c>
      <c r="AW35" s="75">
        <v>1</v>
      </c>
      <c r="AY35" s="111"/>
    </row>
    <row r="36" spans="2:51" x14ac:dyDescent="0.25">
      <c r="B36" s="76"/>
      <c r="C36" s="76"/>
      <c r="D36" s="76"/>
      <c r="E36" s="77"/>
      <c r="F36" s="77"/>
      <c r="G36" s="77"/>
      <c r="H36" s="77"/>
      <c r="I36" s="78"/>
      <c r="J36" s="78"/>
      <c r="K36" s="78"/>
      <c r="L36" s="109"/>
      <c r="M36" s="109"/>
      <c r="N36" s="109"/>
      <c r="O36" s="109"/>
      <c r="P36" s="109"/>
      <c r="Q36" s="109"/>
      <c r="R36" s="109"/>
      <c r="S36" s="109"/>
      <c r="T36" s="109"/>
      <c r="U36" s="79"/>
      <c r="V36" s="79"/>
      <c r="W36" s="109"/>
      <c r="X36" s="109"/>
      <c r="Y36" s="109"/>
      <c r="Z36" s="112"/>
      <c r="AA36" s="109"/>
      <c r="AB36" s="109"/>
      <c r="AC36" s="109"/>
      <c r="AD36" s="109"/>
      <c r="AE36" s="109"/>
      <c r="AH36" s="80"/>
      <c r="AM36" s="109"/>
      <c r="AN36" s="109"/>
      <c r="AO36" s="109"/>
      <c r="AP36" s="109"/>
      <c r="AQ36" s="109"/>
      <c r="AR36" s="109"/>
      <c r="AV36" s="75" t="s">
        <v>121</v>
      </c>
      <c r="AW36" s="75">
        <v>41.67</v>
      </c>
      <c r="AY36" s="111"/>
    </row>
    <row r="37" spans="2:51" x14ac:dyDescent="0.25">
      <c r="B37" s="89" t="s">
        <v>122</v>
      </c>
      <c r="C37" s="89"/>
      <c r="D37" s="89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112"/>
      <c r="X37" s="112"/>
      <c r="Y37" s="112"/>
      <c r="Z37" s="112"/>
      <c r="AA37" s="112"/>
      <c r="AB37" s="112"/>
      <c r="AC37" s="112"/>
      <c r="AD37" s="112"/>
      <c r="AE37" s="112"/>
      <c r="AM37" s="21"/>
      <c r="AN37" s="109"/>
      <c r="AO37" s="109"/>
      <c r="AP37" s="109"/>
      <c r="AQ37" s="109"/>
      <c r="AR37" s="112"/>
      <c r="AV37" s="75" t="s">
        <v>123</v>
      </c>
      <c r="AW37" s="75">
        <v>11.574999999999999</v>
      </c>
      <c r="AY37" s="111"/>
    </row>
    <row r="38" spans="2:51" x14ac:dyDescent="0.25">
      <c r="B38" s="87" t="s">
        <v>124</v>
      </c>
      <c r="C38" s="116"/>
      <c r="D38" s="116"/>
      <c r="E38" s="116"/>
      <c r="F38" s="116"/>
      <c r="G38" s="116"/>
      <c r="H38" s="116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88"/>
      <c r="T38" s="88"/>
      <c r="U38" s="88"/>
      <c r="V38" s="88"/>
      <c r="W38" s="112"/>
      <c r="X38" s="112"/>
      <c r="Y38" s="112"/>
      <c r="Z38" s="112"/>
      <c r="AA38" s="112"/>
      <c r="AB38" s="112"/>
      <c r="AC38" s="112"/>
      <c r="AD38" s="112"/>
      <c r="AE38" s="112"/>
      <c r="AM38" s="21"/>
      <c r="AN38" s="109"/>
      <c r="AO38" s="109"/>
      <c r="AP38" s="109"/>
      <c r="AQ38" s="109"/>
      <c r="AR38" s="112"/>
      <c r="AV38" s="75"/>
      <c r="AW38" s="75"/>
      <c r="AY38" s="111"/>
    </row>
    <row r="39" spans="2:51" x14ac:dyDescent="0.25">
      <c r="B39" s="122" t="s">
        <v>127</v>
      </c>
      <c r="C39" s="116"/>
      <c r="D39" s="116"/>
      <c r="E39" s="116"/>
      <c r="F39" s="116"/>
      <c r="G39" s="116"/>
      <c r="H39" s="116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88"/>
      <c r="T39" s="88"/>
      <c r="U39" s="88"/>
      <c r="V39" s="88"/>
      <c r="W39" s="112"/>
      <c r="X39" s="112"/>
      <c r="Y39" s="112"/>
      <c r="Z39" s="112"/>
      <c r="AA39" s="112"/>
      <c r="AB39" s="112"/>
      <c r="AC39" s="112"/>
      <c r="AD39" s="112"/>
      <c r="AE39" s="112"/>
      <c r="AM39" s="21"/>
      <c r="AN39" s="109"/>
      <c r="AO39" s="109"/>
      <c r="AP39" s="109"/>
      <c r="AQ39" s="109"/>
      <c r="AR39" s="112"/>
      <c r="AV39" s="75"/>
      <c r="AW39" s="75"/>
      <c r="AY39" s="111"/>
    </row>
    <row r="40" spans="2:51" x14ac:dyDescent="0.25">
      <c r="B40" s="85" t="s">
        <v>230</v>
      </c>
      <c r="C40" s="116"/>
      <c r="D40" s="116"/>
      <c r="E40" s="116"/>
      <c r="F40" s="116"/>
      <c r="G40" s="116"/>
      <c r="H40" s="116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88"/>
      <c r="T40" s="88"/>
      <c r="U40" s="88"/>
      <c r="V40" s="88"/>
      <c r="W40" s="112"/>
      <c r="X40" s="112"/>
      <c r="Y40" s="112"/>
      <c r="Z40" s="112"/>
      <c r="AA40" s="112"/>
      <c r="AB40" s="112"/>
      <c r="AC40" s="112"/>
      <c r="AD40" s="112"/>
      <c r="AE40" s="112"/>
      <c r="AM40" s="21"/>
      <c r="AN40" s="109"/>
      <c r="AO40" s="109"/>
      <c r="AP40" s="109"/>
      <c r="AQ40" s="109"/>
      <c r="AR40" s="112"/>
      <c r="AV40" s="75"/>
      <c r="AW40" s="75"/>
      <c r="AY40" s="111"/>
    </row>
    <row r="41" spans="2:51" x14ac:dyDescent="0.25">
      <c r="B41" s="86" t="s">
        <v>220</v>
      </c>
      <c r="C41" s="116"/>
      <c r="D41" s="116"/>
      <c r="E41" s="116"/>
      <c r="F41" s="116"/>
      <c r="G41" s="116"/>
      <c r="H41" s="116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9"/>
      <c r="T41" s="119"/>
      <c r="U41" s="119"/>
      <c r="V41" s="119"/>
      <c r="W41" s="112"/>
      <c r="X41" s="112"/>
      <c r="Y41" s="112"/>
      <c r="Z41" s="112"/>
      <c r="AA41" s="112"/>
      <c r="AB41" s="112"/>
      <c r="AC41" s="112"/>
      <c r="AD41" s="112"/>
      <c r="AE41" s="112"/>
      <c r="AM41" s="113"/>
      <c r="AN41" s="113"/>
      <c r="AO41" s="113"/>
      <c r="AP41" s="113"/>
      <c r="AQ41" s="113"/>
      <c r="AR41" s="113"/>
      <c r="AS41" s="114"/>
      <c r="AV41" s="111"/>
      <c r="AW41" s="107"/>
      <c r="AX41" s="107"/>
      <c r="AY41" s="107"/>
    </row>
    <row r="42" spans="2:51" x14ac:dyDescent="0.25">
      <c r="B42" s="122" t="s">
        <v>130</v>
      </c>
      <c r="C42" s="116"/>
      <c r="D42" s="116"/>
      <c r="E42" s="121"/>
      <c r="F42" s="121"/>
      <c r="G42" s="121"/>
      <c r="H42" s="116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9"/>
      <c r="T42" s="119"/>
      <c r="U42" s="119"/>
      <c r="V42" s="119"/>
      <c r="W42" s="112"/>
      <c r="X42" s="112"/>
      <c r="Y42" s="112"/>
      <c r="Z42" s="112"/>
      <c r="AA42" s="112"/>
      <c r="AB42" s="112"/>
      <c r="AC42" s="112"/>
      <c r="AD42" s="112"/>
      <c r="AE42" s="112"/>
      <c r="AM42" s="113"/>
      <c r="AN42" s="113"/>
      <c r="AO42" s="113"/>
      <c r="AP42" s="113"/>
      <c r="AQ42" s="113"/>
      <c r="AR42" s="113"/>
      <c r="AS42" s="114"/>
      <c r="AV42" s="111"/>
      <c r="AW42" s="107"/>
      <c r="AX42" s="107"/>
      <c r="AY42" s="107"/>
    </row>
    <row r="43" spans="2:51" x14ac:dyDescent="0.25">
      <c r="B43" s="122" t="s">
        <v>134</v>
      </c>
      <c r="C43" s="116"/>
      <c r="D43" s="116"/>
      <c r="E43" s="116"/>
      <c r="F43" s="116"/>
      <c r="G43" s="116"/>
      <c r="H43" s="116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9"/>
      <c r="U43" s="119"/>
      <c r="V43" s="119"/>
      <c r="W43" s="112"/>
      <c r="X43" s="112"/>
      <c r="Y43" s="112"/>
      <c r="Z43" s="112"/>
      <c r="AA43" s="112"/>
      <c r="AB43" s="112"/>
      <c r="AC43" s="112"/>
      <c r="AD43" s="112"/>
      <c r="AE43" s="112"/>
      <c r="AM43" s="113"/>
      <c r="AN43" s="113"/>
      <c r="AO43" s="113"/>
      <c r="AP43" s="113"/>
      <c r="AQ43" s="113"/>
      <c r="AR43" s="113"/>
      <c r="AS43" s="114"/>
      <c r="AV43" s="111"/>
      <c r="AW43" s="107"/>
      <c r="AX43" s="107"/>
      <c r="AY43" s="107"/>
    </row>
    <row r="44" spans="2:51" x14ac:dyDescent="0.25">
      <c r="B44" s="91" t="s">
        <v>144</v>
      </c>
      <c r="C44" s="116"/>
      <c r="D44" s="116"/>
      <c r="E44" s="116"/>
      <c r="F44" s="116"/>
      <c r="G44" s="116"/>
      <c r="H44" s="116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20"/>
      <c r="T44" s="119"/>
      <c r="U44" s="119"/>
      <c r="V44" s="119"/>
      <c r="W44" s="112"/>
      <c r="X44" s="112"/>
      <c r="Y44" s="112"/>
      <c r="Z44" s="112"/>
      <c r="AA44" s="112"/>
      <c r="AB44" s="112"/>
      <c r="AC44" s="112"/>
      <c r="AD44" s="112"/>
      <c r="AE44" s="112"/>
      <c r="AM44" s="113"/>
      <c r="AN44" s="113"/>
      <c r="AO44" s="113"/>
      <c r="AP44" s="113"/>
      <c r="AQ44" s="113"/>
      <c r="AR44" s="113"/>
      <c r="AS44" s="114"/>
      <c r="AV44" s="111"/>
      <c r="AW44" s="107"/>
      <c r="AX44" s="107"/>
      <c r="AY44" s="107"/>
    </row>
    <row r="45" spans="2:51" x14ac:dyDescent="0.25">
      <c r="B45" s="91" t="s">
        <v>223</v>
      </c>
      <c r="C45" s="116"/>
      <c r="D45" s="116"/>
      <c r="E45" s="116"/>
      <c r="F45" s="116"/>
      <c r="G45" s="116"/>
      <c r="H45" s="116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20"/>
      <c r="T45" s="119"/>
      <c r="U45" s="119"/>
      <c r="V45" s="119"/>
      <c r="W45" s="112"/>
      <c r="X45" s="112"/>
      <c r="Y45" s="112"/>
      <c r="Z45" s="112"/>
      <c r="AA45" s="112"/>
      <c r="AB45" s="112"/>
      <c r="AC45" s="112"/>
      <c r="AD45" s="112"/>
      <c r="AE45" s="112"/>
      <c r="AM45" s="113"/>
      <c r="AN45" s="113"/>
      <c r="AO45" s="113"/>
      <c r="AP45" s="113"/>
      <c r="AQ45" s="113"/>
      <c r="AR45" s="113"/>
      <c r="AS45" s="114"/>
      <c r="AV45" s="111"/>
      <c r="AW45" s="107"/>
      <c r="AX45" s="107"/>
      <c r="AY45" s="107"/>
    </row>
    <row r="46" spans="2:51" x14ac:dyDescent="0.25">
      <c r="B46" s="180" t="s">
        <v>221</v>
      </c>
      <c r="C46" s="181"/>
      <c r="D46" s="181"/>
      <c r="E46" s="181"/>
      <c r="F46" s="181"/>
      <c r="G46" s="181"/>
      <c r="H46" s="116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20"/>
      <c r="T46" s="119"/>
      <c r="U46" s="119"/>
      <c r="V46" s="119"/>
      <c r="W46" s="112"/>
      <c r="X46" s="112"/>
      <c r="Y46" s="112"/>
      <c r="Z46" s="112"/>
      <c r="AA46" s="112"/>
      <c r="AB46" s="112"/>
      <c r="AC46" s="112"/>
      <c r="AD46" s="112"/>
      <c r="AE46" s="112"/>
      <c r="AM46" s="113"/>
      <c r="AN46" s="113"/>
      <c r="AO46" s="113"/>
      <c r="AP46" s="113"/>
      <c r="AQ46" s="113"/>
      <c r="AR46" s="113"/>
      <c r="AS46" s="114"/>
      <c r="AV46" s="111"/>
      <c r="AW46" s="107"/>
      <c r="AX46" s="107"/>
      <c r="AY46" s="107"/>
    </row>
    <row r="47" spans="2:51" x14ac:dyDescent="0.25">
      <c r="B47" s="122" t="s">
        <v>222</v>
      </c>
      <c r="C47" s="116"/>
      <c r="D47" s="116"/>
      <c r="E47" s="116"/>
      <c r="F47" s="116"/>
      <c r="G47" s="116"/>
      <c r="H47" s="116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20"/>
      <c r="T47" s="119"/>
      <c r="U47" s="119"/>
      <c r="V47" s="119"/>
      <c r="W47" s="112"/>
      <c r="X47" s="112"/>
      <c r="Y47" s="112"/>
      <c r="Z47" s="112"/>
      <c r="AA47" s="112"/>
      <c r="AB47" s="112"/>
      <c r="AC47" s="112"/>
      <c r="AD47" s="112"/>
      <c r="AE47" s="112"/>
      <c r="AM47" s="113"/>
      <c r="AN47" s="113"/>
      <c r="AO47" s="113"/>
      <c r="AP47" s="113"/>
      <c r="AQ47" s="113"/>
      <c r="AR47" s="113"/>
      <c r="AS47" s="114"/>
      <c r="AV47" s="111"/>
      <c r="AW47" s="107"/>
      <c r="AX47" s="107"/>
      <c r="AY47" s="107"/>
    </row>
    <row r="48" spans="2:51" x14ac:dyDescent="0.25">
      <c r="B48" s="254" t="s">
        <v>224</v>
      </c>
      <c r="C48" s="255"/>
      <c r="D48" s="255"/>
      <c r="E48" s="255"/>
      <c r="F48" s="255"/>
      <c r="G48" s="255"/>
      <c r="H48" s="255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20"/>
      <c r="T48" s="137"/>
      <c r="U48" s="137"/>
      <c r="V48" s="137"/>
      <c r="W48" s="112"/>
      <c r="X48" s="112"/>
      <c r="Y48" s="112"/>
      <c r="Z48" s="112"/>
      <c r="AA48" s="112"/>
      <c r="AB48" s="112"/>
      <c r="AC48" s="112"/>
      <c r="AD48" s="112"/>
      <c r="AE48" s="112"/>
      <c r="AM48" s="113"/>
      <c r="AN48" s="113"/>
      <c r="AO48" s="113"/>
      <c r="AP48" s="113"/>
      <c r="AQ48" s="113"/>
      <c r="AR48" s="113"/>
      <c r="AS48" s="114"/>
      <c r="AV48" s="111"/>
      <c r="AW48" s="107"/>
      <c r="AX48" s="107"/>
      <c r="AY48" s="107"/>
    </row>
    <row r="49" spans="1:51" x14ac:dyDescent="0.25">
      <c r="B49" s="115" t="s">
        <v>217</v>
      </c>
      <c r="C49" s="116"/>
      <c r="D49" s="116"/>
      <c r="E49" s="116"/>
      <c r="F49" s="116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20"/>
      <c r="R49" s="119"/>
      <c r="S49" s="119"/>
      <c r="T49" s="137"/>
      <c r="U49" s="112"/>
      <c r="V49" s="112"/>
      <c r="W49" s="112"/>
      <c r="X49" s="112"/>
      <c r="Y49" s="112"/>
      <c r="Z49" s="112"/>
      <c r="AA49" s="112"/>
      <c r="AB49" s="112"/>
      <c r="AC49" s="112"/>
      <c r="AK49" s="113"/>
      <c r="AL49" s="113"/>
      <c r="AM49" s="113"/>
      <c r="AN49" s="113"/>
      <c r="AO49" s="113"/>
      <c r="AP49" s="113"/>
      <c r="AQ49" s="114"/>
      <c r="AR49" s="109"/>
      <c r="AS49" s="109"/>
      <c r="AT49" s="111"/>
      <c r="AU49" s="107"/>
      <c r="AV49" s="107"/>
      <c r="AW49" s="107"/>
      <c r="AX49" s="107"/>
      <c r="AY49" s="107"/>
    </row>
    <row r="50" spans="1:51" x14ac:dyDescent="0.25">
      <c r="B50" s="91" t="s">
        <v>219</v>
      </c>
      <c r="C50" s="129"/>
      <c r="D50" s="129"/>
      <c r="E50" s="129"/>
      <c r="F50" s="130"/>
      <c r="G50" s="117"/>
      <c r="H50" s="117"/>
      <c r="I50" s="117"/>
      <c r="J50" s="117"/>
      <c r="K50" s="117"/>
      <c r="L50" s="117"/>
      <c r="M50" s="117"/>
      <c r="N50" s="117"/>
      <c r="O50" s="117"/>
      <c r="P50" s="120"/>
      <c r="Q50" s="119"/>
      <c r="R50" s="119"/>
      <c r="S50" s="119"/>
      <c r="T50" s="112"/>
      <c r="U50" s="112"/>
      <c r="V50" s="112"/>
      <c r="W50" s="112"/>
      <c r="X50" s="112"/>
      <c r="Y50" s="112"/>
      <c r="Z50" s="112"/>
      <c r="AA50" s="112"/>
      <c r="AB50" s="112"/>
      <c r="AJ50" s="113"/>
      <c r="AK50" s="113"/>
      <c r="AL50" s="113"/>
      <c r="AM50" s="113"/>
      <c r="AN50" s="113"/>
      <c r="AO50" s="113"/>
      <c r="AP50" s="114"/>
      <c r="AQ50" s="109"/>
      <c r="AR50" s="109"/>
      <c r="AS50" s="111"/>
      <c r="AT50" s="107"/>
      <c r="AU50" s="107"/>
      <c r="AV50" s="107"/>
      <c r="AW50" s="107"/>
      <c r="AX50" s="107"/>
      <c r="AY50" s="107"/>
    </row>
    <row r="51" spans="1:51" x14ac:dyDescent="0.25">
      <c r="B51" s="122" t="s">
        <v>138</v>
      </c>
      <c r="C51" s="116"/>
      <c r="D51" s="116"/>
      <c r="E51" s="116"/>
      <c r="F51" s="116"/>
      <c r="G51" s="116"/>
      <c r="H51" s="116"/>
      <c r="I51" s="116"/>
      <c r="J51" s="117"/>
      <c r="K51" s="117"/>
      <c r="L51" s="117"/>
      <c r="M51" s="117"/>
      <c r="N51" s="117"/>
      <c r="O51" s="117"/>
      <c r="P51" s="117"/>
      <c r="Q51" s="117"/>
      <c r="R51" s="117"/>
      <c r="S51" s="120"/>
      <c r="T51" s="119"/>
      <c r="U51" s="119"/>
      <c r="V51" s="119"/>
      <c r="W51" s="112"/>
      <c r="X51" s="112"/>
      <c r="Y51" s="112"/>
      <c r="Z51" s="112"/>
      <c r="AA51" s="112"/>
      <c r="AB51" s="112"/>
      <c r="AC51" s="112"/>
      <c r="AD51" s="112"/>
      <c r="AE51" s="112"/>
      <c r="AM51" s="113"/>
      <c r="AN51" s="113"/>
      <c r="AO51" s="113"/>
      <c r="AP51" s="113"/>
      <c r="AQ51" s="113"/>
      <c r="AR51" s="113"/>
      <c r="AS51" s="114"/>
      <c r="AV51" s="111"/>
      <c r="AW51" s="107"/>
      <c r="AX51" s="107"/>
      <c r="AY51" s="107"/>
    </row>
    <row r="52" spans="1:51" x14ac:dyDescent="0.25">
      <c r="B52" s="91" t="s">
        <v>225</v>
      </c>
      <c r="C52" s="116"/>
      <c r="D52" s="116"/>
      <c r="E52" s="116"/>
      <c r="F52" s="116"/>
      <c r="G52" s="116"/>
      <c r="H52" s="116"/>
      <c r="I52" s="116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19"/>
      <c r="U52" s="119"/>
      <c r="V52" s="119"/>
      <c r="W52" s="112"/>
      <c r="X52" s="112"/>
      <c r="Y52" s="112"/>
      <c r="Z52" s="112"/>
      <c r="AA52" s="112"/>
      <c r="AB52" s="112"/>
      <c r="AC52" s="112"/>
      <c r="AD52" s="112"/>
      <c r="AE52" s="112"/>
      <c r="AM52" s="113"/>
      <c r="AN52" s="113"/>
      <c r="AO52" s="113"/>
      <c r="AP52" s="113"/>
      <c r="AQ52" s="113"/>
      <c r="AR52" s="113"/>
      <c r="AS52" s="114"/>
      <c r="AV52" s="111"/>
      <c r="AW52" s="107"/>
      <c r="AX52" s="107"/>
      <c r="AY52" s="107"/>
    </row>
    <row r="53" spans="1:51" x14ac:dyDescent="0.25">
      <c r="B53" s="95"/>
      <c r="C53" s="122"/>
      <c r="D53" s="116"/>
      <c r="E53" s="94"/>
      <c r="F53" s="116"/>
      <c r="G53" s="116"/>
      <c r="H53" s="116"/>
      <c r="I53" s="116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20"/>
      <c r="U53" s="82"/>
      <c r="V53" s="82"/>
      <c r="W53" s="112"/>
      <c r="X53" s="112"/>
      <c r="Y53" s="112"/>
      <c r="Z53" s="112"/>
      <c r="AA53" s="112"/>
      <c r="AB53" s="112"/>
      <c r="AC53" s="112"/>
      <c r="AD53" s="112"/>
      <c r="AE53" s="112"/>
      <c r="AM53" s="113"/>
      <c r="AN53" s="113"/>
      <c r="AO53" s="113"/>
      <c r="AP53" s="113"/>
      <c r="AQ53" s="113"/>
      <c r="AR53" s="113"/>
      <c r="AS53" s="114"/>
      <c r="AV53" s="111"/>
      <c r="AW53" s="107"/>
      <c r="AX53" s="107"/>
      <c r="AY53" s="107"/>
    </row>
    <row r="54" spans="1:51" x14ac:dyDescent="0.25">
      <c r="B54" s="95"/>
      <c r="C54" s="118"/>
      <c r="D54" s="116"/>
      <c r="E54" s="94"/>
      <c r="F54" s="116"/>
      <c r="G54" s="116"/>
      <c r="H54" s="116"/>
      <c r="I54" s="116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20"/>
      <c r="U54" s="82"/>
      <c r="V54" s="82"/>
      <c r="W54" s="112"/>
      <c r="X54" s="112"/>
      <c r="Y54" s="112"/>
      <c r="Z54" s="92"/>
      <c r="AA54" s="112"/>
      <c r="AB54" s="112"/>
      <c r="AC54" s="112"/>
      <c r="AD54" s="112"/>
      <c r="AE54" s="112"/>
      <c r="AM54" s="113"/>
      <c r="AN54" s="113"/>
      <c r="AO54" s="113"/>
      <c r="AP54" s="113"/>
      <c r="AQ54" s="113"/>
      <c r="AR54" s="113"/>
      <c r="AS54" s="114"/>
      <c r="AV54" s="111"/>
      <c r="AW54" s="107"/>
      <c r="AX54" s="107"/>
      <c r="AY54" s="107"/>
    </row>
    <row r="55" spans="1:51" x14ac:dyDescent="0.25">
      <c r="B55" s="95"/>
      <c r="C55" s="118"/>
      <c r="D55" s="116"/>
      <c r="E55" s="116"/>
      <c r="F55" s="116"/>
      <c r="G55" s="116"/>
      <c r="H55" s="116"/>
      <c r="I55" s="94"/>
      <c r="J55" s="117"/>
      <c r="K55" s="117"/>
      <c r="L55" s="117"/>
      <c r="M55" s="117"/>
      <c r="N55" s="117"/>
      <c r="O55" s="117"/>
      <c r="P55" s="117"/>
      <c r="Q55" s="117"/>
      <c r="R55" s="117"/>
      <c r="S55" s="92"/>
      <c r="T55" s="92"/>
      <c r="U55" s="92"/>
      <c r="V55" s="92"/>
      <c r="W55" s="92"/>
      <c r="X55" s="92"/>
      <c r="Y55" s="92"/>
      <c r="Z55" s="83"/>
      <c r="AA55" s="92"/>
      <c r="AB55" s="92"/>
      <c r="AC55" s="92"/>
      <c r="AD55" s="92"/>
      <c r="AE55" s="92"/>
      <c r="AF55" s="92"/>
      <c r="AG55" s="92"/>
      <c r="AH55" s="92"/>
      <c r="AI55" s="92"/>
      <c r="AJ55" s="92"/>
      <c r="AK55" s="92"/>
      <c r="AL55" s="92"/>
      <c r="AM55" s="92"/>
      <c r="AN55" s="92"/>
      <c r="AO55" s="92"/>
      <c r="AP55" s="92"/>
      <c r="AQ55" s="92"/>
      <c r="AR55" s="92"/>
      <c r="AS55" s="92"/>
      <c r="AT55" s="92"/>
      <c r="AU55" s="92"/>
      <c r="AV55" s="111"/>
      <c r="AW55" s="107"/>
      <c r="AX55" s="107"/>
      <c r="AY55" s="107"/>
    </row>
    <row r="56" spans="1:51" x14ac:dyDescent="0.25">
      <c r="B56" s="95"/>
      <c r="C56" s="115"/>
      <c r="D56" s="116"/>
      <c r="E56" s="116"/>
      <c r="F56" s="116"/>
      <c r="G56" s="116"/>
      <c r="H56" s="116"/>
      <c r="I56" s="94"/>
      <c r="J56" s="92"/>
      <c r="K56" s="92"/>
      <c r="L56" s="92"/>
      <c r="M56" s="92"/>
      <c r="N56" s="92"/>
      <c r="O56" s="92"/>
      <c r="P56" s="92"/>
      <c r="Q56" s="92"/>
      <c r="R56" s="92"/>
      <c r="S56" s="92"/>
      <c r="T56" s="92"/>
      <c r="U56" s="92"/>
      <c r="V56" s="92"/>
      <c r="W56" s="83"/>
      <c r="X56" s="83"/>
      <c r="Y56" s="83"/>
      <c r="Z56" s="112"/>
      <c r="AA56" s="83"/>
      <c r="AB56" s="83"/>
      <c r="AC56" s="83"/>
      <c r="AD56" s="83"/>
      <c r="AE56" s="83"/>
      <c r="AF56" s="83"/>
      <c r="AG56" s="83"/>
      <c r="AH56" s="83"/>
      <c r="AI56" s="83"/>
      <c r="AJ56" s="83"/>
      <c r="AK56" s="83"/>
      <c r="AL56" s="83"/>
      <c r="AM56" s="83"/>
      <c r="AN56" s="83"/>
      <c r="AO56" s="83"/>
      <c r="AP56" s="83"/>
      <c r="AQ56" s="83"/>
      <c r="AR56" s="83"/>
      <c r="AS56" s="83"/>
      <c r="AT56" s="83"/>
      <c r="AU56" s="83"/>
      <c r="AV56" s="111"/>
      <c r="AW56" s="107"/>
      <c r="AX56" s="107"/>
      <c r="AY56" s="107"/>
    </row>
    <row r="57" spans="1:51" x14ac:dyDescent="0.25">
      <c r="B57" s="95"/>
      <c r="C57" s="115"/>
      <c r="D57" s="94"/>
      <c r="E57" s="116"/>
      <c r="F57" s="116"/>
      <c r="G57" s="116"/>
      <c r="H57" s="116"/>
      <c r="I57" s="116"/>
      <c r="J57" s="92"/>
      <c r="K57" s="92"/>
      <c r="L57" s="92"/>
      <c r="M57" s="92"/>
      <c r="N57" s="92"/>
      <c r="O57" s="92"/>
      <c r="P57" s="92"/>
      <c r="Q57" s="92"/>
      <c r="R57" s="92"/>
      <c r="S57" s="117"/>
      <c r="T57" s="120"/>
      <c r="U57" s="82"/>
      <c r="V57" s="82"/>
      <c r="W57" s="112"/>
      <c r="X57" s="112"/>
      <c r="Y57" s="112"/>
      <c r="Z57" s="112"/>
      <c r="AA57" s="112"/>
      <c r="AB57" s="112"/>
      <c r="AC57" s="112"/>
      <c r="AD57" s="112"/>
      <c r="AE57" s="112"/>
      <c r="AM57" s="113"/>
      <c r="AN57" s="113"/>
      <c r="AO57" s="113"/>
      <c r="AP57" s="113"/>
      <c r="AQ57" s="113"/>
      <c r="AR57" s="113"/>
      <c r="AS57" s="114"/>
      <c r="AV57" s="111"/>
      <c r="AW57" s="107"/>
      <c r="AX57" s="107"/>
      <c r="AY57" s="107"/>
    </row>
    <row r="58" spans="1:51" x14ac:dyDescent="0.25">
      <c r="B58" s="95"/>
      <c r="C58" s="122"/>
      <c r="D58" s="94"/>
      <c r="E58" s="116"/>
      <c r="F58" s="116"/>
      <c r="G58" s="116"/>
      <c r="H58" s="116"/>
      <c r="I58" s="116"/>
      <c r="J58" s="117"/>
      <c r="K58" s="117"/>
      <c r="L58" s="117"/>
      <c r="M58" s="117"/>
      <c r="N58" s="117"/>
      <c r="O58" s="117"/>
      <c r="P58" s="117"/>
      <c r="Q58" s="117"/>
      <c r="R58" s="117"/>
      <c r="S58" s="117"/>
      <c r="T58" s="120"/>
      <c r="U58" s="82"/>
      <c r="V58" s="82"/>
      <c r="W58" s="112"/>
      <c r="X58" s="112"/>
      <c r="Y58" s="112"/>
      <c r="Z58" s="112"/>
      <c r="AA58" s="112"/>
      <c r="AB58" s="112"/>
      <c r="AC58" s="112"/>
      <c r="AD58" s="112"/>
      <c r="AE58" s="112"/>
      <c r="AM58" s="113"/>
      <c r="AN58" s="113"/>
      <c r="AO58" s="113"/>
      <c r="AP58" s="113"/>
      <c r="AQ58" s="113"/>
      <c r="AR58" s="113"/>
      <c r="AS58" s="114"/>
      <c r="AV58" s="111"/>
      <c r="AW58" s="107"/>
      <c r="AX58" s="107"/>
      <c r="AY58" s="107"/>
    </row>
    <row r="59" spans="1:51" x14ac:dyDescent="0.25">
      <c r="B59" s="1"/>
      <c r="C59" s="122"/>
      <c r="D59" s="116"/>
      <c r="E59" s="94"/>
      <c r="F59" s="116"/>
      <c r="G59" s="94"/>
      <c r="H59" s="94"/>
      <c r="I59" s="116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20"/>
      <c r="U59" s="82"/>
      <c r="V59" s="82"/>
      <c r="W59" s="112"/>
      <c r="X59" s="112"/>
      <c r="Y59" s="112"/>
      <c r="Z59" s="112"/>
      <c r="AA59" s="112"/>
      <c r="AB59" s="112"/>
      <c r="AC59" s="112"/>
      <c r="AD59" s="112"/>
      <c r="AE59" s="112"/>
      <c r="AM59" s="113"/>
      <c r="AN59" s="113"/>
      <c r="AO59" s="113"/>
      <c r="AP59" s="113"/>
      <c r="AQ59" s="113"/>
      <c r="AR59" s="113"/>
      <c r="AS59" s="114"/>
      <c r="AV59" s="111"/>
      <c r="AW59" s="107"/>
      <c r="AX59" s="107"/>
      <c r="AY59" s="107"/>
    </row>
    <row r="60" spans="1:51" x14ac:dyDescent="0.25">
      <c r="B60" s="1"/>
      <c r="C60" s="118"/>
      <c r="D60" s="116"/>
      <c r="E60" s="94"/>
      <c r="F60" s="94"/>
      <c r="G60" s="94"/>
      <c r="H60" s="94"/>
      <c r="I60" s="116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20"/>
      <c r="U60" s="82"/>
      <c r="V60" s="82"/>
      <c r="W60" s="112"/>
      <c r="X60" s="112"/>
      <c r="Y60" s="112"/>
      <c r="Z60" s="112"/>
      <c r="AA60" s="112"/>
      <c r="AB60" s="112"/>
      <c r="AC60" s="112"/>
      <c r="AD60" s="112"/>
      <c r="AE60" s="112"/>
      <c r="AM60" s="113"/>
      <c r="AN60" s="113"/>
      <c r="AO60" s="113"/>
      <c r="AP60" s="113"/>
      <c r="AQ60" s="113"/>
      <c r="AR60" s="113"/>
      <c r="AS60" s="114"/>
      <c r="AV60" s="111"/>
      <c r="AW60" s="107"/>
      <c r="AX60" s="107"/>
      <c r="AY60" s="107"/>
    </row>
    <row r="61" spans="1:51" x14ac:dyDescent="0.25">
      <c r="B61" s="81"/>
      <c r="C61" s="118"/>
      <c r="D61" s="116"/>
      <c r="E61" s="116"/>
      <c r="F61" s="94"/>
      <c r="G61" s="116"/>
      <c r="H61" s="116"/>
      <c r="I61" s="92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20"/>
      <c r="U61" s="82"/>
      <c r="V61" s="82"/>
      <c r="W61" s="112"/>
      <c r="X61" s="112"/>
      <c r="Y61" s="112"/>
      <c r="Z61" s="112"/>
      <c r="AA61" s="112"/>
      <c r="AB61" s="112"/>
      <c r="AC61" s="112"/>
      <c r="AD61" s="112"/>
      <c r="AE61" s="112"/>
      <c r="AM61" s="113"/>
      <c r="AN61" s="113"/>
      <c r="AO61" s="113"/>
      <c r="AP61" s="113"/>
      <c r="AQ61" s="113"/>
      <c r="AR61" s="113"/>
      <c r="AS61" s="114"/>
      <c r="AV61" s="111"/>
      <c r="AW61" s="107"/>
      <c r="AX61" s="107"/>
      <c r="AY61" s="107"/>
    </row>
    <row r="62" spans="1:51" x14ac:dyDescent="0.25">
      <c r="B62" s="81"/>
      <c r="C62" s="92"/>
      <c r="D62" s="116"/>
      <c r="E62" s="116"/>
      <c r="F62" s="116"/>
      <c r="G62" s="116"/>
      <c r="H62" s="116"/>
      <c r="I62" s="92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20"/>
      <c r="U62" s="82"/>
      <c r="V62" s="82"/>
      <c r="W62" s="112"/>
      <c r="X62" s="112"/>
      <c r="Y62" s="112"/>
      <c r="Z62" s="112"/>
      <c r="AA62" s="112"/>
      <c r="AB62" s="112"/>
      <c r="AC62" s="112"/>
      <c r="AD62" s="112"/>
      <c r="AE62" s="112"/>
      <c r="AM62" s="113"/>
      <c r="AN62" s="113"/>
      <c r="AO62" s="113"/>
      <c r="AP62" s="113"/>
      <c r="AQ62" s="113"/>
      <c r="AR62" s="113"/>
      <c r="AS62" s="114"/>
      <c r="AU62" s="107"/>
      <c r="AV62" s="111"/>
      <c r="AW62" s="107"/>
      <c r="AX62" s="107"/>
      <c r="AY62" s="107"/>
    </row>
    <row r="63" spans="1:51" ht="229.5" customHeight="1" x14ac:dyDescent="0.25">
      <c r="B63" s="81"/>
      <c r="C63" s="122"/>
      <c r="D63" s="92"/>
      <c r="E63" s="116"/>
      <c r="F63" s="116"/>
      <c r="G63" s="116"/>
      <c r="H63" s="116"/>
      <c r="I63" s="116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20"/>
      <c r="U63" s="82"/>
      <c r="V63" s="82"/>
      <c r="W63" s="112"/>
      <c r="X63" s="112"/>
      <c r="Y63" s="112"/>
      <c r="Z63" s="112"/>
      <c r="AA63" s="112"/>
      <c r="AB63" s="112"/>
      <c r="AC63" s="112"/>
      <c r="AD63" s="112"/>
      <c r="AE63" s="112"/>
      <c r="AM63" s="113"/>
      <c r="AN63" s="113"/>
      <c r="AO63" s="113"/>
      <c r="AP63" s="113"/>
      <c r="AQ63" s="113"/>
      <c r="AR63" s="113"/>
      <c r="AS63" s="114"/>
      <c r="AU63" s="107"/>
      <c r="AV63" s="111"/>
      <c r="AW63" s="107"/>
      <c r="AX63" s="107"/>
      <c r="AY63" s="107"/>
    </row>
    <row r="64" spans="1:51" x14ac:dyDescent="0.25">
      <c r="A64" s="112"/>
      <c r="B64" s="81"/>
      <c r="C64" s="118"/>
      <c r="D64" s="92"/>
      <c r="E64" s="116"/>
      <c r="F64" s="116"/>
      <c r="G64" s="116"/>
      <c r="H64" s="116"/>
      <c r="I64" s="113"/>
      <c r="J64" s="113"/>
      <c r="K64" s="113"/>
      <c r="L64" s="113"/>
      <c r="M64" s="113"/>
      <c r="N64" s="113"/>
      <c r="O64" s="114"/>
      <c r="P64" s="109"/>
      <c r="R64" s="111"/>
      <c r="AS64" s="107"/>
      <c r="AT64" s="107"/>
      <c r="AU64" s="107"/>
      <c r="AV64" s="107"/>
      <c r="AW64" s="107"/>
      <c r="AX64" s="107"/>
      <c r="AY64" s="107"/>
    </row>
    <row r="65" spans="1:51" x14ac:dyDescent="0.25">
      <c r="A65" s="112"/>
      <c r="B65" s="92"/>
      <c r="C65" s="122"/>
      <c r="D65" s="116"/>
      <c r="E65" s="92"/>
      <c r="F65" s="116"/>
      <c r="G65" s="92"/>
      <c r="H65" s="92"/>
      <c r="I65" s="113"/>
      <c r="J65" s="113"/>
      <c r="K65" s="113"/>
      <c r="L65" s="113"/>
      <c r="M65" s="113"/>
      <c r="N65" s="113"/>
      <c r="O65" s="114"/>
      <c r="P65" s="109"/>
      <c r="R65" s="109"/>
      <c r="AS65" s="107"/>
      <c r="AT65" s="107"/>
      <c r="AU65" s="107"/>
      <c r="AV65" s="107"/>
      <c r="AW65" s="107"/>
      <c r="AX65" s="107"/>
      <c r="AY65" s="107"/>
    </row>
    <row r="66" spans="1:51" x14ac:dyDescent="0.25">
      <c r="A66" s="112"/>
      <c r="B66" s="92"/>
      <c r="C66" s="90"/>
      <c r="D66" s="116"/>
      <c r="E66" s="92"/>
      <c r="F66" s="92"/>
      <c r="G66" s="92"/>
      <c r="H66" s="92"/>
      <c r="I66" s="113"/>
      <c r="J66" s="113"/>
      <c r="K66" s="113"/>
      <c r="L66" s="113"/>
      <c r="M66" s="113"/>
      <c r="N66" s="113"/>
      <c r="O66" s="114"/>
      <c r="P66" s="109"/>
      <c r="R66" s="109"/>
      <c r="AS66" s="107"/>
      <c r="AT66" s="107"/>
      <c r="AU66" s="107"/>
      <c r="AV66" s="107"/>
      <c r="AW66" s="107"/>
      <c r="AX66" s="107"/>
      <c r="AY66" s="107"/>
    </row>
    <row r="67" spans="1:51" x14ac:dyDescent="0.25">
      <c r="A67" s="112"/>
      <c r="B67" s="81"/>
      <c r="I67" s="113"/>
      <c r="J67" s="113"/>
      <c r="K67" s="113"/>
      <c r="L67" s="113"/>
      <c r="M67" s="113"/>
      <c r="N67" s="113"/>
      <c r="O67" s="114"/>
      <c r="P67" s="109"/>
      <c r="R67" s="109"/>
      <c r="AS67" s="107"/>
      <c r="AT67" s="107"/>
      <c r="AU67" s="107"/>
      <c r="AV67" s="107"/>
      <c r="AW67" s="107"/>
      <c r="AX67" s="107"/>
      <c r="AY67" s="107"/>
    </row>
    <row r="68" spans="1:51" x14ac:dyDescent="0.25">
      <c r="A68" s="112"/>
      <c r="I68" s="113"/>
      <c r="J68" s="113"/>
      <c r="K68" s="113"/>
      <c r="L68" s="113"/>
      <c r="M68" s="113"/>
      <c r="N68" s="113"/>
      <c r="O68" s="114"/>
      <c r="P68" s="109"/>
      <c r="R68" s="109"/>
      <c r="AS68" s="107"/>
      <c r="AT68" s="107"/>
      <c r="AU68" s="107"/>
      <c r="AV68" s="107"/>
      <c r="AW68" s="107"/>
      <c r="AX68" s="107"/>
      <c r="AY68" s="107"/>
    </row>
    <row r="69" spans="1:51" x14ac:dyDescent="0.25">
      <c r="A69" s="112"/>
      <c r="I69" s="113"/>
      <c r="J69" s="113"/>
      <c r="K69" s="113"/>
      <c r="L69" s="113"/>
      <c r="M69" s="113"/>
      <c r="N69" s="113"/>
      <c r="O69" s="114"/>
      <c r="P69" s="109"/>
      <c r="R69" s="109"/>
      <c r="AS69" s="107"/>
      <c r="AT69" s="107"/>
      <c r="AU69" s="107"/>
      <c r="AV69" s="107"/>
      <c r="AW69" s="107"/>
      <c r="AX69" s="107"/>
      <c r="AY69" s="107"/>
    </row>
    <row r="70" spans="1:51" x14ac:dyDescent="0.25">
      <c r="A70" s="112"/>
      <c r="I70" s="113"/>
      <c r="J70" s="113"/>
      <c r="K70" s="113"/>
      <c r="L70" s="113"/>
      <c r="M70" s="113"/>
      <c r="N70" s="113"/>
      <c r="O70" s="114"/>
      <c r="P70" s="109"/>
      <c r="R70" s="83"/>
      <c r="AS70" s="107"/>
      <c r="AT70" s="107"/>
      <c r="AU70" s="107"/>
      <c r="AV70" s="107"/>
      <c r="AW70" s="107"/>
      <c r="AX70" s="107"/>
      <c r="AY70" s="107"/>
    </row>
    <row r="71" spans="1:51" x14ac:dyDescent="0.25">
      <c r="A71" s="112"/>
      <c r="I71" s="113"/>
      <c r="J71" s="113"/>
      <c r="K71" s="113"/>
      <c r="L71" s="113"/>
      <c r="M71" s="113"/>
      <c r="N71" s="113"/>
      <c r="O71" s="114"/>
      <c r="R71" s="109"/>
      <c r="AS71" s="107"/>
      <c r="AT71" s="107"/>
      <c r="AU71" s="107"/>
      <c r="AV71" s="107"/>
      <c r="AW71" s="107"/>
      <c r="AX71" s="107"/>
      <c r="AY71" s="107"/>
    </row>
    <row r="72" spans="1:51" x14ac:dyDescent="0.25">
      <c r="O72" s="114"/>
      <c r="R72" s="109"/>
      <c r="AS72" s="107"/>
      <c r="AT72" s="107"/>
      <c r="AU72" s="107"/>
      <c r="AV72" s="107"/>
      <c r="AW72" s="107"/>
      <c r="AX72" s="107"/>
      <c r="AY72" s="107"/>
    </row>
    <row r="73" spans="1:51" x14ac:dyDescent="0.25">
      <c r="O73" s="114"/>
      <c r="R73" s="109"/>
      <c r="AS73" s="107"/>
      <c r="AT73" s="107"/>
      <c r="AU73" s="107"/>
      <c r="AV73" s="107"/>
      <c r="AW73" s="107"/>
      <c r="AX73" s="107"/>
      <c r="AY73" s="107"/>
    </row>
    <row r="74" spans="1:51" x14ac:dyDescent="0.25">
      <c r="O74" s="114"/>
      <c r="R74" s="109"/>
      <c r="AS74" s="107"/>
      <c r="AT74" s="107"/>
      <c r="AU74" s="107"/>
      <c r="AV74" s="107"/>
      <c r="AW74" s="107"/>
      <c r="AX74" s="107"/>
      <c r="AY74" s="107"/>
    </row>
    <row r="75" spans="1:51" x14ac:dyDescent="0.25">
      <c r="O75" s="114"/>
      <c r="R75" s="109"/>
      <c r="AS75" s="107"/>
      <c r="AT75" s="107"/>
      <c r="AU75" s="107"/>
      <c r="AV75" s="107"/>
      <c r="AW75" s="107"/>
      <c r="AX75" s="107"/>
      <c r="AY75" s="107"/>
    </row>
    <row r="76" spans="1:51" x14ac:dyDescent="0.25">
      <c r="O76" s="114"/>
      <c r="AS76" s="107"/>
      <c r="AT76" s="107"/>
      <c r="AU76" s="107"/>
      <c r="AV76" s="107"/>
      <c r="AW76" s="107"/>
      <c r="AX76" s="107"/>
      <c r="AY76" s="107"/>
    </row>
    <row r="77" spans="1:51" x14ac:dyDescent="0.25">
      <c r="O77" s="114"/>
      <c r="AS77" s="107"/>
      <c r="AT77" s="107"/>
      <c r="AU77" s="107"/>
      <c r="AV77" s="107"/>
      <c r="AW77" s="107"/>
      <c r="AX77" s="107"/>
      <c r="AY77" s="107"/>
    </row>
    <row r="78" spans="1:51" x14ac:dyDescent="0.25">
      <c r="O78" s="114"/>
      <c r="AS78" s="107"/>
      <c r="AT78" s="107"/>
      <c r="AU78" s="107"/>
      <c r="AV78" s="107"/>
      <c r="AW78" s="107"/>
      <c r="AX78" s="107"/>
      <c r="AY78" s="107"/>
    </row>
    <row r="79" spans="1:51" x14ac:dyDescent="0.25">
      <c r="O79" s="114"/>
      <c r="AS79" s="107"/>
      <c r="AT79" s="107"/>
      <c r="AU79" s="107"/>
      <c r="AV79" s="107"/>
      <c r="AW79" s="107"/>
      <c r="AX79" s="107"/>
      <c r="AY79" s="107"/>
    </row>
    <row r="80" spans="1:51" x14ac:dyDescent="0.25">
      <c r="O80" s="114"/>
      <c r="AS80" s="107"/>
      <c r="AT80" s="107"/>
      <c r="AU80" s="107"/>
      <c r="AV80" s="107"/>
      <c r="AW80" s="107"/>
      <c r="AX80" s="107"/>
      <c r="AY80" s="107"/>
    </row>
    <row r="81" spans="15:51" x14ac:dyDescent="0.25">
      <c r="O81" s="114"/>
      <c r="AS81" s="107"/>
      <c r="AT81" s="107"/>
      <c r="AU81" s="107"/>
      <c r="AV81" s="107"/>
      <c r="AW81" s="107"/>
      <c r="AX81" s="107"/>
      <c r="AY81" s="107"/>
    </row>
    <row r="82" spans="15:51" x14ac:dyDescent="0.25">
      <c r="O82" s="114"/>
      <c r="Q82" s="109"/>
      <c r="AS82" s="107"/>
      <c r="AT82" s="107"/>
      <c r="AU82" s="107"/>
      <c r="AV82" s="107"/>
      <c r="AW82" s="107"/>
      <c r="AX82" s="107"/>
      <c r="AY82" s="107"/>
    </row>
    <row r="83" spans="15:51" x14ac:dyDescent="0.25">
      <c r="O83" s="13"/>
      <c r="P83" s="109"/>
      <c r="Q83" s="109"/>
      <c r="AS83" s="107"/>
      <c r="AT83" s="107"/>
      <c r="AU83" s="107"/>
      <c r="AV83" s="107"/>
      <c r="AW83" s="107"/>
      <c r="AX83" s="107"/>
      <c r="AY83" s="107"/>
    </row>
    <row r="84" spans="15:51" x14ac:dyDescent="0.25">
      <c r="O84" s="13"/>
      <c r="P84" s="109"/>
      <c r="Q84" s="109"/>
      <c r="AS84" s="107"/>
      <c r="AT84" s="107"/>
      <c r="AU84" s="107"/>
      <c r="AV84" s="107"/>
      <c r="AW84" s="107"/>
      <c r="AX84" s="107"/>
      <c r="AY84" s="107"/>
    </row>
    <row r="85" spans="15:51" x14ac:dyDescent="0.25">
      <c r="O85" s="13"/>
      <c r="P85" s="109"/>
      <c r="Q85" s="109"/>
      <c r="AS85" s="107"/>
      <c r="AT85" s="107"/>
      <c r="AU85" s="107"/>
      <c r="AV85" s="107"/>
      <c r="AW85" s="107"/>
      <c r="AX85" s="107"/>
      <c r="AY85" s="107"/>
    </row>
    <row r="86" spans="15:51" x14ac:dyDescent="0.25">
      <c r="O86" s="13"/>
      <c r="P86" s="109"/>
      <c r="Q86" s="109"/>
      <c r="AS86" s="107"/>
      <c r="AT86" s="107"/>
      <c r="AU86" s="107"/>
      <c r="AV86" s="107"/>
      <c r="AW86" s="107"/>
      <c r="AX86" s="107"/>
      <c r="AY86" s="107"/>
    </row>
    <row r="87" spans="15:51" x14ac:dyDescent="0.25">
      <c r="O87" s="13"/>
      <c r="P87" s="109"/>
      <c r="Q87" s="109"/>
      <c r="AS87" s="107"/>
      <c r="AT87" s="107"/>
      <c r="AU87" s="107"/>
      <c r="AV87" s="107"/>
      <c r="AW87" s="107"/>
      <c r="AX87" s="107"/>
      <c r="AY87" s="107"/>
    </row>
    <row r="88" spans="15:51" x14ac:dyDescent="0.25">
      <c r="O88" s="13"/>
      <c r="P88" s="109"/>
      <c r="Q88" s="109"/>
      <c r="AS88" s="107"/>
      <c r="AT88" s="107"/>
      <c r="AU88" s="107"/>
      <c r="AV88" s="107"/>
      <c r="AW88" s="107"/>
      <c r="AX88" s="107"/>
      <c r="AY88" s="107"/>
    </row>
    <row r="89" spans="15:51" x14ac:dyDescent="0.25">
      <c r="O89" s="13"/>
      <c r="P89" s="109"/>
      <c r="Q89" s="109"/>
      <c r="AS89" s="107"/>
      <c r="AT89" s="107"/>
      <c r="AU89" s="107"/>
      <c r="AV89" s="107"/>
      <c r="AW89" s="107"/>
      <c r="AX89" s="107"/>
      <c r="AY89" s="107"/>
    </row>
    <row r="90" spans="15:51" x14ac:dyDescent="0.25">
      <c r="O90" s="13"/>
      <c r="P90" s="109"/>
      <c r="Q90" s="109"/>
      <c r="AS90" s="107"/>
      <c r="AT90" s="107"/>
      <c r="AU90" s="107"/>
      <c r="AV90" s="107"/>
      <c r="AW90" s="107"/>
      <c r="AX90" s="107"/>
      <c r="AY90" s="107"/>
    </row>
    <row r="91" spans="15:51" x14ac:dyDescent="0.25">
      <c r="O91" s="13"/>
      <c r="P91" s="109"/>
      <c r="Q91" s="109"/>
      <c r="AS91" s="107"/>
      <c r="AT91" s="107"/>
      <c r="AU91" s="107"/>
      <c r="AV91" s="107"/>
      <c r="AW91" s="107"/>
      <c r="AX91" s="107"/>
      <c r="AY91" s="107"/>
    </row>
    <row r="92" spans="15:51" x14ac:dyDescent="0.25">
      <c r="O92" s="13"/>
      <c r="P92" s="109"/>
      <c r="Q92" s="109"/>
      <c r="R92" s="109"/>
      <c r="S92" s="109"/>
      <c r="AS92" s="107"/>
      <c r="AT92" s="107"/>
      <c r="AU92" s="107"/>
      <c r="AV92" s="107"/>
      <c r="AW92" s="107"/>
      <c r="AX92" s="107"/>
      <c r="AY92" s="107"/>
    </row>
    <row r="93" spans="15:51" x14ac:dyDescent="0.25">
      <c r="O93" s="13"/>
      <c r="P93" s="109"/>
      <c r="Q93" s="109"/>
      <c r="R93" s="109"/>
      <c r="S93" s="109"/>
      <c r="T93" s="109"/>
      <c r="AS93" s="107"/>
      <c r="AT93" s="107"/>
      <c r="AU93" s="107"/>
      <c r="AV93" s="107"/>
      <c r="AW93" s="107"/>
      <c r="AX93" s="107"/>
      <c r="AY93" s="107"/>
    </row>
    <row r="94" spans="15:51" x14ac:dyDescent="0.25">
      <c r="O94" s="13"/>
      <c r="P94" s="109"/>
      <c r="Q94" s="109"/>
      <c r="R94" s="109"/>
      <c r="S94" s="109"/>
      <c r="T94" s="109"/>
      <c r="AS94" s="107"/>
      <c r="AT94" s="107"/>
      <c r="AU94" s="107"/>
      <c r="AV94" s="107"/>
      <c r="AW94" s="107"/>
      <c r="AX94" s="107"/>
      <c r="AY94" s="107"/>
    </row>
    <row r="95" spans="15:51" x14ac:dyDescent="0.25">
      <c r="O95" s="13"/>
      <c r="P95" s="109"/>
      <c r="T95" s="109"/>
      <c r="AS95" s="107"/>
      <c r="AT95" s="107"/>
      <c r="AU95" s="107"/>
      <c r="AV95" s="107"/>
      <c r="AW95" s="107"/>
      <c r="AX95" s="107"/>
      <c r="AY95" s="107"/>
    </row>
    <row r="96" spans="15:51" x14ac:dyDescent="0.25">
      <c r="O96" s="109"/>
      <c r="Q96" s="109"/>
      <c r="R96" s="109"/>
      <c r="S96" s="109"/>
      <c r="AS96" s="107"/>
      <c r="AT96" s="107"/>
      <c r="AU96" s="107"/>
      <c r="AV96" s="107"/>
      <c r="AW96" s="107"/>
      <c r="AX96" s="107"/>
      <c r="AY96" s="107"/>
    </row>
    <row r="97" spans="15:51" x14ac:dyDescent="0.25">
      <c r="O97" s="13"/>
      <c r="P97" s="109"/>
      <c r="Q97" s="109"/>
      <c r="R97" s="109"/>
      <c r="S97" s="109"/>
      <c r="T97" s="109"/>
      <c r="AS97" s="107"/>
      <c r="AT97" s="107"/>
      <c r="AU97" s="107"/>
      <c r="AV97" s="107"/>
      <c r="AW97" s="107"/>
      <c r="AX97" s="107"/>
      <c r="AY97" s="107"/>
    </row>
    <row r="98" spans="15:51" x14ac:dyDescent="0.25">
      <c r="O98" s="13"/>
      <c r="P98" s="109"/>
      <c r="Q98" s="109"/>
      <c r="R98" s="109"/>
      <c r="S98" s="109"/>
      <c r="T98" s="109"/>
      <c r="U98" s="109"/>
      <c r="AS98" s="107"/>
      <c r="AT98" s="107"/>
      <c r="AU98" s="107"/>
      <c r="AV98" s="107"/>
      <c r="AW98" s="107"/>
      <c r="AX98" s="107"/>
      <c r="AY98" s="107"/>
    </row>
    <row r="99" spans="15:51" x14ac:dyDescent="0.25">
      <c r="O99" s="13"/>
      <c r="P99" s="109"/>
      <c r="T99" s="109"/>
      <c r="U99" s="109"/>
      <c r="AS99" s="107"/>
      <c r="AT99" s="107"/>
      <c r="AU99" s="107"/>
      <c r="AV99" s="107"/>
      <c r="AW99" s="107"/>
      <c r="AX99" s="107"/>
      <c r="AY99" s="107"/>
    </row>
    <row r="111" spans="15:51" x14ac:dyDescent="0.25">
      <c r="AS111" s="107"/>
      <c r="AT111" s="107"/>
      <c r="AU111" s="107"/>
      <c r="AV111" s="107"/>
      <c r="AW111" s="107"/>
      <c r="AX111" s="107"/>
      <c r="AY111" s="107"/>
    </row>
  </sheetData>
  <protectedRanges>
    <protectedRange sqref="N55:R55 B67 S57:T63 B59:B64 N58:R63 T42 S53:T54 T52" name="Range2_12_5_1_1"/>
    <protectedRange sqref="N10 L10 L6 D6 D8 AD8 AF8 O8:U8 AJ8:AR8 AF10 AR11:AR34 E11:E34 G11:G34 N11:V11 L24:N31 N32:N34 N12:N23 O12:U34 V33:AF34 X11:AG11 V12:V32 AG12:AG34 X12:AF32" name="Range1_16_3_1_1"/>
    <protectedRange sqref="I60 J58:M63 J55:M55 I63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64:H64 F65 E64" name="Range2_2_2_9_2_1_1"/>
    <protectedRange sqref="D62 D65:D66" name="Range2_1_1_1_1_1_9_2_1_1"/>
    <protectedRange sqref="C63 C65" name="Range2_4_1_1_1"/>
    <protectedRange sqref="AS16:AS34" name="Range1_1_1_1"/>
    <protectedRange sqref="P3:U5" name="Range1_16_1_1_1_1"/>
    <protectedRange sqref="C66 C64 C61" name="Range2_1_3_1_1"/>
    <protectedRange sqref="H11:H34" name="Range1_1_1_1_1_1_1"/>
    <protectedRange sqref="B65:B66 J56:R57 D63:D64 I61:I62 Z54:Z55 S55:Y56 AA55:AU56 E65:E66 G65:H66 F66" name="Range2_2_1_10_1_1_1_2"/>
    <protectedRange sqref="C62" name="Range2_2_1_10_2_1_1_1"/>
    <protectedRange sqref="G61:H61 D59 F62 E61 N53:R54" name="Range2_12_1_6_1_1"/>
    <protectedRange sqref="D54:D55 I57:I59 I54:M54 G62:H63 G55:H57 E62:E63 F63:F64 F56:F58 E55:E57 J53:M53" name="Range2_2_12_1_7_1_1"/>
    <protectedRange sqref="D60:D61" name="Range2_1_1_1_1_11_1_2_1_1"/>
    <protectedRange sqref="E58 G58:H58 F59" name="Range2_2_2_9_1_1_1_1"/>
    <protectedRange sqref="D56" name="Range2_1_1_1_1_1_9_1_1_1_1"/>
    <protectedRange sqref="C60 C55" name="Range2_1_1_2_1_1"/>
    <protectedRange sqref="C59" name="Range2_1_2_2_1_1"/>
    <protectedRange sqref="C58" name="Range2_3_2_1_1"/>
    <protectedRange sqref="F54:F55 E54 G54:H54" name="Range2_2_12_1_1_1_1_1"/>
    <protectedRange sqref="C54" name="Range2_1_4_2_1_1_1"/>
    <protectedRange sqref="C56:C57" name="Range2_5_1_1_1"/>
    <protectedRange sqref="E59:E60 F60:F61 G59:H60 I55:I56" name="Range2_2_1_1_1_1"/>
    <protectedRange sqref="D57:D58" name="Range2_1_1_1_1_1_1_1_1"/>
    <protectedRange sqref="AS11:AS15" name="Range1_4_1_1_1_1"/>
    <protectedRange sqref="J11:J15 J26:J34" name="Range1_1_2_1_10_1_1_1_1"/>
    <protectedRange sqref="R70" name="Range2_2_1_10_1_1_1_1_1"/>
    <protectedRange sqref="T41" name="Range2_12_5_1_1_4"/>
    <protectedRange sqref="B41:B42" name="Range2_12_5_1_1_1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G42:H42" name="Range2_2_12_1_3_1_1_1_1_1_4_1_1"/>
    <protectedRange sqref="E42:F42" name="Range2_2_12_1_7_1_1_3_1_1"/>
    <protectedRange sqref="I41:J41" name="Range2_2_12_1_4_2_1_1_1_2_1_1"/>
    <protectedRange sqref="S42" name="Range2_12_5_1_1_2_3_1"/>
    <protectedRange sqref="Q42:R42" name="Range2_12_1_6_1_1_1_1_2_1"/>
    <protectedRange sqref="N42:P42" name="Range2_12_1_2_3_1_1_1_1_2_1"/>
    <protectedRange sqref="I42:M42" name="Range2_2_12_1_4_3_1_1_1_1_2_1"/>
    <protectedRange sqref="D42" name="Range2_2_12_1_3_1_2_1_1_1_2_1_2_1"/>
    <protectedRange sqref="S52" name="Range2_12_2_1_1_1_2_1_1"/>
    <protectedRange sqref="Q52:R52" name="Range2_12_1_6_1_1_1_2_3_1_1_3_1_1_1_1_1_1"/>
    <protectedRange sqref="N52:P52" name="Range2_12_1_2_3_1_1_1_2_3_1_1_3_1_1_1_1_1_1"/>
    <protectedRange sqref="J52:M52" name="Range2_2_12_1_4_3_1_1_1_3_3_1_1_3_1_1_1_1_1_1"/>
    <protectedRange sqref="Q50 R49 T47:T48 T51" name="Range2_12_5_1_1_3"/>
    <protectedRange sqref="T45:T46" name="Range2_12_5_1_1_2_2"/>
    <protectedRange sqref="P50 Q49 S45:S48 S51" name="Range2_12_4_1_1_1_4_2_2_2"/>
    <protectedRange sqref="N50:O50 O49:P49 Q45:R48 Q51:R51" name="Range2_12_1_6_1_1_1_2_3_2_1_1_3"/>
    <protectedRange sqref="K50:M50 L49:N49 N45:P48 N51:P51" name="Range2_12_1_2_3_1_1_1_2_3_2_1_1_3"/>
    <protectedRange sqref="H50:J50 I49:K49 K45:M48 K51:M51" name="Range2_2_12_1_4_3_1_1_1_3_3_2_1_1_3"/>
    <protectedRange sqref="G50 H49 J45:J48 J51" name="Range2_2_12_1_4_3_1_1_1_3_2_1_2_2"/>
    <protectedRange sqref="G47:H48 E49:F49" name="Range2_2_12_1_3_1_2_1_1_1_2_1_1_1_1_1_1_2_1_1"/>
    <protectedRange sqref="C49 D47:E48" name="Range2_2_12_1_3_1_2_1_1_1_2_1_1_1_1_3_1_1_1_1"/>
    <protectedRange sqref="F47:F48 D49" name="Range2_2_12_1_3_1_2_1_1_1_3_1_1_1_1_1_3_1_1_1_1"/>
    <protectedRange sqref="I47:I48 G49" name="Range2_2_12_1_4_3_1_1_1_2_1_2_1_1_3_1_1_1_1_1_1"/>
    <protectedRange sqref="T44" name="Range2_12_5_1_1_2_1_1"/>
    <protectedRange sqref="E45:H46" name="Range2_2_12_1_3_1_2_1_1_1_1_2_1_1_1_1_1_1"/>
    <protectedRange sqref="D45:D46" name="Range2_2_12_1_3_1_2_1_1_1_2_1_2_3_1_1_1_1"/>
    <protectedRange sqref="T43" name="Range2_12_5_1_1_6_1_1_1_1_1_1_1"/>
    <protectedRange sqref="S43" name="Range2_12_5_1_1_5_3_1_1_1_1_1_1_1"/>
    <protectedRange sqref="Q43:R43" name="Range2_12_1_6_1_1_1_2_3_2_1_1_2_1_1_1_1_1"/>
    <protectedRange sqref="N43:P43" name="Range2_12_1_2_3_1_1_1_2_3_2_1_1_2_1_1_1_1_1"/>
    <protectedRange sqref="J43:M43" name="Range2_2_12_1_4_3_1_1_1_3_3_2_1_1_2_1_1_1_1_1"/>
    <protectedRange sqref="I43" name="Range2_2_12_1_4_3_1_1_1_2_1_2_2_1_2_1_1_1_1_1"/>
    <protectedRange sqref="G43:H43 D43:E43" name="Range2_2_12_1_3_1_2_1_1_1_2_1_3_2_1_2_1_1_1_1_1"/>
    <protectedRange sqref="F43" name="Range2_2_12_1_3_1_2_1_1_1_1_1_2_2_1_2_1_1_1_1_1"/>
    <protectedRange sqref="S44" name="Range2_12_4_1_1_1_4_2_2_1_1"/>
    <protectedRange sqref="Q44:R44" name="Range2_12_1_6_1_1_1_2_3_2_1_1_1_1"/>
    <protectedRange sqref="N44:P44" name="Range2_12_1_2_3_1_1_1_2_3_2_1_1_1_1"/>
    <protectedRange sqref="K44:M44" name="Range2_2_12_1_4_3_1_1_1_3_3_2_1_1_1_1"/>
    <protectedRange sqref="J44" name="Range2_2_12_1_4_3_1_1_1_3_2_1_2_1_1"/>
    <protectedRange sqref="D44:E44" name="Range2_2_12_1_3_1_2_1_1_1_2_1_2_3_2_1_1"/>
    <protectedRange sqref="I44" name="Range2_2_12_1_4_2_1_1_1_4_1_2_1_1_1_2_1_1"/>
    <protectedRange sqref="F44:H44" name="Range2_2_12_1_3_1_1_1_1_1_4_1_2_1_2_1_2_1_1"/>
    <protectedRange sqref="I45:I46" name="Range2_2_12_1_4_2_1_1_1_4_1_2_1_1_1_2_2_1"/>
    <protectedRange sqref="B56:B58" name="Range2_12_5_1_1_2"/>
    <protectedRange sqref="B55" name="Range2_12_5_1_1_2_1_4_1_1_1_2_1_1_1_1_1_1_1"/>
    <protectedRange sqref="B53:B54" name="Range2_12_5_1_1_2_1"/>
    <protectedRange sqref="I51" name="Range2_2_12_1_7_1_1_2_2"/>
    <protectedRange sqref="F50" name="Range2_2_12_1_4_3_1_1_1_3_3_1_1_3_1_1_1_1_1_1_2"/>
    <protectedRange sqref="C50:E50" name="Range2_2_12_1_3_1_2_1_1_1_1_2_1_1_1_1_1_1_2"/>
    <protectedRange sqref="G51:H51" name="Range2_2_12_1_3_1_2_1_1_1_2_1_1_1_1_1_1_2_1_1_1_1_1"/>
    <protectedRange sqref="D51:E51" name="Range2_2_12_1_3_1_2_1_1_1_2_1_1_1_1_3_1_1_1_1_1_2_1"/>
    <protectedRange sqref="F51" name="Range2_2_12_1_3_1_2_1_1_1_3_1_1_1_1_1_3_1_1_1_1_1_1_1"/>
    <protectedRange sqref="I52:I53" name="Range2_2_12_1_7_1_1_2_2_1"/>
    <protectedRange sqref="G53:H53" name="Range2_2_12_1_3_3_1_1_1_2_1_1_1_1_1_1_1_1_1_1_1_1_1_1_1"/>
    <protectedRange sqref="G52:H52" name="Range2_2_12_1_3_1_2_1_1_1_2_1_1_1_1_1_1_2_1_1_1_1_1_2"/>
    <protectedRange sqref="D52:E52" name="Range2_2_12_1_3_1_2_1_1_1_2_1_1_1_1_3_1_1_1_1_1_2_1_1"/>
    <protectedRange sqref="F52:F53" name="Range2_2_12_1_3_1_2_1_1_1_3_1_1_1_1_1_3_1_1_1_1_1_1_1_1"/>
    <protectedRange sqref="D53:E53" name="Range2_2_12_1_3_1_2_1_1_1_3_1_1_1_1_1_1_1_2_1_1_1_1_1_1"/>
    <protectedRange sqref="F11:F22" name="Range1_16_3_1_1_2_1_1_1_2_1"/>
    <protectedRange sqref="Q10" name="Range1_16_3_1_1_1_1_1_1"/>
    <protectedRange sqref="AG10" name="Range1_16_3_1_1_1_1_1_2"/>
    <protectedRange sqref="AP10" name="Range1_16_3_1_1_1_1_1_3"/>
    <protectedRange sqref="B44" name="Range2_12_5_1_1_1_2_2_1_1_1_1_1_1_1_1_1_1_1_1_1_1_1_1_1_1_1_1_1_1_1_1_1_1_1_1_1_1_1"/>
    <protectedRange sqref="B45:B46" name="Range2_12_5_1_1_1_2_2_1_1_1_1_1_1_1_1_1_1_1_2_1_1_1_1_1_1_1_1_1_1_1_1_1_1_1_1_1_1_1_1_1_1_1_1_1_1_1_1_1_1_1_1_1_1_1"/>
    <protectedRange sqref="B43" name="Range2_12_5_1_1_1_2_1_1_1_1_1_1_1_1_1_1_1_2_1_1_1_1_1_1_1_1_1_1_1_1_1_1_1_1"/>
    <protectedRange sqref="B47" name="Range2_12_5_1_1_1_2_2_1_1_1_1_1_1_1_1_1_1_1_2_1_1_1_2_1_1_1_2_1_1_1_3_1_1_1_1_1_1_1_1_1_1_1_1_1_1_1_1_1_1_1_1_1_1_1_1_1_1_1_1_1_1"/>
    <protectedRange sqref="W11:W32" name="Range1_16_3_1_1_1"/>
    <protectedRange sqref="B49" name="Range2_12_5_1_1_1_1_1_2_1_1_1_1_1_1_1_1_1_1_1_1_1_1_1_1_1_1_1_1_2_1_1"/>
    <protectedRange sqref="B48" name="Range2_12_5_1_1_1_1_1_2_1_1_2_1_1_1_1_1_1_1_1_1_1_1_1_1_1_1_1_1_2_1_1"/>
    <protectedRange sqref="B50" name="Range2_12_5_1_1_1_2_2_1_1_1_1_1_1_1_1_1_1_1_2_1_1_1_2_1_1_1_1_1_1_1_1_1_1_1_1_1_1_1_1_2_1_1_1"/>
    <protectedRange sqref="B51" name="Range2_12_5_1_1_1_1_1_2_1_2_1_1_1_2_1_1_1_1_1_1_1_1_1_1_2_1_1_1_1_1_2_1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423" priority="5" operator="containsText" text="N/A">
      <formula>NOT(ISERROR(SEARCH("N/A",X11)))</formula>
    </cfRule>
    <cfRule type="cellIs" dxfId="422" priority="23" operator="equal">
      <formula>0</formula>
    </cfRule>
  </conditionalFormatting>
  <conditionalFormatting sqref="X11:AE34">
    <cfRule type="cellIs" dxfId="421" priority="22" operator="greaterThanOrEqual">
      <formula>1185</formula>
    </cfRule>
  </conditionalFormatting>
  <conditionalFormatting sqref="X11:AE34">
    <cfRule type="cellIs" dxfId="420" priority="21" operator="between">
      <formula>0.1</formula>
      <formula>1184</formula>
    </cfRule>
  </conditionalFormatting>
  <conditionalFormatting sqref="X8 AO18:AO32 AJ11:AO17 AJ18:AN34">
    <cfRule type="cellIs" dxfId="419" priority="20" operator="equal">
      <formula>0</formula>
    </cfRule>
  </conditionalFormatting>
  <conditionalFormatting sqref="X8 AO18:AO32 AJ11:AO17 AJ18:AN34">
    <cfRule type="cellIs" dxfId="418" priority="19" operator="greaterThan">
      <formula>1179</formula>
    </cfRule>
  </conditionalFormatting>
  <conditionalFormatting sqref="X8 AO18:AO32 AJ11:AO17 AJ18:AN34">
    <cfRule type="cellIs" dxfId="417" priority="18" operator="greaterThan">
      <formula>99</formula>
    </cfRule>
  </conditionalFormatting>
  <conditionalFormatting sqref="X8 AO18:AO32 AJ11:AO17 AJ18:AN34">
    <cfRule type="cellIs" dxfId="416" priority="17" operator="greaterThan">
      <formula>0.99</formula>
    </cfRule>
  </conditionalFormatting>
  <conditionalFormatting sqref="AB8">
    <cfRule type="cellIs" dxfId="415" priority="16" operator="equal">
      <formula>0</formula>
    </cfRule>
  </conditionalFormatting>
  <conditionalFormatting sqref="AB8">
    <cfRule type="cellIs" dxfId="414" priority="15" operator="greaterThan">
      <formula>1179</formula>
    </cfRule>
  </conditionalFormatting>
  <conditionalFormatting sqref="AB8">
    <cfRule type="cellIs" dxfId="413" priority="14" operator="greaterThan">
      <formula>99</formula>
    </cfRule>
  </conditionalFormatting>
  <conditionalFormatting sqref="AB8">
    <cfRule type="cellIs" dxfId="412" priority="13" operator="greaterThan">
      <formula>0.99</formula>
    </cfRule>
  </conditionalFormatting>
  <conditionalFormatting sqref="AQ11:AQ34 AO33:AO34">
    <cfRule type="cellIs" dxfId="411" priority="12" operator="equal">
      <formula>0</formula>
    </cfRule>
  </conditionalFormatting>
  <conditionalFormatting sqref="AQ11:AQ34 AO33:AO34">
    <cfRule type="cellIs" dxfId="410" priority="11" operator="greaterThan">
      <formula>1179</formula>
    </cfRule>
  </conditionalFormatting>
  <conditionalFormatting sqref="AQ11:AQ34 AO33:AO34">
    <cfRule type="cellIs" dxfId="409" priority="10" operator="greaterThan">
      <formula>99</formula>
    </cfRule>
  </conditionalFormatting>
  <conditionalFormatting sqref="AQ11:AQ34 AO33:AO34">
    <cfRule type="cellIs" dxfId="408" priority="9" operator="greaterThan">
      <formula>0.99</formula>
    </cfRule>
  </conditionalFormatting>
  <conditionalFormatting sqref="AI11:AI34">
    <cfRule type="cellIs" dxfId="407" priority="8" operator="greaterThan">
      <formula>$AI$8</formula>
    </cfRule>
  </conditionalFormatting>
  <conditionalFormatting sqref="AH11:AH34">
    <cfRule type="cellIs" dxfId="406" priority="6" operator="greaterThan">
      <formula>$AH$8</formula>
    </cfRule>
    <cfRule type="cellIs" dxfId="405" priority="7" operator="greaterThan">
      <formula>$AH$8</formula>
    </cfRule>
  </conditionalFormatting>
  <conditionalFormatting sqref="AP11:AP34">
    <cfRule type="cellIs" dxfId="404" priority="4" operator="equal">
      <formula>0</formula>
    </cfRule>
  </conditionalFormatting>
  <conditionalFormatting sqref="AP11:AP34">
    <cfRule type="cellIs" dxfId="403" priority="3" operator="greaterThan">
      <formula>1179</formula>
    </cfRule>
  </conditionalFormatting>
  <conditionalFormatting sqref="AP11:AP34">
    <cfRule type="cellIs" dxfId="402" priority="2" operator="greaterThan">
      <formula>99</formula>
    </cfRule>
  </conditionalFormatting>
  <conditionalFormatting sqref="AP11:AP34">
    <cfRule type="cellIs" dxfId="401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11"/>
  <sheetViews>
    <sheetView topLeftCell="A24" zoomScaleNormal="100" workbookViewId="0">
      <selection activeCell="A27" sqref="A27"/>
    </sheetView>
  </sheetViews>
  <sheetFormatPr defaultRowHeight="15" x14ac:dyDescent="0.25"/>
  <cols>
    <col min="1" max="1" width="5.7109375" style="107" customWidth="1"/>
    <col min="2" max="2" width="10.28515625" style="107" customWidth="1"/>
    <col min="3" max="3" width="14" style="107" customWidth="1"/>
    <col min="4" max="7" width="9.140625" style="107"/>
    <col min="8" max="8" width="20.42578125" style="107" customWidth="1"/>
    <col min="9" max="10" width="9.140625" style="107"/>
    <col min="11" max="11" width="9" style="107" customWidth="1"/>
    <col min="12" max="14" width="9.140625" style="107" hidden="1" customWidth="1"/>
    <col min="15" max="16" width="9.28515625" style="107" bestFit="1" customWidth="1"/>
    <col min="17" max="18" width="9.140625" style="107" customWidth="1"/>
    <col min="19" max="19" width="11.5703125" style="107" bestFit="1" customWidth="1"/>
    <col min="20" max="20" width="10.5703125" style="107" bestFit="1" customWidth="1"/>
    <col min="21" max="22" width="9.28515625" style="107" bestFit="1" customWidth="1"/>
    <col min="23" max="23" width="9.140625" style="107"/>
    <col min="24" max="28" width="9.28515625" style="107" bestFit="1" customWidth="1"/>
    <col min="29" max="32" width="9.140625" style="107"/>
    <col min="33" max="33" width="10.5703125" style="107" bestFit="1" customWidth="1"/>
    <col min="34" max="35" width="9.28515625" style="107" bestFit="1" customWidth="1"/>
    <col min="36" max="44" width="9.140625" style="107"/>
    <col min="45" max="45" width="83.85546875" style="13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07"/>
  </cols>
  <sheetData>
    <row r="2" spans="2:51" ht="21" x14ac:dyDescent="0.25">
      <c r="B2" s="3"/>
      <c r="C2" s="109"/>
      <c r="D2" s="109"/>
      <c r="E2" s="4"/>
      <c r="F2" s="4"/>
      <c r="G2" s="109"/>
      <c r="H2" s="5"/>
      <c r="I2" s="5"/>
      <c r="J2" s="109"/>
      <c r="K2" s="5"/>
      <c r="L2" s="5"/>
      <c r="M2" s="109"/>
      <c r="N2" s="109"/>
      <c r="O2" s="6"/>
      <c r="P2" s="7" t="s">
        <v>0</v>
      </c>
      <c r="Q2" s="7"/>
      <c r="R2" s="8"/>
      <c r="S2" s="9"/>
      <c r="T2" s="10"/>
      <c r="U2" s="10"/>
      <c r="V2" s="11"/>
      <c r="W2" s="12"/>
      <c r="X2" s="10"/>
      <c r="Y2" s="10"/>
      <c r="Z2" s="10"/>
      <c r="AA2" s="10"/>
      <c r="AB2" s="10"/>
      <c r="AC2" s="10"/>
      <c r="AD2" s="10"/>
      <c r="AE2" s="10"/>
      <c r="AM2" s="109"/>
      <c r="AN2" s="109"/>
      <c r="AO2" s="109"/>
      <c r="AP2" s="109"/>
      <c r="AQ2" s="109"/>
      <c r="AR2" s="109"/>
    </row>
    <row r="3" spans="2:51" ht="15.75" customHeight="1" x14ac:dyDescent="0.25">
      <c r="B3" s="14" t="s">
        <v>1</v>
      </c>
      <c r="C3" s="14"/>
      <c r="D3" s="14"/>
      <c r="E3" s="109"/>
      <c r="F3" s="5"/>
      <c r="G3" s="5"/>
      <c r="H3" s="109"/>
      <c r="I3" s="109"/>
      <c r="J3" s="109"/>
      <c r="K3" s="15"/>
      <c r="L3" s="16"/>
      <c r="M3" s="109"/>
      <c r="N3" s="109"/>
      <c r="O3" s="17" t="s">
        <v>2</v>
      </c>
      <c r="P3" s="324" t="s">
        <v>126</v>
      </c>
      <c r="Q3" s="325"/>
      <c r="R3" s="325"/>
      <c r="S3" s="325"/>
      <c r="T3" s="325"/>
      <c r="U3" s="326"/>
      <c r="V3" s="18"/>
      <c r="W3" s="18"/>
      <c r="X3" s="18"/>
      <c r="Y3" s="18"/>
      <c r="Z3" s="18"/>
      <c r="AH3" s="109"/>
      <c r="AI3" s="109"/>
      <c r="AJ3" s="109"/>
      <c r="AK3" s="109"/>
      <c r="AL3" s="13"/>
      <c r="AM3" s="109"/>
      <c r="AN3" s="109"/>
      <c r="AO3" s="109"/>
      <c r="AP3" s="109"/>
      <c r="AQ3" s="109"/>
      <c r="AR3" s="109"/>
      <c r="AS3" s="109"/>
    </row>
    <row r="4" spans="2:51" x14ac:dyDescent="0.25">
      <c r="B4" s="19" t="s">
        <v>3</v>
      </c>
      <c r="C4" s="19"/>
      <c r="D4" s="19"/>
      <c r="E4" s="109"/>
      <c r="F4" s="20"/>
      <c r="G4" s="109"/>
      <c r="H4" s="109"/>
      <c r="I4" s="109"/>
      <c r="J4" s="109"/>
      <c r="K4" s="109"/>
      <c r="L4" s="109"/>
      <c r="M4" s="109"/>
      <c r="N4" s="109"/>
      <c r="O4" s="17" t="s">
        <v>4</v>
      </c>
      <c r="P4" s="324" t="s">
        <v>132</v>
      </c>
      <c r="Q4" s="325"/>
      <c r="R4" s="325"/>
      <c r="S4" s="325"/>
      <c r="T4" s="325"/>
      <c r="U4" s="326"/>
      <c r="V4" s="18"/>
      <c r="W4" s="18"/>
      <c r="X4" s="18"/>
      <c r="Y4" s="18"/>
      <c r="Z4" s="18"/>
      <c r="AH4" s="109"/>
      <c r="AI4" s="109"/>
      <c r="AJ4" s="109"/>
      <c r="AK4" s="109"/>
      <c r="AL4" s="13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1"/>
      <c r="F5" s="21"/>
      <c r="G5" s="109"/>
      <c r="H5" s="109"/>
      <c r="I5" s="109"/>
      <c r="J5" s="109"/>
      <c r="K5" s="109"/>
      <c r="L5" s="109"/>
      <c r="M5" s="109"/>
      <c r="N5" s="109"/>
      <c r="O5" s="17" t="s">
        <v>5</v>
      </c>
      <c r="P5" s="324" t="s">
        <v>129</v>
      </c>
      <c r="Q5" s="325"/>
      <c r="R5" s="325"/>
      <c r="S5" s="325"/>
      <c r="T5" s="325"/>
      <c r="U5" s="326"/>
      <c r="V5" s="18"/>
      <c r="W5" s="18"/>
      <c r="X5" s="18"/>
      <c r="Y5" s="18"/>
      <c r="Z5" s="18"/>
      <c r="AH5" s="109"/>
      <c r="AI5" s="109"/>
      <c r="AJ5" s="109"/>
      <c r="AK5" s="109"/>
      <c r="AL5" s="13"/>
      <c r="AM5" s="109"/>
      <c r="AN5" s="109"/>
      <c r="AO5" s="109"/>
      <c r="AP5" s="109"/>
      <c r="AQ5" s="109"/>
      <c r="AR5" s="109"/>
      <c r="AS5" s="109"/>
    </row>
    <row r="6" spans="2:51" x14ac:dyDescent="0.25">
      <c r="B6" s="324" t="s">
        <v>6</v>
      </c>
      <c r="C6" s="326"/>
      <c r="D6" s="327" t="s">
        <v>7</v>
      </c>
      <c r="E6" s="328"/>
      <c r="F6" s="328"/>
      <c r="G6" s="328"/>
      <c r="H6" s="329"/>
      <c r="I6" s="109"/>
      <c r="J6" s="109"/>
      <c r="K6" s="249"/>
      <c r="L6" s="330">
        <v>41686</v>
      </c>
      <c r="M6" s="331"/>
      <c r="N6" s="22"/>
      <c r="O6" s="22"/>
      <c r="P6" s="23"/>
      <c r="Q6" s="23"/>
      <c r="R6" s="23"/>
      <c r="S6" s="23"/>
      <c r="T6" s="23"/>
      <c r="U6" s="23"/>
      <c r="V6" s="23"/>
      <c r="W6" s="24"/>
      <c r="X6" s="24"/>
      <c r="Y6" s="24"/>
      <c r="Z6" s="24"/>
      <c r="AA6" s="24"/>
      <c r="AB6" s="24"/>
      <c r="AC6" s="24"/>
      <c r="AD6" s="24"/>
      <c r="AE6" s="24"/>
      <c r="AJ6" s="25"/>
      <c r="AM6" s="26"/>
      <c r="AN6" s="26"/>
      <c r="AO6" s="26"/>
      <c r="AP6" s="26"/>
      <c r="AQ6" s="26"/>
      <c r="AR6" s="26"/>
      <c r="AS6" s="27"/>
    </row>
    <row r="7" spans="2:51" ht="36" x14ac:dyDescent="0.25">
      <c r="B7" s="332" t="s">
        <v>8</v>
      </c>
      <c r="C7" s="333"/>
      <c r="D7" s="332" t="s">
        <v>9</v>
      </c>
      <c r="E7" s="334"/>
      <c r="F7" s="334"/>
      <c r="G7" s="333"/>
      <c r="H7" s="253" t="s">
        <v>10</v>
      </c>
      <c r="I7" s="252" t="s">
        <v>11</v>
      </c>
      <c r="J7" s="252" t="s">
        <v>12</v>
      </c>
      <c r="K7" s="252" t="s">
        <v>13</v>
      </c>
      <c r="L7" s="13"/>
      <c r="M7" s="13"/>
      <c r="N7" s="13"/>
      <c r="O7" s="253" t="s">
        <v>14</v>
      </c>
      <c r="P7" s="332" t="s">
        <v>15</v>
      </c>
      <c r="Q7" s="334"/>
      <c r="R7" s="334"/>
      <c r="S7" s="334"/>
      <c r="T7" s="333"/>
      <c r="U7" s="345" t="s">
        <v>16</v>
      </c>
      <c r="V7" s="345"/>
      <c r="W7" s="252" t="s">
        <v>17</v>
      </c>
      <c r="X7" s="332" t="s">
        <v>18</v>
      </c>
      <c r="Y7" s="333"/>
      <c r="Z7" s="332" t="s">
        <v>19</v>
      </c>
      <c r="AA7" s="333"/>
      <c r="AB7" s="332" t="s">
        <v>20</v>
      </c>
      <c r="AC7" s="333"/>
      <c r="AD7" s="332" t="s">
        <v>21</v>
      </c>
      <c r="AE7" s="333"/>
      <c r="AF7" s="252" t="s">
        <v>22</v>
      </c>
      <c r="AG7" s="252" t="s">
        <v>23</v>
      </c>
      <c r="AH7" s="252" t="s">
        <v>24</v>
      </c>
      <c r="AI7" s="252" t="s">
        <v>25</v>
      </c>
      <c r="AJ7" s="332" t="s">
        <v>26</v>
      </c>
      <c r="AK7" s="334"/>
      <c r="AL7" s="334"/>
      <c r="AM7" s="334"/>
      <c r="AN7" s="333"/>
      <c r="AO7" s="332" t="s">
        <v>27</v>
      </c>
      <c r="AP7" s="334"/>
      <c r="AQ7" s="333"/>
      <c r="AR7" s="252" t="s">
        <v>28</v>
      </c>
      <c r="AS7" s="28"/>
      <c r="AT7" s="13"/>
      <c r="AU7" s="13"/>
      <c r="AV7" s="13"/>
      <c r="AW7" s="13"/>
      <c r="AX7" s="13"/>
      <c r="AY7" s="13"/>
    </row>
    <row r="8" spans="2:51" x14ac:dyDescent="0.25">
      <c r="B8" s="335">
        <v>42233</v>
      </c>
      <c r="C8" s="336"/>
      <c r="D8" s="337" t="s">
        <v>29</v>
      </c>
      <c r="E8" s="338"/>
      <c r="F8" s="338"/>
      <c r="G8" s="339"/>
      <c r="H8" s="29"/>
      <c r="I8" s="337" t="s">
        <v>29</v>
      </c>
      <c r="J8" s="338"/>
      <c r="K8" s="339"/>
      <c r="L8" s="30"/>
      <c r="M8" s="30"/>
      <c r="N8" s="30"/>
      <c r="O8" s="29" t="s">
        <v>30</v>
      </c>
      <c r="P8" s="29" t="s">
        <v>30</v>
      </c>
      <c r="Q8" s="29" t="s">
        <v>31</v>
      </c>
      <c r="R8" s="29" t="s">
        <v>31</v>
      </c>
      <c r="S8" s="29" t="s">
        <v>30</v>
      </c>
      <c r="T8" s="29" t="s">
        <v>32</v>
      </c>
      <c r="U8" s="340" t="s">
        <v>33</v>
      </c>
      <c r="V8" s="340"/>
      <c r="W8" s="31" t="s">
        <v>133</v>
      </c>
      <c r="X8" s="341">
        <v>0</v>
      </c>
      <c r="Y8" s="342"/>
      <c r="Z8" s="343" t="s">
        <v>35</v>
      </c>
      <c r="AA8" s="344"/>
      <c r="AB8" s="341">
        <v>1185</v>
      </c>
      <c r="AC8" s="342"/>
      <c r="AD8" s="346">
        <v>800</v>
      </c>
      <c r="AE8" s="347"/>
      <c r="AF8" s="29"/>
      <c r="AG8" s="31">
        <f>AG34-AG10</f>
        <v>27780</v>
      </c>
      <c r="AH8" s="32"/>
      <c r="AI8" s="32"/>
      <c r="AJ8" s="29" t="s">
        <v>36</v>
      </c>
      <c r="AK8" s="29" t="s">
        <v>36</v>
      </c>
      <c r="AL8" s="29" t="s">
        <v>36</v>
      </c>
      <c r="AM8" s="29" t="s">
        <v>36</v>
      </c>
      <c r="AN8" s="29" t="s">
        <v>36</v>
      </c>
      <c r="AO8" s="29" t="s">
        <v>36</v>
      </c>
      <c r="AP8" s="29" t="s">
        <v>31</v>
      </c>
      <c r="AQ8" s="29" t="s">
        <v>31</v>
      </c>
      <c r="AR8" s="29" t="s">
        <v>37</v>
      </c>
      <c r="AS8" s="28"/>
      <c r="AV8" s="33" t="s">
        <v>38</v>
      </c>
    </row>
    <row r="9" spans="2:51" ht="60" x14ac:dyDescent="0.25">
      <c r="B9" s="348" t="s">
        <v>39</v>
      </c>
      <c r="C9" s="348"/>
      <c r="D9" s="349" t="s">
        <v>40</v>
      </c>
      <c r="E9" s="350"/>
      <c r="F9" s="351" t="s">
        <v>41</v>
      </c>
      <c r="G9" s="350"/>
      <c r="H9" s="352" t="s">
        <v>42</v>
      </c>
      <c r="I9" s="348" t="s">
        <v>43</v>
      </c>
      <c r="J9" s="348"/>
      <c r="K9" s="348"/>
      <c r="L9" s="252" t="s">
        <v>44</v>
      </c>
      <c r="M9" s="345" t="s">
        <v>45</v>
      </c>
      <c r="N9" s="34" t="s">
        <v>46</v>
      </c>
      <c r="O9" s="353" t="s">
        <v>47</v>
      </c>
      <c r="P9" s="353" t="s">
        <v>48</v>
      </c>
      <c r="Q9" s="35" t="s">
        <v>49</v>
      </c>
      <c r="R9" s="360" t="s">
        <v>50</v>
      </c>
      <c r="S9" s="361"/>
      <c r="T9" s="362"/>
      <c r="U9" s="250" t="s">
        <v>51</v>
      </c>
      <c r="V9" s="250" t="s">
        <v>52</v>
      </c>
      <c r="W9" s="348" t="s">
        <v>53</v>
      </c>
      <c r="X9" s="366" t="s">
        <v>54</v>
      </c>
      <c r="Y9" s="367"/>
      <c r="Z9" s="367"/>
      <c r="AA9" s="367"/>
      <c r="AB9" s="367"/>
      <c r="AC9" s="367"/>
      <c r="AD9" s="367"/>
      <c r="AE9" s="368"/>
      <c r="AF9" s="248" t="s">
        <v>55</v>
      </c>
      <c r="AG9" s="248" t="s">
        <v>56</v>
      </c>
      <c r="AH9" s="355" t="s">
        <v>57</v>
      </c>
      <c r="AI9" s="369" t="s">
        <v>58</v>
      </c>
      <c r="AJ9" s="250" t="s">
        <v>59</v>
      </c>
      <c r="AK9" s="250" t="s">
        <v>60</v>
      </c>
      <c r="AL9" s="250" t="s">
        <v>61</v>
      </c>
      <c r="AM9" s="250" t="s">
        <v>62</v>
      </c>
      <c r="AN9" s="250" t="s">
        <v>63</v>
      </c>
      <c r="AO9" s="250" t="s">
        <v>64</v>
      </c>
      <c r="AP9" s="250" t="s">
        <v>65</v>
      </c>
      <c r="AQ9" s="353" t="s">
        <v>66</v>
      </c>
      <c r="AR9" s="250" t="s">
        <v>67</v>
      </c>
      <c r="AS9" s="355" t="s">
        <v>68</v>
      </c>
      <c r="AV9" s="36" t="s">
        <v>69</v>
      </c>
      <c r="AW9" s="36" t="s">
        <v>70</v>
      </c>
      <c r="AY9" s="37" t="s">
        <v>71</v>
      </c>
    </row>
    <row r="10" spans="2:51" x14ac:dyDescent="0.25">
      <c r="B10" s="250" t="s">
        <v>72</v>
      </c>
      <c r="C10" s="250" t="s">
        <v>73</v>
      </c>
      <c r="D10" s="250" t="s">
        <v>74</v>
      </c>
      <c r="E10" s="250" t="s">
        <v>75</v>
      </c>
      <c r="F10" s="250" t="s">
        <v>74</v>
      </c>
      <c r="G10" s="250" t="s">
        <v>75</v>
      </c>
      <c r="H10" s="352"/>
      <c r="I10" s="250" t="s">
        <v>75</v>
      </c>
      <c r="J10" s="250" t="s">
        <v>75</v>
      </c>
      <c r="K10" s="250" t="s">
        <v>75</v>
      </c>
      <c r="L10" s="29" t="s">
        <v>29</v>
      </c>
      <c r="M10" s="345"/>
      <c r="N10" s="29" t="s">
        <v>29</v>
      </c>
      <c r="O10" s="354"/>
      <c r="P10" s="354"/>
      <c r="Q10" s="2">
        <f>'AUG 16'!Q34:Q34</f>
        <v>47996355</v>
      </c>
      <c r="R10" s="363"/>
      <c r="S10" s="364"/>
      <c r="T10" s="365"/>
      <c r="U10" s="250" t="s">
        <v>75</v>
      </c>
      <c r="V10" s="250" t="s">
        <v>75</v>
      </c>
      <c r="W10" s="348"/>
      <c r="X10" s="38" t="s">
        <v>76</v>
      </c>
      <c r="Y10" s="38" t="s">
        <v>77</v>
      </c>
      <c r="Z10" s="38" t="s">
        <v>78</v>
      </c>
      <c r="AA10" s="38" t="s">
        <v>79</v>
      </c>
      <c r="AB10" s="38" t="s">
        <v>80</v>
      </c>
      <c r="AC10" s="38" t="s">
        <v>81</v>
      </c>
      <c r="AD10" s="38" t="s">
        <v>82</v>
      </c>
      <c r="AE10" s="38" t="s">
        <v>83</v>
      </c>
      <c r="AF10" s="39"/>
      <c r="AG10" s="2">
        <f>'AUG 16'!AG34:AG34</f>
        <v>39566296</v>
      </c>
      <c r="AH10" s="355"/>
      <c r="AI10" s="370"/>
      <c r="AJ10" s="250" t="s">
        <v>84</v>
      </c>
      <c r="AK10" s="250" t="s">
        <v>84</v>
      </c>
      <c r="AL10" s="250" t="s">
        <v>84</v>
      </c>
      <c r="AM10" s="250" t="s">
        <v>84</v>
      </c>
      <c r="AN10" s="250" t="s">
        <v>84</v>
      </c>
      <c r="AO10" s="250" t="s">
        <v>84</v>
      </c>
      <c r="AP10" s="2">
        <f>'AUG 16'!AP34:AP34</f>
        <v>8965394</v>
      </c>
      <c r="AQ10" s="354"/>
      <c r="AR10" s="251" t="s">
        <v>85</v>
      </c>
      <c r="AS10" s="355"/>
      <c r="AV10" s="40" t="s">
        <v>86</v>
      </c>
      <c r="AW10" s="40" t="s">
        <v>87</v>
      </c>
      <c r="AY10" s="84" t="s">
        <v>126</v>
      </c>
    </row>
    <row r="11" spans="2:51" x14ac:dyDescent="0.25">
      <c r="B11" s="41">
        <v>2</v>
      </c>
      <c r="C11" s="41">
        <v>4.1666666666666664E-2</v>
      </c>
      <c r="D11" s="123">
        <v>9</v>
      </c>
      <c r="E11" s="42">
        <f>D11/1.42</f>
        <v>6.3380281690140849</v>
      </c>
      <c r="F11" s="110">
        <v>66</v>
      </c>
      <c r="G11" s="42">
        <f>F11/1.42</f>
        <v>46.478873239436624</v>
      </c>
      <c r="H11" s="43" t="s">
        <v>88</v>
      </c>
      <c r="I11" s="43">
        <f>J11-(2/1.42)</f>
        <v>41.549295774647888</v>
      </c>
      <c r="J11" s="44">
        <f>(F11-5)/1.42</f>
        <v>42.95774647887324</v>
      </c>
      <c r="K11" s="43">
        <f>J11+(6/1.42)</f>
        <v>47.183098591549296</v>
      </c>
      <c r="L11" s="45">
        <v>14</v>
      </c>
      <c r="M11" s="46" t="s">
        <v>89</v>
      </c>
      <c r="N11" s="46">
        <v>11.4</v>
      </c>
      <c r="O11" s="124">
        <v>134</v>
      </c>
      <c r="P11" s="124">
        <v>89</v>
      </c>
      <c r="Q11" s="124">
        <v>48000520</v>
      </c>
      <c r="R11" s="47">
        <f>IF(ISBLANK(Q11),"-",Q11-Q10)</f>
        <v>4165</v>
      </c>
      <c r="S11" s="48">
        <f>R11*24/1000</f>
        <v>99.96</v>
      </c>
      <c r="T11" s="48">
        <f>R11/1000</f>
        <v>4.165</v>
      </c>
      <c r="U11" s="125">
        <v>5.5</v>
      </c>
      <c r="V11" s="125">
        <f t="shared" ref="V11:V34" si="0">U11</f>
        <v>5.5</v>
      </c>
      <c r="W11" s="126" t="s">
        <v>125</v>
      </c>
      <c r="X11" s="128">
        <v>0</v>
      </c>
      <c r="Y11" s="128">
        <v>0</v>
      </c>
      <c r="Z11" s="128">
        <v>1117</v>
      </c>
      <c r="AA11" s="128">
        <v>0</v>
      </c>
      <c r="AB11" s="128">
        <v>1115</v>
      </c>
      <c r="AC11" s="49" t="s">
        <v>90</v>
      </c>
      <c r="AD11" s="49" t="s">
        <v>90</v>
      </c>
      <c r="AE11" s="49" t="s">
        <v>90</v>
      </c>
      <c r="AF11" s="127" t="s">
        <v>90</v>
      </c>
      <c r="AG11" s="127">
        <v>39567140</v>
      </c>
      <c r="AH11" s="50">
        <f>IF(ISBLANK(AG11),"-",AG11-AG10)</f>
        <v>844</v>
      </c>
      <c r="AI11" s="51">
        <f>AH11/T11</f>
        <v>202.64105642256902</v>
      </c>
      <c r="AJ11" s="108">
        <v>0</v>
      </c>
      <c r="AK11" s="108">
        <v>0</v>
      </c>
      <c r="AL11" s="108">
        <v>1</v>
      </c>
      <c r="AM11" s="108">
        <v>0</v>
      </c>
      <c r="AN11" s="108">
        <v>1</v>
      </c>
      <c r="AO11" s="108">
        <v>0.55000000000000004</v>
      </c>
      <c r="AP11" s="128">
        <v>8967075</v>
      </c>
      <c r="AQ11" s="128">
        <f t="shared" ref="AQ11:AQ34" si="1">AP11-AP10</f>
        <v>1681</v>
      </c>
      <c r="AR11" s="52"/>
      <c r="AS11" s="53" t="s">
        <v>113</v>
      </c>
      <c r="AV11" s="40" t="s">
        <v>88</v>
      </c>
      <c r="AW11" s="40" t="s">
        <v>91</v>
      </c>
      <c r="AY11" s="84" t="s">
        <v>131</v>
      </c>
    </row>
    <row r="12" spans="2:51" x14ac:dyDescent="0.25">
      <c r="B12" s="41">
        <v>2.0416666666666701</v>
      </c>
      <c r="C12" s="41">
        <v>8.3333333333333329E-2</v>
      </c>
      <c r="D12" s="123">
        <v>11</v>
      </c>
      <c r="E12" s="42">
        <f t="shared" ref="E12:E34" si="2">D12/1.42</f>
        <v>7.746478873239437</v>
      </c>
      <c r="F12" s="110">
        <v>66</v>
      </c>
      <c r="G12" s="42">
        <f t="shared" ref="G12:G34" si="3">F12/1.42</f>
        <v>46.478873239436624</v>
      </c>
      <c r="H12" s="43" t="s">
        <v>88</v>
      </c>
      <c r="I12" s="43">
        <f t="shared" ref="I12:I34" si="4">J12-(2/1.42)</f>
        <v>41.549295774647888</v>
      </c>
      <c r="J12" s="44">
        <f>(F12-5)/1.42</f>
        <v>42.95774647887324</v>
      </c>
      <c r="K12" s="43">
        <f>J12+(6/1.42)</f>
        <v>47.183098591549296</v>
      </c>
      <c r="L12" s="45">
        <v>14</v>
      </c>
      <c r="M12" s="46" t="s">
        <v>89</v>
      </c>
      <c r="N12" s="46">
        <v>11.2</v>
      </c>
      <c r="O12" s="124">
        <v>131</v>
      </c>
      <c r="P12" s="124">
        <v>92</v>
      </c>
      <c r="Q12" s="124">
        <v>48004344</v>
      </c>
      <c r="R12" s="47">
        <f t="shared" ref="R12:R34" si="5">IF(ISBLANK(Q12),"-",Q12-Q11)</f>
        <v>3824</v>
      </c>
      <c r="S12" s="48">
        <f t="shared" ref="S12:S34" si="6">R12*24/1000</f>
        <v>91.775999999999996</v>
      </c>
      <c r="T12" s="48">
        <f t="shared" ref="T12:T34" si="7">R12/1000</f>
        <v>3.8239999999999998</v>
      </c>
      <c r="U12" s="125">
        <v>7.3</v>
      </c>
      <c r="V12" s="125">
        <f t="shared" si="0"/>
        <v>7.3</v>
      </c>
      <c r="W12" s="126" t="s">
        <v>125</v>
      </c>
      <c r="X12" s="128">
        <v>0</v>
      </c>
      <c r="Y12" s="128">
        <v>0</v>
      </c>
      <c r="Z12" s="128">
        <v>1118</v>
      </c>
      <c r="AA12" s="128">
        <v>0</v>
      </c>
      <c r="AB12" s="128">
        <v>1116</v>
      </c>
      <c r="AC12" s="49" t="s">
        <v>90</v>
      </c>
      <c r="AD12" s="49" t="s">
        <v>90</v>
      </c>
      <c r="AE12" s="49" t="s">
        <v>90</v>
      </c>
      <c r="AF12" s="127" t="s">
        <v>90</v>
      </c>
      <c r="AG12" s="127">
        <v>39567888</v>
      </c>
      <c r="AH12" s="50">
        <f>IF(ISBLANK(AG12),"-",AG12-AG11)</f>
        <v>748</v>
      </c>
      <c r="AI12" s="51">
        <f t="shared" ref="AI12:AI34" si="8">AH12/T12</f>
        <v>195.60669456066947</v>
      </c>
      <c r="AJ12" s="108">
        <v>0</v>
      </c>
      <c r="AK12" s="108">
        <v>0</v>
      </c>
      <c r="AL12" s="108">
        <v>1</v>
      </c>
      <c r="AM12" s="108">
        <v>0</v>
      </c>
      <c r="AN12" s="108">
        <v>1</v>
      </c>
      <c r="AO12" s="108">
        <v>0.55000000000000004</v>
      </c>
      <c r="AP12" s="128">
        <v>8968735</v>
      </c>
      <c r="AQ12" s="128">
        <f t="shared" si="1"/>
        <v>1660</v>
      </c>
      <c r="AR12" s="54">
        <v>1.2</v>
      </c>
      <c r="AS12" s="53" t="s">
        <v>113</v>
      </c>
      <c r="AV12" s="40" t="s">
        <v>92</v>
      </c>
      <c r="AW12" s="40" t="s">
        <v>93</v>
      </c>
      <c r="AY12" s="84" t="s">
        <v>132</v>
      </c>
    </row>
    <row r="13" spans="2:51" x14ac:dyDescent="0.25">
      <c r="B13" s="41">
        <v>2.0833333333333299</v>
      </c>
      <c r="C13" s="41">
        <v>0.125</v>
      </c>
      <c r="D13" s="123">
        <v>12</v>
      </c>
      <c r="E13" s="42">
        <f t="shared" si="2"/>
        <v>8.4507042253521139</v>
      </c>
      <c r="F13" s="110">
        <v>66</v>
      </c>
      <c r="G13" s="42">
        <f t="shared" si="3"/>
        <v>46.478873239436624</v>
      </c>
      <c r="H13" s="43" t="s">
        <v>88</v>
      </c>
      <c r="I13" s="43">
        <f t="shared" si="4"/>
        <v>41.549295774647888</v>
      </c>
      <c r="J13" s="44">
        <f>(F13-5)/1.42</f>
        <v>42.95774647887324</v>
      </c>
      <c r="K13" s="43">
        <f>J13+(6/1.42)</f>
        <v>47.183098591549296</v>
      </c>
      <c r="L13" s="45">
        <v>14</v>
      </c>
      <c r="M13" s="46" t="s">
        <v>89</v>
      </c>
      <c r="N13" s="46">
        <v>11.2</v>
      </c>
      <c r="O13" s="124">
        <v>128</v>
      </c>
      <c r="P13" s="124">
        <v>90</v>
      </c>
      <c r="Q13" s="124">
        <v>48007710</v>
      </c>
      <c r="R13" s="47">
        <f t="shared" si="5"/>
        <v>3366</v>
      </c>
      <c r="S13" s="48">
        <f t="shared" si="6"/>
        <v>80.784000000000006</v>
      </c>
      <c r="T13" s="48">
        <f t="shared" si="7"/>
        <v>3.3660000000000001</v>
      </c>
      <c r="U13" s="125">
        <v>8.6999999999999993</v>
      </c>
      <c r="V13" s="125">
        <f t="shared" si="0"/>
        <v>8.6999999999999993</v>
      </c>
      <c r="W13" s="126" t="s">
        <v>125</v>
      </c>
      <c r="X13" s="128">
        <v>0</v>
      </c>
      <c r="Y13" s="128">
        <v>0</v>
      </c>
      <c r="Z13" s="128">
        <v>1087</v>
      </c>
      <c r="AA13" s="128">
        <v>0</v>
      </c>
      <c r="AB13" s="128">
        <v>1096</v>
      </c>
      <c r="AC13" s="49" t="s">
        <v>90</v>
      </c>
      <c r="AD13" s="49" t="s">
        <v>90</v>
      </c>
      <c r="AE13" s="49" t="s">
        <v>90</v>
      </c>
      <c r="AF13" s="127" t="s">
        <v>90</v>
      </c>
      <c r="AG13" s="127">
        <v>39568524</v>
      </c>
      <c r="AH13" s="50">
        <f>IF(ISBLANK(AG13),"-",AG13-AG12)</f>
        <v>636</v>
      </c>
      <c r="AI13" s="51">
        <f t="shared" si="8"/>
        <v>188.94830659536541</v>
      </c>
      <c r="AJ13" s="108">
        <v>0</v>
      </c>
      <c r="AK13" s="108">
        <v>0</v>
      </c>
      <c r="AL13" s="108">
        <v>1</v>
      </c>
      <c r="AM13" s="108">
        <v>0</v>
      </c>
      <c r="AN13" s="108">
        <v>1</v>
      </c>
      <c r="AO13" s="108">
        <v>0.55000000000000004</v>
      </c>
      <c r="AP13" s="128">
        <v>8970136</v>
      </c>
      <c r="AQ13" s="128">
        <f t="shared" si="1"/>
        <v>1401</v>
      </c>
      <c r="AR13" s="52"/>
      <c r="AS13" s="53" t="s">
        <v>113</v>
      </c>
      <c r="AV13" s="40" t="s">
        <v>94</v>
      </c>
      <c r="AW13" s="40" t="s">
        <v>95</v>
      </c>
      <c r="AY13" s="84" t="s">
        <v>129</v>
      </c>
    </row>
    <row r="14" spans="2:51" x14ac:dyDescent="0.25">
      <c r="B14" s="41">
        <v>2.125</v>
      </c>
      <c r="C14" s="41">
        <v>0.16666666666666699</v>
      </c>
      <c r="D14" s="123">
        <v>17</v>
      </c>
      <c r="E14" s="42">
        <f t="shared" si="2"/>
        <v>11.971830985915494</v>
      </c>
      <c r="F14" s="110">
        <v>66</v>
      </c>
      <c r="G14" s="42">
        <f t="shared" si="3"/>
        <v>46.478873239436624</v>
      </c>
      <c r="H14" s="43" t="s">
        <v>88</v>
      </c>
      <c r="I14" s="43">
        <f t="shared" si="4"/>
        <v>41.549295774647888</v>
      </c>
      <c r="J14" s="44">
        <f>(F14-5)/1.42</f>
        <v>42.95774647887324</v>
      </c>
      <c r="K14" s="43">
        <f>J14+(6/1.42)</f>
        <v>47.183098591549296</v>
      </c>
      <c r="L14" s="45">
        <v>14</v>
      </c>
      <c r="M14" s="46" t="s">
        <v>89</v>
      </c>
      <c r="N14" s="46">
        <v>12.8</v>
      </c>
      <c r="O14" s="124">
        <v>94</v>
      </c>
      <c r="P14" s="124">
        <v>92</v>
      </c>
      <c r="Q14" s="124">
        <v>48011553</v>
      </c>
      <c r="R14" s="47">
        <f t="shared" si="5"/>
        <v>3843</v>
      </c>
      <c r="S14" s="48">
        <f t="shared" si="6"/>
        <v>92.231999999999999</v>
      </c>
      <c r="T14" s="48">
        <f t="shared" si="7"/>
        <v>3.843</v>
      </c>
      <c r="U14" s="125">
        <v>9.6999999999999993</v>
      </c>
      <c r="V14" s="125">
        <f t="shared" si="0"/>
        <v>9.6999999999999993</v>
      </c>
      <c r="W14" s="126" t="s">
        <v>125</v>
      </c>
      <c r="X14" s="128">
        <v>0</v>
      </c>
      <c r="Y14" s="128">
        <v>0</v>
      </c>
      <c r="Z14" s="128">
        <v>1057</v>
      </c>
      <c r="AA14" s="128">
        <v>0</v>
      </c>
      <c r="AB14" s="128">
        <v>1056</v>
      </c>
      <c r="AC14" s="49" t="s">
        <v>90</v>
      </c>
      <c r="AD14" s="49" t="s">
        <v>90</v>
      </c>
      <c r="AE14" s="49" t="s">
        <v>90</v>
      </c>
      <c r="AF14" s="127" t="s">
        <v>90</v>
      </c>
      <c r="AG14" s="127">
        <v>39569216</v>
      </c>
      <c r="AH14" s="50">
        <f t="shared" ref="AH14:AH34" si="9">IF(ISBLANK(AG14),"-",AG14-AG13)</f>
        <v>692</v>
      </c>
      <c r="AI14" s="51">
        <f t="shared" si="8"/>
        <v>180.06765547749154</v>
      </c>
      <c r="AJ14" s="108">
        <v>0</v>
      </c>
      <c r="AK14" s="108">
        <v>0</v>
      </c>
      <c r="AL14" s="108">
        <v>1</v>
      </c>
      <c r="AM14" s="108">
        <v>0</v>
      </c>
      <c r="AN14" s="108">
        <v>1</v>
      </c>
      <c r="AO14" s="108">
        <v>0.55000000000000004</v>
      </c>
      <c r="AP14" s="128">
        <v>8970900</v>
      </c>
      <c r="AQ14" s="128">
        <f t="shared" si="1"/>
        <v>764</v>
      </c>
      <c r="AR14" s="52"/>
      <c r="AS14" s="53" t="s">
        <v>113</v>
      </c>
      <c r="AT14" s="55"/>
      <c r="AV14" s="40" t="s">
        <v>96</v>
      </c>
      <c r="AW14" s="40" t="s">
        <v>97</v>
      </c>
    </row>
    <row r="15" spans="2:51" x14ac:dyDescent="0.25">
      <c r="B15" s="41">
        <v>2.1666666666666701</v>
      </c>
      <c r="C15" s="41">
        <v>0.20833333333333301</v>
      </c>
      <c r="D15" s="123">
        <v>17</v>
      </c>
      <c r="E15" s="42">
        <f t="shared" si="2"/>
        <v>11.971830985915494</v>
      </c>
      <c r="F15" s="110">
        <v>66</v>
      </c>
      <c r="G15" s="42">
        <f t="shared" si="3"/>
        <v>46.478873239436624</v>
      </c>
      <c r="H15" s="43" t="s">
        <v>88</v>
      </c>
      <c r="I15" s="43">
        <f t="shared" si="4"/>
        <v>41.549295774647888</v>
      </c>
      <c r="J15" s="44">
        <f>(F15-5)/1.42</f>
        <v>42.95774647887324</v>
      </c>
      <c r="K15" s="43">
        <f>J15+(6/1.42)</f>
        <v>47.183098591549296</v>
      </c>
      <c r="L15" s="45">
        <v>18</v>
      </c>
      <c r="M15" s="46" t="s">
        <v>89</v>
      </c>
      <c r="N15" s="46">
        <v>13.1</v>
      </c>
      <c r="O15" s="124">
        <v>105</v>
      </c>
      <c r="P15" s="124">
        <v>101</v>
      </c>
      <c r="Q15" s="124">
        <v>48015597</v>
      </c>
      <c r="R15" s="47">
        <f t="shared" si="5"/>
        <v>4044</v>
      </c>
      <c r="S15" s="48">
        <f t="shared" si="6"/>
        <v>97.055999999999997</v>
      </c>
      <c r="T15" s="48">
        <f t="shared" si="7"/>
        <v>4.0439999999999996</v>
      </c>
      <c r="U15" s="125">
        <v>9.6999999999999993</v>
      </c>
      <c r="V15" s="125">
        <f t="shared" si="0"/>
        <v>9.6999999999999993</v>
      </c>
      <c r="W15" s="126" t="s">
        <v>125</v>
      </c>
      <c r="X15" s="128">
        <v>0</v>
      </c>
      <c r="Y15" s="128">
        <v>0</v>
      </c>
      <c r="Z15" s="128">
        <v>1057</v>
      </c>
      <c r="AA15" s="128">
        <v>0</v>
      </c>
      <c r="AB15" s="128">
        <v>1056</v>
      </c>
      <c r="AC15" s="49" t="s">
        <v>90</v>
      </c>
      <c r="AD15" s="49" t="s">
        <v>90</v>
      </c>
      <c r="AE15" s="49" t="s">
        <v>90</v>
      </c>
      <c r="AF15" s="127" t="s">
        <v>90</v>
      </c>
      <c r="AG15" s="127">
        <v>39569860</v>
      </c>
      <c r="AH15" s="50">
        <f t="shared" si="9"/>
        <v>644</v>
      </c>
      <c r="AI15" s="51">
        <f t="shared" si="8"/>
        <v>159.24826904055394</v>
      </c>
      <c r="AJ15" s="108">
        <v>0</v>
      </c>
      <c r="AK15" s="108">
        <v>0</v>
      </c>
      <c r="AL15" s="108">
        <v>1</v>
      </c>
      <c r="AM15" s="108">
        <v>0</v>
      </c>
      <c r="AN15" s="108">
        <v>1</v>
      </c>
      <c r="AO15" s="108">
        <v>0</v>
      </c>
      <c r="AP15" s="128">
        <v>8970900</v>
      </c>
      <c r="AQ15" s="128">
        <f t="shared" si="1"/>
        <v>0</v>
      </c>
      <c r="AR15" s="52"/>
      <c r="AS15" s="53" t="s">
        <v>113</v>
      </c>
      <c r="AV15" s="40" t="s">
        <v>98</v>
      </c>
      <c r="AW15" s="40" t="s">
        <v>99</v>
      </c>
      <c r="AY15" s="107"/>
    </row>
    <row r="16" spans="2:51" x14ac:dyDescent="0.25">
      <c r="B16" s="41">
        <v>2.2083333333333299</v>
      </c>
      <c r="C16" s="41">
        <v>0.25</v>
      </c>
      <c r="D16" s="123">
        <v>12</v>
      </c>
      <c r="E16" s="42">
        <f t="shared" si="2"/>
        <v>8.4507042253521139</v>
      </c>
      <c r="F16" s="93">
        <v>75</v>
      </c>
      <c r="G16" s="42">
        <f t="shared" si="3"/>
        <v>52.816901408450704</v>
      </c>
      <c r="H16" s="43" t="s">
        <v>88</v>
      </c>
      <c r="I16" s="43">
        <f t="shared" si="4"/>
        <v>51.408450704225352</v>
      </c>
      <c r="J16" s="44">
        <f t="shared" ref="J16:J25" si="10">F16/1.42</f>
        <v>52.816901408450704</v>
      </c>
      <c r="K16" s="43">
        <f>J16+1.42</f>
        <v>54.236901408450706</v>
      </c>
      <c r="L16" s="45">
        <v>19</v>
      </c>
      <c r="M16" s="46" t="s">
        <v>100</v>
      </c>
      <c r="N16" s="46">
        <v>13.1</v>
      </c>
      <c r="O16" s="124">
        <v>122</v>
      </c>
      <c r="P16" s="124">
        <v>118</v>
      </c>
      <c r="Q16" s="124">
        <v>48020586</v>
      </c>
      <c r="R16" s="47">
        <f t="shared" si="5"/>
        <v>4989</v>
      </c>
      <c r="S16" s="48">
        <f t="shared" si="6"/>
        <v>119.736</v>
      </c>
      <c r="T16" s="48">
        <f t="shared" si="7"/>
        <v>4.9889999999999999</v>
      </c>
      <c r="U16" s="125">
        <v>9.6999999999999993</v>
      </c>
      <c r="V16" s="125">
        <f t="shared" si="0"/>
        <v>9.6999999999999993</v>
      </c>
      <c r="W16" s="126" t="s">
        <v>125</v>
      </c>
      <c r="X16" s="128">
        <v>0</v>
      </c>
      <c r="Y16" s="128">
        <v>0</v>
      </c>
      <c r="Z16" s="128">
        <v>1188</v>
      </c>
      <c r="AA16" s="128">
        <v>0</v>
      </c>
      <c r="AB16" s="128">
        <v>1188</v>
      </c>
      <c r="AC16" s="49" t="s">
        <v>90</v>
      </c>
      <c r="AD16" s="49" t="s">
        <v>90</v>
      </c>
      <c r="AE16" s="49" t="s">
        <v>90</v>
      </c>
      <c r="AF16" s="127" t="s">
        <v>90</v>
      </c>
      <c r="AG16" s="127">
        <v>39570804</v>
      </c>
      <c r="AH16" s="50">
        <f t="shared" si="9"/>
        <v>944</v>
      </c>
      <c r="AI16" s="51">
        <f t="shared" si="8"/>
        <v>189.21627580677492</v>
      </c>
      <c r="AJ16" s="108">
        <v>0</v>
      </c>
      <c r="AK16" s="108">
        <v>0</v>
      </c>
      <c r="AL16" s="108">
        <v>1</v>
      </c>
      <c r="AM16" s="108">
        <v>0</v>
      </c>
      <c r="AN16" s="108">
        <v>1</v>
      </c>
      <c r="AO16" s="108">
        <v>0</v>
      </c>
      <c r="AP16" s="128">
        <v>8970900</v>
      </c>
      <c r="AQ16" s="128">
        <f t="shared" si="1"/>
        <v>0</v>
      </c>
      <c r="AR16" s="54">
        <v>1.03</v>
      </c>
      <c r="AS16" s="53" t="s">
        <v>101</v>
      </c>
      <c r="AV16" s="40" t="s">
        <v>102</v>
      </c>
      <c r="AW16" s="40" t="s">
        <v>103</v>
      </c>
      <c r="AY16" s="107"/>
    </row>
    <row r="17" spans="1:51" x14ac:dyDescent="0.25">
      <c r="B17" s="41">
        <v>2.25</v>
      </c>
      <c r="C17" s="41">
        <v>0.29166666666666702</v>
      </c>
      <c r="D17" s="123">
        <v>8</v>
      </c>
      <c r="E17" s="42">
        <f t="shared" si="2"/>
        <v>5.6338028169014089</v>
      </c>
      <c r="F17" s="93">
        <v>83</v>
      </c>
      <c r="G17" s="42">
        <f t="shared" si="3"/>
        <v>58.450704225352112</v>
      </c>
      <c r="H17" s="43" t="s">
        <v>88</v>
      </c>
      <c r="I17" s="43">
        <f t="shared" si="4"/>
        <v>57.04225352112676</v>
      </c>
      <c r="J17" s="44">
        <f t="shared" si="10"/>
        <v>58.450704225352112</v>
      </c>
      <c r="K17" s="43">
        <f t="shared" ref="K17:K22" si="11">J17+1.42</f>
        <v>59.870704225352114</v>
      </c>
      <c r="L17" s="45">
        <v>19</v>
      </c>
      <c r="M17" s="46" t="s">
        <v>100</v>
      </c>
      <c r="N17" s="46">
        <v>16.7</v>
      </c>
      <c r="O17" s="124">
        <v>132</v>
      </c>
      <c r="P17" s="124">
        <v>141</v>
      </c>
      <c r="Q17" s="124">
        <v>48026748</v>
      </c>
      <c r="R17" s="47">
        <f t="shared" si="5"/>
        <v>6162</v>
      </c>
      <c r="S17" s="48">
        <f t="shared" si="6"/>
        <v>147.88800000000001</v>
      </c>
      <c r="T17" s="48">
        <f t="shared" si="7"/>
        <v>6.1619999999999999</v>
      </c>
      <c r="U17" s="125">
        <v>9</v>
      </c>
      <c r="V17" s="125">
        <f t="shared" si="0"/>
        <v>9</v>
      </c>
      <c r="W17" s="126" t="s">
        <v>133</v>
      </c>
      <c r="X17" s="128">
        <v>0</v>
      </c>
      <c r="Y17" s="128">
        <v>1087</v>
      </c>
      <c r="Z17" s="128">
        <v>1188</v>
      </c>
      <c r="AA17" s="128">
        <v>1185</v>
      </c>
      <c r="AB17" s="128">
        <v>1188</v>
      </c>
      <c r="AC17" s="49" t="s">
        <v>90</v>
      </c>
      <c r="AD17" s="49" t="s">
        <v>90</v>
      </c>
      <c r="AE17" s="49" t="s">
        <v>90</v>
      </c>
      <c r="AF17" s="127" t="s">
        <v>90</v>
      </c>
      <c r="AG17" s="127">
        <v>39572180</v>
      </c>
      <c r="AH17" s="50">
        <f t="shared" si="9"/>
        <v>1376</v>
      </c>
      <c r="AI17" s="51">
        <f t="shared" si="8"/>
        <v>223.30412203829925</v>
      </c>
      <c r="AJ17" s="108">
        <v>0</v>
      </c>
      <c r="AK17" s="108">
        <v>1</v>
      </c>
      <c r="AL17" s="108">
        <v>1</v>
      </c>
      <c r="AM17" s="108">
        <v>1</v>
      </c>
      <c r="AN17" s="108">
        <v>1</v>
      </c>
      <c r="AO17" s="108">
        <v>0</v>
      </c>
      <c r="AP17" s="128">
        <v>8970900</v>
      </c>
      <c r="AQ17" s="128">
        <f t="shared" si="1"/>
        <v>0</v>
      </c>
      <c r="AR17" s="52"/>
      <c r="AS17" s="53" t="s">
        <v>101</v>
      </c>
      <c r="AT17" s="55"/>
      <c r="AV17" s="40" t="s">
        <v>104</v>
      </c>
      <c r="AW17" s="40" t="s">
        <v>105</v>
      </c>
      <c r="AY17" s="111"/>
    </row>
    <row r="18" spans="1:51" x14ac:dyDescent="0.25">
      <c r="B18" s="41">
        <v>2.2916666666666701</v>
      </c>
      <c r="C18" s="41">
        <v>0.33333333333333298</v>
      </c>
      <c r="D18" s="123">
        <v>8</v>
      </c>
      <c r="E18" s="42">
        <f t="shared" si="2"/>
        <v>5.6338028169014089</v>
      </c>
      <c r="F18" s="93">
        <v>83</v>
      </c>
      <c r="G18" s="42">
        <f t="shared" si="3"/>
        <v>58.450704225352112</v>
      </c>
      <c r="H18" s="43" t="s">
        <v>88</v>
      </c>
      <c r="I18" s="43">
        <f t="shared" si="4"/>
        <v>57.04225352112676</v>
      </c>
      <c r="J18" s="44">
        <f t="shared" si="10"/>
        <v>58.450704225352112</v>
      </c>
      <c r="K18" s="43">
        <f t="shared" si="11"/>
        <v>59.870704225352114</v>
      </c>
      <c r="L18" s="45">
        <v>19</v>
      </c>
      <c r="M18" s="46" t="s">
        <v>100</v>
      </c>
      <c r="N18" s="46">
        <v>17.3</v>
      </c>
      <c r="O18" s="124">
        <v>133</v>
      </c>
      <c r="P18" s="124">
        <v>153</v>
      </c>
      <c r="Q18" s="124">
        <v>48032977</v>
      </c>
      <c r="R18" s="47">
        <f t="shared" si="5"/>
        <v>6229</v>
      </c>
      <c r="S18" s="48">
        <f t="shared" si="6"/>
        <v>149.49600000000001</v>
      </c>
      <c r="T18" s="48">
        <f t="shared" si="7"/>
        <v>6.2290000000000001</v>
      </c>
      <c r="U18" s="125">
        <v>8.1</v>
      </c>
      <c r="V18" s="125">
        <f t="shared" si="0"/>
        <v>8.1</v>
      </c>
      <c r="W18" s="126" t="s">
        <v>133</v>
      </c>
      <c r="X18" s="128">
        <v>0</v>
      </c>
      <c r="Y18" s="128">
        <v>1157</v>
      </c>
      <c r="Z18" s="128">
        <v>1188</v>
      </c>
      <c r="AA18" s="128">
        <v>1185</v>
      </c>
      <c r="AB18" s="128">
        <v>1188</v>
      </c>
      <c r="AC18" s="49" t="s">
        <v>90</v>
      </c>
      <c r="AD18" s="49" t="s">
        <v>90</v>
      </c>
      <c r="AE18" s="49" t="s">
        <v>90</v>
      </c>
      <c r="AF18" s="127" t="s">
        <v>90</v>
      </c>
      <c r="AG18" s="127">
        <v>39573588</v>
      </c>
      <c r="AH18" s="50">
        <f t="shared" si="9"/>
        <v>1408</v>
      </c>
      <c r="AI18" s="51">
        <f t="shared" si="8"/>
        <v>226.03949269545674</v>
      </c>
      <c r="AJ18" s="108">
        <v>0</v>
      </c>
      <c r="AK18" s="108">
        <v>1</v>
      </c>
      <c r="AL18" s="108">
        <v>1</v>
      </c>
      <c r="AM18" s="108">
        <v>1</v>
      </c>
      <c r="AN18" s="108">
        <v>1</v>
      </c>
      <c r="AO18" s="108">
        <v>0</v>
      </c>
      <c r="AP18" s="128">
        <v>8970900</v>
      </c>
      <c r="AQ18" s="128">
        <f t="shared" si="1"/>
        <v>0</v>
      </c>
      <c r="AR18" s="52"/>
      <c r="AS18" s="53" t="s">
        <v>101</v>
      </c>
      <c r="AV18" s="40" t="s">
        <v>106</v>
      </c>
      <c r="AW18" s="40" t="s">
        <v>107</v>
      </c>
      <c r="AY18" s="111"/>
    </row>
    <row r="19" spans="1:51" x14ac:dyDescent="0.25">
      <c r="B19" s="41">
        <v>2.3333333333333299</v>
      </c>
      <c r="C19" s="41">
        <v>0.375</v>
      </c>
      <c r="D19" s="123">
        <v>8</v>
      </c>
      <c r="E19" s="42">
        <f t="shared" si="2"/>
        <v>5.6338028169014089</v>
      </c>
      <c r="F19" s="93">
        <v>81</v>
      </c>
      <c r="G19" s="42">
        <f t="shared" si="3"/>
        <v>57.04225352112676</v>
      </c>
      <c r="H19" s="43" t="s">
        <v>88</v>
      </c>
      <c r="I19" s="43">
        <f t="shared" si="4"/>
        <v>55.633802816901408</v>
      </c>
      <c r="J19" s="44">
        <f t="shared" si="10"/>
        <v>57.04225352112676</v>
      </c>
      <c r="K19" s="43">
        <f t="shared" si="11"/>
        <v>58.462253521126762</v>
      </c>
      <c r="L19" s="45">
        <v>19</v>
      </c>
      <c r="M19" s="46" t="s">
        <v>100</v>
      </c>
      <c r="N19" s="46">
        <v>18.399999999999999</v>
      </c>
      <c r="O19" s="124">
        <v>130</v>
      </c>
      <c r="P19" s="124">
        <v>146</v>
      </c>
      <c r="Q19" s="124">
        <v>48039328</v>
      </c>
      <c r="R19" s="47">
        <f t="shared" si="5"/>
        <v>6351</v>
      </c>
      <c r="S19" s="48">
        <f t="shared" si="6"/>
        <v>152.42400000000001</v>
      </c>
      <c r="T19" s="48">
        <f t="shared" si="7"/>
        <v>6.351</v>
      </c>
      <c r="U19" s="125">
        <v>7.2</v>
      </c>
      <c r="V19" s="125">
        <f t="shared" si="0"/>
        <v>7.2</v>
      </c>
      <c r="W19" s="126" t="s">
        <v>133</v>
      </c>
      <c r="X19" s="128">
        <v>0</v>
      </c>
      <c r="Y19" s="128">
        <v>1188</v>
      </c>
      <c r="Z19" s="128">
        <v>1188</v>
      </c>
      <c r="AA19" s="128">
        <v>1185</v>
      </c>
      <c r="AB19" s="128">
        <v>1188</v>
      </c>
      <c r="AC19" s="49" t="s">
        <v>90</v>
      </c>
      <c r="AD19" s="49" t="s">
        <v>90</v>
      </c>
      <c r="AE19" s="49" t="s">
        <v>90</v>
      </c>
      <c r="AF19" s="127" t="s">
        <v>90</v>
      </c>
      <c r="AG19" s="127">
        <v>39575036</v>
      </c>
      <c r="AH19" s="50">
        <f t="shared" si="9"/>
        <v>1448</v>
      </c>
      <c r="AI19" s="51">
        <f t="shared" si="8"/>
        <v>227.99559124547315</v>
      </c>
      <c r="AJ19" s="108">
        <v>0</v>
      </c>
      <c r="AK19" s="108">
        <v>1</v>
      </c>
      <c r="AL19" s="108">
        <v>1</v>
      </c>
      <c r="AM19" s="108">
        <v>1</v>
      </c>
      <c r="AN19" s="108">
        <v>1</v>
      </c>
      <c r="AO19" s="108">
        <v>0</v>
      </c>
      <c r="AP19" s="128">
        <v>8970900</v>
      </c>
      <c r="AQ19" s="128">
        <f t="shared" si="1"/>
        <v>0</v>
      </c>
      <c r="AR19" s="52"/>
      <c r="AS19" s="53" t="s">
        <v>101</v>
      </c>
      <c r="AV19" s="40" t="s">
        <v>108</v>
      </c>
      <c r="AW19" s="40" t="s">
        <v>109</v>
      </c>
      <c r="AY19" s="111"/>
    </row>
    <row r="20" spans="1:51" x14ac:dyDescent="0.25">
      <c r="B20" s="41">
        <v>2.375</v>
      </c>
      <c r="C20" s="41">
        <v>0.41666666666666669</v>
      </c>
      <c r="D20" s="123">
        <v>5</v>
      </c>
      <c r="E20" s="42">
        <f t="shared" si="2"/>
        <v>3.5211267605633805</v>
      </c>
      <c r="F20" s="93">
        <v>78</v>
      </c>
      <c r="G20" s="42">
        <f t="shared" si="3"/>
        <v>54.929577464788736</v>
      </c>
      <c r="H20" s="43" t="s">
        <v>88</v>
      </c>
      <c r="I20" s="43">
        <f t="shared" si="4"/>
        <v>53.521126760563384</v>
      </c>
      <c r="J20" s="44">
        <f t="shared" si="10"/>
        <v>54.929577464788736</v>
      </c>
      <c r="K20" s="43">
        <f t="shared" si="11"/>
        <v>56.349577464788737</v>
      </c>
      <c r="L20" s="45">
        <v>19</v>
      </c>
      <c r="M20" s="46" t="s">
        <v>100</v>
      </c>
      <c r="N20" s="46">
        <v>17.7</v>
      </c>
      <c r="O20" s="124">
        <v>126</v>
      </c>
      <c r="P20" s="124">
        <v>149</v>
      </c>
      <c r="Q20" s="124">
        <v>48045685</v>
      </c>
      <c r="R20" s="47">
        <f t="shared" si="5"/>
        <v>6357</v>
      </c>
      <c r="S20" s="48">
        <f t="shared" si="6"/>
        <v>152.56800000000001</v>
      </c>
      <c r="T20" s="48">
        <f t="shared" si="7"/>
        <v>6.3570000000000002</v>
      </c>
      <c r="U20" s="125">
        <v>6</v>
      </c>
      <c r="V20" s="125">
        <v>7</v>
      </c>
      <c r="W20" s="126" t="s">
        <v>133</v>
      </c>
      <c r="X20" s="128">
        <v>0</v>
      </c>
      <c r="Y20" s="128">
        <v>1188</v>
      </c>
      <c r="Z20" s="128">
        <v>1188</v>
      </c>
      <c r="AA20" s="128">
        <v>1185</v>
      </c>
      <c r="AB20" s="128">
        <v>1188</v>
      </c>
      <c r="AC20" s="49" t="s">
        <v>90</v>
      </c>
      <c r="AD20" s="49" t="s">
        <v>90</v>
      </c>
      <c r="AE20" s="49" t="s">
        <v>90</v>
      </c>
      <c r="AF20" s="127" t="s">
        <v>90</v>
      </c>
      <c r="AG20" s="127">
        <v>39576508</v>
      </c>
      <c r="AH20" s="50">
        <f t="shared" si="9"/>
        <v>1472</v>
      </c>
      <c r="AI20" s="51">
        <f t="shared" si="8"/>
        <v>231.55576529809659</v>
      </c>
      <c r="AJ20" s="108">
        <v>0</v>
      </c>
      <c r="AK20" s="108">
        <v>1</v>
      </c>
      <c r="AL20" s="108">
        <v>1</v>
      </c>
      <c r="AM20" s="108">
        <v>1</v>
      </c>
      <c r="AN20" s="108">
        <v>1</v>
      </c>
      <c r="AO20" s="108">
        <v>0</v>
      </c>
      <c r="AP20" s="128">
        <v>8970900</v>
      </c>
      <c r="AQ20" s="128">
        <f t="shared" si="1"/>
        <v>0</v>
      </c>
      <c r="AR20" s="54">
        <v>0.97</v>
      </c>
      <c r="AS20" s="53" t="s">
        <v>101</v>
      </c>
      <c r="AY20" s="111"/>
    </row>
    <row r="21" spans="1:51" x14ac:dyDescent="0.25">
      <c r="B21" s="41">
        <v>2.4166666666666701</v>
      </c>
      <c r="C21" s="41">
        <v>0.45833333333333298</v>
      </c>
      <c r="D21" s="123">
        <v>5</v>
      </c>
      <c r="E21" s="42">
        <f t="shared" si="2"/>
        <v>3.5211267605633805</v>
      </c>
      <c r="F21" s="93">
        <v>78</v>
      </c>
      <c r="G21" s="42">
        <f t="shared" si="3"/>
        <v>54.929577464788736</v>
      </c>
      <c r="H21" s="43" t="s">
        <v>88</v>
      </c>
      <c r="I21" s="43">
        <f t="shared" si="4"/>
        <v>53.521126760563384</v>
      </c>
      <c r="J21" s="44">
        <f t="shared" si="10"/>
        <v>54.929577464788736</v>
      </c>
      <c r="K21" s="43">
        <f t="shared" si="11"/>
        <v>56.349577464788737</v>
      </c>
      <c r="L21" s="45">
        <v>19</v>
      </c>
      <c r="M21" s="46" t="s">
        <v>100</v>
      </c>
      <c r="N21" s="46">
        <v>17.7</v>
      </c>
      <c r="O21" s="124">
        <v>126</v>
      </c>
      <c r="P21" s="124">
        <v>145</v>
      </c>
      <c r="Q21" s="124">
        <v>48051713</v>
      </c>
      <c r="R21" s="47">
        <f t="shared" si="5"/>
        <v>6028</v>
      </c>
      <c r="S21" s="48">
        <f t="shared" si="6"/>
        <v>144.672</v>
      </c>
      <c r="T21" s="48">
        <f t="shared" si="7"/>
        <v>6.0279999999999996</v>
      </c>
      <c r="U21" s="125">
        <v>5</v>
      </c>
      <c r="V21" s="125">
        <v>6.9</v>
      </c>
      <c r="W21" s="126" t="s">
        <v>133</v>
      </c>
      <c r="X21" s="128">
        <v>0</v>
      </c>
      <c r="Y21" s="128">
        <v>1188</v>
      </c>
      <c r="Z21" s="128">
        <v>1188</v>
      </c>
      <c r="AA21" s="128">
        <v>1185</v>
      </c>
      <c r="AB21" s="128">
        <v>1188</v>
      </c>
      <c r="AC21" s="49" t="s">
        <v>90</v>
      </c>
      <c r="AD21" s="49" t="s">
        <v>90</v>
      </c>
      <c r="AE21" s="49" t="s">
        <v>90</v>
      </c>
      <c r="AF21" s="127" t="s">
        <v>90</v>
      </c>
      <c r="AG21" s="127">
        <v>39577912</v>
      </c>
      <c r="AH21" s="50">
        <f t="shared" si="9"/>
        <v>1404</v>
      </c>
      <c r="AI21" s="51">
        <f t="shared" si="8"/>
        <v>232.91307232913073</v>
      </c>
      <c r="AJ21" s="108">
        <v>0</v>
      </c>
      <c r="AK21" s="108">
        <v>1</v>
      </c>
      <c r="AL21" s="108">
        <v>1</v>
      </c>
      <c r="AM21" s="108">
        <v>1</v>
      </c>
      <c r="AN21" s="108">
        <v>1</v>
      </c>
      <c r="AO21" s="108">
        <v>0</v>
      </c>
      <c r="AP21" s="128">
        <v>8970900</v>
      </c>
      <c r="AQ21" s="128">
        <f t="shared" si="1"/>
        <v>0</v>
      </c>
      <c r="AR21" s="52"/>
      <c r="AS21" s="53" t="s">
        <v>101</v>
      </c>
      <c r="AY21" s="111"/>
    </row>
    <row r="22" spans="1:51" x14ac:dyDescent="0.25">
      <c r="B22" s="41">
        <v>2.4583333333333299</v>
      </c>
      <c r="C22" s="41">
        <v>0.5</v>
      </c>
      <c r="D22" s="123">
        <v>7</v>
      </c>
      <c r="E22" s="42">
        <f t="shared" si="2"/>
        <v>4.9295774647887329</v>
      </c>
      <c r="F22" s="93">
        <v>80</v>
      </c>
      <c r="G22" s="42">
        <f t="shared" si="3"/>
        <v>56.338028169014088</v>
      </c>
      <c r="H22" s="43" t="s">
        <v>88</v>
      </c>
      <c r="I22" s="43">
        <f t="shared" si="4"/>
        <v>54.929577464788736</v>
      </c>
      <c r="J22" s="44">
        <f t="shared" si="10"/>
        <v>56.338028169014088</v>
      </c>
      <c r="K22" s="43">
        <f t="shared" si="11"/>
        <v>57.758028169014089</v>
      </c>
      <c r="L22" s="45">
        <v>19</v>
      </c>
      <c r="M22" s="46" t="s">
        <v>100</v>
      </c>
      <c r="N22" s="46">
        <v>17.3</v>
      </c>
      <c r="O22" s="124">
        <v>125</v>
      </c>
      <c r="P22" s="124">
        <v>149</v>
      </c>
      <c r="Q22" s="124">
        <v>48057935</v>
      </c>
      <c r="R22" s="47">
        <f t="shared" si="5"/>
        <v>6222</v>
      </c>
      <c r="S22" s="48">
        <f t="shared" si="6"/>
        <v>149.328</v>
      </c>
      <c r="T22" s="48">
        <f t="shared" si="7"/>
        <v>6.2220000000000004</v>
      </c>
      <c r="U22" s="125">
        <v>3.8</v>
      </c>
      <c r="V22" s="125">
        <v>5.6</v>
      </c>
      <c r="W22" s="126" t="s">
        <v>133</v>
      </c>
      <c r="X22" s="128">
        <v>0</v>
      </c>
      <c r="Y22" s="128">
        <v>1188</v>
      </c>
      <c r="Z22" s="128">
        <v>1188</v>
      </c>
      <c r="AA22" s="128">
        <v>1185</v>
      </c>
      <c r="AB22" s="128">
        <v>1188</v>
      </c>
      <c r="AC22" s="49" t="s">
        <v>90</v>
      </c>
      <c r="AD22" s="49" t="s">
        <v>90</v>
      </c>
      <c r="AE22" s="49" t="s">
        <v>90</v>
      </c>
      <c r="AF22" s="127" t="s">
        <v>90</v>
      </c>
      <c r="AG22" s="127">
        <v>39579380</v>
      </c>
      <c r="AH22" s="50">
        <f t="shared" si="9"/>
        <v>1468</v>
      </c>
      <c r="AI22" s="51">
        <f t="shared" si="8"/>
        <v>235.93699774991961</v>
      </c>
      <c r="AJ22" s="108">
        <v>0</v>
      </c>
      <c r="AK22" s="108">
        <v>1</v>
      </c>
      <c r="AL22" s="108">
        <v>1</v>
      </c>
      <c r="AM22" s="108">
        <v>1</v>
      </c>
      <c r="AN22" s="108">
        <v>1</v>
      </c>
      <c r="AO22" s="108">
        <v>0</v>
      </c>
      <c r="AP22" s="128">
        <v>8970900</v>
      </c>
      <c r="AQ22" s="128">
        <f t="shared" si="1"/>
        <v>0</v>
      </c>
      <c r="AR22" s="52"/>
      <c r="AS22" s="53" t="s">
        <v>101</v>
      </c>
      <c r="AV22" s="56" t="s">
        <v>110</v>
      </c>
      <c r="AY22" s="111"/>
    </row>
    <row r="23" spans="1:51" x14ac:dyDescent="0.25">
      <c r="A23" s="107" t="s">
        <v>128</v>
      </c>
      <c r="B23" s="41">
        <v>2.5</v>
      </c>
      <c r="C23" s="41">
        <v>0.54166666666666696</v>
      </c>
      <c r="D23" s="123">
        <v>6</v>
      </c>
      <c r="E23" s="42">
        <v>8</v>
      </c>
      <c r="F23" s="110">
        <v>78</v>
      </c>
      <c r="G23" s="42">
        <f t="shared" si="3"/>
        <v>54.929577464788736</v>
      </c>
      <c r="H23" s="43" t="s">
        <v>88</v>
      </c>
      <c r="I23" s="43">
        <f t="shared" si="4"/>
        <v>53.521126760563384</v>
      </c>
      <c r="J23" s="44">
        <f t="shared" si="10"/>
        <v>54.929577464788736</v>
      </c>
      <c r="K23" s="43">
        <f>J23+(6/1.42)</f>
        <v>59.154929577464792</v>
      </c>
      <c r="L23" s="45">
        <v>19</v>
      </c>
      <c r="M23" s="46" t="s">
        <v>100</v>
      </c>
      <c r="N23" s="46">
        <v>17.5</v>
      </c>
      <c r="O23" s="124">
        <v>128</v>
      </c>
      <c r="P23" s="124">
        <v>145</v>
      </c>
      <c r="Q23" s="124">
        <v>48063842</v>
      </c>
      <c r="R23" s="47">
        <f t="shared" si="5"/>
        <v>5907</v>
      </c>
      <c r="S23" s="48">
        <f t="shared" si="6"/>
        <v>141.768</v>
      </c>
      <c r="T23" s="48">
        <f t="shared" si="7"/>
        <v>5.907</v>
      </c>
      <c r="U23" s="125">
        <v>3.2</v>
      </c>
      <c r="V23" s="125">
        <f t="shared" si="0"/>
        <v>3.2</v>
      </c>
      <c r="W23" s="126" t="s">
        <v>133</v>
      </c>
      <c r="X23" s="128">
        <v>0</v>
      </c>
      <c r="Y23" s="128">
        <v>1188</v>
      </c>
      <c r="Z23" s="128">
        <v>1188</v>
      </c>
      <c r="AA23" s="128">
        <v>1185</v>
      </c>
      <c r="AB23" s="128">
        <v>1188</v>
      </c>
      <c r="AC23" s="49" t="s">
        <v>90</v>
      </c>
      <c r="AD23" s="49" t="s">
        <v>90</v>
      </c>
      <c r="AE23" s="49" t="s">
        <v>90</v>
      </c>
      <c r="AF23" s="127" t="s">
        <v>90</v>
      </c>
      <c r="AG23" s="127">
        <v>39580756</v>
      </c>
      <c r="AH23" s="50">
        <f t="shared" si="9"/>
        <v>1376</v>
      </c>
      <c r="AI23" s="51">
        <f t="shared" si="8"/>
        <v>232.94396478754021</v>
      </c>
      <c r="AJ23" s="108">
        <v>0</v>
      </c>
      <c r="AK23" s="108">
        <v>1</v>
      </c>
      <c r="AL23" s="108">
        <v>1</v>
      </c>
      <c r="AM23" s="108">
        <v>1</v>
      </c>
      <c r="AN23" s="108">
        <v>1</v>
      </c>
      <c r="AO23" s="108">
        <v>0</v>
      </c>
      <c r="AP23" s="128">
        <v>8970900</v>
      </c>
      <c r="AQ23" s="128">
        <f t="shared" si="1"/>
        <v>0</v>
      </c>
      <c r="AR23" s="52"/>
      <c r="AS23" s="53" t="s">
        <v>113</v>
      </c>
      <c r="AT23" s="55"/>
      <c r="AV23" s="57" t="s">
        <v>111</v>
      </c>
      <c r="AW23" s="58" t="s">
        <v>112</v>
      </c>
      <c r="AY23" s="111"/>
    </row>
    <row r="24" spans="1:51" x14ac:dyDescent="0.25">
      <c r="B24" s="41">
        <v>2.5416666666666701</v>
      </c>
      <c r="C24" s="41">
        <v>0.58333333333333404</v>
      </c>
      <c r="D24" s="123">
        <v>7</v>
      </c>
      <c r="E24" s="42">
        <f t="shared" si="2"/>
        <v>4.9295774647887329</v>
      </c>
      <c r="F24" s="110">
        <v>81</v>
      </c>
      <c r="G24" s="42">
        <f t="shared" si="3"/>
        <v>57.04225352112676</v>
      </c>
      <c r="H24" s="43" t="s">
        <v>88</v>
      </c>
      <c r="I24" s="43">
        <f t="shared" si="4"/>
        <v>55.633802816901408</v>
      </c>
      <c r="J24" s="44">
        <f t="shared" si="10"/>
        <v>57.04225352112676</v>
      </c>
      <c r="K24" s="43">
        <f t="shared" ref="K24:K34" si="12">J24+(6/1.42)</f>
        <v>61.267605633802816</v>
      </c>
      <c r="L24" s="45">
        <v>18</v>
      </c>
      <c r="M24" s="46" t="s">
        <v>100</v>
      </c>
      <c r="N24" s="46">
        <v>17.3</v>
      </c>
      <c r="O24" s="124">
        <v>128</v>
      </c>
      <c r="P24" s="124">
        <v>136</v>
      </c>
      <c r="Q24" s="124">
        <v>48069390</v>
      </c>
      <c r="R24" s="47">
        <f t="shared" si="5"/>
        <v>5548</v>
      </c>
      <c r="S24" s="48">
        <f t="shared" si="6"/>
        <v>133.15199999999999</v>
      </c>
      <c r="T24" s="48">
        <f t="shared" si="7"/>
        <v>5.548</v>
      </c>
      <c r="U24" s="125">
        <v>2.6</v>
      </c>
      <c r="V24" s="125">
        <f t="shared" si="0"/>
        <v>2.6</v>
      </c>
      <c r="W24" s="126" t="s">
        <v>133</v>
      </c>
      <c r="X24" s="128">
        <v>0</v>
      </c>
      <c r="Y24" s="128">
        <v>1188</v>
      </c>
      <c r="Z24" s="128">
        <v>1187</v>
      </c>
      <c r="AA24" s="128">
        <v>1185</v>
      </c>
      <c r="AB24" s="128">
        <v>1187</v>
      </c>
      <c r="AC24" s="49" t="s">
        <v>90</v>
      </c>
      <c r="AD24" s="49" t="s">
        <v>90</v>
      </c>
      <c r="AE24" s="49" t="s">
        <v>90</v>
      </c>
      <c r="AF24" s="127" t="s">
        <v>90</v>
      </c>
      <c r="AG24" s="127">
        <v>39582020</v>
      </c>
      <c r="AH24" s="50">
        <f t="shared" si="9"/>
        <v>1264</v>
      </c>
      <c r="AI24" s="51">
        <f t="shared" si="8"/>
        <v>227.82984859408796</v>
      </c>
      <c r="AJ24" s="108">
        <v>0</v>
      </c>
      <c r="AK24" s="108">
        <v>1</v>
      </c>
      <c r="AL24" s="108">
        <v>1</v>
      </c>
      <c r="AM24" s="108">
        <v>1</v>
      </c>
      <c r="AN24" s="108">
        <v>1</v>
      </c>
      <c r="AO24" s="108">
        <v>0</v>
      </c>
      <c r="AP24" s="128">
        <v>8970900</v>
      </c>
      <c r="AQ24" s="128">
        <f t="shared" si="1"/>
        <v>0</v>
      </c>
      <c r="AR24" s="54">
        <v>1.35</v>
      </c>
      <c r="AS24" s="53" t="s">
        <v>113</v>
      </c>
      <c r="AV24" s="59" t="s">
        <v>29</v>
      </c>
      <c r="AW24" s="59">
        <v>14.7</v>
      </c>
      <c r="AY24" s="111"/>
    </row>
    <row r="25" spans="1:51" x14ac:dyDescent="0.25">
      <c r="B25" s="41">
        <v>2.5833333333333299</v>
      </c>
      <c r="C25" s="41">
        <v>0.625</v>
      </c>
      <c r="D25" s="123">
        <v>7</v>
      </c>
      <c r="E25" s="42">
        <f t="shared" si="2"/>
        <v>4.9295774647887329</v>
      </c>
      <c r="F25" s="110">
        <v>81</v>
      </c>
      <c r="G25" s="42">
        <f t="shared" si="3"/>
        <v>57.04225352112676</v>
      </c>
      <c r="H25" s="43" t="s">
        <v>88</v>
      </c>
      <c r="I25" s="43">
        <f t="shared" si="4"/>
        <v>55.633802816901408</v>
      </c>
      <c r="J25" s="44">
        <f t="shared" si="10"/>
        <v>57.04225352112676</v>
      </c>
      <c r="K25" s="43">
        <f t="shared" si="12"/>
        <v>61.267605633802816</v>
      </c>
      <c r="L25" s="45">
        <v>18</v>
      </c>
      <c r="M25" s="46" t="s">
        <v>100</v>
      </c>
      <c r="N25" s="46">
        <v>16.899999999999999</v>
      </c>
      <c r="O25" s="124">
        <v>128</v>
      </c>
      <c r="P25" s="124">
        <v>135</v>
      </c>
      <c r="Q25" s="124">
        <v>48075124</v>
      </c>
      <c r="R25" s="47">
        <f t="shared" si="5"/>
        <v>5734</v>
      </c>
      <c r="S25" s="48">
        <f t="shared" si="6"/>
        <v>137.61600000000001</v>
      </c>
      <c r="T25" s="48">
        <f t="shared" si="7"/>
        <v>5.734</v>
      </c>
      <c r="U25" s="125">
        <v>2.1</v>
      </c>
      <c r="V25" s="125">
        <f t="shared" si="0"/>
        <v>2.1</v>
      </c>
      <c r="W25" s="126" t="s">
        <v>133</v>
      </c>
      <c r="X25" s="128">
        <v>0</v>
      </c>
      <c r="Y25" s="128">
        <v>1062</v>
      </c>
      <c r="Z25" s="128">
        <v>1187</v>
      </c>
      <c r="AA25" s="128">
        <v>1185</v>
      </c>
      <c r="AB25" s="128">
        <v>1187</v>
      </c>
      <c r="AC25" s="49" t="s">
        <v>90</v>
      </c>
      <c r="AD25" s="49" t="s">
        <v>90</v>
      </c>
      <c r="AE25" s="49" t="s">
        <v>90</v>
      </c>
      <c r="AF25" s="127" t="s">
        <v>90</v>
      </c>
      <c r="AG25" s="127">
        <v>39583372</v>
      </c>
      <c r="AH25" s="50">
        <f t="shared" si="9"/>
        <v>1352</v>
      </c>
      <c r="AI25" s="51">
        <f t="shared" si="8"/>
        <v>235.78653644925009</v>
      </c>
      <c r="AJ25" s="108">
        <v>0</v>
      </c>
      <c r="AK25" s="108">
        <v>1</v>
      </c>
      <c r="AL25" s="108">
        <v>1</v>
      </c>
      <c r="AM25" s="108">
        <v>1</v>
      </c>
      <c r="AN25" s="108">
        <v>1</v>
      </c>
      <c r="AO25" s="108">
        <v>0</v>
      </c>
      <c r="AP25" s="128">
        <v>8970900</v>
      </c>
      <c r="AQ25" s="128">
        <f t="shared" si="1"/>
        <v>0</v>
      </c>
      <c r="AR25" s="52"/>
      <c r="AS25" s="53" t="s">
        <v>113</v>
      </c>
      <c r="AV25" s="59" t="s">
        <v>74</v>
      </c>
      <c r="AW25" s="59">
        <v>10.36</v>
      </c>
      <c r="AY25" s="111"/>
    </row>
    <row r="26" spans="1:51" x14ac:dyDescent="0.25">
      <c r="B26" s="41">
        <v>2.625</v>
      </c>
      <c r="C26" s="41">
        <v>0.66666666666666696</v>
      </c>
      <c r="D26" s="123">
        <v>7</v>
      </c>
      <c r="E26" s="42">
        <f t="shared" si="2"/>
        <v>4.9295774647887329</v>
      </c>
      <c r="F26" s="110">
        <v>81</v>
      </c>
      <c r="G26" s="42">
        <f t="shared" si="3"/>
        <v>57.04225352112676</v>
      </c>
      <c r="H26" s="43" t="s">
        <v>88</v>
      </c>
      <c r="I26" s="43">
        <f t="shared" si="4"/>
        <v>53.521126760563384</v>
      </c>
      <c r="J26" s="44">
        <f>(F26-3)/1.42</f>
        <v>54.929577464788736</v>
      </c>
      <c r="K26" s="43">
        <f t="shared" si="12"/>
        <v>59.154929577464792</v>
      </c>
      <c r="L26" s="45">
        <v>18</v>
      </c>
      <c r="M26" s="46" t="s">
        <v>100</v>
      </c>
      <c r="N26" s="46">
        <v>16.7</v>
      </c>
      <c r="O26" s="124">
        <v>132</v>
      </c>
      <c r="P26" s="124">
        <v>134</v>
      </c>
      <c r="Q26" s="124">
        <v>48080749</v>
      </c>
      <c r="R26" s="47">
        <f t="shared" si="5"/>
        <v>5625</v>
      </c>
      <c r="S26" s="48">
        <f t="shared" si="6"/>
        <v>135</v>
      </c>
      <c r="T26" s="48">
        <f t="shared" si="7"/>
        <v>5.625</v>
      </c>
      <c r="U26" s="125">
        <v>1.9</v>
      </c>
      <c r="V26" s="125">
        <f t="shared" si="0"/>
        <v>1.9</v>
      </c>
      <c r="W26" s="126" t="s">
        <v>133</v>
      </c>
      <c r="X26" s="128">
        <v>0</v>
      </c>
      <c r="Y26" s="128">
        <v>1032</v>
      </c>
      <c r="Z26" s="128">
        <v>1187</v>
      </c>
      <c r="AA26" s="128">
        <v>1185</v>
      </c>
      <c r="AB26" s="128">
        <v>1187</v>
      </c>
      <c r="AC26" s="49" t="s">
        <v>90</v>
      </c>
      <c r="AD26" s="49" t="s">
        <v>90</v>
      </c>
      <c r="AE26" s="49" t="s">
        <v>90</v>
      </c>
      <c r="AF26" s="127" t="s">
        <v>90</v>
      </c>
      <c r="AG26" s="127">
        <v>39584700</v>
      </c>
      <c r="AH26" s="50">
        <f t="shared" si="9"/>
        <v>1328</v>
      </c>
      <c r="AI26" s="51">
        <f t="shared" si="8"/>
        <v>236.0888888888889</v>
      </c>
      <c r="AJ26" s="108">
        <v>0</v>
      </c>
      <c r="AK26" s="108">
        <v>1</v>
      </c>
      <c r="AL26" s="108">
        <v>1</v>
      </c>
      <c r="AM26" s="108">
        <v>1</v>
      </c>
      <c r="AN26" s="108">
        <v>1</v>
      </c>
      <c r="AO26" s="108">
        <v>0</v>
      </c>
      <c r="AP26" s="128">
        <v>8970900</v>
      </c>
      <c r="AQ26" s="128">
        <f t="shared" si="1"/>
        <v>0</v>
      </c>
      <c r="AR26" s="52"/>
      <c r="AS26" s="53" t="s">
        <v>113</v>
      </c>
      <c r="AV26" s="59" t="s">
        <v>114</v>
      </c>
      <c r="AW26" s="59">
        <v>1.01325</v>
      </c>
      <c r="AY26" s="111"/>
    </row>
    <row r="27" spans="1:51" x14ac:dyDescent="0.25">
      <c r="B27" s="41">
        <v>2.6666666666666701</v>
      </c>
      <c r="C27" s="41">
        <v>0.70833333333333404</v>
      </c>
      <c r="D27" s="123">
        <v>6</v>
      </c>
      <c r="E27" s="42">
        <f t="shared" si="2"/>
        <v>4.2253521126760569</v>
      </c>
      <c r="F27" s="110">
        <v>81</v>
      </c>
      <c r="G27" s="42">
        <f t="shared" si="3"/>
        <v>57.04225352112676</v>
      </c>
      <c r="H27" s="43" t="s">
        <v>88</v>
      </c>
      <c r="I27" s="43">
        <f t="shared" si="4"/>
        <v>53.521126760563384</v>
      </c>
      <c r="J27" s="44">
        <f t="shared" ref="J27:J32" si="13">(F27-3)/1.42</f>
        <v>54.929577464788736</v>
      </c>
      <c r="K27" s="43">
        <f t="shared" si="12"/>
        <v>59.154929577464792</v>
      </c>
      <c r="L27" s="45">
        <v>18</v>
      </c>
      <c r="M27" s="46" t="s">
        <v>100</v>
      </c>
      <c r="N27" s="46">
        <v>16.7</v>
      </c>
      <c r="O27" s="124">
        <v>131</v>
      </c>
      <c r="P27" s="124">
        <v>132</v>
      </c>
      <c r="Q27" s="124">
        <v>48086290</v>
      </c>
      <c r="R27" s="47">
        <f t="shared" si="5"/>
        <v>5541</v>
      </c>
      <c r="S27" s="48">
        <f t="shared" si="6"/>
        <v>132.98400000000001</v>
      </c>
      <c r="T27" s="48">
        <f t="shared" si="7"/>
        <v>5.5410000000000004</v>
      </c>
      <c r="U27" s="125">
        <v>1.6</v>
      </c>
      <c r="V27" s="125">
        <f t="shared" si="0"/>
        <v>1.6</v>
      </c>
      <c r="W27" s="126" t="s">
        <v>133</v>
      </c>
      <c r="X27" s="128">
        <v>0</v>
      </c>
      <c r="Y27" s="128">
        <v>1033</v>
      </c>
      <c r="Z27" s="128">
        <v>1187</v>
      </c>
      <c r="AA27" s="128">
        <v>1185</v>
      </c>
      <c r="AB27" s="128">
        <v>1187</v>
      </c>
      <c r="AC27" s="49" t="s">
        <v>90</v>
      </c>
      <c r="AD27" s="49" t="s">
        <v>90</v>
      </c>
      <c r="AE27" s="49" t="s">
        <v>90</v>
      </c>
      <c r="AF27" s="127" t="s">
        <v>90</v>
      </c>
      <c r="AG27" s="127">
        <v>39586012</v>
      </c>
      <c r="AH27" s="50">
        <f t="shared" si="9"/>
        <v>1312</v>
      </c>
      <c r="AI27" s="51">
        <f t="shared" si="8"/>
        <v>236.78036455513444</v>
      </c>
      <c r="AJ27" s="108">
        <v>0</v>
      </c>
      <c r="AK27" s="108">
        <v>1</v>
      </c>
      <c r="AL27" s="108">
        <v>1</v>
      </c>
      <c r="AM27" s="108">
        <v>1</v>
      </c>
      <c r="AN27" s="108">
        <v>1</v>
      </c>
      <c r="AO27" s="108">
        <v>0</v>
      </c>
      <c r="AP27" s="128">
        <v>8970900</v>
      </c>
      <c r="AQ27" s="128">
        <f t="shared" si="1"/>
        <v>0</v>
      </c>
      <c r="AR27" s="52"/>
      <c r="AS27" s="53" t="s">
        <v>113</v>
      </c>
      <c r="AV27" s="59" t="s">
        <v>115</v>
      </c>
      <c r="AW27" s="59">
        <v>1</v>
      </c>
      <c r="AY27" s="111"/>
    </row>
    <row r="28" spans="1:51" x14ac:dyDescent="0.25">
      <c r="B28" s="41">
        <v>2.7083333333333299</v>
      </c>
      <c r="C28" s="41">
        <v>0.750000000000002</v>
      </c>
      <c r="D28" s="123">
        <v>5</v>
      </c>
      <c r="E28" s="42">
        <f t="shared" si="2"/>
        <v>3.5211267605633805</v>
      </c>
      <c r="F28" s="110">
        <v>78</v>
      </c>
      <c r="G28" s="42">
        <f t="shared" si="3"/>
        <v>54.929577464788736</v>
      </c>
      <c r="H28" s="43" t="s">
        <v>88</v>
      </c>
      <c r="I28" s="43">
        <f t="shared" si="4"/>
        <v>51.408450704225352</v>
      </c>
      <c r="J28" s="44">
        <f t="shared" si="13"/>
        <v>52.816901408450704</v>
      </c>
      <c r="K28" s="43">
        <f t="shared" si="12"/>
        <v>57.04225352112676</v>
      </c>
      <c r="L28" s="45">
        <v>18</v>
      </c>
      <c r="M28" s="46" t="s">
        <v>100</v>
      </c>
      <c r="N28" s="46">
        <v>16.7</v>
      </c>
      <c r="O28" s="124">
        <v>131</v>
      </c>
      <c r="P28" s="124">
        <v>132</v>
      </c>
      <c r="Q28" s="124">
        <v>48092028</v>
      </c>
      <c r="R28" s="47">
        <f t="shared" si="5"/>
        <v>5738</v>
      </c>
      <c r="S28" s="48">
        <f t="shared" si="6"/>
        <v>137.71199999999999</v>
      </c>
      <c r="T28" s="48">
        <f t="shared" si="7"/>
        <v>5.7380000000000004</v>
      </c>
      <c r="U28" s="125">
        <v>1.4</v>
      </c>
      <c r="V28" s="125">
        <f t="shared" si="0"/>
        <v>1.4</v>
      </c>
      <c r="W28" s="126" t="s">
        <v>133</v>
      </c>
      <c r="X28" s="128">
        <v>0</v>
      </c>
      <c r="Y28" s="128">
        <v>1033</v>
      </c>
      <c r="Z28" s="128">
        <v>1187</v>
      </c>
      <c r="AA28" s="128">
        <v>1185</v>
      </c>
      <c r="AB28" s="128">
        <v>1187</v>
      </c>
      <c r="AC28" s="49" t="s">
        <v>90</v>
      </c>
      <c r="AD28" s="49" t="s">
        <v>90</v>
      </c>
      <c r="AE28" s="49" t="s">
        <v>90</v>
      </c>
      <c r="AF28" s="127" t="s">
        <v>90</v>
      </c>
      <c r="AG28" s="127">
        <v>39587344</v>
      </c>
      <c r="AH28" s="50">
        <f t="shared" si="9"/>
        <v>1332</v>
      </c>
      <c r="AI28" s="51">
        <f t="shared" si="8"/>
        <v>232.13663297316137</v>
      </c>
      <c r="AJ28" s="108">
        <v>0</v>
      </c>
      <c r="AK28" s="108">
        <v>1</v>
      </c>
      <c r="AL28" s="108">
        <v>1</v>
      </c>
      <c r="AM28" s="108">
        <v>1</v>
      </c>
      <c r="AN28" s="108">
        <v>1</v>
      </c>
      <c r="AO28" s="108">
        <v>0</v>
      </c>
      <c r="AP28" s="128">
        <v>8970900</v>
      </c>
      <c r="AQ28" s="128">
        <f t="shared" si="1"/>
        <v>0</v>
      </c>
      <c r="AR28" s="54">
        <v>1.27</v>
      </c>
      <c r="AS28" s="53" t="s">
        <v>113</v>
      </c>
      <c r="AV28" s="59" t="s">
        <v>116</v>
      </c>
      <c r="AW28" s="59">
        <v>101.325</v>
      </c>
      <c r="AY28" s="111"/>
    </row>
    <row r="29" spans="1:51" x14ac:dyDescent="0.25">
      <c r="B29" s="41">
        <v>2.75</v>
      </c>
      <c r="C29" s="41">
        <v>0.79166666666666896</v>
      </c>
      <c r="D29" s="123">
        <v>5</v>
      </c>
      <c r="E29" s="42">
        <f t="shared" si="2"/>
        <v>3.5211267605633805</v>
      </c>
      <c r="F29" s="110">
        <v>75</v>
      </c>
      <c r="G29" s="42">
        <f t="shared" si="3"/>
        <v>52.816901408450704</v>
      </c>
      <c r="H29" s="43" t="s">
        <v>88</v>
      </c>
      <c r="I29" s="43">
        <f t="shared" si="4"/>
        <v>49.295774647887328</v>
      </c>
      <c r="J29" s="44">
        <f t="shared" si="13"/>
        <v>50.70422535211268</v>
      </c>
      <c r="K29" s="43">
        <f t="shared" si="12"/>
        <v>54.929577464788736</v>
      </c>
      <c r="L29" s="45">
        <v>18</v>
      </c>
      <c r="M29" s="46" t="s">
        <v>100</v>
      </c>
      <c r="N29" s="46">
        <v>16.600000000000001</v>
      </c>
      <c r="O29" s="124">
        <v>135</v>
      </c>
      <c r="P29" s="124">
        <v>132</v>
      </c>
      <c r="Q29" s="124">
        <v>48097516</v>
      </c>
      <c r="R29" s="47">
        <f t="shared" si="5"/>
        <v>5488</v>
      </c>
      <c r="S29" s="48">
        <f t="shared" si="6"/>
        <v>131.71199999999999</v>
      </c>
      <c r="T29" s="48">
        <f t="shared" si="7"/>
        <v>5.4880000000000004</v>
      </c>
      <c r="U29" s="125">
        <v>1.3</v>
      </c>
      <c r="V29" s="125">
        <f t="shared" si="0"/>
        <v>1.3</v>
      </c>
      <c r="W29" s="126" t="s">
        <v>171</v>
      </c>
      <c r="X29" s="128">
        <v>0</v>
      </c>
      <c r="Y29" s="128">
        <v>0</v>
      </c>
      <c r="Z29" s="128">
        <v>1187</v>
      </c>
      <c r="AA29" s="128">
        <v>1185</v>
      </c>
      <c r="AB29" s="128">
        <v>1187</v>
      </c>
      <c r="AC29" s="49" t="s">
        <v>90</v>
      </c>
      <c r="AD29" s="49" t="s">
        <v>90</v>
      </c>
      <c r="AE29" s="49" t="s">
        <v>90</v>
      </c>
      <c r="AF29" s="127" t="s">
        <v>90</v>
      </c>
      <c r="AG29" s="127">
        <v>39588604</v>
      </c>
      <c r="AH29" s="50">
        <f t="shared" si="9"/>
        <v>1260</v>
      </c>
      <c r="AI29" s="51">
        <f t="shared" si="8"/>
        <v>229.59183673469386</v>
      </c>
      <c r="AJ29" s="108">
        <v>0</v>
      </c>
      <c r="AK29" s="108">
        <v>0</v>
      </c>
      <c r="AL29" s="108">
        <v>1</v>
      </c>
      <c r="AM29" s="108">
        <v>1</v>
      </c>
      <c r="AN29" s="108">
        <v>1</v>
      </c>
      <c r="AO29" s="108">
        <v>0</v>
      </c>
      <c r="AP29" s="128">
        <v>8970900</v>
      </c>
      <c r="AQ29" s="128">
        <f t="shared" si="1"/>
        <v>0</v>
      </c>
      <c r="AR29" s="52"/>
      <c r="AS29" s="53" t="s">
        <v>113</v>
      </c>
      <c r="AY29" s="111"/>
    </row>
    <row r="30" spans="1:51" x14ac:dyDescent="0.25">
      <c r="B30" s="41">
        <v>2.7916666666666701</v>
      </c>
      <c r="C30" s="41">
        <v>0.83333333333333703</v>
      </c>
      <c r="D30" s="123">
        <v>4</v>
      </c>
      <c r="E30" s="42">
        <f t="shared" si="2"/>
        <v>2.8169014084507045</v>
      </c>
      <c r="F30" s="110">
        <v>75</v>
      </c>
      <c r="G30" s="42">
        <f t="shared" si="3"/>
        <v>52.816901408450704</v>
      </c>
      <c r="H30" s="43" t="s">
        <v>88</v>
      </c>
      <c r="I30" s="43">
        <f t="shared" si="4"/>
        <v>49.295774647887328</v>
      </c>
      <c r="J30" s="44">
        <f t="shared" si="13"/>
        <v>50.70422535211268</v>
      </c>
      <c r="K30" s="43">
        <f t="shared" si="12"/>
        <v>54.929577464788736</v>
      </c>
      <c r="L30" s="45">
        <v>18</v>
      </c>
      <c r="M30" s="46" t="s">
        <v>100</v>
      </c>
      <c r="N30" s="46">
        <v>16.600000000000001</v>
      </c>
      <c r="O30" s="124">
        <v>133</v>
      </c>
      <c r="P30" s="124">
        <v>135</v>
      </c>
      <c r="Q30" s="124">
        <v>48103047</v>
      </c>
      <c r="R30" s="47">
        <f t="shared" si="5"/>
        <v>5531</v>
      </c>
      <c r="S30" s="48">
        <f t="shared" si="6"/>
        <v>132.744</v>
      </c>
      <c r="T30" s="48">
        <f t="shared" si="7"/>
        <v>5.5309999999999997</v>
      </c>
      <c r="U30" s="125">
        <v>1.3</v>
      </c>
      <c r="V30" s="125">
        <f t="shared" si="0"/>
        <v>1.3</v>
      </c>
      <c r="W30" s="126" t="s">
        <v>171</v>
      </c>
      <c r="X30" s="128">
        <v>0</v>
      </c>
      <c r="Y30" s="128">
        <v>0</v>
      </c>
      <c r="Z30" s="128">
        <v>1187</v>
      </c>
      <c r="AA30" s="128">
        <v>1185</v>
      </c>
      <c r="AB30" s="128">
        <v>1187</v>
      </c>
      <c r="AC30" s="49" t="s">
        <v>90</v>
      </c>
      <c r="AD30" s="49" t="s">
        <v>90</v>
      </c>
      <c r="AE30" s="49" t="s">
        <v>90</v>
      </c>
      <c r="AF30" s="127" t="s">
        <v>90</v>
      </c>
      <c r="AG30" s="127">
        <v>39589860</v>
      </c>
      <c r="AH30" s="50">
        <f t="shared" si="9"/>
        <v>1256</v>
      </c>
      <c r="AI30" s="51">
        <f t="shared" si="8"/>
        <v>227.08370999819203</v>
      </c>
      <c r="AJ30" s="108">
        <v>0</v>
      </c>
      <c r="AK30" s="108">
        <v>0</v>
      </c>
      <c r="AL30" s="108">
        <v>1</v>
      </c>
      <c r="AM30" s="108">
        <v>1</v>
      </c>
      <c r="AN30" s="108">
        <v>1</v>
      </c>
      <c r="AO30" s="108">
        <v>0</v>
      </c>
      <c r="AP30" s="128">
        <v>8970900</v>
      </c>
      <c r="AQ30" s="128">
        <f t="shared" si="1"/>
        <v>0</v>
      </c>
      <c r="AR30" s="52"/>
      <c r="AS30" s="53" t="s">
        <v>113</v>
      </c>
      <c r="AV30" s="356" t="s">
        <v>117</v>
      </c>
      <c r="AW30" s="356"/>
      <c r="AY30" s="111"/>
    </row>
    <row r="31" spans="1:51" x14ac:dyDescent="0.25">
      <c r="B31" s="41">
        <v>2.8333333333333299</v>
      </c>
      <c r="C31" s="41">
        <v>0.875000000000004</v>
      </c>
      <c r="D31" s="123">
        <v>5</v>
      </c>
      <c r="E31" s="42">
        <f t="shared" si="2"/>
        <v>3.5211267605633805</v>
      </c>
      <c r="F31" s="110">
        <v>76</v>
      </c>
      <c r="G31" s="42">
        <f t="shared" si="3"/>
        <v>53.521126760563384</v>
      </c>
      <c r="H31" s="43" t="s">
        <v>88</v>
      </c>
      <c r="I31" s="43">
        <f t="shared" si="4"/>
        <v>50</v>
      </c>
      <c r="J31" s="44">
        <f t="shared" si="13"/>
        <v>51.408450704225352</v>
      </c>
      <c r="K31" s="43">
        <f t="shared" si="12"/>
        <v>55.633802816901408</v>
      </c>
      <c r="L31" s="45">
        <v>18</v>
      </c>
      <c r="M31" s="46" t="s">
        <v>100</v>
      </c>
      <c r="N31" s="46">
        <v>16.100000000000001</v>
      </c>
      <c r="O31" s="124">
        <v>133</v>
      </c>
      <c r="P31" s="124">
        <v>129</v>
      </c>
      <c r="Q31" s="124">
        <v>48108551</v>
      </c>
      <c r="R31" s="47">
        <f t="shared" si="5"/>
        <v>5504</v>
      </c>
      <c r="S31" s="48">
        <f t="shared" si="6"/>
        <v>132.096</v>
      </c>
      <c r="T31" s="48">
        <f t="shared" si="7"/>
        <v>5.5039999999999996</v>
      </c>
      <c r="U31" s="125">
        <v>1.3</v>
      </c>
      <c r="V31" s="125">
        <f t="shared" si="0"/>
        <v>1.3</v>
      </c>
      <c r="W31" s="126" t="s">
        <v>171</v>
      </c>
      <c r="X31" s="128">
        <v>0</v>
      </c>
      <c r="Y31" s="128">
        <v>0</v>
      </c>
      <c r="Z31" s="128">
        <v>1187</v>
      </c>
      <c r="AA31" s="128">
        <v>1185</v>
      </c>
      <c r="AB31" s="128">
        <v>1187</v>
      </c>
      <c r="AC31" s="49" t="s">
        <v>90</v>
      </c>
      <c r="AD31" s="49" t="s">
        <v>90</v>
      </c>
      <c r="AE31" s="49" t="s">
        <v>90</v>
      </c>
      <c r="AF31" s="127" t="s">
        <v>90</v>
      </c>
      <c r="AG31" s="127">
        <v>39591116</v>
      </c>
      <c r="AH31" s="50">
        <f t="shared" si="9"/>
        <v>1256</v>
      </c>
      <c r="AI31" s="51">
        <f t="shared" si="8"/>
        <v>228.19767441860466</v>
      </c>
      <c r="AJ31" s="108">
        <v>0</v>
      </c>
      <c r="AK31" s="108">
        <v>0</v>
      </c>
      <c r="AL31" s="108">
        <v>1</v>
      </c>
      <c r="AM31" s="108">
        <v>1</v>
      </c>
      <c r="AN31" s="108">
        <v>1</v>
      </c>
      <c r="AO31" s="108">
        <v>0</v>
      </c>
      <c r="AP31" s="128">
        <v>8970900</v>
      </c>
      <c r="AQ31" s="128">
        <f t="shared" si="1"/>
        <v>0</v>
      </c>
      <c r="AR31" s="52"/>
      <c r="AS31" s="53" t="s">
        <v>113</v>
      </c>
      <c r="AV31" s="60" t="s">
        <v>29</v>
      </c>
      <c r="AW31" s="60" t="s">
        <v>74</v>
      </c>
      <c r="AY31" s="111"/>
    </row>
    <row r="32" spans="1:51" x14ac:dyDescent="0.25">
      <c r="B32" s="41">
        <v>2.875</v>
      </c>
      <c r="C32" s="41">
        <v>0.91666666666667096</v>
      </c>
      <c r="D32" s="123">
        <v>8</v>
      </c>
      <c r="E32" s="42">
        <f t="shared" si="2"/>
        <v>5.6338028169014089</v>
      </c>
      <c r="F32" s="110">
        <v>76</v>
      </c>
      <c r="G32" s="42">
        <f t="shared" si="3"/>
        <v>53.521126760563384</v>
      </c>
      <c r="H32" s="43" t="s">
        <v>88</v>
      </c>
      <c r="I32" s="43">
        <f t="shared" si="4"/>
        <v>50</v>
      </c>
      <c r="J32" s="44">
        <f t="shared" si="13"/>
        <v>51.408450704225352</v>
      </c>
      <c r="K32" s="43">
        <f t="shared" si="12"/>
        <v>55.633802816901408</v>
      </c>
      <c r="L32" s="45">
        <v>14</v>
      </c>
      <c r="M32" s="46" t="s">
        <v>118</v>
      </c>
      <c r="N32" s="46">
        <v>12.6</v>
      </c>
      <c r="O32" s="124">
        <v>128</v>
      </c>
      <c r="P32" s="124">
        <v>126</v>
      </c>
      <c r="Q32" s="124">
        <v>48113873</v>
      </c>
      <c r="R32" s="47">
        <f t="shared" si="5"/>
        <v>5322</v>
      </c>
      <c r="S32" s="48">
        <f t="shared" si="6"/>
        <v>127.72799999999999</v>
      </c>
      <c r="T32" s="48">
        <f t="shared" si="7"/>
        <v>5.3220000000000001</v>
      </c>
      <c r="U32" s="125">
        <v>1.3</v>
      </c>
      <c r="V32" s="125">
        <f t="shared" si="0"/>
        <v>1.3</v>
      </c>
      <c r="W32" s="126" t="s">
        <v>171</v>
      </c>
      <c r="X32" s="128">
        <v>0</v>
      </c>
      <c r="Y32" s="128">
        <v>0</v>
      </c>
      <c r="Z32" s="128">
        <v>1187</v>
      </c>
      <c r="AA32" s="128">
        <v>1185</v>
      </c>
      <c r="AB32" s="128">
        <v>1186</v>
      </c>
      <c r="AC32" s="49" t="s">
        <v>90</v>
      </c>
      <c r="AD32" s="49" t="s">
        <v>90</v>
      </c>
      <c r="AE32" s="49" t="s">
        <v>90</v>
      </c>
      <c r="AF32" s="127" t="s">
        <v>90</v>
      </c>
      <c r="AG32" s="127">
        <v>39592348</v>
      </c>
      <c r="AH32" s="50">
        <f t="shared" si="9"/>
        <v>1232</v>
      </c>
      <c r="AI32" s="51">
        <f t="shared" si="8"/>
        <v>231.49192033070275</v>
      </c>
      <c r="AJ32" s="108">
        <v>0</v>
      </c>
      <c r="AK32" s="108">
        <v>0</v>
      </c>
      <c r="AL32" s="108">
        <v>1</v>
      </c>
      <c r="AM32" s="108">
        <v>1</v>
      </c>
      <c r="AN32" s="108">
        <v>1</v>
      </c>
      <c r="AO32" s="108">
        <v>0</v>
      </c>
      <c r="AP32" s="128">
        <v>8970900</v>
      </c>
      <c r="AQ32" s="128">
        <f t="shared" si="1"/>
        <v>0</v>
      </c>
      <c r="AR32" s="54">
        <v>1.1100000000000001</v>
      </c>
      <c r="AS32" s="53" t="s">
        <v>113</v>
      </c>
      <c r="AV32" s="61">
        <v>1</v>
      </c>
      <c r="AW32" s="61">
        <f>IFERROR(AV32*VLOOKUP(AV31,AV24:AW28,2,FALSE)/VLOOKUP(AW31,AV24:AW28,2,FALSE),"Enter Unit and Value")</f>
        <v>1.4189189189189189</v>
      </c>
      <c r="AY32" s="111"/>
    </row>
    <row r="33" spans="2:51" x14ac:dyDescent="0.25">
      <c r="B33" s="41">
        <v>2.9166666666666701</v>
      </c>
      <c r="C33" s="41">
        <v>0.95833333333333803</v>
      </c>
      <c r="D33" s="123">
        <v>7</v>
      </c>
      <c r="E33" s="42">
        <f t="shared" si="2"/>
        <v>4.9295774647887329</v>
      </c>
      <c r="F33" s="110">
        <v>66</v>
      </c>
      <c r="G33" s="42">
        <f t="shared" si="3"/>
        <v>46.478873239436624</v>
      </c>
      <c r="H33" s="43" t="s">
        <v>88</v>
      </c>
      <c r="I33" s="43">
        <f>J33-(2/1.42)</f>
        <v>41.549295774647888</v>
      </c>
      <c r="J33" s="44">
        <f t="shared" ref="J33:J34" si="14">(F33-5)/1.42</f>
        <v>42.95774647887324</v>
      </c>
      <c r="K33" s="43">
        <f t="shared" si="12"/>
        <v>47.183098591549296</v>
      </c>
      <c r="L33" s="45">
        <v>14</v>
      </c>
      <c r="M33" s="46" t="s">
        <v>118</v>
      </c>
      <c r="N33" s="46">
        <v>11.9</v>
      </c>
      <c r="O33" s="124">
        <v>140</v>
      </c>
      <c r="P33" s="124">
        <v>98</v>
      </c>
      <c r="Q33" s="124">
        <v>48118045</v>
      </c>
      <c r="R33" s="47">
        <f t="shared" si="5"/>
        <v>4172</v>
      </c>
      <c r="S33" s="48">
        <f t="shared" si="6"/>
        <v>100.128</v>
      </c>
      <c r="T33" s="48">
        <f t="shared" si="7"/>
        <v>4.1719999999999997</v>
      </c>
      <c r="U33" s="125">
        <v>2.5</v>
      </c>
      <c r="V33" s="125">
        <f t="shared" si="0"/>
        <v>2.5</v>
      </c>
      <c r="W33" s="126" t="s">
        <v>125</v>
      </c>
      <c r="X33" s="128">
        <v>0</v>
      </c>
      <c r="Y33" s="128">
        <v>0</v>
      </c>
      <c r="Z33" s="128">
        <v>1147</v>
      </c>
      <c r="AA33" s="128">
        <v>0</v>
      </c>
      <c r="AB33" s="128">
        <v>1187</v>
      </c>
      <c r="AC33" s="49" t="s">
        <v>90</v>
      </c>
      <c r="AD33" s="49" t="s">
        <v>90</v>
      </c>
      <c r="AE33" s="49" t="s">
        <v>90</v>
      </c>
      <c r="AF33" s="127" t="s">
        <v>90</v>
      </c>
      <c r="AG33" s="127">
        <v>39593248</v>
      </c>
      <c r="AH33" s="50">
        <f t="shared" si="9"/>
        <v>900</v>
      </c>
      <c r="AI33" s="51">
        <f t="shared" si="8"/>
        <v>215.72387344199427</v>
      </c>
      <c r="AJ33" s="108">
        <v>0</v>
      </c>
      <c r="AK33" s="108">
        <v>0</v>
      </c>
      <c r="AL33" s="108">
        <v>1</v>
      </c>
      <c r="AM33" s="108">
        <v>0</v>
      </c>
      <c r="AN33" s="108">
        <v>1</v>
      </c>
      <c r="AO33" s="108">
        <v>0.45</v>
      </c>
      <c r="AP33" s="128">
        <v>8972201</v>
      </c>
      <c r="AQ33" s="128">
        <f t="shared" si="1"/>
        <v>1301</v>
      </c>
      <c r="AR33" s="52"/>
      <c r="AS33" s="53" t="s">
        <v>113</v>
      </c>
      <c r="AY33" s="111"/>
    </row>
    <row r="34" spans="2:51" x14ac:dyDescent="0.25">
      <c r="B34" s="41">
        <v>2.9583333333333299</v>
      </c>
      <c r="C34" s="41">
        <v>1</v>
      </c>
      <c r="D34" s="123">
        <v>10</v>
      </c>
      <c r="E34" s="42">
        <f t="shared" si="2"/>
        <v>7.042253521126761</v>
      </c>
      <c r="F34" s="110">
        <v>66</v>
      </c>
      <c r="G34" s="42">
        <f t="shared" si="3"/>
        <v>46.478873239436624</v>
      </c>
      <c r="H34" s="43" t="s">
        <v>88</v>
      </c>
      <c r="I34" s="43">
        <f t="shared" si="4"/>
        <v>41.549295774647888</v>
      </c>
      <c r="J34" s="44">
        <f t="shared" si="14"/>
        <v>42.95774647887324</v>
      </c>
      <c r="K34" s="43">
        <f t="shared" si="12"/>
        <v>47.183098591549296</v>
      </c>
      <c r="L34" s="45">
        <v>14</v>
      </c>
      <c r="M34" s="46" t="s">
        <v>118</v>
      </c>
      <c r="N34" s="62">
        <v>11.5</v>
      </c>
      <c r="O34" s="124">
        <v>132</v>
      </c>
      <c r="P34" s="124">
        <v>91</v>
      </c>
      <c r="Q34" s="124">
        <v>48122050</v>
      </c>
      <c r="R34" s="47">
        <f t="shared" si="5"/>
        <v>4005</v>
      </c>
      <c r="S34" s="48">
        <f t="shared" si="6"/>
        <v>96.12</v>
      </c>
      <c r="T34" s="48">
        <f t="shared" si="7"/>
        <v>4.0049999999999999</v>
      </c>
      <c r="U34" s="125">
        <v>4.2</v>
      </c>
      <c r="V34" s="125">
        <f t="shared" si="0"/>
        <v>4.2</v>
      </c>
      <c r="W34" s="126" t="s">
        <v>125</v>
      </c>
      <c r="X34" s="128">
        <v>0</v>
      </c>
      <c r="Y34" s="128">
        <v>0</v>
      </c>
      <c r="Z34" s="128">
        <v>1107</v>
      </c>
      <c r="AA34" s="128">
        <v>0</v>
      </c>
      <c r="AB34" s="128">
        <v>1096</v>
      </c>
      <c r="AC34" s="49" t="s">
        <v>90</v>
      </c>
      <c r="AD34" s="49" t="s">
        <v>90</v>
      </c>
      <c r="AE34" s="49" t="s">
        <v>90</v>
      </c>
      <c r="AF34" s="127" t="s">
        <v>90</v>
      </c>
      <c r="AG34" s="127">
        <v>39594076</v>
      </c>
      <c r="AH34" s="50">
        <f t="shared" si="9"/>
        <v>828</v>
      </c>
      <c r="AI34" s="51">
        <f t="shared" si="8"/>
        <v>206.74157303370788</v>
      </c>
      <c r="AJ34" s="108">
        <v>0</v>
      </c>
      <c r="AK34" s="108">
        <v>0</v>
      </c>
      <c r="AL34" s="108">
        <v>1</v>
      </c>
      <c r="AM34" s="108">
        <v>0</v>
      </c>
      <c r="AN34" s="108">
        <v>1</v>
      </c>
      <c r="AO34" s="108">
        <v>0.45</v>
      </c>
      <c r="AP34" s="128">
        <v>8973782</v>
      </c>
      <c r="AQ34" s="128">
        <f t="shared" si="1"/>
        <v>1581</v>
      </c>
      <c r="AR34" s="52"/>
      <c r="AS34" s="53" t="s">
        <v>113</v>
      </c>
      <c r="AV34" s="57" t="s">
        <v>119</v>
      </c>
      <c r="AW34" s="63" t="s">
        <v>30</v>
      </c>
      <c r="AY34" s="111"/>
    </row>
    <row r="35" spans="2:51" x14ac:dyDescent="0.25">
      <c r="B35" s="102"/>
      <c r="C35" s="103"/>
      <c r="D35" s="102"/>
      <c r="E35" s="105"/>
      <c r="F35" s="105"/>
      <c r="G35" s="106"/>
      <c r="H35" s="104"/>
      <c r="I35" s="105"/>
      <c r="J35" s="105"/>
      <c r="K35" s="106"/>
      <c r="L35" s="357" t="s">
        <v>120</v>
      </c>
      <c r="M35" s="358"/>
      <c r="N35" s="359"/>
      <c r="O35" s="64"/>
      <c r="P35" s="64">
        <f>AVERAGE(P11:P34)</f>
        <v>124.58333333333333</v>
      </c>
      <c r="Q35" s="65">
        <f>Q34-Q10</f>
        <v>125695</v>
      </c>
      <c r="R35" s="66">
        <f>SUM(R11:R34)</f>
        <v>125695</v>
      </c>
      <c r="S35" s="67">
        <f>AVERAGE(S11:S34)</f>
        <v>125.69500000000001</v>
      </c>
      <c r="T35" s="67">
        <f>SUM(T11:T34)</f>
        <v>125.69499999999999</v>
      </c>
      <c r="U35" s="104"/>
      <c r="V35" s="104"/>
      <c r="W35" s="58"/>
      <c r="X35" s="96"/>
      <c r="Y35" s="97"/>
      <c r="Z35" s="97"/>
      <c r="AA35" s="97"/>
      <c r="AB35" s="98"/>
      <c r="AC35" s="96"/>
      <c r="AD35" s="97"/>
      <c r="AE35" s="98"/>
      <c r="AF35" s="99"/>
      <c r="AG35" s="68"/>
      <c r="AH35" s="69">
        <f>SUM(AH11:AH34)</f>
        <v>27780</v>
      </c>
      <c r="AI35" s="70">
        <f>$AH$35/$T35</f>
        <v>221.01117785114764</v>
      </c>
      <c r="AJ35" s="99"/>
      <c r="AK35" s="100"/>
      <c r="AL35" s="100"/>
      <c r="AM35" s="100"/>
      <c r="AN35" s="101"/>
      <c r="AO35" s="71"/>
      <c r="AP35" s="72">
        <f>AP34-AP10</f>
        <v>8388</v>
      </c>
      <c r="AQ35" s="73">
        <f>SUM(AQ11:AQ34)</f>
        <v>8388</v>
      </c>
      <c r="AR35" s="74">
        <f>AVERAGE(AR11:AR34)</f>
        <v>1.155</v>
      </c>
      <c r="AS35" s="71"/>
      <c r="AV35" s="75" t="s">
        <v>30</v>
      </c>
      <c r="AW35" s="75">
        <v>1</v>
      </c>
      <c r="AY35" s="111"/>
    </row>
    <row r="36" spans="2:51" x14ac:dyDescent="0.25">
      <c r="B36" s="76"/>
      <c r="C36" s="76"/>
      <c r="D36" s="76"/>
      <c r="E36" s="77"/>
      <c r="F36" s="77"/>
      <c r="G36" s="77"/>
      <c r="H36" s="77"/>
      <c r="I36" s="78"/>
      <c r="J36" s="78"/>
      <c r="K36" s="78"/>
      <c r="L36" s="109"/>
      <c r="M36" s="109"/>
      <c r="N36" s="109"/>
      <c r="O36" s="109"/>
      <c r="P36" s="109"/>
      <c r="Q36" s="109"/>
      <c r="R36" s="109"/>
      <c r="S36" s="109"/>
      <c r="T36" s="109"/>
      <c r="U36" s="79"/>
      <c r="V36" s="79"/>
      <c r="W36" s="109"/>
      <c r="X36" s="109"/>
      <c r="Y36" s="109"/>
      <c r="Z36" s="112"/>
      <c r="AA36" s="109"/>
      <c r="AB36" s="109"/>
      <c r="AC36" s="109"/>
      <c r="AD36" s="109"/>
      <c r="AE36" s="109"/>
      <c r="AH36" s="80"/>
      <c r="AM36" s="109"/>
      <c r="AN36" s="109"/>
      <c r="AO36" s="109"/>
      <c r="AP36" s="109"/>
      <c r="AQ36" s="109"/>
      <c r="AR36" s="109"/>
      <c r="AV36" s="75" t="s">
        <v>121</v>
      </c>
      <c r="AW36" s="75">
        <v>41.67</v>
      </c>
      <c r="AY36" s="111"/>
    </row>
    <row r="37" spans="2:51" x14ac:dyDescent="0.25">
      <c r="B37" s="89" t="s">
        <v>122</v>
      </c>
      <c r="C37" s="89"/>
      <c r="D37" s="89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112"/>
      <c r="X37" s="112"/>
      <c r="Y37" s="112"/>
      <c r="Z37" s="112"/>
      <c r="AA37" s="112"/>
      <c r="AB37" s="112"/>
      <c r="AC37" s="112"/>
      <c r="AD37" s="112"/>
      <c r="AE37" s="112"/>
      <c r="AM37" s="21"/>
      <c r="AN37" s="109"/>
      <c r="AO37" s="109"/>
      <c r="AP37" s="109"/>
      <c r="AQ37" s="109"/>
      <c r="AR37" s="112"/>
      <c r="AV37" s="75" t="s">
        <v>123</v>
      </c>
      <c r="AW37" s="75">
        <v>11.574999999999999</v>
      </c>
      <c r="AY37" s="111"/>
    </row>
    <row r="38" spans="2:51" x14ac:dyDescent="0.25">
      <c r="B38" s="87" t="s">
        <v>124</v>
      </c>
      <c r="C38" s="116"/>
      <c r="D38" s="116"/>
      <c r="E38" s="116"/>
      <c r="F38" s="116"/>
      <c r="G38" s="116"/>
      <c r="H38" s="116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88"/>
      <c r="T38" s="88"/>
      <c r="U38" s="88"/>
      <c r="V38" s="88"/>
      <c r="W38" s="112"/>
      <c r="X38" s="112"/>
      <c r="Y38" s="112"/>
      <c r="Z38" s="112"/>
      <c r="AA38" s="112"/>
      <c r="AB38" s="112"/>
      <c r="AC38" s="112"/>
      <c r="AD38" s="112"/>
      <c r="AE38" s="112"/>
      <c r="AM38" s="21"/>
      <c r="AN38" s="109"/>
      <c r="AO38" s="109"/>
      <c r="AP38" s="109"/>
      <c r="AQ38" s="109"/>
      <c r="AR38" s="112"/>
      <c r="AV38" s="75"/>
      <c r="AW38" s="75"/>
      <c r="AY38" s="111"/>
    </row>
    <row r="39" spans="2:51" x14ac:dyDescent="0.25">
      <c r="B39" s="122" t="s">
        <v>127</v>
      </c>
      <c r="C39" s="116"/>
      <c r="D39" s="116"/>
      <c r="E39" s="116"/>
      <c r="F39" s="116"/>
      <c r="G39" s="116"/>
      <c r="H39" s="116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88"/>
      <c r="T39" s="88"/>
      <c r="U39" s="88"/>
      <c r="V39" s="88"/>
      <c r="W39" s="112"/>
      <c r="X39" s="112"/>
      <c r="Y39" s="112"/>
      <c r="Z39" s="112"/>
      <c r="AA39" s="112"/>
      <c r="AB39" s="112"/>
      <c r="AC39" s="112"/>
      <c r="AD39" s="112"/>
      <c r="AE39" s="112"/>
      <c r="AM39" s="21"/>
      <c r="AN39" s="109"/>
      <c r="AO39" s="109"/>
      <c r="AP39" s="109"/>
      <c r="AQ39" s="109"/>
      <c r="AR39" s="112"/>
      <c r="AV39" s="75"/>
      <c r="AW39" s="75"/>
      <c r="AY39" s="111"/>
    </row>
    <row r="40" spans="2:51" x14ac:dyDescent="0.25">
      <c r="B40" s="85" t="s">
        <v>230</v>
      </c>
      <c r="C40" s="116"/>
      <c r="D40" s="116"/>
      <c r="E40" s="116"/>
      <c r="F40" s="116"/>
      <c r="G40" s="116"/>
      <c r="H40" s="116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88"/>
      <c r="T40" s="88"/>
      <c r="U40" s="88"/>
      <c r="V40" s="88"/>
      <c r="W40" s="112"/>
      <c r="X40" s="112"/>
      <c r="Y40" s="112"/>
      <c r="Z40" s="112"/>
      <c r="AA40" s="112"/>
      <c r="AB40" s="112"/>
      <c r="AC40" s="112"/>
      <c r="AD40" s="112"/>
      <c r="AE40" s="112"/>
      <c r="AM40" s="21"/>
      <c r="AN40" s="109"/>
      <c r="AO40" s="109"/>
      <c r="AP40" s="109"/>
      <c r="AQ40" s="109"/>
      <c r="AR40" s="112"/>
      <c r="AV40" s="75"/>
      <c r="AW40" s="75"/>
      <c r="AY40" s="111"/>
    </row>
    <row r="41" spans="2:51" x14ac:dyDescent="0.25">
      <c r="B41" s="86" t="s">
        <v>226</v>
      </c>
      <c r="C41" s="116"/>
      <c r="D41" s="116"/>
      <c r="E41" s="116"/>
      <c r="F41" s="116"/>
      <c r="G41" s="116"/>
      <c r="H41" s="116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9"/>
      <c r="T41" s="119"/>
      <c r="U41" s="119"/>
      <c r="V41" s="119"/>
      <c r="W41" s="112"/>
      <c r="X41" s="112"/>
      <c r="Y41" s="112"/>
      <c r="Z41" s="112"/>
      <c r="AA41" s="112"/>
      <c r="AB41" s="112"/>
      <c r="AC41" s="112"/>
      <c r="AD41" s="112"/>
      <c r="AE41" s="112"/>
      <c r="AM41" s="113"/>
      <c r="AN41" s="113"/>
      <c r="AO41" s="113"/>
      <c r="AP41" s="113"/>
      <c r="AQ41" s="113"/>
      <c r="AR41" s="113"/>
      <c r="AS41" s="114"/>
      <c r="AV41" s="111"/>
      <c r="AW41" s="107"/>
      <c r="AX41" s="107"/>
      <c r="AY41" s="107"/>
    </row>
    <row r="42" spans="2:51" x14ac:dyDescent="0.25">
      <c r="B42" s="122" t="s">
        <v>130</v>
      </c>
      <c r="C42" s="116"/>
      <c r="D42" s="116"/>
      <c r="E42" s="121"/>
      <c r="F42" s="121"/>
      <c r="G42" s="121"/>
      <c r="H42" s="116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9"/>
      <c r="T42" s="119"/>
      <c r="U42" s="119"/>
      <c r="V42" s="119"/>
      <c r="W42" s="112"/>
      <c r="X42" s="112"/>
      <c r="Y42" s="112"/>
      <c r="Z42" s="112"/>
      <c r="AA42" s="112"/>
      <c r="AB42" s="112"/>
      <c r="AC42" s="112"/>
      <c r="AD42" s="112"/>
      <c r="AE42" s="112"/>
      <c r="AM42" s="113"/>
      <c r="AN42" s="113"/>
      <c r="AO42" s="113"/>
      <c r="AP42" s="113"/>
      <c r="AQ42" s="113"/>
      <c r="AR42" s="113"/>
      <c r="AS42" s="114"/>
      <c r="AV42" s="111"/>
      <c r="AW42" s="107"/>
      <c r="AX42" s="107"/>
      <c r="AY42" s="107"/>
    </row>
    <row r="43" spans="2:51" x14ac:dyDescent="0.25">
      <c r="B43" s="122" t="s">
        <v>134</v>
      </c>
      <c r="C43" s="116"/>
      <c r="D43" s="116"/>
      <c r="E43" s="116"/>
      <c r="F43" s="116"/>
      <c r="G43" s="116"/>
      <c r="H43" s="116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9"/>
      <c r="U43" s="119"/>
      <c r="V43" s="119"/>
      <c r="W43" s="112"/>
      <c r="X43" s="112"/>
      <c r="Y43" s="112"/>
      <c r="Z43" s="112"/>
      <c r="AA43" s="112"/>
      <c r="AB43" s="112"/>
      <c r="AC43" s="112"/>
      <c r="AD43" s="112"/>
      <c r="AE43" s="112"/>
      <c r="AM43" s="113"/>
      <c r="AN43" s="113"/>
      <c r="AO43" s="113"/>
      <c r="AP43" s="113"/>
      <c r="AQ43" s="113"/>
      <c r="AR43" s="113"/>
      <c r="AS43" s="114"/>
      <c r="AV43" s="111"/>
      <c r="AW43" s="107"/>
      <c r="AX43" s="107"/>
      <c r="AY43" s="107"/>
    </row>
    <row r="44" spans="2:51" x14ac:dyDescent="0.25">
      <c r="B44" s="91" t="s">
        <v>144</v>
      </c>
      <c r="C44" s="116"/>
      <c r="D44" s="116"/>
      <c r="E44" s="116"/>
      <c r="F44" s="116"/>
      <c r="G44" s="116"/>
      <c r="H44" s="116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20"/>
      <c r="T44" s="119"/>
      <c r="U44" s="119"/>
      <c r="V44" s="119"/>
      <c r="W44" s="112"/>
      <c r="X44" s="112"/>
      <c r="Y44" s="112"/>
      <c r="Z44" s="112"/>
      <c r="AA44" s="112"/>
      <c r="AB44" s="112"/>
      <c r="AC44" s="112"/>
      <c r="AD44" s="112"/>
      <c r="AE44" s="112"/>
      <c r="AM44" s="113"/>
      <c r="AN44" s="113"/>
      <c r="AO44" s="113"/>
      <c r="AP44" s="113"/>
      <c r="AQ44" s="113"/>
      <c r="AR44" s="113"/>
      <c r="AS44" s="114"/>
      <c r="AV44" s="111"/>
      <c r="AW44" s="107"/>
      <c r="AX44" s="107"/>
      <c r="AY44" s="107"/>
    </row>
    <row r="45" spans="2:51" x14ac:dyDescent="0.25">
      <c r="B45" s="91" t="s">
        <v>143</v>
      </c>
      <c r="C45" s="116"/>
      <c r="D45" s="116"/>
      <c r="E45" s="116"/>
      <c r="F45" s="116"/>
      <c r="G45" s="116"/>
      <c r="H45" s="116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20"/>
      <c r="T45" s="119"/>
      <c r="U45" s="119"/>
      <c r="V45" s="119"/>
      <c r="W45" s="112"/>
      <c r="X45" s="112"/>
      <c r="Y45" s="112"/>
      <c r="Z45" s="112"/>
      <c r="AA45" s="112"/>
      <c r="AB45" s="112"/>
      <c r="AC45" s="112"/>
      <c r="AD45" s="112"/>
      <c r="AE45" s="112"/>
      <c r="AM45" s="113"/>
      <c r="AN45" s="113"/>
      <c r="AO45" s="113"/>
      <c r="AP45" s="113"/>
      <c r="AQ45" s="113"/>
      <c r="AR45" s="113"/>
      <c r="AS45" s="114"/>
      <c r="AV45" s="111"/>
      <c r="AW45" s="107"/>
      <c r="AX45" s="107"/>
      <c r="AY45" s="107"/>
    </row>
    <row r="46" spans="2:51" x14ac:dyDescent="0.25">
      <c r="B46" s="180" t="s">
        <v>227</v>
      </c>
      <c r="C46" s="181"/>
      <c r="D46" s="181"/>
      <c r="E46" s="181"/>
      <c r="F46" s="181"/>
      <c r="G46" s="181"/>
      <c r="H46" s="116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20"/>
      <c r="T46" s="119"/>
      <c r="U46" s="119"/>
      <c r="V46" s="119"/>
      <c r="W46" s="112"/>
      <c r="X46" s="112"/>
      <c r="Y46" s="112"/>
      <c r="Z46" s="112"/>
      <c r="AA46" s="112"/>
      <c r="AB46" s="112"/>
      <c r="AC46" s="112"/>
      <c r="AD46" s="112"/>
      <c r="AE46" s="112"/>
      <c r="AM46" s="113"/>
      <c r="AN46" s="113"/>
      <c r="AO46" s="113"/>
      <c r="AP46" s="113"/>
      <c r="AQ46" s="113"/>
      <c r="AR46" s="113"/>
      <c r="AS46" s="114"/>
      <c r="AV46" s="111"/>
      <c r="AW46" s="107"/>
      <c r="AX46" s="107"/>
      <c r="AY46" s="107"/>
    </row>
    <row r="47" spans="2:51" x14ac:dyDescent="0.25">
      <c r="B47" s="122" t="s">
        <v>228</v>
      </c>
      <c r="C47" s="116"/>
      <c r="D47" s="116"/>
      <c r="E47" s="116"/>
      <c r="F47" s="116"/>
      <c r="G47" s="116"/>
      <c r="H47" s="116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20"/>
      <c r="T47" s="119"/>
      <c r="U47" s="119"/>
      <c r="V47" s="119"/>
      <c r="W47" s="112"/>
      <c r="X47" s="112"/>
      <c r="Y47" s="112"/>
      <c r="Z47" s="112"/>
      <c r="AA47" s="112"/>
      <c r="AB47" s="112"/>
      <c r="AC47" s="112"/>
      <c r="AD47" s="112"/>
      <c r="AE47" s="112"/>
      <c r="AM47" s="113"/>
      <c r="AN47" s="113"/>
      <c r="AO47" s="113"/>
      <c r="AP47" s="113"/>
      <c r="AQ47" s="113"/>
      <c r="AR47" s="113"/>
      <c r="AS47" s="114"/>
      <c r="AV47" s="111"/>
      <c r="AW47" s="107"/>
      <c r="AX47" s="107"/>
      <c r="AY47" s="107"/>
    </row>
    <row r="48" spans="2:51" x14ac:dyDescent="0.25">
      <c r="B48" s="254" t="s">
        <v>229</v>
      </c>
      <c r="C48" s="255"/>
      <c r="D48" s="255"/>
      <c r="E48" s="255"/>
      <c r="F48" s="255"/>
      <c r="G48" s="255"/>
      <c r="H48" s="255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20"/>
      <c r="T48" s="137"/>
      <c r="U48" s="137"/>
      <c r="V48" s="137"/>
      <c r="W48" s="112"/>
      <c r="X48" s="112"/>
      <c r="Y48" s="112"/>
      <c r="Z48" s="112"/>
      <c r="AA48" s="112"/>
      <c r="AB48" s="112"/>
      <c r="AC48" s="112"/>
      <c r="AD48" s="112"/>
      <c r="AE48" s="112"/>
      <c r="AM48" s="113"/>
      <c r="AN48" s="113"/>
      <c r="AO48" s="113"/>
      <c r="AP48" s="113"/>
      <c r="AQ48" s="113"/>
      <c r="AR48" s="113"/>
      <c r="AS48" s="114"/>
      <c r="AV48" s="111"/>
      <c r="AW48" s="107"/>
      <c r="AX48" s="107"/>
      <c r="AY48" s="107"/>
    </row>
    <row r="49" spans="1:51" x14ac:dyDescent="0.25">
      <c r="B49" s="115" t="s">
        <v>217</v>
      </c>
      <c r="C49" s="116"/>
      <c r="D49" s="116"/>
      <c r="E49" s="116"/>
      <c r="F49" s="116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20"/>
      <c r="R49" s="119"/>
      <c r="S49" s="119"/>
      <c r="T49" s="137"/>
      <c r="U49" s="112"/>
      <c r="V49" s="112"/>
      <c r="W49" s="112"/>
      <c r="X49" s="112"/>
      <c r="Y49" s="112"/>
      <c r="Z49" s="112"/>
      <c r="AA49" s="112"/>
      <c r="AB49" s="112"/>
      <c r="AC49" s="112"/>
      <c r="AK49" s="113"/>
      <c r="AL49" s="113"/>
      <c r="AM49" s="113"/>
      <c r="AN49" s="113"/>
      <c r="AO49" s="113"/>
      <c r="AP49" s="113"/>
      <c r="AQ49" s="114"/>
      <c r="AR49" s="109"/>
      <c r="AS49" s="109"/>
      <c r="AT49" s="111"/>
      <c r="AU49" s="107"/>
      <c r="AV49" s="107"/>
      <c r="AW49" s="107"/>
      <c r="AX49" s="107"/>
      <c r="AY49" s="107"/>
    </row>
    <row r="50" spans="1:51" x14ac:dyDescent="0.25">
      <c r="B50" s="91" t="s">
        <v>219</v>
      </c>
      <c r="C50" s="129"/>
      <c r="D50" s="129"/>
      <c r="E50" s="129"/>
      <c r="F50" s="130"/>
      <c r="G50" s="117"/>
      <c r="H50" s="117"/>
      <c r="I50" s="117"/>
      <c r="J50" s="117"/>
      <c r="K50" s="117"/>
      <c r="L50" s="117"/>
      <c r="M50" s="117"/>
      <c r="N50" s="117"/>
      <c r="O50" s="117"/>
      <c r="P50" s="120"/>
      <c r="Q50" s="119"/>
      <c r="R50" s="119"/>
      <c r="S50" s="119"/>
      <c r="T50" s="112"/>
      <c r="U50" s="112"/>
      <c r="V50" s="112"/>
      <c r="W50" s="112"/>
      <c r="X50" s="112"/>
      <c r="Y50" s="112"/>
      <c r="Z50" s="112"/>
      <c r="AA50" s="112"/>
      <c r="AB50" s="112"/>
      <c r="AJ50" s="113"/>
      <c r="AK50" s="113"/>
      <c r="AL50" s="113"/>
      <c r="AM50" s="113"/>
      <c r="AN50" s="113"/>
      <c r="AO50" s="113"/>
      <c r="AP50" s="114"/>
      <c r="AQ50" s="109"/>
      <c r="AR50" s="109"/>
      <c r="AS50" s="111"/>
      <c r="AT50" s="107"/>
      <c r="AU50" s="107"/>
      <c r="AV50" s="107"/>
      <c r="AW50" s="107"/>
      <c r="AX50" s="107"/>
      <c r="AY50" s="107"/>
    </row>
    <row r="51" spans="1:51" x14ac:dyDescent="0.25">
      <c r="B51" s="122" t="s">
        <v>138</v>
      </c>
      <c r="C51" s="116"/>
      <c r="D51" s="116"/>
      <c r="E51" s="116"/>
      <c r="F51" s="116"/>
      <c r="G51" s="116"/>
      <c r="H51" s="116"/>
      <c r="I51" s="116"/>
      <c r="J51" s="117"/>
      <c r="K51" s="117"/>
      <c r="L51" s="117"/>
      <c r="M51" s="117"/>
      <c r="N51" s="117"/>
      <c r="O51" s="117"/>
      <c r="P51" s="117"/>
      <c r="Q51" s="117"/>
      <c r="R51" s="117"/>
      <c r="S51" s="120"/>
      <c r="T51" s="119"/>
      <c r="U51" s="119"/>
      <c r="V51" s="119"/>
      <c r="W51" s="112"/>
      <c r="X51" s="112"/>
      <c r="Y51" s="112"/>
      <c r="Z51" s="112"/>
      <c r="AA51" s="112"/>
      <c r="AB51" s="112"/>
      <c r="AC51" s="112"/>
      <c r="AD51" s="112"/>
      <c r="AE51" s="112"/>
      <c r="AM51" s="113"/>
      <c r="AN51" s="113"/>
      <c r="AO51" s="113"/>
      <c r="AP51" s="113"/>
      <c r="AQ51" s="113"/>
      <c r="AR51" s="113"/>
      <c r="AS51" s="114"/>
      <c r="AV51" s="111"/>
      <c r="AW51" s="107"/>
      <c r="AX51" s="107"/>
      <c r="AY51" s="107"/>
    </row>
    <row r="52" spans="1:51" x14ac:dyDescent="0.25">
      <c r="B52" s="91" t="s">
        <v>225</v>
      </c>
      <c r="C52" s="116"/>
      <c r="D52" s="116"/>
      <c r="E52" s="116"/>
      <c r="F52" s="116"/>
      <c r="G52" s="116"/>
      <c r="H52" s="116"/>
      <c r="I52" s="116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19"/>
      <c r="U52" s="119"/>
      <c r="V52" s="119"/>
      <c r="W52" s="112"/>
      <c r="X52" s="112"/>
      <c r="Y52" s="112"/>
      <c r="Z52" s="112"/>
      <c r="AA52" s="112"/>
      <c r="AB52" s="112"/>
      <c r="AC52" s="112"/>
      <c r="AD52" s="112"/>
      <c r="AE52" s="112"/>
      <c r="AM52" s="113"/>
      <c r="AN52" s="113"/>
      <c r="AO52" s="113"/>
      <c r="AP52" s="113"/>
      <c r="AQ52" s="113"/>
      <c r="AR52" s="113"/>
      <c r="AS52" s="114"/>
      <c r="AV52" s="111"/>
      <c r="AW52" s="107"/>
      <c r="AX52" s="107"/>
      <c r="AY52" s="107"/>
    </row>
    <row r="53" spans="1:51" x14ac:dyDescent="0.25">
      <c r="B53" s="95"/>
      <c r="C53" s="122"/>
      <c r="D53" s="116"/>
      <c r="E53" s="94"/>
      <c r="F53" s="116"/>
      <c r="G53" s="116"/>
      <c r="H53" s="116"/>
      <c r="I53" s="116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20"/>
      <c r="U53" s="82"/>
      <c r="V53" s="82"/>
      <c r="W53" s="112"/>
      <c r="X53" s="112"/>
      <c r="Y53" s="112"/>
      <c r="Z53" s="112"/>
      <c r="AA53" s="112"/>
      <c r="AB53" s="112"/>
      <c r="AC53" s="112"/>
      <c r="AD53" s="112"/>
      <c r="AE53" s="112"/>
      <c r="AM53" s="113"/>
      <c r="AN53" s="113"/>
      <c r="AO53" s="113"/>
      <c r="AP53" s="113"/>
      <c r="AQ53" s="113"/>
      <c r="AR53" s="113"/>
      <c r="AS53" s="114"/>
      <c r="AV53" s="111"/>
      <c r="AW53" s="107"/>
      <c r="AX53" s="107"/>
      <c r="AY53" s="107"/>
    </row>
    <row r="54" spans="1:51" x14ac:dyDescent="0.25">
      <c r="B54" s="95"/>
      <c r="C54" s="118"/>
      <c r="D54" s="116"/>
      <c r="E54" s="94"/>
      <c r="F54" s="116"/>
      <c r="G54" s="116"/>
      <c r="H54" s="116"/>
      <c r="I54" s="116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20"/>
      <c r="U54" s="82"/>
      <c r="V54" s="82"/>
      <c r="W54" s="112"/>
      <c r="X54" s="112"/>
      <c r="Y54" s="112"/>
      <c r="Z54" s="92"/>
      <c r="AA54" s="112"/>
      <c r="AB54" s="112"/>
      <c r="AC54" s="112"/>
      <c r="AD54" s="112"/>
      <c r="AE54" s="112"/>
      <c r="AM54" s="113"/>
      <c r="AN54" s="113"/>
      <c r="AO54" s="113"/>
      <c r="AP54" s="113"/>
      <c r="AQ54" s="113"/>
      <c r="AR54" s="113"/>
      <c r="AS54" s="114"/>
      <c r="AV54" s="111"/>
      <c r="AW54" s="107"/>
      <c r="AX54" s="107"/>
      <c r="AY54" s="107"/>
    </row>
    <row r="55" spans="1:51" x14ac:dyDescent="0.25">
      <c r="B55" s="95"/>
      <c r="C55" s="118"/>
      <c r="D55" s="116"/>
      <c r="E55" s="116"/>
      <c r="F55" s="116"/>
      <c r="G55" s="116"/>
      <c r="H55" s="116"/>
      <c r="I55" s="94"/>
      <c r="J55" s="117"/>
      <c r="K55" s="117"/>
      <c r="L55" s="117"/>
      <c r="M55" s="117"/>
      <c r="N55" s="117"/>
      <c r="O55" s="117"/>
      <c r="P55" s="117"/>
      <c r="Q55" s="117"/>
      <c r="R55" s="117"/>
      <c r="S55" s="92"/>
      <c r="T55" s="92"/>
      <c r="U55" s="92"/>
      <c r="V55" s="92"/>
      <c r="W55" s="92"/>
      <c r="X55" s="92"/>
      <c r="Y55" s="92"/>
      <c r="Z55" s="83"/>
      <c r="AA55" s="92"/>
      <c r="AB55" s="92"/>
      <c r="AC55" s="92"/>
      <c r="AD55" s="92"/>
      <c r="AE55" s="92"/>
      <c r="AF55" s="92"/>
      <c r="AG55" s="92"/>
      <c r="AH55" s="92"/>
      <c r="AI55" s="92"/>
      <c r="AJ55" s="92"/>
      <c r="AK55" s="92"/>
      <c r="AL55" s="92"/>
      <c r="AM55" s="92"/>
      <c r="AN55" s="92"/>
      <c r="AO55" s="92"/>
      <c r="AP55" s="92"/>
      <c r="AQ55" s="92"/>
      <c r="AR55" s="92"/>
      <c r="AS55" s="92"/>
      <c r="AT55" s="92"/>
      <c r="AU55" s="92"/>
      <c r="AV55" s="111"/>
      <c r="AW55" s="107"/>
      <c r="AX55" s="107"/>
      <c r="AY55" s="107"/>
    </row>
    <row r="56" spans="1:51" x14ac:dyDescent="0.25">
      <c r="B56" s="95"/>
      <c r="C56" s="115"/>
      <c r="D56" s="116"/>
      <c r="E56" s="116"/>
      <c r="F56" s="116"/>
      <c r="G56" s="116"/>
      <c r="H56" s="116"/>
      <c r="I56" s="94"/>
      <c r="J56" s="92"/>
      <c r="K56" s="92"/>
      <c r="L56" s="92"/>
      <c r="M56" s="92"/>
      <c r="N56" s="92"/>
      <c r="O56" s="92"/>
      <c r="P56" s="92"/>
      <c r="Q56" s="92"/>
      <c r="R56" s="92"/>
      <c r="S56" s="92"/>
      <c r="T56" s="92"/>
      <c r="U56" s="92"/>
      <c r="V56" s="92"/>
      <c r="W56" s="83"/>
      <c r="X56" s="83"/>
      <c r="Y56" s="83"/>
      <c r="Z56" s="112"/>
      <c r="AA56" s="83"/>
      <c r="AB56" s="83"/>
      <c r="AC56" s="83"/>
      <c r="AD56" s="83"/>
      <c r="AE56" s="83"/>
      <c r="AF56" s="83"/>
      <c r="AG56" s="83"/>
      <c r="AH56" s="83"/>
      <c r="AI56" s="83"/>
      <c r="AJ56" s="83"/>
      <c r="AK56" s="83"/>
      <c r="AL56" s="83"/>
      <c r="AM56" s="83"/>
      <c r="AN56" s="83"/>
      <c r="AO56" s="83"/>
      <c r="AP56" s="83"/>
      <c r="AQ56" s="83"/>
      <c r="AR56" s="83"/>
      <c r="AS56" s="83"/>
      <c r="AT56" s="83"/>
      <c r="AU56" s="83"/>
      <c r="AV56" s="111"/>
      <c r="AW56" s="107"/>
      <c r="AX56" s="107"/>
      <c r="AY56" s="107"/>
    </row>
    <row r="57" spans="1:51" x14ac:dyDescent="0.25">
      <c r="B57" s="95"/>
      <c r="C57" s="115"/>
      <c r="D57" s="94"/>
      <c r="E57" s="116"/>
      <c r="F57" s="116"/>
      <c r="G57" s="116"/>
      <c r="H57" s="116"/>
      <c r="I57" s="116"/>
      <c r="J57" s="92"/>
      <c r="K57" s="92"/>
      <c r="L57" s="92"/>
      <c r="M57" s="92"/>
      <c r="N57" s="92"/>
      <c r="O57" s="92"/>
      <c r="P57" s="92"/>
      <c r="Q57" s="92"/>
      <c r="R57" s="92"/>
      <c r="S57" s="117"/>
      <c r="T57" s="120"/>
      <c r="U57" s="82"/>
      <c r="V57" s="82"/>
      <c r="W57" s="112"/>
      <c r="X57" s="112"/>
      <c r="Y57" s="112"/>
      <c r="Z57" s="112"/>
      <c r="AA57" s="112"/>
      <c r="AB57" s="112"/>
      <c r="AC57" s="112"/>
      <c r="AD57" s="112"/>
      <c r="AE57" s="112"/>
      <c r="AM57" s="113"/>
      <c r="AN57" s="113"/>
      <c r="AO57" s="113"/>
      <c r="AP57" s="113"/>
      <c r="AQ57" s="113"/>
      <c r="AR57" s="113"/>
      <c r="AS57" s="114"/>
      <c r="AV57" s="111"/>
      <c r="AW57" s="107"/>
      <c r="AX57" s="107"/>
      <c r="AY57" s="107"/>
    </row>
    <row r="58" spans="1:51" x14ac:dyDescent="0.25">
      <c r="B58" s="95"/>
      <c r="C58" s="122"/>
      <c r="D58" s="94"/>
      <c r="E58" s="116"/>
      <c r="F58" s="116"/>
      <c r="G58" s="116"/>
      <c r="H58" s="116"/>
      <c r="I58" s="116"/>
      <c r="J58" s="117"/>
      <c r="K58" s="117"/>
      <c r="L58" s="117"/>
      <c r="M58" s="117"/>
      <c r="N58" s="117"/>
      <c r="O58" s="117"/>
      <c r="P58" s="117"/>
      <c r="Q58" s="117"/>
      <c r="R58" s="117"/>
      <c r="S58" s="117"/>
      <c r="T58" s="120"/>
      <c r="U58" s="82"/>
      <c r="V58" s="82"/>
      <c r="W58" s="112"/>
      <c r="X58" s="112"/>
      <c r="Y58" s="112"/>
      <c r="Z58" s="112"/>
      <c r="AA58" s="112"/>
      <c r="AB58" s="112"/>
      <c r="AC58" s="112"/>
      <c r="AD58" s="112"/>
      <c r="AE58" s="112"/>
      <c r="AM58" s="113"/>
      <c r="AN58" s="113"/>
      <c r="AO58" s="113"/>
      <c r="AP58" s="113"/>
      <c r="AQ58" s="113"/>
      <c r="AR58" s="113"/>
      <c r="AS58" s="114"/>
      <c r="AV58" s="111"/>
      <c r="AW58" s="107"/>
      <c r="AX58" s="107"/>
      <c r="AY58" s="107"/>
    </row>
    <row r="59" spans="1:51" x14ac:dyDescent="0.25">
      <c r="B59" s="1"/>
      <c r="C59" s="122"/>
      <c r="D59" s="116"/>
      <c r="E59" s="94"/>
      <c r="F59" s="116"/>
      <c r="G59" s="94"/>
      <c r="H59" s="94"/>
      <c r="I59" s="116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20"/>
      <c r="U59" s="82"/>
      <c r="V59" s="82"/>
      <c r="W59" s="112"/>
      <c r="X59" s="112"/>
      <c r="Y59" s="112"/>
      <c r="Z59" s="112"/>
      <c r="AA59" s="112"/>
      <c r="AB59" s="112"/>
      <c r="AC59" s="112"/>
      <c r="AD59" s="112"/>
      <c r="AE59" s="112"/>
      <c r="AM59" s="113"/>
      <c r="AN59" s="113"/>
      <c r="AO59" s="113"/>
      <c r="AP59" s="113"/>
      <c r="AQ59" s="113"/>
      <c r="AR59" s="113"/>
      <c r="AS59" s="114"/>
      <c r="AV59" s="111"/>
      <c r="AW59" s="107"/>
      <c r="AX59" s="107"/>
      <c r="AY59" s="107"/>
    </row>
    <row r="60" spans="1:51" x14ac:dyDescent="0.25">
      <c r="B60" s="1"/>
      <c r="C60" s="118"/>
      <c r="D60" s="116"/>
      <c r="E60" s="94"/>
      <c r="F60" s="94"/>
      <c r="G60" s="94"/>
      <c r="H60" s="94"/>
      <c r="I60" s="116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20"/>
      <c r="U60" s="82"/>
      <c r="V60" s="82"/>
      <c r="W60" s="112"/>
      <c r="X60" s="112"/>
      <c r="Y60" s="112"/>
      <c r="Z60" s="112"/>
      <c r="AA60" s="112"/>
      <c r="AB60" s="112"/>
      <c r="AC60" s="112"/>
      <c r="AD60" s="112"/>
      <c r="AE60" s="112"/>
      <c r="AM60" s="113"/>
      <c r="AN60" s="113"/>
      <c r="AO60" s="113"/>
      <c r="AP60" s="113"/>
      <c r="AQ60" s="113"/>
      <c r="AR60" s="113"/>
      <c r="AS60" s="114"/>
      <c r="AV60" s="111"/>
      <c r="AW60" s="107"/>
      <c r="AX60" s="107"/>
      <c r="AY60" s="107"/>
    </row>
    <row r="61" spans="1:51" x14ac:dyDescent="0.25">
      <c r="B61" s="81"/>
      <c r="C61" s="118"/>
      <c r="D61" s="116"/>
      <c r="E61" s="116"/>
      <c r="F61" s="94"/>
      <c r="G61" s="116"/>
      <c r="H61" s="116"/>
      <c r="I61" s="92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20"/>
      <c r="U61" s="82"/>
      <c r="V61" s="82"/>
      <c r="W61" s="112"/>
      <c r="X61" s="112"/>
      <c r="Y61" s="112"/>
      <c r="Z61" s="112"/>
      <c r="AA61" s="112"/>
      <c r="AB61" s="112"/>
      <c r="AC61" s="112"/>
      <c r="AD61" s="112"/>
      <c r="AE61" s="112"/>
      <c r="AM61" s="113"/>
      <c r="AN61" s="113"/>
      <c r="AO61" s="113"/>
      <c r="AP61" s="113"/>
      <c r="AQ61" s="113"/>
      <c r="AR61" s="113"/>
      <c r="AS61" s="114"/>
      <c r="AV61" s="111"/>
      <c r="AW61" s="107"/>
      <c r="AX61" s="107"/>
      <c r="AY61" s="107"/>
    </row>
    <row r="62" spans="1:51" x14ac:dyDescent="0.25">
      <c r="B62" s="81"/>
      <c r="C62" s="92"/>
      <c r="D62" s="116"/>
      <c r="E62" s="116"/>
      <c r="F62" s="116"/>
      <c r="G62" s="116"/>
      <c r="H62" s="116"/>
      <c r="I62" s="92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20"/>
      <c r="U62" s="82"/>
      <c r="V62" s="82"/>
      <c r="W62" s="112"/>
      <c r="X62" s="112"/>
      <c r="Y62" s="112"/>
      <c r="Z62" s="112"/>
      <c r="AA62" s="112"/>
      <c r="AB62" s="112"/>
      <c r="AC62" s="112"/>
      <c r="AD62" s="112"/>
      <c r="AE62" s="112"/>
      <c r="AM62" s="113"/>
      <c r="AN62" s="113"/>
      <c r="AO62" s="113"/>
      <c r="AP62" s="113"/>
      <c r="AQ62" s="113"/>
      <c r="AR62" s="113"/>
      <c r="AS62" s="114"/>
      <c r="AU62" s="107"/>
      <c r="AV62" s="111"/>
      <c r="AW62" s="107"/>
      <c r="AX62" s="107"/>
      <c r="AY62" s="107"/>
    </row>
    <row r="63" spans="1:51" ht="229.5" customHeight="1" x14ac:dyDescent="0.25">
      <c r="B63" s="81"/>
      <c r="C63" s="122"/>
      <c r="D63" s="92"/>
      <c r="E63" s="116"/>
      <c r="F63" s="116"/>
      <c r="G63" s="116"/>
      <c r="H63" s="116"/>
      <c r="I63" s="116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20"/>
      <c r="U63" s="82"/>
      <c r="V63" s="82"/>
      <c r="W63" s="112"/>
      <c r="X63" s="112"/>
      <c r="Y63" s="112"/>
      <c r="Z63" s="112"/>
      <c r="AA63" s="112"/>
      <c r="AB63" s="112"/>
      <c r="AC63" s="112"/>
      <c r="AD63" s="112"/>
      <c r="AE63" s="112"/>
      <c r="AM63" s="113"/>
      <c r="AN63" s="113"/>
      <c r="AO63" s="113"/>
      <c r="AP63" s="113"/>
      <c r="AQ63" s="113"/>
      <c r="AR63" s="113"/>
      <c r="AS63" s="114"/>
      <c r="AU63" s="107"/>
      <c r="AV63" s="111"/>
      <c r="AW63" s="107"/>
      <c r="AX63" s="107"/>
      <c r="AY63" s="107"/>
    </row>
    <row r="64" spans="1:51" x14ac:dyDescent="0.25">
      <c r="A64" s="112"/>
      <c r="B64" s="81"/>
      <c r="C64" s="118"/>
      <c r="D64" s="92"/>
      <c r="E64" s="116"/>
      <c r="F64" s="116"/>
      <c r="G64" s="116"/>
      <c r="H64" s="116"/>
      <c r="I64" s="113"/>
      <c r="J64" s="113"/>
      <c r="K64" s="113"/>
      <c r="L64" s="113"/>
      <c r="M64" s="113"/>
      <c r="N64" s="113"/>
      <c r="O64" s="114"/>
      <c r="P64" s="109"/>
      <c r="R64" s="111"/>
      <c r="AS64" s="107"/>
      <c r="AT64" s="107"/>
      <c r="AU64" s="107"/>
      <c r="AV64" s="107"/>
      <c r="AW64" s="107"/>
      <c r="AX64" s="107"/>
      <c r="AY64" s="107"/>
    </row>
    <row r="65" spans="1:51" x14ac:dyDescent="0.25">
      <c r="A65" s="112"/>
      <c r="B65" s="92"/>
      <c r="C65" s="122"/>
      <c r="D65" s="116"/>
      <c r="E65" s="92"/>
      <c r="F65" s="116"/>
      <c r="G65" s="92"/>
      <c r="H65" s="92"/>
      <c r="I65" s="113"/>
      <c r="J65" s="113"/>
      <c r="K65" s="113"/>
      <c r="L65" s="113"/>
      <c r="M65" s="113"/>
      <c r="N65" s="113"/>
      <c r="O65" s="114"/>
      <c r="P65" s="109"/>
      <c r="R65" s="109"/>
      <c r="AS65" s="107"/>
      <c r="AT65" s="107"/>
      <c r="AU65" s="107"/>
      <c r="AV65" s="107"/>
      <c r="AW65" s="107"/>
      <c r="AX65" s="107"/>
      <c r="AY65" s="107"/>
    </row>
    <row r="66" spans="1:51" x14ac:dyDescent="0.25">
      <c r="A66" s="112"/>
      <c r="B66" s="92"/>
      <c r="C66" s="90"/>
      <c r="D66" s="116"/>
      <c r="E66" s="92"/>
      <c r="F66" s="92"/>
      <c r="G66" s="92"/>
      <c r="H66" s="92"/>
      <c r="I66" s="113"/>
      <c r="J66" s="113"/>
      <c r="K66" s="113"/>
      <c r="L66" s="113"/>
      <c r="M66" s="113"/>
      <c r="N66" s="113"/>
      <c r="O66" s="114"/>
      <c r="P66" s="109"/>
      <c r="R66" s="109"/>
      <c r="AS66" s="107"/>
      <c r="AT66" s="107"/>
      <c r="AU66" s="107"/>
      <c r="AV66" s="107"/>
      <c r="AW66" s="107"/>
      <c r="AX66" s="107"/>
      <c r="AY66" s="107"/>
    </row>
    <row r="67" spans="1:51" x14ac:dyDescent="0.25">
      <c r="A67" s="112"/>
      <c r="B67" s="81"/>
      <c r="I67" s="113"/>
      <c r="J67" s="113"/>
      <c r="K67" s="113"/>
      <c r="L67" s="113"/>
      <c r="M67" s="113"/>
      <c r="N67" s="113"/>
      <c r="O67" s="114"/>
      <c r="P67" s="109"/>
      <c r="R67" s="109"/>
      <c r="AS67" s="107"/>
      <c r="AT67" s="107"/>
      <c r="AU67" s="107"/>
      <c r="AV67" s="107"/>
      <c r="AW67" s="107"/>
      <c r="AX67" s="107"/>
      <c r="AY67" s="107"/>
    </row>
    <row r="68" spans="1:51" x14ac:dyDescent="0.25">
      <c r="A68" s="112"/>
      <c r="I68" s="113"/>
      <c r="J68" s="113"/>
      <c r="K68" s="113"/>
      <c r="L68" s="113"/>
      <c r="M68" s="113"/>
      <c r="N68" s="113"/>
      <c r="O68" s="114"/>
      <c r="P68" s="109"/>
      <c r="R68" s="109"/>
      <c r="AS68" s="107"/>
      <c r="AT68" s="107"/>
      <c r="AU68" s="107"/>
      <c r="AV68" s="107"/>
      <c r="AW68" s="107"/>
      <c r="AX68" s="107"/>
      <c r="AY68" s="107"/>
    </row>
    <row r="69" spans="1:51" x14ac:dyDescent="0.25">
      <c r="A69" s="112"/>
      <c r="I69" s="113"/>
      <c r="J69" s="113"/>
      <c r="K69" s="113"/>
      <c r="L69" s="113"/>
      <c r="M69" s="113"/>
      <c r="N69" s="113"/>
      <c r="O69" s="114"/>
      <c r="P69" s="109"/>
      <c r="R69" s="109"/>
      <c r="AS69" s="107"/>
      <c r="AT69" s="107"/>
      <c r="AU69" s="107"/>
      <c r="AV69" s="107"/>
      <c r="AW69" s="107"/>
      <c r="AX69" s="107"/>
      <c r="AY69" s="107"/>
    </row>
    <row r="70" spans="1:51" x14ac:dyDescent="0.25">
      <c r="A70" s="112"/>
      <c r="I70" s="113"/>
      <c r="J70" s="113"/>
      <c r="K70" s="113"/>
      <c r="L70" s="113"/>
      <c r="M70" s="113"/>
      <c r="N70" s="113"/>
      <c r="O70" s="114"/>
      <c r="P70" s="109"/>
      <c r="R70" s="83"/>
      <c r="AS70" s="107"/>
      <c r="AT70" s="107"/>
      <c r="AU70" s="107"/>
      <c r="AV70" s="107"/>
      <c r="AW70" s="107"/>
      <c r="AX70" s="107"/>
      <c r="AY70" s="107"/>
    </row>
    <row r="71" spans="1:51" x14ac:dyDescent="0.25">
      <c r="A71" s="112"/>
      <c r="I71" s="113"/>
      <c r="J71" s="113"/>
      <c r="K71" s="113"/>
      <c r="L71" s="113"/>
      <c r="M71" s="113"/>
      <c r="N71" s="113"/>
      <c r="O71" s="114"/>
      <c r="R71" s="109"/>
      <c r="AS71" s="107"/>
      <c r="AT71" s="107"/>
      <c r="AU71" s="107"/>
      <c r="AV71" s="107"/>
      <c r="AW71" s="107"/>
      <c r="AX71" s="107"/>
      <c r="AY71" s="107"/>
    </row>
    <row r="72" spans="1:51" x14ac:dyDescent="0.25">
      <c r="O72" s="114"/>
      <c r="R72" s="109"/>
      <c r="AS72" s="107"/>
      <c r="AT72" s="107"/>
      <c r="AU72" s="107"/>
      <c r="AV72" s="107"/>
      <c r="AW72" s="107"/>
      <c r="AX72" s="107"/>
      <c r="AY72" s="107"/>
    </row>
    <row r="73" spans="1:51" x14ac:dyDescent="0.25">
      <c r="O73" s="114"/>
      <c r="R73" s="109"/>
      <c r="AS73" s="107"/>
      <c r="AT73" s="107"/>
      <c r="AU73" s="107"/>
      <c r="AV73" s="107"/>
      <c r="AW73" s="107"/>
      <c r="AX73" s="107"/>
      <c r="AY73" s="107"/>
    </row>
    <row r="74" spans="1:51" x14ac:dyDescent="0.25">
      <c r="O74" s="114"/>
      <c r="R74" s="109"/>
      <c r="AS74" s="107"/>
      <c r="AT74" s="107"/>
      <c r="AU74" s="107"/>
      <c r="AV74" s="107"/>
      <c r="AW74" s="107"/>
      <c r="AX74" s="107"/>
      <c r="AY74" s="107"/>
    </row>
    <row r="75" spans="1:51" x14ac:dyDescent="0.25">
      <c r="O75" s="114"/>
      <c r="R75" s="109"/>
      <c r="AS75" s="107"/>
      <c r="AT75" s="107"/>
      <c r="AU75" s="107"/>
      <c r="AV75" s="107"/>
      <c r="AW75" s="107"/>
      <c r="AX75" s="107"/>
      <c r="AY75" s="107"/>
    </row>
    <row r="76" spans="1:51" x14ac:dyDescent="0.25">
      <c r="O76" s="114"/>
      <c r="AS76" s="107"/>
      <c r="AT76" s="107"/>
      <c r="AU76" s="107"/>
      <c r="AV76" s="107"/>
      <c r="AW76" s="107"/>
      <c r="AX76" s="107"/>
      <c r="AY76" s="107"/>
    </row>
    <row r="77" spans="1:51" x14ac:dyDescent="0.25">
      <c r="O77" s="114"/>
      <c r="AS77" s="107"/>
      <c r="AT77" s="107"/>
      <c r="AU77" s="107"/>
      <c r="AV77" s="107"/>
      <c r="AW77" s="107"/>
      <c r="AX77" s="107"/>
      <c r="AY77" s="107"/>
    </row>
    <row r="78" spans="1:51" x14ac:dyDescent="0.25">
      <c r="O78" s="114"/>
      <c r="AS78" s="107"/>
      <c r="AT78" s="107"/>
      <c r="AU78" s="107"/>
      <c r="AV78" s="107"/>
      <c r="AW78" s="107"/>
      <c r="AX78" s="107"/>
      <c r="AY78" s="107"/>
    </row>
    <row r="79" spans="1:51" x14ac:dyDescent="0.25">
      <c r="O79" s="114"/>
      <c r="AS79" s="107"/>
      <c r="AT79" s="107"/>
      <c r="AU79" s="107"/>
      <c r="AV79" s="107"/>
      <c r="AW79" s="107"/>
      <c r="AX79" s="107"/>
      <c r="AY79" s="107"/>
    </row>
    <row r="80" spans="1:51" x14ac:dyDescent="0.25">
      <c r="O80" s="114"/>
      <c r="AS80" s="107"/>
      <c r="AT80" s="107"/>
      <c r="AU80" s="107"/>
      <c r="AV80" s="107"/>
      <c r="AW80" s="107"/>
      <c r="AX80" s="107"/>
      <c r="AY80" s="107"/>
    </row>
    <row r="81" spans="15:51" x14ac:dyDescent="0.25">
      <c r="O81" s="114"/>
      <c r="AS81" s="107"/>
      <c r="AT81" s="107"/>
      <c r="AU81" s="107"/>
      <c r="AV81" s="107"/>
      <c r="AW81" s="107"/>
      <c r="AX81" s="107"/>
      <c r="AY81" s="107"/>
    </row>
    <row r="82" spans="15:51" x14ac:dyDescent="0.25">
      <c r="O82" s="114"/>
      <c r="Q82" s="109"/>
      <c r="AS82" s="107"/>
      <c r="AT82" s="107"/>
      <c r="AU82" s="107"/>
      <c r="AV82" s="107"/>
      <c r="AW82" s="107"/>
      <c r="AX82" s="107"/>
      <c r="AY82" s="107"/>
    </row>
    <row r="83" spans="15:51" x14ac:dyDescent="0.25">
      <c r="O83" s="13"/>
      <c r="P83" s="109"/>
      <c r="Q83" s="109"/>
      <c r="AS83" s="107"/>
      <c r="AT83" s="107"/>
      <c r="AU83" s="107"/>
      <c r="AV83" s="107"/>
      <c r="AW83" s="107"/>
      <c r="AX83" s="107"/>
      <c r="AY83" s="107"/>
    </row>
    <row r="84" spans="15:51" x14ac:dyDescent="0.25">
      <c r="O84" s="13"/>
      <c r="P84" s="109"/>
      <c r="Q84" s="109"/>
      <c r="AS84" s="107"/>
      <c r="AT84" s="107"/>
      <c r="AU84" s="107"/>
      <c r="AV84" s="107"/>
      <c r="AW84" s="107"/>
      <c r="AX84" s="107"/>
      <c r="AY84" s="107"/>
    </row>
    <row r="85" spans="15:51" x14ac:dyDescent="0.25">
      <c r="O85" s="13"/>
      <c r="P85" s="109"/>
      <c r="Q85" s="109"/>
      <c r="AS85" s="107"/>
      <c r="AT85" s="107"/>
      <c r="AU85" s="107"/>
      <c r="AV85" s="107"/>
      <c r="AW85" s="107"/>
      <c r="AX85" s="107"/>
      <c r="AY85" s="107"/>
    </row>
    <row r="86" spans="15:51" x14ac:dyDescent="0.25">
      <c r="O86" s="13"/>
      <c r="P86" s="109"/>
      <c r="Q86" s="109"/>
      <c r="AS86" s="107"/>
      <c r="AT86" s="107"/>
      <c r="AU86" s="107"/>
      <c r="AV86" s="107"/>
      <c r="AW86" s="107"/>
      <c r="AX86" s="107"/>
      <c r="AY86" s="107"/>
    </row>
    <row r="87" spans="15:51" x14ac:dyDescent="0.25">
      <c r="O87" s="13"/>
      <c r="P87" s="109"/>
      <c r="Q87" s="109"/>
      <c r="AS87" s="107"/>
      <c r="AT87" s="107"/>
      <c r="AU87" s="107"/>
      <c r="AV87" s="107"/>
      <c r="AW87" s="107"/>
      <c r="AX87" s="107"/>
      <c r="AY87" s="107"/>
    </row>
    <row r="88" spans="15:51" x14ac:dyDescent="0.25">
      <c r="O88" s="13"/>
      <c r="P88" s="109"/>
      <c r="Q88" s="109"/>
      <c r="AS88" s="107"/>
      <c r="AT88" s="107"/>
      <c r="AU88" s="107"/>
      <c r="AV88" s="107"/>
      <c r="AW88" s="107"/>
      <c r="AX88" s="107"/>
      <c r="AY88" s="107"/>
    </row>
    <row r="89" spans="15:51" x14ac:dyDescent="0.25">
      <c r="O89" s="13"/>
      <c r="P89" s="109"/>
      <c r="Q89" s="109"/>
      <c r="AS89" s="107"/>
      <c r="AT89" s="107"/>
      <c r="AU89" s="107"/>
      <c r="AV89" s="107"/>
      <c r="AW89" s="107"/>
      <c r="AX89" s="107"/>
      <c r="AY89" s="107"/>
    </row>
    <row r="90" spans="15:51" x14ac:dyDescent="0.25">
      <c r="O90" s="13"/>
      <c r="P90" s="109"/>
      <c r="Q90" s="109"/>
      <c r="AS90" s="107"/>
      <c r="AT90" s="107"/>
      <c r="AU90" s="107"/>
      <c r="AV90" s="107"/>
      <c r="AW90" s="107"/>
      <c r="AX90" s="107"/>
      <c r="AY90" s="107"/>
    </row>
    <row r="91" spans="15:51" x14ac:dyDescent="0.25">
      <c r="O91" s="13"/>
      <c r="P91" s="109"/>
      <c r="Q91" s="109"/>
      <c r="AS91" s="107"/>
      <c r="AT91" s="107"/>
      <c r="AU91" s="107"/>
      <c r="AV91" s="107"/>
      <c r="AW91" s="107"/>
      <c r="AX91" s="107"/>
      <c r="AY91" s="107"/>
    </row>
    <row r="92" spans="15:51" x14ac:dyDescent="0.25">
      <c r="O92" s="13"/>
      <c r="P92" s="109"/>
      <c r="Q92" s="109"/>
      <c r="R92" s="109"/>
      <c r="S92" s="109"/>
      <c r="AS92" s="107"/>
      <c r="AT92" s="107"/>
      <c r="AU92" s="107"/>
      <c r="AV92" s="107"/>
      <c r="AW92" s="107"/>
      <c r="AX92" s="107"/>
      <c r="AY92" s="107"/>
    </row>
    <row r="93" spans="15:51" x14ac:dyDescent="0.25">
      <c r="O93" s="13"/>
      <c r="P93" s="109"/>
      <c r="Q93" s="109"/>
      <c r="R93" s="109"/>
      <c r="S93" s="109"/>
      <c r="T93" s="109"/>
      <c r="AS93" s="107"/>
      <c r="AT93" s="107"/>
      <c r="AU93" s="107"/>
      <c r="AV93" s="107"/>
      <c r="AW93" s="107"/>
      <c r="AX93" s="107"/>
      <c r="AY93" s="107"/>
    </row>
    <row r="94" spans="15:51" x14ac:dyDescent="0.25">
      <c r="O94" s="13"/>
      <c r="P94" s="109"/>
      <c r="Q94" s="109"/>
      <c r="R94" s="109"/>
      <c r="S94" s="109"/>
      <c r="T94" s="109"/>
      <c r="AS94" s="107"/>
      <c r="AT94" s="107"/>
      <c r="AU94" s="107"/>
      <c r="AV94" s="107"/>
      <c r="AW94" s="107"/>
      <c r="AX94" s="107"/>
      <c r="AY94" s="107"/>
    </row>
    <row r="95" spans="15:51" x14ac:dyDescent="0.25">
      <c r="O95" s="13"/>
      <c r="P95" s="109"/>
      <c r="T95" s="109"/>
      <c r="AS95" s="107"/>
      <c r="AT95" s="107"/>
      <c r="AU95" s="107"/>
      <c r="AV95" s="107"/>
      <c r="AW95" s="107"/>
      <c r="AX95" s="107"/>
      <c r="AY95" s="107"/>
    </row>
    <row r="96" spans="15:51" x14ac:dyDescent="0.25">
      <c r="O96" s="109"/>
      <c r="Q96" s="109"/>
      <c r="R96" s="109"/>
      <c r="S96" s="109"/>
      <c r="AS96" s="107"/>
      <c r="AT96" s="107"/>
      <c r="AU96" s="107"/>
      <c r="AV96" s="107"/>
      <c r="AW96" s="107"/>
      <c r="AX96" s="107"/>
      <c r="AY96" s="107"/>
    </row>
    <row r="97" spans="15:51" x14ac:dyDescent="0.25">
      <c r="O97" s="13"/>
      <c r="P97" s="109"/>
      <c r="Q97" s="109"/>
      <c r="R97" s="109"/>
      <c r="S97" s="109"/>
      <c r="T97" s="109"/>
      <c r="AS97" s="107"/>
      <c r="AT97" s="107"/>
      <c r="AU97" s="107"/>
      <c r="AV97" s="107"/>
      <c r="AW97" s="107"/>
      <c r="AX97" s="107"/>
      <c r="AY97" s="107"/>
    </row>
    <row r="98" spans="15:51" x14ac:dyDescent="0.25">
      <c r="O98" s="13"/>
      <c r="P98" s="109"/>
      <c r="Q98" s="109"/>
      <c r="R98" s="109"/>
      <c r="S98" s="109"/>
      <c r="T98" s="109"/>
      <c r="U98" s="109"/>
      <c r="AS98" s="107"/>
      <c r="AT98" s="107"/>
      <c r="AU98" s="107"/>
      <c r="AV98" s="107"/>
      <c r="AW98" s="107"/>
      <c r="AX98" s="107"/>
      <c r="AY98" s="107"/>
    </row>
    <row r="99" spans="15:51" x14ac:dyDescent="0.25">
      <c r="O99" s="13"/>
      <c r="P99" s="109"/>
      <c r="T99" s="109"/>
      <c r="U99" s="109"/>
      <c r="AS99" s="107"/>
      <c r="AT99" s="107"/>
      <c r="AU99" s="107"/>
      <c r="AV99" s="107"/>
      <c r="AW99" s="107"/>
      <c r="AX99" s="107"/>
      <c r="AY99" s="107"/>
    </row>
    <row r="111" spans="15:51" x14ac:dyDescent="0.25">
      <c r="AS111" s="107"/>
      <c r="AT111" s="107"/>
      <c r="AU111" s="107"/>
      <c r="AV111" s="107"/>
      <c r="AW111" s="107"/>
      <c r="AX111" s="107"/>
      <c r="AY111" s="107"/>
    </row>
  </sheetData>
  <protectedRanges>
    <protectedRange sqref="N55:R55 B67 S57:T63 B59:B64 N58:R63 T42 S53:T54 T52" name="Range2_12_5_1_1"/>
    <protectedRange sqref="N10 L10 L6 D6 D8 AD8 AF8 O8:U8 AJ8:AR8 AF10 AR11:AR34 E11:E34 G11:G34 N11:V11 L24:N31 N32:N34 N12:N23 V33:AF34 X11:AG11 V12:V32 O12:U34 AG12:AG34 X12:AF32" name="Range1_16_3_1_1"/>
    <protectedRange sqref="I60 J58:M63 J55:M55 I63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64:H64 F65 E64" name="Range2_2_2_9_2_1_1"/>
    <protectedRange sqref="D62 D65:D66" name="Range2_1_1_1_1_1_9_2_1_1"/>
    <protectedRange sqref="C63 C65" name="Range2_4_1_1_1"/>
    <protectedRange sqref="AS16:AS34" name="Range1_1_1_1"/>
    <protectedRange sqref="P3:U5" name="Range1_16_1_1_1_1"/>
    <protectedRange sqref="C66 C64 C61" name="Range2_1_3_1_1"/>
    <protectedRange sqref="H11:H34" name="Range1_1_1_1_1_1_1"/>
    <protectedRange sqref="B65:B66 J56:R57 D63:D64 I61:I62 Z54:Z55 S55:Y56 AA55:AU56 E65:E66 G65:H66 F66" name="Range2_2_1_10_1_1_1_2"/>
    <protectedRange sqref="C62" name="Range2_2_1_10_2_1_1_1"/>
    <protectedRange sqref="G61:H61 D59 F62 E61 N53:R54" name="Range2_12_1_6_1_1"/>
    <protectedRange sqref="D54:D55 I57:I59 I54:M54 G62:H63 G55:H57 E62:E63 F63:F64 F56:F58 E55:E57 J53:M53" name="Range2_2_12_1_7_1_1"/>
    <protectedRange sqref="D60:D61" name="Range2_1_1_1_1_11_1_2_1_1"/>
    <protectedRange sqref="E58 G58:H58 F59" name="Range2_2_2_9_1_1_1_1"/>
    <protectedRange sqref="D56" name="Range2_1_1_1_1_1_9_1_1_1_1"/>
    <protectedRange sqref="C60 C55" name="Range2_1_1_2_1_1"/>
    <protectedRange sqref="C59" name="Range2_1_2_2_1_1"/>
    <protectedRange sqref="C58" name="Range2_3_2_1_1"/>
    <protectedRange sqref="F54:F55 E54 G54:H54" name="Range2_2_12_1_1_1_1_1"/>
    <protectedRange sqref="C54" name="Range2_1_4_2_1_1_1"/>
    <protectedRange sqref="C56:C57" name="Range2_5_1_1_1"/>
    <protectedRange sqref="E59:E60 F60:F61 G59:H60 I55:I56" name="Range2_2_1_1_1_1"/>
    <protectedRange sqref="D57:D58" name="Range2_1_1_1_1_1_1_1_1"/>
    <protectedRange sqref="AS11:AS15" name="Range1_4_1_1_1_1"/>
    <protectedRange sqref="J11:J15 J26:J34" name="Range1_1_2_1_10_1_1_1_1"/>
    <protectedRange sqref="R70" name="Range2_2_1_10_1_1_1_1_1"/>
    <protectedRange sqref="T41" name="Range2_12_5_1_1_4"/>
    <protectedRange sqref="B41:B42" name="Range2_12_5_1_1_1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G42:H42" name="Range2_2_12_1_3_1_1_1_1_1_4_1_1"/>
    <protectedRange sqref="E42:F42" name="Range2_2_12_1_7_1_1_3_1_1"/>
    <protectedRange sqref="I41:J41" name="Range2_2_12_1_4_2_1_1_1_2_1_1"/>
    <protectedRange sqref="S42" name="Range2_12_5_1_1_2_3_1"/>
    <protectedRange sqref="Q42:R42" name="Range2_12_1_6_1_1_1_1_2_1"/>
    <protectedRange sqref="N42:P42" name="Range2_12_1_2_3_1_1_1_1_2_1"/>
    <protectedRange sqref="I42:M42" name="Range2_2_12_1_4_3_1_1_1_1_2_1"/>
    <protectedRange sqref="D42" name="Range2_2_12_1_3_1_2_1_1_1_2_1_2_1"/>
    <protectedRange sqref="S52" name="Range2_12_2_1_1_1_2_1_1"/>
    <protectedRange sqref="Q52:R52" name="Range2_12_1_6_1_1_1_2_3_1_1_3_1_1_1_1_1_1"/>
    <protectedRange sqref="N52:P52" name="Range2_12_1_2_3_1_1_1_2_3_1_1_3_1_1_1_1_1_1"/>
    <protectedRange sqref="J52:M52" name="Range2_2_12_1_4_3_1_1_1_3_3_1_1_3_1_1_1_1_1_1"/>
    <protectedRange sqref="Q50 R49 T47:T48 T51" name="Range2_12_5_1_1_3"/>
    <protectedRange sqref="T45:T46" name="Range2_12_5_1_1_2_2"/>
    <protectedRange sqref="P50 Q49 S45:S48 S51" name="Range2_12_4_1_1_1_4_2_2_2"/>
    <protectedRange sqref="N50:O50 O49:P49 Q45:R48 Q51:R51" name="Range2_12_1_6_1_1_1_2_3_2_1_1_3"/>
    <protectedRange sqref="K50:M50 L49:N49 N45:P48 N51:P51" name="Range2_12_1_2_3_1_1_1_2_3_2_1_1_3"/>
    <protectedRange sqref="H50:J50 I49:K49 K45:M48 K51:M51" name="Range2_2_12_1_4_3_1_1_1_3_3_2_1_1_3"/>
    <protectedRange sqref="G50 H49 J45:J48 J51" name="Range2_2_12_1_4_3_1_1_1_3_2_1_2_2"/>
    <protectedRange sqref="G47:H48 E49:F49" name="Range2_2_12_1_3_1_2_1_1_1_2_1_1_1_1_1_1_2_1_1"/>
    <protectedRange sqref="C49 D47:E48" name="Range2_2_12_1_3_1_2_1_1_1_2_1_1_1_1_3_1_1_1_1"/>
    <protectedRange sqref="F47:F48 D49" name="Range2_2_12_1_3_1_2_1_1_1_3_1_1_1_1_1_3_1_1_1_1"/>
    <protectedRange sqref="I47:I48 G49" name="Range2_2_12_1_4_3_1_1_1_2_1_2_1_1_3_1_1_1_1_1_1"/>
    <protectedRange sqref="T44" name="Range2_12_5_1_1_2_1_1"/>
    <protectedRange sqref="E45:H46" name="Range2_2_12_1_3_1_2_1_1_1_1_2_1_1_1_1_1_1"/>
    <protectedRange sqref="D45:D46" name="Range2_2_12_1_3_1_2_1_1_1_2_1_2_3_1_1_1_1"/>
    <protectedRange sqref="T43" name="Range2_12_5_1_1_6_1_1_1_1_1_1_1"/>
    <protectedRange sqref="S43" name="Range2_12_5_1_1_5_3_1_1_1_1_1_1_1"/>
    <protectedRange sqref="Q43:R43" name="Range2_12_1_6_1_1_1_2_3_2_1_1_2_1_1_1_1_1"/>
    <protectedRange sqref="N43:P43" name="Range2_12_1_2_3_1_1_1_2_3_2_1_1_2_1_1_1_1_1"/>
    <protectedRange sqref="J43:M43" name="Range2_2_12_1_4_3_1_1_1_3_3_2_1_1_2_1_1_1_1_1"/>
    <protectedRange sqref="I43" name="Range2_2_12_1_4_3_1_1_1_2_1_2_2_1_2_1_1_1_1_1"/>
    <protectedRange sqref="G43:H43 D43:E43" name="Range2_2_12_1_3_1_2_1_1_1_2_1_3_2_1_2_1_1_1_1_1"/>
    <protectedRange sqref="F43" name="Range2_2_12_1_3_1_2_1_1_1_1_1_2_2_1_2_1_1_1_1_1"/>
    <protectedRange sqref="S44" name="Range2_12_4_1_1_1_4_2_2_1_1"/>
    <protectedRange sqref="Q44:R44" name="Range2_12_1_6_1_1_1_2_3_2_1_1_1_1"/>
    <protectedRange sqref="N44:P44" name="Range2_12_1_2_3_1_1_1_2_3_2_1_1_1_1"/>
    <protectedRange sqref="K44:M44" name="Range2_2_12_1_4_3_1_1_1_3_3_2_1_1_1_1"/>
    <protectedRange sqref="J44" name="Range2_2_12_1_4_3_1_1_1_3_2_1_2_1_1"/>
    <protectedRange sqref="D44:E44" name="Range2_2_12_1_3_1_2_1_1_1_2_1_2_3_2_1_1"/>
    <protectedRange sqref="I44" name="Range2_2_12_1_4_2_1_1_1_4_1_2_1_1_1_2_1_1"/>
    <protectedRange sqref="F44:H44" name="Range2_2_12_1_3_1_1_1_1_1_4_1_2_1_2_1_2_1_1"/>
    <protectedRange sqref="I45:I46" name="Range2_2_12_1_4_2_1_1_1_4_1_2_1_1_1_2_2_1"/>
    <protectedRange sqref="B56:B58" name="Range2_12_5_1_1_2"/>
    <protectedRange sqref="B55" name="Range2_12_5_1_1_2_1_4_1_1_1_2_1_1_1_1_1_1_1"/>
    <protectedRange sqref="B53:B54" name="Range2_12_5_1_1_2_1"/>
    <protectedRange sqref="I51" name="Range2_2_12_1_7_1_1_2_2"/>
    <protectedRange sqref="F50" name="Range2_2_12_1_4_3_1_1_1_3_3_1_1_3_1_1_1_1_1_1_2"/>
    <protectedRange sqref="C50:E50" name="Range2_2_12_1_3_1_2_1_1_1_1_2_1_1_1_1_1_1_2"/>
    <protectedRange sqref="G51:H51" name="Range2_2_12_1_3_1_2_1_1_1_2_1_1_1_1_1_1_2_1_1_1_1_1"/>
    <protectedRange sqref="D51:E51" name="Range2_2_12_1_3_1_2_1_1_1_2_1_1_1_1_3_1_1_1_1_1_2_1"/>
    <protectedRange sqref="F51" name="Range2_2_12_1_3_1_2_1_1_1_3_1_1_1_1_1_3_1_1_1_1_1_1_1"/>
    <protectedRange sqref="I52:I53" name="Range2_2_12_1_7_1_1_2_2_1"/>
    <protectedRange sqref="G53:H53" name="Range2_2_12_1_3_3_1_1_1_2_1_1_1_1_1_1_1_1_1_1_1_1_1_1_1"/>
    <protectedRange sqref="G52:H52" name="Range2_2_12_1_3_1_2_1_1_1_2_1_1_1_1_1_1_2_1_1_1_1_1_2"/>
    <protectedRange sqref="D52:E52" name="Range2_2_12_1_3_1_2_1_1_1_2_1_1_1_1_3_1_1_1_1_1_2_1_1"/>
    <protectedRange sqref="F52:F53" name="Range2_2_12_1_3_1_2_1_1_1_3_1_1_1_1_1_3_1_1_1_1_1_1_1_1"/>
    <protectedRange sqref="D53:E53" name="Range2_2_12_1_3_1_2_1_1_1_3_1_1_1_1_1_1_1_2_1_1_1_1_1_1"/>
    <protectedRange sqref="F11:F22" name="Range1_16_3_1_1_2_1_1_1_2_1"/>
    <protectedRange sqref="Q10" name="Range1_16_3_1_1_1_1_1_1"/>
    <protectedRange sqref="AG10" name="Range1_16_3_1_1_1_1_1_2"/>
    <protectedRange sqref="AP10" name="Range1_16_3_1_1_1_1_1_3"/>
    <protectedRange sqref="B44" name="Range2_12_5_1_1_1_2_2_1_1_1_1_1_1_1_1_1_1_1_1_1_1_1_1_1_1_1_1_1_1_1_1_1_1_1_1_1_1_1"/>
    <protectedRange sqref="B45:B46" name="Range2_12_5_1_1_1_2_2_1_1_1_1_1_1_1_1_1_1_1_2_1_1_1_1_1_1_1_1_1_1_1_1_1_1_1_1_1_1_1_1_1_1_1_1_1_1_1_1_1_1_1_1_1_1_1"/>
    <protectedRange sqref="B43" name="Range2_12_5_1_1_1_2_1_1_1_1_1_1_1_1_1_1_1_2_1_1_1_1_1_1_1_1_1_1_1_1_1_1_1_1"/>
    <protectedRange sqref="B47" name="Range2_12_5_1_1_1_2_2_1_1_1_1_1_1_1_1_1_1_1_2_1_1_1_2_1_1_1_2_1_1_1_3_1_1_1_1_1_1_1_1_1_1_1_1_1_1_1_1_1_1_1_1_1_1_1_1_1_1_1_1_1_1"/>
    <protectedRange sqref="W11:W32" name="Range1_16_3_1_1_1"/>
    <protectedRange sqref="B49" name="Range2_12_5_1_1_1_1_1_2_1_1_1_1_1_1_1_1_1_1_1_1_1_1_1_1_1_1_1_1_2_1_1"/>
    <protectedRange sqref="B48" name="Range2_12_5_1_1_1_1_1_2_1_1_2_1_1_1_1_1_1_1_1_1_1_1_1_1_1_1_1_1_2_1_1"/>
    <protectedRange sqref="B50" name="Range2_12_5_1_1_1_2_2_1_1_1_1_1_1_1_1_1_1_1_2_1_1_1_2_1_1_1_1_1_1_1_1_1_1_1_1_1_1_1_1_2_1_1_1"/>
    <protectedRange sqref="B51" name="Range2_12_5_1_1_1_1_1_2_1_2_1_1_1_2_1_1_1_1_1_1_1_1_1_1_2_1_1_1_1_1_2_1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400" priority="5" operator="containsText" text="N/A">
      <formula>NOT(ISERROR(SEARCH("N/A",X11)))</formula>
    </cfRule>
    <cfRule type="cellIs" dxfId="399" priority="23" operator="equal">
      <formula>0</formula>
    </cfRule>
  </conditionalFormatting>
  <conditionalFormatting sqref="X11:AE34">
    <cfRule type="cellIs" dxfId="398" priority="22" operator="greaterThanOrEqual">
      <formula>1185</formula>
    </cfRule>
  </conditionalFormatting>
  <conditionalFormatting sqref="X11:AE34">
    <cfRule type="cellIs" dxfId="397" priority="21" operator="between">
      <formula>0.1</formula>
      <formula>1184</formula>
    </cfRule>
  </conditionalFormatting>
  <conditionalFormatting sqref="X8 AO18:AO32 AJ11:AO17 AJ18:AN34">
    <cfRule type="cellIs" dxfId="396" priority="20" operator="equal">
      <formula>0</formula>
    </cfRule>
  </conditionalFormatting>
  <conditionalFormatting sqref="X8 AO18:AO32 AJ11:AO17 AJ18:AN34">
    <cfRule type="cellIs" dxfId="395" priority="19" operator="greaterThan">
      <formula>1179</formula>
    </cfRule>
  </conditionalFormatting>
  <conditionalFormatting sqref="X8 AO18:AO32 AJ11:AO17 AJ18:AN34">
    <cfRule type="cellIs" dxfId="394" priority="18" operator="greaterThan">
      <formula>99</formula>
    </cfRule>
  </conditionalFormatting>
  <conditionalFormatting sqref="X8 AO18:AO32 AJ11:AO17 AJ18:AN34">
    <cfRule type="cellIs" dxfId="393" priority="17" operator="greaterThan">
      <formula>0.99</formula>
    </cfRule>
  </conditionalFormatting>
  <conditionalFormatting sqref="AB8">
    <cfRule type="cellIs" dxfId="392" priority="16" operator="equal">
      <formula>0</formula>
    </cfRule>
  </conditionalFormatting>
  <conditionalFormatting sqref="AB8">
    <cfRule type="cellIs" dxfId="391" priority="15" operator="greaterThan">
      <formula>1179</formula>
    </cfRule>
  </conditionalFormatting>
  <conditionalFormatting sqref="AB8">
    <cfRule type="cellIs" dxfId="390" priority="14" operator="greaterThan">
      <formula>99</formula>
    </cfRule>
  </conditionalFormatting>
  <conditionalFormatting sqref="AB8">
    <cfRule type="cellIs" dxfId="389" priority="13" operator="greaterThan">
      <formula>0.99</formula>
    </cfRule>
  </conditionalFormatting>
  <conditionalFormatting sqref="AQ11:AQ34 AO33:AO34">
    <cfRule type="cellIs" dxfId="388" priority="12" operator="equal">
      <formula>0</formula>
    </cfRule>
  </conditionalFormatting>
  <conditionalFormatting sqref="AQ11:AQ34 AO33:AO34">
    <cfRule type="cellIs" dxfId="387" priority="11" operator="greaterThan">
      <formula>1179</formula>
    </cfRule>
  </conditionalFormatting>
  <conditionalFormatting sqref="AQ11:AQ34 AO33:AO34">
    <cfRule type="cellIs" dxfId="386" priority="10" operator="greaterThan">
      <formula>99</formula>
    </cfRule>
  </conditionalFormatting>
  <conditionalFormatting sqref="AQ11:AQ34 AO33:AO34">
    <cfRule type="cellIs" dxfId="385" priority="9" operator="greaterThan">
      <formula>0.99</formula>
    </cfRule>
  </conditionalFormatting>
  <conditionalFormatting sqref="AI11:AI34">
    <cfRule type="cellIs" dxfId="384" priority="8" operator="greaterThan">
      <formula>$AI$8</formula>
    </cfRule>
  </conditionalFormatting>
  <conditionalFormatting sqref="AH11:AH34">
    <cfRule type="cellIs" dxfId="383" priority="6" operator="greaterThan">
      <formula>$AH$8</formula>
    </cfRule>
    <cfRule type="cellIs" dxfId="382" priority="7" operator="greaterThan">
      <formula>$AH$8</formula>
    </cfRule>
  </conditionalFormatting>
  <conditionalFormatting sqref="AP11:AP34">
    <cfRule type="cellIs" dxfId="381" priority="4" operator="equal">
      <formula>0</formula>
    </cfRule>
  </conditionalFormatting>
  <conditionalFormatting sqref="AP11:AP34">
    <cfRule type="cellIs" dxfId="380" priority="3" operator="greaterThan">
      <formula>1179</formula>
    </cfRule>
  </conditionalFormatting>
  <conditionalFormatting sqref="AP11:AP34">
    <cfRule type="cellIs" dxfId="379" priority="2" operator="greaterThan">
      <formula>99</formula>
    </cfRule>
  </conditionalFormatting>
  <conditionalFormatting sqref="AP11:AP34">
    <cfRule type="cellIs" dxfId="378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11"/>
  <sheetViews>
    <sheetView topLeftCell="A37" zoomScaleNormal="100" workbookViewId="0">
      <selection activeCell="J46" sqref="J46"/>
    </sheetView>
  </sheetViews>
  <sheetFormatPr defaultRowHeight="15" x14ac:dyDescent="0.25"/>
  <cols>
    <col min="1" max="1" width="5.7109375" style="107" customWidth="1"/>
    <col min="2" max="2" width="10.28515625" style="107" customWidth="1"/>
    <col min="3" max="3" width="14" style="107" customWidth="1"/>
    <col min="4" max="7" width="9.140625" style="107"/>
    <col min="8" max="8" width="20.42578125" style="107" customWidth="1"/>
    <col min="9" max="10" width="9.140625" style="107"/>
    <col min="11" max="11" width="9" style="107" customWidth="1"/>
    <col min="12" max="14" width="9.140625" style="107" hidden="1" customWidth="1"/>
    <col min="15" max="16" width="9.28515625" style="107" bestFit="1" customWidth="1"/>
    <col min="17" max="18" width="9.140625" style="107" customWidth="1"/>
    <col min="19" max="19" width="11.5703125" style="107" bestFit="1" customWidth="1"/>
    <col min="20" max="20" width="10.5703125" style="107" bestFit="1" customWidth="1"/>
    <col min="21" max="22" width="9.28515625" style="107" bestFit="1" customWidth="1"/>
    <col min="23" max="23" width="9.140625" style="107"/>
    <col min="24" max="28" width="9.28515625" style="107" bestFit="1" customWidth="1"/>
    <col min="29" max="32" width="9.140625" style="107"/>
    <col min="33" max="33" width="10.5703125" style="107" bestFit="1" customWidth="1"/>
    <col min="34" max="35" width="9.28515625" style="107" bestFit="1" customWidth="1"/>
    <col min="36" max="44" width="9.140625" style="107"/>
    <col min="45" max="45" width="83.85546875" style="13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07"/>
  </cols>
  <sheetData>
    <row r="2" spans="2:51" ht="21" x14ac:dyDescent="0.25">
      <c r="B2" s="3"/>
      <c r="C2" s="109"/>
      <c r="D2" s="109"/>
      <c r="E2" s="4"/>
      <c r="F2" s="4"/>
      <c r="G2" s="109"/>
      <c r="H2" s="5"/>
      <c r="I2" s="5"/>
      <c r="J2" s="109"/>
      <c r="K2" s="5"/>
      <c r="L2" s="5"/>
      <c r="M2" s="109"/>
      <c r="N2" s="109"/>
      <c r="O2" s="6"/>
      <c r="P2" s="7" t="s">
        <v>0</v>
      </c>
      <c r="Q2" s="7"/>
      <c r="R2" s="8"/>
      <c r="S2" s="9"/>
      <c r="T2" s="10"/>
      <c r="U2" s="10"/>
      <c r="V2" s="11"/>
      <c r="W2" s="12"/>
      <c r="X2" s="10"/>
      <c r="Y2" s="10"/>
      <c r="Z2" s="10"/>
      <c r="AA2" s="10"/>
      <c r="AB2" s="10"/>
      <c r="AC2" s="10"/>
      <c r="AD2" s="10"/>
      <c r="AE2" s="10"/>
      <c r="AM2" s="109"/>
      <c r="AN2" s="109"/>
      <c r="AO2" s="109"/>
      <c r="AP2" s="109"/>
      <c r="AQ2" s="109"/>
      <c r="AR2" s="109"/>
    </row>
    <row r="3" spans="2:51" ht="15.75" customHeight="1" x14ac:dyDescent="0.25">
      <c r="B3" s="14" t="s">
        <v>1</v>
      </c>
      <c r="C3" s="14"/>
      <c r="D3" s="14"/>
      <c r="E3" s="109"/>
      <c r="F3" s="5"/>
      <c r="G3" s="5"/>
      <c r="H3" s="109"/>
      <c r="I3" s="109"/>
      <c r="J3" s="109"/>
      <c r="K3" s="15"/>
      <c r="L3" s="16"/>
      <c r="M3" s="109"/>
      <c r="N3" s="109"/>
      <c r="O3" s="17" t="s">
        <v>2</v>
      </c>
      <c r="P3" s="324" t="s">
        <v>126</v>
      </c>
      <c r="Q3" s="325"/>
      <c r="R3" s="325"/>
      <c r="S3" s="325"/>
      <c r="T3" s="325"/>
      <c r="U3" s="326"/>
      <c r="V3" s="18"/>
      <c r="W3" s="18"/>
      <c r="X3" s="18"/>
      <c r="Y3" s="18"/>
      <c r="Z3" s="18"/>
      <c r="AH3" s="109"/>
      <c r="AI3" s="109"/>
      <c r="AJ3" s="109"/>
      <c r="AK3" s="109"/>
      <c r="AL3" s="13"/>
      <c r="AM3" s="109"/>
      <c r="AN3" s="109"/>
      <c r="AO3" s="109"/>
      <c r="AP3" s="109"/>
      <c r="AQ3" s="109"/>
      <c r="AR3" s="109"/>
      <c r="AS3" s="109"/>
    </row>
    <row r="4" spans="2:51" x14ac:dyDescent="0.25">
      <c r="B4" s="19" t="s">
        <v>3</v>
      </c>
      <c r="C4" s="19"/>
      <c r="D4" s="19"/>
      <c r="E4" s="109"/>
      <c r="F4" s="20"/>
      <c r="G4" s="109"/>
      <c r="H4" s="109"/>
      <c r="I4" s="109"/>
      <c r="J4" s="109"/>
      <c r="K4" s="109"/>
      <c r="L4" s="109"/>
      <c r="M4" s="109"/>
      <c r="N4" s="109"/>
      <c r="O4" s="17" t="s">
        <v>4</v>
      </c>
      <c r="P4" s="324" t="s">
        <v>132</v>
      </c>
      <c r="Q4" s="325"/>
      <c r="R4" s="325"/>
      <c r="S4" s="325"/>
      <c r="T4" s="325"/>
      <c r="U4" s="326"/>
      <c r="V4" s="18"/>
      <c r="W4" s="18"/>
      <c r="X4" s="18"/>
      <c r="Y4" s="18"/>
      <c r="Z4" s="18"/>
      <c r="AH4" s="109"/>
      <c r="AI4" s="109"/>
      <c r="AJ4" s="109"/>
      <c r="AK4" s="109"/>
      <c r="AL4" s="13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1"/>
      <c r="F5" s="21"/>
      <c r="G5" s="109"/>
      <c r="H5" s="109"/>
      <c r="I5" s="109"/>
      <c r="J5" s="109"/>
      <c r="K5" s="109"/>
      <c r="L5" s="109"/>
      <c r="M5" s="109"/>
      <c r="N5" s="109"/>
      <c r="O5" s="17" t="s">
        <v>5</v>
      </c>
      <c r="P5" s="324" t="s">
        <v>129</v>
      </c>
      <c r="Q5" s="325"/>
      <c r="R5" s="325"/>
      <c r="S5" s="325"/>
      <c r="T5" s="325"/>
      <c r="U5" s="326"/>
      <c r="V5" s="18"/>
      <c r="W5" s="18"/>
      <c r="X5" s="18"/>
      <c r="Y5" s="18"/>
      <c r="Z5" s="18"/>
      <c r="AH5" s="109"/>
      <c r="AI5" s="109"/>
      <c r="AJ5" s="109"/>
      <c r="AK5" s="109"/>
      <c r="AL5" s="13"/>
      <c r="AM5" s="109"/>
      <c r="AN5" s="109"/>
      <c r="AO5" s="109"/>
      <c r="AP5" s="109"/>
      <c r="AQ5" s="109"/>
      <c r="AR5" s="109"/>
      <c r="AS5" s="109"/>
    </row>
    <row r="6" spans="2:51" x14ac:dyDescent="0.25">
      <c r="B6" s="324" t="s">
        <v>6</v>
      </c>
      <c r="C6" s="326"/>
      <c r="D6" s="327" t="s">
        <v>7</v>
      </c>
      <c r="E6" s="328"/>
      <c r="F6" s="328"/>
      <c r="G6" s="328"/>
      <c r="H6" s="329"/>
      <c r="I6" s="109"/>
      <c r="J6" s="109"/>
      <c r="K6" s="261"/>
      <c r="L6" s="330">
        <v>41686</v>
      </c>
      <c r="M6" s="331"/>
      <c r="N6" s="22"/>
      <c r="O6" s="22"/>
      <c r="P6" s="23"/>
      <c r="Q6" s="23"/>
      <c r="R6" s="23"/>
      <c r="S6" s="23"/>
      <c r="T6" s="23"/>
      <c r="U6" s="23"/>
      <c r="V6" s="23"/>
      <c r="W6" s="24"/>
      <c r="X6" s="24"/>
      <c r="Y6" s="24"/>
      <c r="Z6" s="24"/>
      <c r="AA6" s="24"/>
      <c r="AB6" s="24"/>
      <c r="AC6" s="24"/>
      <c r="AD6" s="24"/>
      <c r="AE6" s="24"/>
      <c r="AJ6" s="25"/>
      <c r="AM6" s="26"/>
      <c r="AN6" s="26"/>
      <c r="AO6" s="26"/>
      <c r="AP6" s="26"/>
      <c r="AQ6" s="26"/>
      <c r="AR6" s="26"/>
      <c r="AS6" s="27"/>
    </row>
    <row r="7" spans="2:51" ht="36" x14ac:dyDescent="0.25">
      <c r="B7" s="332" t="s">
        <v>8</v>
      </c>
      <c r="C7" s="333"/>
      <c r="D7" s="332" t="s">
        <v>9</v>
      </c>
      <c r="E7" s="334"/>
      <c r="F7" s="334"/>
      <c r="G7" s="333"/>
      <c r="H7" s="256" t="s">
        <v>10</v>
      </c>
      <c r="I7" s="257" t="s">
        <v>11</v>
      </c>
      <c r="J7" s="257" t="s">
        <v>12</v>
      </c>
      <c r="K7" s="257" t="s">
        <v>13</v>
      </c>
      <c r="L7" s="13"/>
      <c r="M7" s="13"/>
      <c r="N7" s="13"/>
      <c r="O7" s="256" t="s">
        <v>14</v>
      </c>
      <c r="P7" s="332" t="s">
        <v>15</v>
      </c>
      <c r="Q7" s="334"/>
      <c r="R7" s="334"/>
      <c r="S7" s="334"/>
      <c r="T7" s="333"/>
      <c r="U7" s="345" t="s">
        <v>16</v>
      </c>
      <c r="V7" s="345"/>
      <c r="W7" s="257" t="s">
        <v>17</v>
      </c>
      <c r="X7" s="332" t="s">
        <v>18</v>
      </c>
      <c r="Y7" s="333"/>
      <c r="Z7" s="332" t="s">
        <v>19</v>
      </c>
      <c r="AA7" s="333"/>
      <c r="AB7" s="332" t="s">
        <v>20</v>
      </c>
      <c r="AC7" s="333"/>
      <c r="AD7" s="332" t="s">
        <v>21</v>
      </c>
      <c r="AE7" s="333"/>
      <c r="AF7" s="257" t="s">
        <v>22</v>
      </c>
      <c r="AG7" s="257" t="s">
        <v>23</v>
      </c>
      <c r="AH7" s="257" t="s">
        <v>24</v>
      </c>
      <c r="AI7" s="257" t="s">
        <v>25</v>
      </c>
      <c r="AJ7" s="332" t="s">
        <v>26</v>
      </c>
      <c r="AK7" s="334"/>
      <c r="AL7" s="334"/>
      <c r="AM7" s="334"/>
      <c r="AN7" s="333"/>
      <c r="AO7" s="332" t="s">
        <v>27</v>
      </c>
      <c r="AP7" s="334"/>
      <c r="AQ7" s="333"/>
      <c r="AR7" s="257" t="s">
        <v>28</v>
      </c>
      <c r="AS7" s="28"/>
      <c r="AT7" s="13"/>
      <c r="AU7" s="13"/>
      <c r="AV7" s="13"/>
      <c r="AW7" s="13"/>
      <c r="AX7" s="13"/>
      <c r="AY7" s="13"/>
    </row>
    <row r="8" spans="2:51" x14ac:dyDescent="0.25">
      <c r="B8" s="335">
        <v>42234</v>
      </c>
      <c r="C8" s="336"/>
      <c r="D8" s="337" t="s">
        <v>29</v>
      </c>
      <c r="E8" s="338"/>
      <c r="F8" s="338"/>
      <c r="G8" s="339"/>
      <c r="H8" s="29"/>
      <c r="I8" s="337" t="s">
        <v>29</v>
      </c>
      <c r="J8" s="338"/>
      <c r="K8" s="339"/>
      <c r="L8" s="30"/>
      <c r="M8" s="30"/>
      <c r="N8" s="30"/>
      <c r="O8" s="29" t="s">
        <v>30</v>
      </c>
      <c r="P8" s="29" t="s">
        <v>30</v>
      </c>
      <c r="Q8" s="29" t="s">
        <v>31</v>
      </c>
      <c r="R8" s="29" t="s">
        <v>31</v>
      </c>
      <c r="S8" s="29" t="s">
        <v>30</v>
      </c>
      <c r="T8" s="29" t="s">
        <v>32</v>
      </c>
      <c r="U8" s="340" t="s">
        <v>33</v>
      </c>
      <c r="V8" s="340"/>
      <c r="W8" s="31" t="s">
        <v>133</v>
      </c>
      <c r="X8" s="341">
        <v>0</v>
      </c>
      <c r="Y8" s="342"/>
      <c r="Z8" s="343" t="s">
        <v>35</v>
      </c>
      <c r="AA8" s="344"/>
      <c r="AB8" s="341">
        <v>1185</v>
      </c>
      <c r="AC8" s="342"/>
      <c r="AD8" s="346">
        <v>800</v>
      </c>
      <c r="AE8" s="347"/>
      <c r="AF8" s="29"/>
      <c r="AG8" s="31">
        <f>AG34-AG10</f>
        <v>27400</v>
      </c>
      <c r="AH8" s="32"/>
      <c r="AI8" s="32"/>
      <c r="AJ8" s="29" t="s">
        <v>36</v>
      </c>
      <c r="AK8" s="29" t="s">
        <v>36</v>
      </c>
      <c r="AL8" s="29" t="s">
        <v>36</v>
      </c>
      <c r="AM8" s="29" t="s">
        <v>36</v>
      </c>
      <c r="AN8" s="29" t="s">
        <v>36</v>
      </c>
      <c r="AO8" s="29" t="s">
        <v>36</v>
      </c>
      <c r="AP8" s="29" t="s">
        <v>31</v>
      </c>
      <c r="AQ8" s="29" t="s">
        <v>31</v>
      </c>
      <c r="AR8" s="29" t="s">
        <v>37</v>
      </c>
      <c r="AS8" s="28"/>
      <c r="AV8" s="33" t="s">
        <v>38</v>
      </c>
    </row>
    <row r="9" spans="2:51" ht="60" x14ac:dyDescent="0.25">
      <c r="B9" s="348" t="s">
        <v>39</v>
      </c>
      <c r="C9" s="348"/>
      <c r="D9" s="349" t="s">
        <v>40</v>
      </c>
      <c r="E9" s="350"/>
      <c r="F9" s="351" t="s">
        <v>41</v>
      </c>
      <c r="G9" s="350"/>
      <c r="H9" s="352" t="s">
        <v>42</v>
      </c>
      <c r="I9" s="348" t="s">
        <v>43</v>
      </c>
      <c r="J9" s="348"/>
      <c r="K9" s="348"/>
      <c r="L9" s="257" t="s">
        <v>44</v>
      </c>
      <c r="M9" s="345" t="s">
        <v>45</v>
      </c>
      <c r="N9" s="34" t="s">
        <v>46</v>
      </c>
      <c r="O9" s="353" t="s">
        <v>47</v>
      </c>
      <c r="P9" s="353" t="s">
        <v>48</v>
      </c>
      <c r="Q9" s="35" t="s">
        <v>49</v>
      </c>
      <c r="R9" s="360" t="s">
        <v>50</v>
      </c>
      <c r="S9" s="361"/>
      <c r="T9" s="362"/>
      <c r="U9" s="258" t="s">
        <v>51</v>
      </c>
      <c r="V9" s="258" t="s">
        <v>52</v>
      </c>
      <c r="W9" s="348" t="s">
        <v>53</v>
      </c>
      <c r="X9" s="366" t="s">
        <v>54</v>
      </c>
      <c r="Y9" s="367"/>
      <c r="Z9" s="367"/>
      <c r="AA9" s="367"/>
      <c r="AB9" s="367"/>
      <c r="AC9" s="367"/>
      <c r="AD9" s="367"/>
      <c r="AE9" s="368"/>
      <c r="AF9" s="260" t="s">
        <v>55</v>
      </c>
      <c r="AG9" s="260" t="s">
        <v>56</v>
      </c>
      <c r="AH9" s="355" t="s">
        <v>57</v>
      </c>
      <c r="AI9" s="369" t="s">
        <v>58</v>
      </c>
      <c r="AJ9" s="258" t="s">
        <v>59</v>
      </c>
      <c r="AK9" s="258" t="s">
        <v>60</v>
      </c>
      <c r="AL9" s="258" t="s">
        <v>61</v>
      </c>
      <c r="AM9" s="258" t="s">
        <v>62</v>
      </c>
      <c r="AN9" s="258" t="s">
        <v>63</v>
      </c>
      <c r="AO9" s="258" t="s">
        <v>64</v>
      </c>
      <c r="AP9" s="258" t="s">
        <v>65</v>
      </c>
      <c r="AQ9" s="353" t="s">
        <v>66</v>
      </c>
      <c r="AR9" s="258" t="s">
        <v>67</v>
      </c>
      <c r="AS9" s="355" t="s">
        <v>68</v>
      </c>
      <c r="AV9" s="36" t="s">
        <v>69</v>
      </c>
      <c r="AW9" s="36" t="s">
        <v>70</v>
      </c>
      <c r="AY9" s="37" t="s">
        <v>71</v>
      </c>
    </row>
    <row r="10" spans="2:51" x14ac:dyDescent="0.25">
      <c r="B10" s="258" t="s">
        <v>72</v>
      </c>
      <c r="C10" s="258" t="s">
        <v>73</v>
      </c>
      <c r="D10" s="258" t="s">
        <v>74</v>
      </c>
      <c r="E10" s="258" t="s">
        <v>75</v>
      </c>
      <c r="F10" s="258" t="s">
        <v>74</v>
      </c>
      <c r="G10" s="258" t="s">
        <v>75</v>
      </c>
      <c r="H10" s="352"/>
      <c r="I10" s="258" t="s">
        <v>75</v>
      </c>
      <c r="J10" s="258" t="s">
        <v>75</v>
      </c>
      <c r="K10" s="258" t="s">
        <v>75</v>
      </c>
      <c r="L10" s="29" t="s">
        <v>29</v>
      </c>
      <c r="M10" s="345"/>
      <c r="N10" s="29" t="s">
        <v>29</v>
      </c>
      <c r="O10" s="354"/>
      <c r="P10" s="354"/>
      <c r="Q10" s="2">
        <f>'AUG 17'!Q34:Q34</f>
        <v>48122050</v>
      </c>
      <c r="R10" s="363"/>
      <c r="S10" s="364"/>
      <c r="T10" s="365"/>
      <c r="U10" s="258" t="s">
        <v>75</v>
      </c>
      <c r="V10" s="258" t="s">
        <v>75</v>
      </c>
      <c r="W10" s="348"/>
      <c r="X10" s="38" t="s">
        <v>76</v>
      </c>
      <c r="Y10" s="38" t="s">
        <v>77</v>
      </c>
      <c r="Z10" s="38" t="s">
        <v>78</v>
      </c>
      <c r="AA10" s="38" t="s">
        <v>79</v>
      </c>
      <c r="AB10" s="38" t="s">
        <v>80</v>
      </c>
      <c r="AC10" s="38" t="s">
        <v>81</v>
      </c>
      <c r="AD10" s="38" t="s">
        <v>82</v>
      </c>
      <c r="AE10" s="38" t="s">
        <v>83</v>
      </c>
      <c r="AF10" s="39"/>
      <c r="AG10" s="2">
        <f>'AUG 17'!AG34:AG34</f>
        <v>39594076</v>
      </c>
      <c r="AH10" s="355"/>
      <c r="AI10" s="370"/>
      <c r="AJ10" s="258" t="s">
        <v>84</v>
      </c>
      <c r="AK10" s="258" t="s">
        <v>84</v>
      </c>
      <c r="AL10" s="258" t="s">
        <v>84</v>
      </c>
      <c r="AM10" s="258" t="s">
        <v>84</v>
      </c>
      <c r="AN10" s="258" t="s">
        <v>84</v>
      </c>
      <c r="AO10" s="258" t="s">
        <v>84</v>
      </c>
      <c r="AP10" s="2">
        <f>'AUG 17'!AP34:AP34</f>
        <v>8973782</v>
      </c>
      <c r="AQ10" s="354"/>
      <c r="AR10" s="259" t="s">
        <v>85</v>
      </c>
      <c r="AS10" s="355"/>
      <c r="AV10" s="40" t="s">
        <v>86</v>
      </c>
      <c r="AW10" s="40" t="s">
        <v>87</v>
      </c>
      <c r="AY10" s="84" t="s">
        <v>126</v>
      </c>
    </row>
    <row r="11" spans="2:51" x14ac:dyDescent="0.25">
      <c r="B11" s="41">
        <v>2</v>
      </c>
      <c r="C11" s="41">
        <v>4.1666666666666664E-2</v>
      </c>
      <c r="D11" s="123">
        <v>11</v>
      </c>
      <c r="E11" s="42">
        <f>D11/1.42</f>
        <v>7.746478873239437</v>
      </c>
      <c r="F11" s="110">
        <v>66</v>
      </c>
      <c r="G11" s="42">
        <f>F11/1.42</f>
        <v>46.478873239436624</v>
      </c>
      <c r="H11" s="43" t="s">
        <v>88</v>
      </c>
      <c r="I11" s="43">
        <f>J11-(2/1.42)</f>
        <v>41.549295774647888</v>
      </c>
      <c r="J11" s="44">
        <f>(F11-5)/1.42</f>
        <v>42.95774647887324</v>
      </c>
      <c r="K11" s="43">
        <f>J11+(6/1.42)</f>
        <v>47.183098591549296</v>
      </c>
      <c r="L11" s="45">
        <v>14</v>
      </c>
      <c r="M11" s="46" t="s">
        <v>89</v>
      </c>
      <c r="N11" s="46">
        <v>11.4</v>
      </c>
      <c r="O11" s="124">
        <v>134</v>
      </c>
      <c r="P11" s="124">
        <v>84</v>
      </c>
      <c r="Q11" s="124">
        <v>48125818</v>
      </c>
      <c r="R11" s="47">
        <f>IF(ISBLANK(Q11),"-",Q11-Q10)</f>
        <v>3768</v>
      </c>
      <c r="S11" s="48">
        <f>R11*24/1000</f>
        <v>90.432000000000002</v>
      </c>
      <c r="T11" s="48">
        <f>R11/1000</f>
        <v>3.7679999999999998</v>
      </c>
      <c r="U11" s="125">
        <v>6.2</v>
      </c>
      <c r="V11" s="125">
        <f t="shared" ref="V11:V34" si="0">U11</f>
        <v>6.2</v>
      </c>
      <c r="W11" s="126" t="s">
        <v>125</v>
      </c>
      <c r="X11" s="128">
        <v>0</v>
      </c>
      <c r="Y11" s="128">
        <v>0</v>
      </c>
      <c r="Z11" s="128">
        <v>1077</v>
      </c>
      <c r="AA11" s="128">
        <v>0</v>
      </c>
      <c r="AB11" s="128">
        <v>1066</v>
      </c>
      <c r="AC11" s="49" t="s">
        <v>90</v>
      </c>
      <c r="AD11" s="49" t="s">
        <v>90</v>
      </c>
      <c r="AE11" s="49" t="s">
        <v>90</v>
      </c>
      <c r="AF11" s="127" t="s">
        <v>90</v>
      </c>
      <c r="AG11" s="127">
        <v>39594792</v>
      </c>
      <c r="AH11" s="50">
        <f>IF(ISBLANK(AG11),"-",AG11-AG10)</f>
        <v>716</v>
      </c>
      <c r="AI11" s="51">
        <f>AH11/T11</f>
        <v>190.02123142250531</v>
      </c>
      <c r="AJ11" s="108">
        <v>0</v>
      </c>
      <c r="AK11" s="108">
        <v>0</v>
      </c>
      <c r="AL11" s="108">
        <v>1</v>
      </c>
      <c r="AM11" s="108">
        <v>0</v>
      </c>
      <c r="AN11" s="108">
        <v>1</v>
      </c>
      <c r="AO11" s="108">
        <v>0.5</v>
      </c>
      <c r="AP11" s="128">
        <v>8975619</v>
      </c>
      <c r="AQ11" s="128">
        <f t="shared" ref="AQ11:AQ34" si="1">AP11-AP10</f>
        <v>1837</v>
      </c>
      <c r="AR11" s="52"/>
      <c r="AS11" s="53" t="s">
        <v>113</v>
      </c>
      <c r="AV11" s="40" t="s">
        <v>88</v>
      </c>
      <c r="AW11" s="40" t="s">
        <v>91</v>
      </c>
      <c r="AY11" s="84" t="s">
        <v>131</v>
      </c>
    </row>
    <row r="12" spans="2:51" x14ac:dyDescent="0.25">
      <c r="B12" s="41">
        <v>2.0416666666666701</v>
      </c>
      <c r="C12" s="41">
        <v>8.3333333333333329E-2</v>
      </c>
      <c r="D12" s="123">
        <v>12</v>
      </c>
      <c r="E12" s="42">
        <f t="shared" ref="E12:E34" si="2">D12/1.42</f>
        <v>8.4507042253521139</v>
      </c>
      <c r="F12" s="110">
        <v>66</v>
      </c>
      <c r="G12" s="42">
        <f t="shared" ref="G12:G34" si="3">F12/1.42</f>
        <v>46.478873239436624</v>
      </c>
      <c r="H12" s="43" t="s">
        <v>88</v>
      </c>
      <c r="I12" s="43">
        <f t="shared" ref="I12:I34" si="4">J12-(2/1.42)</f>
        <v>41.549295774647888</v>
      </c>
      <c r="J12" s="44">
        <f>(F12-5)/1.42</f>
        <v>42.95774647887324</v>
      </c>
      <c r="K12" s="43">
        <f>J12+(6/1.42)</f>
        <v>47.183098591549296</v>
      </c>
      <c r="L12" s="45">
        <v>14</v>
      </c>
      <c r="M12" s="46" t="s">
        <v>89</v>
      </c>
      <c r="N12" s="46">
        <v>11.2</v>
      </c>
      <c r="O12" s="124">
        <v>126</v>
      </c>
      <c r="P12" s="124">
        <v>94</v>
      </c>
      <c r="Q12" s="124">
        <v>48129257</v>
      </c>
      <c r="R12" s="47">
        <f t="shared" ref="R12:R34" si="5">IF(ISBLANK(Q12),"-",Q12-Q11)</f>
        <v>3439</v>
      </c>
      <c r="S12" s="48">
        <f t="shared" ref="S12:S34" si="6">R12*24/1000</f>
        <v>82.536000000000001</v>
      </c>
      <c r="T12" s="48">
        <f t="shared" ref="T12:T34" si="7">R12/1000</f>
        <v>3.4390000000000001</v>
      </c>
      <c r="U12" s="125">
        <v>7.9</v>
      </c>
      <c r="V12" s="125">
        <f t="shared" si="0"/>
        <v>7.9</v>
      </c>
      <c r="W12" s="126" t="s">
        <v>125</v>
      </c>
      <c r="X12" s="128">
        <v>0</v>
      </c>
      <c r="Y12" s="128">
        <v>0</v>
      </c>
      <c r="Z12" s="128">
        <v>1077</v>
      </c>
      <c r="AA12" s="128">
        <v>0</v>
      </c>
      <c r="AB12" s="128">
        <v>1066</v>
      </c>
      <c r="AC12" s="49" t="s">
        <v>90</v>
      </c>
      <c r="AD12" s="49" t="s">
        <v>90</v>
      </c>
      <c r="AE12" s="49" t="s">
        <v>90</v>
      </c>
      <c r="AF12" s="127" t="s">
        <v>90</v>
      </c>
      <c r="AG12" s="127">
        <v>39595428</v>
      </c>
      <c r="AH12" s="50">
        <f>IF(ISBLANK(AG12),"-",AG12-AG11)</f>
        <v>636</v>
      </c>
      <c r="AI12" s="51">
        <f t="shared" ref="AI12:AI34" si="8">AH12/T12</f>
        <v>184.93748182611225</v>
      </c>
      <c r="AJ12" s="108">
        <v>0</v>
      </c>
      <c r="AK12" s="108">
        <v>0</v>
      </c>
      <c r="AL12" s="108">
        <v>1</v>
      </c>
      <c r="AM12" s="108">
        <v>0</v>
      </c>
      <c r="AN12" s="108">
        <v>1</v>
      </c>
      <c r="AO12" s="108">
        <v>0.5</v>
      </c>
      <c r="AP12" s="128">
        <v>8977284</v>
      </c>
      <c r="AQ12" s="128">
        <f t="shared" si="1"/>
        <v>1665</v>
      </c>
      <c r="AR12" s="54">
        <v>1.18</v>
      </c>
      <c r="AS12" s="53" t="s">
        <v>113</v>
      </c>
      <c r="AV12" s="40" t="s">
        <v>92</v>
      </c>
      <c r="AW12" s="40" t="s">
        <v>93</v>
      </c>
      <c r="AY12" s="84" t="s">
        <v>132</v>
      </c>
    </row>
    <row r="13" spans="2:51" x14ac:dyDescent="0.25">
      <c r="B13" s="41">
        <v>2.0833333333333299</v>
      </c>
      <c r="C13" s="41">
        <v>0.125</v>
      </c>
      <c r="D13" s="123">
        <v>13</v>
      </c>
      <c r="E13" s="42">
        <f t="shared" si="2"/>
        <v>9.1549295774647899</v>
      </c>
      <c r="F13" s="110">
        <v>66</v>
      </c>
      <c r="G13" s="42">
        <f t="shared" si="3"/>
        <v>46.478873239436624</v>
      </c>
      <c r="H13" s="43" t="s">
        <v>88</v>
      </c>
      <c r="I13" s="43">
        <f t="shared" si="4"/>
        <v>41.549295774647888</v>
      </c>
      <c r="J13" s="44">
        <f>(F13-5)/1.42</f>
        <v>42.95774647887324</v>
      </c>
      <c r="K13" s="43">
        <f>J13+(6/1.42)</f>
        <v>47.183098591549296</v>
      </c>
      <c r="L13" s="45">
        <v>14</v>
      </c>
      <c r="M13" s="46" t="s">
        <v>89</v>
      </c>
      <c r="N13" s="46">
        <v>11.2</v>
      </c>
      <c r="O13" s="124">
        <v>123</v>
      </c>
      <c r="P13" s="124">
        <v>86</v>
      </c>
      <c r="Q13" s="124">
        <v>48132954</v>
      </c>
      <c r="R13" s="47">
        <f t="shared" si="5"/>
        <v>3697</v>
      </c>
      <c r="S13" s="48">
        <f t="shared" si="6"/>
        <v>88.727999999999994</v>
      </c>
      <c r="T13" s="48">
        <f t="shared" si="7"/>
        <v>3.6970000000000001</v>
      </c>
      <c r="U13" s="125">
        <v>9.5</v>
      </c>
      <c r="V13" s="125">
        <f t="shared" si="0"/>
        <v>9.5</v>
      </c>
      <c r="W13" s="126" t="s">
        <v>125</v>
      </c>
      <c r="X13" s="128">
        <v>0</v>
      </c>
      <c r="Y13" s="128">
        <v>0</v>
      </c>
      <c r="Z13" s="128">
        <v>1077</v>
      </c>
      <c r="AA13" s="128">
        <v>0</v>
      </c>
      <c r="AB13" s="128">
        <v>1066</v>
      </c>
      <c r="AC13" s="49" t="s">
        <v>90</v>
      </c>
      <c r="AD13" s="49" t="s">
        <v>90</v>
      </c>
      <c r="AE13" s="49" t="s">
        <v>90</v>
      </c>
      <c r="AF13" s="127" t="s">
        <v>90</v>
      </c>
      <c r="AG13" s="127">
        <v>39596100</v>
      </c>
      <c r="AH13" s="50">
        <f>IF(ISBLANK(AG13),"-",AG13-AG12)</f>
        <v>672</v>
      </c>
      <c r="AI13" s="51">
        <f t="shared" si="8"/>
        <v>181.76900189342709</v>
      </c>
      <c r="AJ13" s="108">
        <v>0</v>
      </c>
      <c r="AK13" s="108">
        <v>0</v>
      </c>
      <c r="AL13" s="108">
        <v>1</v>
      </c>
      <c r="AM13" s="108">
        <v>0</v>
      </c>
      <c r="AN13" s="108">
        <v>1</v>
      </c>
      <c r="AO13" s="108">
        <v>0.5</v>
      </c>
      <c r="AP13" s="128">
        <v>8978771</v>
      </c>
      <c r="AQ13" s="128">
        <f t="shared" si="1"/>
        <v>1487</v>
      </c>
      <c r="AR13" s="52"/>
      <c r="AS13" s="53" t="s">
        <v>113</v>
      </c>
      <c r="AV13" s="40" t="s">
        <v>94</v>
      </c>
      <c r="AW13" s="40" t="s">
        <v>95</v>
      </c>
      <c r="AY13" s="84" t="s">
        <v>129</v>
      </c>
    </row>
    <row r="14" spans="2:51" x14ac:dyDescent="0.25">
      <c r="B14" s="41">
        <v>2.125</v>
      </c>
      <c r="C14" s="41">
        <v>0.16666666666666699</v>
      </c>
      <c r="D14" s="123">
        <v>19</v>
      </c>
      <c r="E14" s="42">
        <f t="shared" si="2"/>
        <v>13.380281690140846</v>
      </c>
      <c r="F14" s="110">
        <v>66</v>
      </c>
      <c r="G14" s="42">
        <f t="shared" si="3"/>
        <v>46.478873239436624</v>
      </c>
      <c r="H14" s="43" t="s">
        <v>88</v>
      </c>
      <c r="I14" s="43">
        <f t="shared" si="4"/>
        <v>41.549295774647888</v>
      </c>
      <c r="J14" s="44">
        <f>(F14-5)/1.42</f>
        <v>42.95774647887324</v>
      </c>
      <c r="K14" s="43">
        <f>J14+(6/1.42)</f>
        <v>47.183098591549296</v>
      </c>
      <c r="L14" s="45">
        <v>14</v>
      </c>
      <c r="M14" s="46" t="s">
        <v>89</v>
      </c>
      <c r="N14" s="46">
        <v>12.8</v>
      </c>
      <c r="O14" s="124">
        <v>96</v>
      </c>
      <c r="P14" s="124">
        <v>97</v>
      </c>
      <c r="Q14" s="124">
        <v>48136711</v>
      </c>
      <c r="R14" s="47">
        <f t="shared" si="5"/>
        <v>3757</v>
      </c>
      <c r="S14" s="48">
        <f t="shared" si="6"/>
        <v>90.168000000000006</v>
      </c>
      <c r="T14" s="48">
        <f t="shared" si="7"/>
        <v>3.7570000000000001</v>
      </c>
      <c r="U14" s="125">
        <v>9.5</v>
      </c>
      <c r="V14" s="125">
        <f t="shared" si="0"/>
        <v>9.5</v>
      </c>
      <c r="W14" s="126" t="s">
        <v>125</v>
      </c>
      <c r="X14" s="128">
        <v>0</v>
      </c>
      <c r="Y14" s="128">
        <v>0</v>
      </c>
      <c r="Z14" s="128">
        <v>1077</v>
      </c>
      <c r="AA14" s="128">
        <v>0</v>
      </c>
      <c r="AB14" s="128">
        <v>1066</v>
      </c>
      <c r="AC14" s="49" t="s">
        <v>90</v>
      </c>
      <c r="AD14" s="49" t="s">
        <v>90</v>
      </c>
      <c r="AE14" s="49" t="s">
        <v>90</v>
      </c>
      <c r="AF14" s="127" t="s">
        <v>90</v>
      </c>
      <c r="AG14" s="127">
        <v>39596764</v>
      </c>
      <c r="AH14" s="50">
        <f t="shared" ref="AH14:AH34" si="9">IF(ISBLANK(AG14),"-",AG14-AG13)</f>
        <v>664</v>
      </c>
      <c r="AI14" s="51">
        <f t="shared" si="8"/>
        <v>176.73675805163694</v>
      </c>
      <c r="AJ14" s="108">
        <v>0</v>
      </c>
      <c r="AK14" s="108">
        <v>0</v>
      </c>
      <c r="AL14" s="108">
        <v>1</v>
      </c>
      <c r="AM14" s="108">
        <v>0</v>
      </c>
      <c r="AN14" s="108">
        <v>1</v>
      </c>
      <c r="AO14" s="108">
        <v>0</v>
      </c>
      <c r="AP14" s="128">
        <v>8978771</v>
      </c>
      <c r="AQ14" s="128">
        <f t="shared" si="1"/>
        <v>0</v>
      </c>
      <c r="AR14" s="52"/>
      <c r="AS14" s="53" t="s">
        <v>113</v>
      </c>
      <c r="AT14" s="55"/>
      <c r="AV14" s="40" t="s">
        <v>96</v>
      </c>
      <c r="AW14" s="40" t="s">
        <v>97</v>
      </c>
    </row>
    <row r="15" spans="2:51" x14ac:dyDescent="0.25">
      <c r="B15" s="41">
        <v>2.1666666666666701</v>
      </c>
      <c r="C15" s="41">
        <v>0.20833333333333301</v>
      </c>
      <c r="D15" s="123">
        <v>18</v>
      </c>
      <c r="E15" s="42">
        <f t="shared" si="2"/>
        <v>12.67605633802817</v>
      </c>
      <c r="F15" s="110">
        <v>66</v>
      </c>
      <c r="G15" s="42">
        <f t="shared" si="3"/>
        <v>46.478873239436624</v>
      </c>
      <c r="H15" s="43" t="s">
        <v>88</v>
      </c>
      <c r="I15" s="43">
        <f t="shared" si="4"/>
        <v>41.549295774647888</v>
      </c>
      <c r="J15" s="44">
        <f>(F15-5)/1.42</f>
        <v>42.95774647887324</v>
      </c>
      <c r="K15" s="43">
        <f>J15+(6/1.42)</f>
        <v>47.183098591549296</v>
      </c>
      <c r="L15" s="45">
        <v>18</v>
      </c>
      <c r="M15" s="46" t="s">
        <v>89</v>
      </c>
      <c r="N15" s="46">
        <v>13.1</v>
      </c>
      <c r="O15" s="124">
        <v>107</v>
      </c>
      <c r="P15" s="124">
        <v>117</v>
      </c>
      <c r="Q15" s="124">
        <v>48140806</v>
      </c>
      <c r="R15" s="47">
        <f t="shared" si="5"/>
        <v>4095</v>
      </c>
      <c r="S15" s="48">
        <f t="shared" si="6"/>
        <v>98.28</v>
      </c>
      <c r="T15" s="48">
        <f t="shared" si="7"/>
        <v>4.0949999999999998</v>
      </c>
      <c r="U15" s="125">
        <v>9.5</v>
      </c>
      <c r="V15" s="125">
        <f t="shared" si="0"/>
        <v>9.5</v>
      </c>
      <c r="W15" s="126" t="s">
        <v>125</v>
      </c>
      <c r="X15" s="128">
        <v>0</v>
      </c>
      <c r="Y15" s="128">
        <v>0</v>
      </c>
      <c r="Z15" s="128">
        <v>1077</v>
      </c>
      <c r="AA15" s="128">
        <v>0</v>
      </c>
      <c r="AB15" s="128">
        <v>1066</v>
      </c>
      <c r="AC15" s="49" t="s">
        <v>90</v>
      </c>
      <c r="AD15" s="49" t="s">
        <v>90</v>
      </c>
      <c r="AE15" s="49" t="s">
        <v>90</v>
      </c>
      <c r="AF15" s="127" t="s">
        <v>90</v>
      </c>
      <c r="AG15" s="127">
        <v>39597444</v>
      </c>
      <c r="AH15" s="50">
        <f t="shared" si="9"/>
        <v>680</v>
      </c>
      <c r="AI15" s="51">
        <f t="shared" si="8"/>
        <v>166.05616605616606</v>
      </c>
      <c r="AJ15" s="108">
        <v>0</v>
      </c>
      <c r="AK15" s="108">
        <v>0</v>
      </c>
      <c r="AL15" s="108">
        <v>1</v>
      </c>
      <c r="AM15" s="108">
        <v>0</v>
      </c>
      <c r="AN15" s="108">
        <v>1</v>
      </c>
      <c r="AO15" s="108">
        <v>0</v>
      </c>
      <c r="AP15" s="128">
        <v>8978771</v>
      </c>
      <c r="AQ15" s="128">
        <f t="shared" si="1"/>
        <v>0</v>
      </c>
      <c r="AR15" s="52"/>
      <c r="AS15" s="53" t="s">
        <v>113</v>
      </c>
      <c r="AV15" s="40" t="s">
        <v>98</v>
      </c>
      <c r="AW15" s="40" t="s">
        <v>99</v>
      </c>
      <c r="AY15" s="107"/>
    </row>
    <row r="16" spans="2:51" x14ac:dyDescent="0.25">
      <c r="B16" s="41">
        <v>2.2083333333333299</v>
      </c>
      <c r="C16" s="41">
        <v>0.25</v>
      </c>
      <c r="D16" s="123">
        <v>11</v>
      </c>
      <c r="E16" s="42">
        <f t="shared" si="2"/>
        <v>7.746478873239437</v>
      </c>
      <c r="F16" s="110">
        <v>75</v>
      </c>
      <c r="G16" s="42">
        <f t="shared" si="3"/>
        <v>52.816901408450704</v>
      </c>
      <c r="H16" s="43" t="s">
        <v>88</v>
      </c>
      <c r="I16" s="43">
        <f t="shared" si="4"/>
        <v>51.408450704225352</v>
      </c>
      <c r="J16" s="44">
        <f t="shared" ref="J16:J25" si="10">F16/1.42</f>
        <v>52.816901408450704</v>
      </c>
      <c r="K16" s="43">
        <f>J16+1.42</f>
        <v>54.236901408450706</v>
      </c>
      <c r="L16" s="45">
        <v>19</v>
      </c>
      <c r="M16" s="46" t="s">
        <v>100</v>
      </c>
      <c r="N16" s="46">
        <v>13.1</v>
      </c>
      <c r="O16" s="124">
        <v>122</v>
      </c>
      <c r="P16" s="124">
        <v>114</v>
      </c>
      <c r="Q16" s="124">
        <v>48145826</v>
      </c>
      <c r="R16" s="47">
        <f t="shared" si="5"/>
        <v>5020</v>
      </c>
      <c r="S16" s="48">
        <f t="shared" si="6"/>
        <v>120.48</v>
      </c>
      <c r="T16" s="48">
        <f t="shared" si="7"/>
        <v>5.0199999999999996</v>
      </c>
      <c r="U16" s="125">
        <v>9.5</v>
      </c>
      <c r="V16" s="125">
        <f t="shared" si="0"/>
        <v>9.5</v>
      </c>
      <c r="W16" s="126" t="s">
        <v>125</v>
      </c>
      <c r="X16" s="128">
        <v>0</v>
      </c>
      <c r="Y16" s="128">
        <v>0</v>
      </c>
      <c r="Z16" s="128">
        <v>1188</v>
      </c>
      <c r="AA16" s="128">
        <v>0</v>
      </c>
      <c r="AB16" s="128">
        <v>1188</v>
      </c>
      <c r="AC16" s="49" t="s">
        <v>90</v>
      </c>
      <c r="AD16" s="49" t="s">
        <v>90</v>
      </c>
      <c r="AE16" s="49" t="s">
        <v>90</v>
      </c>
      <c r="AF16" s="127" t="s">
        <v>90</v>
      </c>
      <c r="AG16" s="127">
        <v>39598396</v>
      </c>
      <c r="AH16" s="50">
        <f t="shared" si="9"/>
        <v>952</v>
      </c>
      <c r="AI16" s="51">
        <f t="shared" si="8"/>
        <v>189.64143426294822</v>
      </c>
      <c r="AJ16" s="108">
        <v>0</v>
      </c>
      <c r="AK16" s="108">
        <v>0</v>
      </c>
      <c r="AL16" s="108">
        <v>1</v>
      </c>
      <c r="AM16" s="108">
        <v>0</v>
      </c>
      <c r="AN16" s="108">
        <v>1</v>
      </c>
      <c r="AO16" s="108">
        <v>0</v>
      </c>
      <c r="AP16" s="128">
        <v>8978771</v>
      </c>
      <c r="AQ16" s="128">
        <f t="shared" si="1"/>
        <v>0</v>
      </c>
      <c r="AR16" s="54">
        <v>1.02</v>
      </c>
      <c r="AS16" s="53" t="s">
        <v>101</v>
      </c>
      <c r="AV16" s="40" t="s">
        <v>102</v>
      </c>
      <c r="AW16" s="40" t="s">
        <v>103</v>
      </c>
      <c r="AY16" s="107"/>
    </row>
    <row r="17" spans="1:51" x14ac:dyDescent="0.25">
      <c r="B17" s="41">
        <v>2.25</v>
      </c>
      <c r="C17" s="41">
        <v>0.29166666666666702</v>
      </c>
      <c r="D17" s="123">
        <v>8</v>
      </c>
      <c r="E17" s="42">
        <f t="shared" si="2"/>
        <v>5.6338028169014089</v>
      </c>
      <c r="F17" s="110">
        <v>83</v>
      </c>
      <c r="G17" s="42">
        <f t="shared" si="3"/>
        <v>58.450704225352112</v>
      </c>
      <c r="H17" s="43" t="s">
        <v>88</v>
      </c>
      <c r="I17" s="43">
        <f t="shared" si="4"/>
        <v>57.04225352112676</v>
      </c>
      <c r="J17" s="44">
        <f t="shared" si="10"/>
        <v>58.450704225352112</v>
      </c>
      <c r="K17" s="43">
        <f t="shared" ref="K17:K22" si="11">J17+1.42</f>
        <v>59.870704225352114</v>
      </c>
      <c r="L17" s="45">
        <v>19</v>
      </c>
      <c r="M17" s="46" t="s">
        <v>100</v>
      </c>
      <c r="N17" s="46">
        <v>16.7</v>
      </c>
      <c r="O17" s="124">
        <v>132</v>
      </c>
      <c r="P17" s="124">
        <v>142</v>
      </c>
      <c r="Q17" s="124">
        <v>48151970</v>
      </c>
      <c r="R17" s="47">
        <f t="shared" si="5"/>
        <v>6144</v>
      </c>
      <c r="S17" s="48">
        <f t="shared" si="6"/>
        <v>147.45599999999999</v>
      </c>
      <c r="T17" s="48">
        <f t="shared" si="7"/>
        <v>6.1440000000000001</v>
      </c>
      <c r="U17" s="125">
        <v>9</v>
      </c>
      <c r="V17" s="125">
        <f t="shared" si="0"/>
        <v>9</v>
      </c>
      <c r="W17" s="126" t="s">
        <v>133</v>
      </c>
      <c r="X17" s="128">
        <v>0</v>
      </c>
      <c r="Y17" s="128">
        <v>1135</v>
      </c>
      <c r="Z17" s="128">
        <v>1188</v>
      </c>
      <c r="AA17" s="128">
        <v>1185</v>
      </c>
      <c r="AB17" s="128">
        <v>1188</v>
      </c>
      <c r="AC17" s="49" t="s">
        <v>90</v>
      </c>
      <c r="AD17" s="49" t="s">
        <v>90</v>
      </c>
      <c r="AE17" s="49" t="s">
        <v>90</v>
      </c>
      <c r="AF17" s="127" t="s">
        <v>90</v>
      </c>
      <c r="AG17" s="127">
        <v>39599792</v>
      </c>
      <c r="AH17" s="50">
        <f t="shared" si="9"/>
        <v>1396</v>
      </c>
      <c r="AI17" s="51">
        <f t="shared" si="8"/>
        <v>227.21354166666666</v>
      </c>
      <c r="AJ17" s="108">
        <v>0</v>
      </c>
      <c r="AK17" s="108">
        <v>1</v>
      </c>
      <c r="AL17" s="108">
        <v>1</v>
      </c>
      <c r="AM17" s="108">
        <v>1</v>
      </c>
      <c r="AN17" s="108">
        <v>1</v>
      </c>
      <c r="AO17" s="108">
        <v>0</v>
      </c>
      <c r="AP17" s="128">
        <v>8978771</v>
      </c>
      <c r="AQ17" s="128">
        <f t="shared" si="1"/>
        <v>0</v>
      </c>
      <c r="AR17" s="52"/>
      <c r="AS17" s="53" t="s">
        <v>101</v>
      </c>
      <c r="AT17" s="55"/>
      <c r="AV17" s="40" t="s">
        <v>104</v>
      </c>
      <c r="AW17" s="40" t="s">
        <v>105</v>
      </c>
      <c r="AY17" s="111"/>
    </row>
    <row r="18" spans="1:51" x14ac:dyDescent="0.25">
      <c r="B18" s="41">
        <v>2.2916666666666701</v>
      </c>
      <c r="C18" s="41">
        <v>0.33333333333333298</v>
      </c>
      <c r="D18" s="123">
        <v>8</v>
      </c>
      <c r="E18" s="42">
        <f t="shared" si="2"/>
        <v>5.6338028169014089</v>
      </c>
      <c r="F18" s="110">
        <v>83</v>
      </c>
      <c r="G18" s="42">
        <f t="shared" si="3"/>
        <v>58.450704225352112</v>
      </c>
      <c r="H18" s="43" t="s">
        <v>88</v>
      </c>
      <c r="I18" s="43">
        <f t="shared" si="4"/>
        <v>57.04225352112676</v>
      </c>
      <c r="J18" s="44">
        <f t="shared" si="10"/>
        <v>58.450704225352112</v>
      </c>
      <c r="K18" s="43">
        <f t="shared" si="11"/>
        <v>59.870704225352114</v>
      </c>
      <c r="L18" s="45">
        <v>19</v>
      </c>
      <c r="M18" s="46" t="s">
        <v>100</v>
      </c>
      <c r="N18" s="46">
        <v>17.3</v>
      </c>
      <c r="O18" s="124">
        <v>130</v>
      </c>
      <c r="P18" s="124">
        <v>148</v>
      </c>
      <c r="Q18" s="124">
        <v>48158198</v>
      </c>
      <c r="R18" s="47">
        <f t="shared" si="5"/>
        <v>6228</v>
      </c>
      <c r="S18" s="48">
        <f t="shared" si="6"/>
        <v>149.47200000000001</v>
      </c>
      <c r="T18" s="48">
        <f t="shared" si="7"/>
        <v>6.2279999999999998</v>
      </c>
      <c r="U18" s="125">
        <v>8</v>
      </c>
      <c r="V18" s="125">
        <f t="shared" si="0"/>
        <v>8</v>
      </c>
      <c r="W18" s="126" t="s">
        <v>133</v>
      </c>
      <c r="X18" s="128">
        <v>0</v>
      </c>
      <c r="Y18" s="128">
        <v>1135</v>
      </c>
      <c r="Z18" s="128">
        <v>1188</v>
      </c>
      <c r="AA18" s="128">
        <v>1185</v>
      </c>
      <c r="AB18" s="128">
        <v>1188</v>
      </c>
      <c r="AC18" s="49" t="s">
        <v>90</v>
      </c>
      <c r="AD18" s="49" t="s">
        <v>90</v>
      </c>
      <c r="AE18" s="49" t="s">
        <v>90</v>
      </c>
      <c r="AF18" s="127" t="s">
        <v>90</v>
      </c>
      <c r="AG18" s="127">
        <v>39601224</v>
      </c>
      <c r="AH18" s="50">
        <f t="shared" si="9"/>
        <v>1432</v>
      </c>
      <c r="AI18" s="51">
        <f t="shared" si="8"/>
        <v>229.92935131663455</v>
      </c>
      <c r="AJ18" s="108">
        <v>0</v>
      </c>
      <c r="AK18" s="108">
        <v>1</v>
      </c>
      <c r="AL18" s="108">
        <v>1</v>
      </c>
      <c r="AM18" s="108">
        <v>1</v>
      </c>
      <c r="AN18" s="108">
        <v>1</v>
      </c>
      <c r="AO18" s="108">
        <v>0</v>
      </c>
      <c r="AP18" s="128">
        <v>8978771</v>
      </c>
      <c r="AQ18" s="128">
        <f t="shared" si="1"/>
        <v>0</v>
      </c>
      <c r="AR18" s="52"/>
      <c r="AS18" s="53" t="s">
        <v>101</v>
      </c>
      <c r="AV18" s="40" t="s">
        <v>106</v>
      </c>
      <c r="AW18" s="40" t="s">
        <v>107</v>
      </c>
      <c r="AY18" s="111"/>
    </row>
    <row r="19" spans="1:51" x14ac:dyDescent="0.25">
      <c r="B19" s="41">
        <v>2.3333333333333299</v>
      </c>
      <c r="C19" s="41">
        <v>0.375</v>
      </c>
      <c r="D19" s="123">
        <v>6</v>
      </c>
      <c r="E19" s="42">
        <f t="shared" si="2"/>
        <v>4.2253521126760569</v>
      </c>
      <c r="F19" s="110">
        <v>79</v>
      </c>
      <c r="G19" s="42">
        <f t="shared" si="3"/>
        <v>55.633802816901408</v>
      </c>
      <c r="H19" s="43" t="s">
        <v>88</v>
      </c>
      <c r="I19" s="43">
        <f t="shared" si="4"/>
        <v>54.225352112676056</v>
      </c>
      <c r="J19" s="44">
        <f t="shared" si="10"/>
        <v>55.633802816901408</v>
      </c>
      <c r="K19" s="43">
        <f t="shared" si="11"/>
        <v>57.05380281690141</v>
      </c>
      <c r="L19" s="45">
        <v>19</v>
      </c>
      <c r="M19" s="46" t="s">
        <v>100</v>
      </c>
      <c r="N19" s="46">
        <v>18.399999999999999</v>
      </c>
      <c r="O19" s="124">
        <v>125</v>
      </c>
      <c r="P19" s="124">
        <v>148</v>
      </c>
      <c r="Q19" s="124">
        <v>48164477</v>
      </c>
      <c r="R19" s="47">
        <f t="shared" si="5"/>
        <v>6279</v>
      </c>
      <c r="S19" s="48">
        <f t="shared" si="6"/>
        <v>150.696</v>
      </c>
      <c r="T19" s="48">
        <f t="shared" si="7"/>
        <v>6.2789999999999999</v>
      </c>
      <c r="U19" s="125">
        <v>7.1</v>
      </c>
      <c r="V19" s="125">
        <f t="shared" si="0"/>
        <v>7.1</v>
      </c>
      <c r="W19" s="126" t="s">
        <v>133</v>
      </c>
      <c r="X19" s="128">
        <v>0</v>
      </c>
      <c r="Y19" s="128">
        <v>1188</v>
      </c>
      <c r="Z19" s="128">
        <v>1188</v>
      </c>
      <c r="AA19" s="128">
        <v>1185</v>
      </c>
      <c r="AB19" s="128">
        <v>1188</v>
      </c>
      <c r="AC19" s="49" t="s">
        <v>90</v>
      </c>
      <c r="AD19" s="49" t="s">
        <v>90</v>
      </c>
      <c r="AE19" s="49" t="s">
        <v>90</v>
      </c>
      <c r="AF19" s="127" t="s">
        <v>90</v>
      </c>
      <c r="AG19" s="127">
        <v>39602660</v>
      </c>
      <c r="AH19" s="50">
        <f t="shared" si="9"/>
        <v>1436</v>
      </c>
      <c r="AI19" s="51">
        <f t="shared" si="8"/>
        <v>228.69883739448957</v>
      </c>
      <c r="AJ19" s="108">
        <v>0</v>
      </c>
      <c r="AK19" s="108">
        <v>1</v>
      </c>
      <c r="AL19" s="108">
        <v>1</v>
      </c>
      <c r="AM19" s="108">
        <v>1</v>
      </c>
      <c r="AN19" s="108">
        <v>1</v>
      </c>
      <c r="AO19" s="108">
        <v>0</v>
      </c>
      <c r="AP19" s="128">
        <v>8978771</v>
      </c>
      <c r="AQ19" s="128">
        <f t="shared" si="1"/>
        <v>0</v>
      </c>
      <c r="AR19" s="52"/>
      <c r="AS19" s="53" t="s">
        <v>101</v>
      </c>
      <c r="AV19" s="40" t="s">
        <v>108</v>
      </c>
      <c r="AW19" s="40" t="s">
        <v>109</v>
      </c>
      <c r="AY19" s="111"/>
    </row>
    <row r="20" spans="1:51" x14ac:dyDescent="0.25">
      <c r="B20" s="41">
        <v>2.375</v>
      </c>
      <c r="C20" s="41">
        <v>0.41666666666666669</v>
      </c>
      <c r="D20" s="123">
        <v>6</v>
      </c>
      <c r="E20" s="42">
        <f t="shared" si="2"/>
        <v>4.2253521126760569</v>
      </c>
      <c r="F20" s="110">
        <v>79</v>
      </c>
      <c r="G20" s="42">
        <f t="shared" si="3"/>
        <v>55.633802816901408</v>
      </c>
      <c r="H20" s="43" t="s">
        <v>88</v>
      </c>
      <c r="I20" s="43">
        <f t="shared" si="4"/>
        <v>54.225352112676056</v>
      </c>
      <c r="J20" s="44">
        <f t="shared" si="10"/>
        <v>55.633802816901408</v>
      </c>
      <c r="K20" s="43">
        <f t="shared" si="11"/>
        <v>57.05380281690141</v>
      </c>
      <c r="L20" s="45">
        <v>19</v>
      </c>
      <c r="M20" s="46" t="s">
        <v>100</v>
      </c>
      <c r="N20" s="46">
        <v>17.7</v>
      </c>
      <c r="O20" s="124">
        <v>125</v>
      </c>
      <c r="P20" s="124">
        <v>145</v>
      </c>
      <c r="Q20" s="124">
        <v>48170777</v>
      </c>
      <c r="R20" s="47">
        <f t="shared" si="5"/>
        <v>6300</v>
      </c>
      <c r="S20" s="48">
        <f t="shared" si="6"/>
        <v>151.19999999999999</v>
      </c>
      <c r="T20" s="48">
        <f t="shared" si="7"/>
        <v>6.3</v>
      </c>
      <c r="U20" s="125">
        <v>5.9</v>
      </c>
      <c r="V20" s="125">
        <v>7</v>
      </c>
      <c r="W20" s="126" t="s">
        <v>133</v>
      </c>
      <c r="X20" s="128">
        <v>0</v>
      </c>
      <c r="Y20" s="128">
        <v>1188</v>
      </c>
      <c r="Z20" s="128">
        <v>1188</v>
      </c>
      <c r="AA20" s="128">
        <v>1185</v>
      </c>
      <c r="AB20" s="128">
        <v>1188</v>
      </c>
      <c r="AC20" s="49" t="s">
        <v>90</v>
      </c>
      <c r="AD20" s="49" t="s">
        <v>90</v>
      </c>
      <c r="AE20" s="49" t="s">
        <v>90</v>
      </c>
      <c r="AF20" s="127" t="s">
        <v>90</v>
      </c>
      <c r="AG20" s="127">
        <v>39604120</v>
      </c>
      <c r="AH20" s="50">
        <f t="shared" si="9"/>
        <v>1460</v>
      </c>
      <c r="AI20" s="51">
        <f t="shared" si="8"/>
        <v>231.74603174603175</v>
      </c>
      <c r="AJ20" s="108">
        <v>0</v>
      </c>
      <c r="AK20" s="108">
        <v>1</v>
      </c>
      <c r="AL20" s="108">
        <v>1</v>
      </c>
      <c r="AM20" s="108">
        <v>1</v>
      </c>
      <c r="AN20" s="108">
        <v>1</v>
      </c>
      <c r="AO20" s="108">
        <v>0</v>
      </c>
      <c r="AP20" s="128">
        <v>8978771</v>
      </c>
      <c r="AQ20" s="128">
        <f t="shared" si="1"/>
        <v>0</v>
      </c>
      <c r="AR20" s="54">
        <v>0.97</v>
      </c>
      <c r="AS20" s="53" t="s">
        <v>101</v>
      </c>
      <c r="AY20" s="111"/>
    </row>
    <row r="21" spans="1:51" x14ac:dyDescent="0.25">
      <c r="B21" s="41">
        <v>2.4166666666666701</v>
      </c>
      <c r="C21" s="41">
        <v>0.45833333333333298</v>
      </c>
      <c r="D21" s="123">
        <v>7</v>
      </c>
      <c r="E21" s="42">
        <f t="shared" si="2"/>
        <v>4.9295774647887329</v>
      </c>
      <c r="F21" s="110">
        <v>80</v>
      </c>
      <c r="G21" s="42">
        <f t="shared" si="3"/>
        <v>56.338028169014088</v>
      </c>
      <c r="H21" s="43" t="s">
        <v>88</v>
      </c>
      <c r="I21" s="43">
        <f t="shared" si="4"/>
        <v>54.929577464788736</v>
      </c>
      <c r="J21" s="44">
        <f t="shared" si="10"/>
        <v>56.338028169014088</v>
      </c>
      <c r="K21" s="43">
        <f t="shared" si="11"/>
        <v>57.758028169014089</v>
      </c>
      <c r="L21" s="45">
        <v>19</v>
      </c>
      <c r="M21" s="46" t="s">
        <v>100</v>
      </c>
      <c r="N21" s="46">
        <v>17.7</v>
      </c>
      <c r="O21" s="124">
        <v>126</v>
      </c>
      <c r="P21" s="124">
        <v>143</v>
      </c>
      <c r="Q21" s="124">
        <v>48176877</v>
      </c>
      <c r="R21" s="47">
        <f t="shared" si="5"/>
        <v>6100</v>
      </c>
      <c r="S21" s="48">
        <f t="shared" si="6"/>
        <v>146.4</v>
      </c>
      <c r="T21" s="48">
        <f t="shared" si="7"/>
        <v>6.1</v>
      </c>
      <c r="U21" s="125">
        <v>5</v>
      </c>
      <c r="V21" s="125">
        <v>6.9</v>
      </c>
      <c r="W21" s="126" t="s">
        <v>133</v>
      </c>
      <c r="X21" s="128">
        <v>0</v>
      </c>
      <c r="Y21" s="128">
        <v>1188</v>
      </c>
      <c r="Z21" s="128">
        <v>1188</v>
      </c>
      <c r="AA21" s="128">
        <v>1185</v>
      </c>
      <c r="AB21" s="128">
        <v>1188</v>
      </c>
      <c r="AC21" s="49" t="s">
        <v>90</v>
      </c>
      <c r="AD21" s="49" t="s">
        <v>90</v>
      </c>
      <c r="AE21" s="49" t="s">
        <v>90</v>
      </c>
      <c r="AF21" s="127" t="s">
        <v>90</v>
      </c>
      <c r="AG21" s="127">
        <v>39605552</v>
      </c>
      <c r="AH21" s="50">
        <f t="shared" si="9"/>
        <v>1432</v>
      </c>
      <c r="AI21" s="51">
        <f t="shared" si="8"/>
        <v>234.75409836065575</v>
      </c>
      <c r="AJ21" s="108">
        <v>0</v>
      </c>
      <c r="AK21" s="108">
        <v>1</v>
      </c>
      <c r="AL21" s="108">
        <v>1</v>
      </c>
      <c r="AM21" s="108">
        <v>1</v>
      </c>
      <c r="AN21" s="108">
        <v>1</v>
      </c>
      <c r="AO21" s="108">
        <v>0</v>
      </c>
      <c r="AP21" s="128">
        <v>8978771</v>
      </c>
      <c r="AQ21" s="128">
        <f t="shared" si="1"/>
        <v>0</v>
      </c>
      <c r="AR21" s="52"/>
      <c r="AS21" s="53" t="s">
        <v>101</v>
      </c>
      <c r="AY21" s="111"/>
    </row>
    <row r="22" spans="1:51" x14ac:dyDescent="0.25">
      <c r="B22" s="41">
        <v>2.4583333333333299</v>
      </c>
      <c r="C22" s="41">
        <v>0.5</v>
      </c>
      <c r="D22" s="123">
        <v>7</v>
      </c>
      <c r="E22" s="42">
        <f t="shared" si="2"/>
        <v>4.9295774647887329</v>
      </c>
      <c r="F22" s="110">
        <v>80</v>
      </c>
      <c r="G22" s="42">
        <f t="shared" si="3"/>
        <v>56.338028169014088</v>
      </c>
      <c r="H22" s="43" t="s">
        <v>88</v>
      </c>
      <c r="I22" s="43">
        <f t="shared" si="4"/>
        <v>54.929577464788736</v>
      </c>
      <c r="J22" s="44">
        <f t="shared" si="10"/>
        <v>56.338028169014088</v>
      </c>
      <c r="K22" s="43">
        <f t="shared" si="11"/>
        <v>57.758028169014089</v>
      </c>
      <c r="L22" s="45">
        <v>19</v>
      </c>
      <c r="M22" s="46" t="s">
        <v>100</v>
      </c>
      <c r="N22" s="46">
        <v>17.3</v>
      </c>
      <c r="O22" s="124">
        <v>124</v>
      </c>
      <c r="P22" s="124">
        <v>145</v>
      </c>
      <c r="Q22" s="124">
        <v>48182668</v>
      </c>
      <c r="R22" s="47">
        <f t="shared" si="5"/>
        <v>5791</v>
      </c>
      <c r="S22" s="48">
        <f t="shared" si="6"/>
        <v>138.98400000000001</v>
      </c>
      <c r="T22" s="48">
        <f t="shared" si="7"/>
        <v>5.7910000000000004</v>
      </c>
      <c r="U22" s="125">
        <v>4.0999999999999996</v>
      </c>
      <c r="V22" s="125">
        <v>5.6</v>
      </c>
      <c r="W22" s="126" t="s">
        <v>133</v>
      </c>
      <c r="X22" s="128">
        <v>0</v>
      </c>
      <c r="Y22" s="128">
        <v>1188</v>
      </c>
      <c r="Z22" s="128">
        <v>1188</v>
      </c>
      <c r="AA22" s="128">
        <v>1185</v>
      </c>
      <c r="AB22" s="128">
        <v>1188</v>
      </c>
      <c r="AC22" s="49" t="s">
        <v>90</v>
      </c>
      <c r="AD22" s="49" t="s">
        <v>90</v>
      </c>
      <c r="AE22" s="49" t="s">
        <v>90</v>
      </c>
      <c r="AF22" s="127" t="s">
        <v>90</v>
      </c>
      <c r="AG22" s="127">
        <v>39606908</v>
      </c>
      <c r="AH22" s="50">
        <f t="shared" si="9"/>
        <v>1356</v>
      </c>
      <c r="AI22" s="51">
        <f t="shared" si="8"/>
        <v>234.15644966327056</v>
      </c>
      <c r="AJ22" s="108">
        <v>0</v>
      </c>
      <c r="AK22" s="108">
        <v>1</v>
      </c>
      <c r="AL22" s="108">
        <v>1</v>
      </c>
      <c r="AM22" s="108">
        <v>1</v>
      </c>
      <c r="AN22" s="108">
        <v>1</v>
      </c>
      <c r="AO22" s="108">
        <v>0</v>
      </c>
      <c r="AP22" s="128">
        <v>8978771</v>
      </c>
      <c r="AQ22" s="128">
        <f t="shared" si="1"/>
        <v>0</v>
      </c>
      <c r="AR22" s="52"/>
      <c r="AS22" s="53" t="s">
        <v>101</v>
      </c>
      <c r="AV22" s="56" t="s">
        <v>110</v>
      </c>
      <c r="AY22" s="111"/>
    </row>
    <row r="23" spans="1:51" x14ac:dyDescent="0.25">
      <c r="A23" s="107" t="s">
        <v>128</v>
      </c>
      <c r="B23" s="41">
        <v>2.5</v>
      </c>
      <c r="C23" s="41">
        <v>0.54166666666666696</v>
      </c>
      <c r="D23" s="123">
        <v>7</v>
      </c>
      <c r="E23" s="42">
        <v>8</v>
      </c>
      <c r="F23" s="110">
        <v>80</v>
      </c>
      <c r="G23" s="42">
        <f t="shared" si="3"/>
        <v>56.338028169014088</v>
      </c>
      <c r="H23" s="43" t="s">
        <v>88</v>
      </c>
      <c r="I23" s="43">
        <f t="shared" si="4"/>
        <v>54.929577464788736</v>
      </c>
      <c r="J23" s="44">
        <f t="shared" si="10"/>
        <v>56.338028169014088</v>
      </c>
      <c r="K23" s="43">
        <f>J23+(6/1.42)</f>
        <v>60.563380281690144</v>
      </c>
      <c r="L23" s="45">
        <v>19</v>
      </c>
      <c r="M23" s="46" t="s">
        <v>100</v>
      </c>
      <c r="N23" s="46">
        <v>17.5</v>
      </c>
      <c r="O23" s="124">
        <v>128</v>
      </c>
      <c r="P23" s="124">
        <v>140</v>
      </c>
      <c r="Q23" s="124">
        <v>48188459</v>
      </c>
      <c r="R23" s="47">
        <f t="shared" si="5"/>
        <v>5791</v>
      </c>
      <c r="S23" s="48">
        <f t="shared" si="6"/>
        <v>138.98400000000001</v>
      </c>
      <c r="T23" s="48">
        <f t="shared" si="7"/>
        <v>5.7910000000000004</v>
      </c>
      <c r="U23" s="125">
        <v>3.8</v>
      </c>
      <c r="V23" s="125">
        <f t="shared" si="0"/>
        <v>3.8</v>
      </c>
      <c r="W23" s="126" t="s">
        <v>133</v>
      </c>
      <c r="X23" s="128">
        <v>0</v>
      </c>
      <c r="Y23" s="128">
        <v>1188</v>
      </c>
      <c r="Z23" s="128">
        <v>1188</v>
      </c>
      <c r="AA23" s="128">
        <v>1185</v>
      </c>
      <c r="AB23" s="128">
        <v>1188</v>
      </c>
      <c r="AC23" s="49" t="s">
        <v>90</v>
      </c>
      <c r="AD23" s="49" t="s">
        <v>90</v>
      </c>
      <c r="AE23" s="49" t="s">
        <v>90</v>
      </c>
      <c r="AF23" s="127" t="s">
        <v>90</v>
      </c>
      <c r="AG23" s="127">
        <v>39608264</v>
      </c>
      <c r="AH23" s="50">
        <f t="shared" si="9"/>
        <v>1356</v>
      </c>
      <c r="AI23" s="51">
        <f t="shared" si="8"/>
        <v>234.15644966327056</v>
      </c>
      <c r="AJ23" s="108">
        <v>0</v>
      </c>
      <c r="AK23" s="108">
        <v>1</v>
      </c>
      <c r="AL23" s="108">
        <v>1</v>
      </c>
      <c r="AM23" s="108">
        <v>1</v>
      </c>
      <c r="AN23" s="108">
        <v>1</v>
      </c>
      <c r="AO23" s="108">
        <v>0</v>
      </c>
      <c r="AP23" s="128">
        <v>8978771</v>
      </c>
      <c r="AQ23" s="128">
        <f t="shared" si="1"/>
        <v>0</v>
      </c>
      <c r="AR23" s="52"/>
      <c r="AS23" s="53" t="s">
        <v>113</v>
      </c>
      <c r="AT23" s="55"/>
      <c r="AV23" s="57" t="s">
        <v>111</v>
      </c>
      <c r="AW23" s="58" t="s">
        <v>112</v>
      </c>
      <c r="AY23" s="111"/>
    </row>
    <row r="24" spans="1:51" x14ac:dyDescent="0.25">
      <c r="B24" s="41">
        <v>2.5416666666666701</v>
      </c>
      <c r="C24" s="41">
        <v>0.58333333333333404</v>
      </c>
      <c r="D24" s="123">
        <v>7</v>
      </c>
      <c r="E24" s="42">
        <f t="shared" si="2"/>
        <v>4.9295774647887329</v>
      </c>
      <c r="F24" s="110">
        <v>80</v>
      </c>
      <c r="G24" s="42">
        <f t="shared" si="3"/>
        <v>56.338028169014088</v>
      </c>
      <c r="H24" s="43" t="s">
        <v>88</v>
      </c>
      <c r="I24" s="43">
        <f t="shared" si="4"/>
        <v>54.929577464788736</v>
      </c>
      <c r="J24" s="44">
        <f t="shared" si="10"/>
        <v>56.338028169014088</v>
      </c>
      <c r="K24" s="43">
        <f t="shared" ref="K24:K34" si="12">J24+(6/1.42)</f>
        <v>60.563380281690144</v>
      </c>
      <c r="L24" s="45">
        <v>18</v>
      </c>
      <c r="M24" s="46" t="s">
        <v>100</v>
      </c>
      <c r="N24" s="46">
        <v>17.3</v>
      </c>
      <c r="O24" s="124">
        <v>130</v>
      </c>
      <c r="P24" s="124">
        <v>130</v>
      </c>
      <c r="Q24" s="124">
        <v>48194250</v>
      </c>
      <c r="R24" s="47">
        <f t="shared" si="5"/>
        <v>5791</v>
      </c>
      <c r="S24" s="48">
        <f t="shared" si="6"/>
        <v>138.98400000000001</v>
      </c>
      <c r="T24" s="48">
        <f t="shared" si="7"/>
        <v>5.7910000000000004</v>
      </c>
      <c r="U24" s="125">
        <v>2.7</v>
      </c>
      <c r="V24" s="125">
        <f t="shared" si="0"/>
        <v>2.7</v>
      </c>
      <c r="W24" s="126" t="s">
        <v>133</v>
      </c>
      <c r="X24" s="128">
        <v>0</v>
      </c>
      <c r="Y24" s="128">
        <v>1188</v>
      </c>
      <c r="Z24" s="128">
        <v>1188</v>
      </c>
      <c r="AA24" s="128">
        <v>1185</v>
      </c>
      <c r="AB24" s="128">
        <v>1188</v>
      </c>
      <c r="AC24" s="49" t="s">
        <v>90</v>
      </c>
      <c r="AD24" s="49" t="s">
        <v>90</v>
      </c>
      <c r="AE24" s="49" t="s">
        <v>90</v>
      </c>
      <c r="AF24" s="127" t="s">
        <v>90</v>
      </c>
      <c r="AG24" s="127">
        <v>39609620</v>
      </c>
      <c r="AH24" s="50">
        <f t="shared" si="9"/>
        <v>1356</v>
      </c>
      <c r="AI24" s="51">
        <f t="shared" si="8"/>
        <v>234.15644966327056</v>
      </c>
      <c r="AJ24" s="108">
        <v>0</v>
      </c>
      <c r="AK24" s="108">
        <v>1</v>
      </c>
      <c r="AL24" s="108">
        <v>1</v>
      </c>
      <c r="AM24" s="108">
        <v>1</v>
      </c>
      <c r="AN24" s="108">
        <v>1</v>
      </c>
      <c r="AO24" s="108">
        <v>0</v>
      </c>
      <c r="AP24" s="128">
        <v>8978771</v>
      </c>
      <c r="AQ24" s="128">
        <f t="shared" si="1"/>
        <v>0</v>
      </c>
      <c r="AR24" s="54">
        <v>0.87</v>
      </c>
      <c r="AS24" s="53" t="s">
        <v>113</v>
      </c>
      <c r="AV24" s="59" t="s">
        <v>29</v>
      </c>
      <c r="AW24" s="59">
        <v>14.7</v>
      </c>
      <c r="AY24" s="111"/>
    </row>
    <row r="25" spans="1:51" x14ac:dyDescent="0.25">
      <c r="B25" s="41">
        <v>2.5833333333333299</v>
      </c>
      <c r="C25" s="41">
        <v>0.625</v>
      </c>
      <c r="D25" s="123">
        <v>7</v>
      </c>
      <c r="E25" s="42">
        <f t="shared" si="2"/>
        <v>4.9295774647887329</v>
      </c>
      <c r="F25" s="110">
        <v>80</v>
      </c>
      <c r="G25" s="42">
        <f t="shared" si="3"/>
        <v>56.338028169014088</v>
      </c>
      <c r="H25" s="43" t="s">
        <v>88</v>
      </c>
      <c r="I25" s="43">
        <f t="shared" si="4"/>
        <v>54.929577464788736</v>
      </c>
      <c r="J25" s="44">
        <f t="shared" si="10"/>
        <v>56.338028169014088</v>
      </c>
      <c r="K25" s="43">
        <f t="shared" si="12"/>
        <v>60.563380281690144</v>
      </c>
      <c r="L25" s="45">
        <v>18</v>
      </c>
      <c r="M25" s="46" t="s">
        <v>100</v>
      </c>
      <c r="N25" s="46">
        <v>16.899999999999999</v>
      </c>
      <c r="O25" s="124">
        <v>128</v>
      </c>
      <c r="P25" s="124">
        <v>134</v>
      </c>
      <c r="Q25" s="124">
        <v>48199761</v>
      </c>
      <c r="R25" s="47">
        <f t="shared" si="5"/>
        <v>5511</v>
      </c>
      <c r="S25" s="48">
        <f t="shared" si="6"/>
        <v>132.26400000000001</v>
      </c>
      <c r="T25" s="48">
        <f t="shared" si="7"/>
        <v>5.5110000000000001</v>
      </c>
      <c r="U25" s="125">
        <v>2.2999999999999998</v>
      </c>
      <c r="V25" s="125">
        <f t="shared" si="0"/>
        <v>2.2999999999999998</v>
      </c>
      <c r="W25" s="126" t="s">
        <v>133</v>
      </c>
      <c r="X25" s="128">
        <v>0</v>
      </c>
      <c r="Y25" s="128">
        <v>1188</v>
      </c>
      <c r="Z25" s="128">
        <v>1187</v>
      </c>
      <c r="AA25" s="128">
        <v>1185</v>
      </c>
      <c r="AB25" s="128">
        <v>1187</v>
      </c>
      <c r="AC25" s="49" t="s">
        <v>90</v>
      </c>
      <c r="AD25" s="49" t="s">
        <v>90</v>
      </c>
      <c r="AE25" s="49" t="s">
        <v>90</v>
      </c>
      <c r="AF25" s="127" t="s">
        <v>90</v>
      </c>
      <c r="AG25" s="127">
        <v>39610932</v>
      </c>
      <c r="AH25" s="50">
        <f t="shared" si="9"/>
        <v>1312</v>
      </c>
      <c r="AI25" s="51">
        <f t="shared" si="8"/>
        <v>238.06931591362729</v>
      </c>
      <c r="AJ25" s="108">
        <v>0</v>
      </c>
      <c r="AK25" s="108">
        <v>1</v>
      </c>
      <c r="AL25" s="108">
        <v>1</v>
      </c>
      <c r="AM25" s="108">
        <v>1</v>
      </c>
      <c r="AN25" s="108">
        <v>1</v>
      </c>
      <c r="AO25" s="108">
        <v>0</v>
      </c>
      <c r="AP25" s="128">
        <v>8978771</v>
      </c>
      <c r="AQ25" s="128">
        <f t="shared" si="1"/>
        <v>0</v>
      </c>
      <c r="AR25" s="52"/>
      <c r="AS25" s="53" t="s">
        <v>113</v>
      </c>
      <c r="AV25" s="59" t="s">
        <v>74</v>
      </c>
      <c r="AW25" s="59">
        <v>10.36</v>
      </c>
      <c r="AY25" s="111"/>
    </row>
    <row r="26" spans="1:51" x14ac:dyDescent="0.25">
      <c r="B26" s="41">
        <v>2.625</v>
      </c>
      <c r="C26" s="41">
        <v>0.66666666666666696</v>
      </c>
      <c r="D26" s="123">
        <v>7</v>
      </c>
      <c r="E26" s="42">
        <f t="shared" si="2"/>
        <v>4.9295774647887329</v>
      </c>
      <c r="F26" s="110">
        <v>80</v>
      </c>
      <c r="G26" s="42">
        <f t="shared" si="3"/>
        <v>56.338028169014088</v>
      </c>
      <c r="H26" s="43" t="s">
        <v>88</v>
      </c>
      <c r="I26" s="43">
        <f t="shared" si="4"/>
        <v>52.816901408450704</v>
      </c>
      <c r="J26" s="44">
        <f>(F26-3)/1.42</f>
        <v>54.225352112676056</v>
      </c>
      <c r="K26" s="43">
        <f t="shared" si="12"/>
        <v>58.450704225352112</v>
      </c>
      <c r="L26" s="45">
        <v>18</v>
      </c>
      <c r="M26" s="46" t="s">
        <v>100</v>
      </c>
      <c r="N26" s="46">
        <v>16.7</v>
      </c>
      <c r="O26" s="124">
        <v>128</v>
      </c>
      <c r="P26" s="124">
        <v>133</v>
      </c>
      <c r="Q26" s="124">
        <v>48205467</v>
      </c>
      <c r="R26" s="47">
        <f t="shared" si="5"/>
        <v>5706</v>
      </c>
      <c r="S26" s="48">
        <f t="shared" si="6"/>
        <v>136.94399999999999</v>
      </c>
      <c r="T26" s="48">
        <f t="shared" si="7"/>
        <v>5.7060000000000004</v>
      </c>
      <c r="U26" s="125">
        <v>2</v>
      </c>
      <c r="V26" s="125">
        <f t="shared" si="0"/>
        <v>2</v>
      </c>
      <c r="W26" s="126" t="s">
        <v>133</v>
      </c>
      <c r="X26" s="128">
        <v>0</v>
      </c>
      <c r="Y26" s="128">
        <v>1188</v>
      </c>
      <c r="Z26" s="128">
        <v>1187</v>
      </c>
      <c r="AA26" s="128">
        <v>1185</v>
      </c>
      <c r="AB26" s="128">
        <v>1187</v>
      </c>
      <c r="AC26" s="49" t="s">
        <v>90</v>
      </c>
      <c r="AD26" s="49" t="s">
        <v>90</v>
      </c>
      <c r="AE26" s="49" t="s">
        <v>90</v>
      </c>
      <c r="AF26" s="127" t="s">
        <v>90</v>
      </c>
      <c r="AG26" s="127">
        <v>39612292</v>
      </c>
      <c r="AH26" s="50">
        <f t="shared" si="9"/>
        <v>1360</v>
      </c>
      <c r="AI26" s="51">
        <f t="shared" si="8"/>
        <v>238.34560112162634</v>
      </c>
      <c r="AJ26" s="108">
        <v>0</v>
      </c>
      <c r="AK26" s="108">
        <v>1</v>
      </c>
      <c r="AL26" s="108">
        <v>1</v>
      </c>
      <c r="AM26" s="108">
        <v>1</v>
      </c>
      <c r="AN26" s="108">
        <v>1</v>
      </c>
      <c r="AO26" s="108">
        <v>0</v>
      </c>
      <c r="AP26" s="128">
        <v>8978771</v>
      </c>
      <c r="AQ26" s="128">
        <f t="shared" si="1"/>
        <v>0</v>
      </c>
      <c r="AR26" s="52"/>
      <c r="AS26" s="53" t="s">
        <v>113</v>
      </c>
      <c r="AV26" s="59" t="s">
        <v>114</v>
      </c>
      <c r="AW26" s="59">
        <v>1.01325</v>
      </c>
      <c r="AY26" s="111"/>
    </row>
    <row r="27" spans="1:51" x14ac:dyDescent="0.25">
      <c r="B27" s="41">
        <v>2.6666666666666701</v>
      </c>
      <c r="C27" s="41">
        <v>0.70833333333333404</v>
      </c>
      <c r="D27" s="123">
        <v>5</v>
      </c>
      <c r="E27" s="42">
        <f t="shared" si="2"/>
        <v>3.5211267605633805</v>
      </c>
      <c r="F27" s="110">
        <v>80</v>
      </c>
      <c r="G27" s="42">
        <f t="shared" si="3"/>
        <v>56.338028169014088</v>
      </c>
      <c r="H27" s="43" t="s">
        <v>88</v>
      </c>
      <c r="I27" s="43">
        <f t="shared" si="4"/>
        <v>52.816901408450704</v>
      </c>
      <c r="J27" s="44">
        <f t="shared" ref="J27:J32" si="13">(F27-3)/1.42</f>
        <v>54.225352112676056</v>
      </c>
      <c r="K27" s="43">
        <f t="shared" si="12"/>
        <v>58.450704225352112</v>
      </c>
      <c r="L27" s="45">
        <v>18</v>
      </c>
      <c r="M27" s="46" t="s">
        <v>100</v>
      </c>
      <c r="N27" s="46">
        <v>16.7</v>
      </c>
      <c r="O27" s="124">
        <v>126</v>
      </c>
      <c r="P27" s="124">
        <v>131</v>
      </c>
      <c r="Q27" s="124">
        <v>48211070</v>
      </c>
      <c r="R27" s="47">
        <f t="shared" si="5"/>
        <v>5603</v>
      </c>
      <c r="S27" s="48">
        <f t="shared" si="6"/>
        <v>134.47200000000001</v>
      </c>
      <c r="T27" s="48">
        <f t="shared" si="7"/>
        <v>5.6029999999999998</v>
      </c>
      <c r="U27" s="125">
        <v>1.7</v>
      </c>
      <c r="V27" s="125">
        <f t="shared" si="0"/>
        <v>1.7</v>
      </c>
      <c r="W27" s="126" t="s">
        <v>133</v>
      </c>
      <c r="X27" s="128">
        <v>0</v>
      </c>
      <c r="Y27" s="128">
        <v>1056</v>
      </c>
      <c r="Z27" s="128">
        <v>1187</v>
      </c>
      <c r="AA27" s="128">
        <v>1185</v>
      </c>
      <c r="AB27" s="128">
        <v>1187</v>
      </c>
      <c r="AC27" s="49" t="s">
        <v>90</v>
      </c>
      <c r="AD27" s="49" t="s">
        <v>90</v>
      </c>
      <c r="AE27" s="49" t="s">
        <v>90</v>
      </c>
      <c r="AF27" s="127" t="s">
        <v>90</v>
      </c>
      <c r="AG27" s="127">
        <v>39613596</v>
      </c>
      <c r="AH27" s="50">
        <f t="shared" si="9"/>
        <v>1304</v>
      </c>
      <c r="AI27" s="51">
        <f t="shared" si="8"/>
        <v>232.73246475102624</v>
      </c>
      <c r="AJ27" s="108">
        <v>0</v>
      </c>
      <c r="AK27" s="108">
        <v>1</v>
      </c>
      <c r="AL27" s="108">
        <v>1</v>
      </c>
      <c r="AM27" s="108">
        <v>1</v>
      </c>
      <c r="AN27" s="108">
        <v>1</v>
      </c>
      <c r="AO27" s="108">
        <v>0</v>
      </c>
      <c r="AP27" s="128">
        <v>8978771</v>
      </c>
      <c r="AQ27" s="128">
        <f t="shared" si="1"/>
        <v>0</v>
      </c>
      <c r="AR27" s="52"/>
      <c r="AS27" s="53" t="s">
        <v>113</v>
      </c>
      <c r="AV27" s="59" t="s">
        <v>115</v>
      </c>
      <c r="AW27" s="59">
        <v>1</v>
      </c>
      <c r="AY27" s="111"/>
    </row>
    <row r="28" spans="1:51" x14ac:dyDescent="0.25">
      <c r="B28" s="41">
        <v>2.7083333333333299</v>
      </c>
      <c r="C28" s="41">
        <v>0.750000000000002</v>
      </c>
      <c r="D28" s="123">
        <v>5</v>
      </c>
      <c r="E28" s="42">
        <f t="shared" si="2"/>
        <v>3.5211267605633805</v>
      </c>
      <c r="F28" s="110">
        <v>76</v>
      </c>
      <c r="G28" s="42">
        <f t="shared" si="3"/>
        <v>53.521126760563384</v>
      </c>
      <c r="H28" s="43" t="s">
        <v>88</v>
      </c>
      <c r="I28" s="43">
        <f t="shared" si="4"/>
        <v>50</v>
      </c>
      <c r="J28" s="44">
        <f t="shared" si="13"/>
        <v>51.408450704225352</v>
      </c>
      <c r="K28" s="43">
        <f t="shared" si="12"/>
        <v>55.633802816901408</v>
      </c>
      <c r="L28" s="45">
        <v>18</v>
      </c>
      <c r="M28" s="46" t="s">
        <v>100</v>
      </c>
      <c r="N28" s="46">
        <v>16.7</v>
      </c>
      <c r="O28" s="124">
        <v>133</v>
      </c>
      <c r="P28" s="124">
        <v>128</v>
      </c>
      <c r="Q28" s="124">
        <v>48216310</v>
      </c>
      <c r="R28" s="47">
        <f t="shared" si="5"/>
        <v>5240</v>
      </c>
      <c r="S28" s="48">
        <f t="shared" si="6"/>
        <v>125.76</v>
      </c>
      <c r="T28" s="48">
        <f t="shared" si="7"/>
        <v>5.24</v>
      </c>
      <c r="U28" s="125">
        <v>1.3</v>
      </c>
      <c r="V28" s="125">
        <f t="shared" si="0"/>
        <v>1.3</v>
      </c>
      <c r="W28" s="126" t="s">
        <v>133</v>
      </c>
      <c r="X28" s="128">
        <v>0</v>
      </c>
      <c r="Y28" s="128">
        <v>1056</v>
      </c>
      <c r="Z28" s="128">
        <v>1187</v>
      </c>
      <c r="AA28" s="128">
        <v>1185</v>
      </c>
      <c r="AB28" s="128">
        <v>1187</v>
      </c>
      <c r="AC28" s="49" t="s">
        <v>90</v>
      </c>
      <c r="AD28" s="49" t="s">
        <v>90</v>
      </c>
      <c r="AE28" s="49" t="s">
        <v>90</v>
      </c>
      <c r="AF28" s="127" t="s">
        <v>90</v>
      </c>
      <c r="AG28" s="127">
        <v>39614908</v>
      </c>
      <c r="AH28" s="50">
        <f t="shared" si="9"/>
        <v>1312</v>
      </c>
      <c r="AI28" s="51">
        <f t="shared" si="8"/>
        <v>250.38167938931298</v>
      </c>
      <c r="AJ28" s="108">
        <v>0</v>
      </c>
      <c r="AK28" s="108">
        <v>1</v>
      </c>
      <c r="AL28" s="108">
        <v>1</v>
      </c>
      <c r="AM28" s="108">
        <v>1</v>
      </c>
      <c r="AN28" s="108">
        <v>1</v>
      </c>
      <c r="AO28" s="108">
        <v>0</v>
      </c>
      <c r="AP28" s="128">
        <v>8978771</v>
      </c>
      <c r="AQ28" s="128">
        <f t="shared" si="1"/>
        <v>0</v>
      </c>
      <c r="AR28" s="54">
        <v>0.93</v>
      </c>
      <c r="AS28" s="53" t="s">
        <v>113</v>
      </c>
      <c r="AV28" s="59" t="s">
        <v>116</v>
      </c>
      <c r="AW28" s="59">
        <v>101.325</v>
      </c>
      <c r="AY28" s="111"/>
    </row>
    <row r="29" spans="1:51" x14ac:dyDescent="0.25">
      <c r="B29" s="41">
        <v>2.75</v>
      </c>
      <c r="C29" s="41">
        <v>0.79166666666666896</v>
      </c>
      <c r="D29" s="123">
        <v>6</v>
      </c>
      <c r="E29" s="42">
        <f t="shared" si="2"/>
        <v>4.2253521126760569</v>
      </c>
      <c r="F29" s="110">
        <v>76</v>
      </c>
      <c r="G29" s="42">
        <f t="shared" si="3"/>
        <v>53.521126760563384</v>
      </c>
      <c r="H29" s="43" t="s">
        <v>88</v>
      </c>
      <c r="I29" s="43">
        <f t="shared" si="4"/>
        <v>50</v>
      </c>
      <c r="J29" s="44">
        <f t="shared" si="13"/>
        <v>51.408450704225352</v>
      </c>
      <c r="K29" s="43">
        <f t="shared" si="12"/>
        <v>55.633802816901408</v>
      </c>
      <c r="L29" s="45">
        <v>18</v>
      </c>
      <c r="M29" s="46" t="s">
        <v>100</v>
      </c>
      <c r="N29" s="46">
        <v>16.600000000000001</v>
      </c>
      <c r="O29" s="124">
        <v>132</v>
      </c>
      <c r="P29" s="124">
        <v>130</v>
      </c>
      <c r="Q29" s="124">
        <v>48221779</v>
      </c>
      <c r="R29" s="47">
        <f t="shared" si="5"/>
        <v>5469</v>
      </c>
      <c r="S29" s="48">
        <f t="shared" si="6"/>
        <v>131.256</v>
      </c>
      <c r="T29" s="48">
        <f t="shared" si="7"/>
        <v>5.4690000000000003</v>
      </c>
      <c r="U29" s="125">
        <v>1.3</v>
      </c>
      <c r="V29" s="125">
        <f t="shared" si="0"/>
        <v>1.3</v>
      </c>
      <c r="W29" s="126" t="s">
        <v>171</v>
      </c>
      <c r="X29" s="128">
        <v>0</v>
      </c>
      <c r="Y29" s="128">
        <v>0</v>
      </c>
      <c r="Z29" s="128">
        <v>1187</v>
      </c>
      <c r="AA29" s="128">
        <v>1185</v>
      </c>
      <c r="AB29" s="128">
        <v>1187</v>
      </c>
      <c r="AC29" s="49" t="s">
        <v>90</v>
      </c>
      <c r="AD29" s="49" t="s">
        <v>90</v>
      </c>
      <c r="AE29" s="49" t="s">
        <v>90</v>
      </c>
      <c r="AF29" s="127" t="s">
        <v>90</v>
      </c>
      <c r="AG29" s="127">
        <v>39616160</v>
      </c>
      <c r="AH29" s="50">
        <f t="shared" si="9"/>
        <v>1252</v>
      </c>
      <c r="AI29" s="51">
        <f t="shared" si="8"/>
        <v>228.92667763759368</v>
      </c>
      <c r="AJ29" s="108">
        <v>0</v>
      </c>
      <c r="AK29" s="108">
        <v>0</v>
      </c>
      <c r="AL29" s="108">
        <v>1</v>
      </c>
      <c r="AM29" s="108">
        <v>1</v>
      </c>
      <c r="AN29" s="108">
        <v>1</v>
      </c>
      <c r="AO29" s="108">
        <v>0</v>
      </c>
      <c r="AP29" s="128">
        <v>8978771</v>
      </c>
      <c r="AQ29" s="128">
        <f t="shared" si="1"/>
        <v>0</v>
      </c>
      <c r="AR29" s="52"/>
      <c r="AS29" s="53" t="s">
        <v>113</v>
      </c>
      <c r="AY29" s="111"/>
    </row>
    <row r="30" spans="1:51" x14ac:dyDescent="0.25">
      <c r="B30" s="41">
        <v>2.7916666666666701</v>
      </c>
      <c r="C30" s="41">
        <v>0.83333333333333703</v>
      </c>
      <c r="D30" s="123">
        <v>7</v>
      </c>
      <c r="E30" s="42">
        <f t="shared" si="2"/>
        <v>4.9295774647887329</v>
      </c>
      <c r="F30" s="110">
        <v>76</v>
      </c>
      <c r="G30" s="42">
        <f t="shared" si="3"/>
        <v>53.521126760563384</v>
      </c>
      <c r="H30" s="43" t="s">
        <v>88</v>
      </c>
      <c r="I30" s="43">
        <f t="shared" si="4"/>
        <v>50</v>
      </c>
      <c r="J30" s="44">
        <f t="shared" si="13"/>
        <v>51.408450704225352</v>
      </c>
      <c r="K30" s="43">
        <f t="shared" si="12"/>
        <v>55.633802816901408</v>
      </c>
      <c r="L30" s="45">
        <v>18</v>
      </c>
      <c r="M30" s="46" t="s">
        <v>100</v>
      </c>
      <c r="N30" s="46">
        <v>16.600000000000001</v>
      </c>
      <c r="O30" s="124">
        <v>135</v>
      </c>
      <c r="P30" s="124">
        <v>133</v>
      </c>
      <c r="Q30" s="124">
        <v>48227161</v>
      </c>
      <c r="R30" s="47">
        <f t="shared" si="5"/>
        <v>5382</v>
      </c>
      <c r="S30" s="48">
        <f t="shared" si="6"/>
        <v>129.16800000000001</v>
      </c>
      <c r="T30" s="48">
        <f t="shared" si="7"/>
        <v>5.3819999999999997</v>
      </c>
      <c r="U30" s="125">
        <v>1.3</v>
      </c>
      <c r="V30" s="125">
        <f t="shared" si="0"/>
        <v>1.3</v>
      </c>
      <c r="W30" s="126" t="s">
        <v>171</v>
      </c>
      <c r="X30" s="128">
        <v>0</v>
      </c>
      <c r="Y30" s="128">
        <v>0</v>
      </c>
      <c r="Z30" s="128">
        <v>1187</v>
      </c>
      <c r="AA30" s="128">
        <v>1185</v>
      </c>
      <c r="AB30" s="128">
        <v>1187</v>
      </c>
      <c r="AC30" s="49" t="s">
        <v>90</v>
      </c>
      <c r="AD30" s="49" t="s">
        <v>90</v>
      </c>
      <c r="AE30" s="49" t="s">
        <v>90</v>
      </c>
      <c r="AF30" s="127" t="s">
        <v>90</v>
      </c>
      <c r="AG30" s="127">
        <v>39617396</v>
      </c>
      <c r="AH30" s="50">
        <f t="shared" si="9"/>
        <v>1236</v>
      </c>
      <c r="AI30" s="51">
        <f t="shared" si="8"/>
        <v>229.65440356744705</v>
      </c>
      <c r="AJ30" s="108">
        <v>0</v>
      </c>
      <c r="AK30" s="108">
        <v>0</v>
      </c>
      <c r="AL30" s="108">
        <v>1</v>
      </c>
      <c r="AM30" s="108">
        <v>1</v>
      </c>
      <c r="AN30" s="108">
        <v>1</v>
      </c>
      <c r="AO30" s="108">
        <v>0</v>
      </c>
      <c r="AP30" s="128">
        <v>8978771</v>
      </c>
      <c r="AQ30" s="128">
        <f t="shared" si="1"/>
        <v>0</v>
      </c>
      <c r="AR30" s="52"/>
      <c r="AS30" s="53" t="s">
        <v>113</v>
      </c>
      <c r="AV30" s="356" t="s">
        <v>117</v>
      </c>
      <c r="AW30" s="356"/>
      <c r="AY30" s="111"/>
    </row>
    <row r="31" spans="1:51" x14ac:dyDescent="0.25">
      <c r="B31" s="41">
        <v>2.8333333333333299</v>
      </c>
      <c r="C31" s="41">
        <v>0.875000000000004</v>
      </c>
      <c r="D31" s="123">
        <v>8</v>
      </c>
      <c r="E31" s="42">
        <f t="shared" si="2"/>
        <v>5.6338028169014089</v>
      </c>
      <c r="F31" s="110">
        <v>76</v>
      </c>
      <c r="G31" s="42">
        <f t="shared" si="3"/>
        <v>53.521126760563384</v>
      </c>
      <c r="H31" s="43" t="s">
        <v>88</v>
      </c>
      <c r="I31" s="43">
        <f t="shared" si="4"/>
        <v>50</v>
      </c>
      <c r="J31" s="44">
        <f t="shared" si="13"/>
        <v>51.408450704225352</v>
      </c>
      <c r="K31" s="43">
        <f t="shared" si="12"/>
        <v>55.633802816901408</v>
      </c>
      <c r="L31" s="45">
        <v>18</v>
      </c>
      <c r="M31" s="46" t="s">
        <v>100</v>
      </c>
      <c r="N31" s="46">
        <v>16.100000000000001</v>
      </c>
      <c r="O31" s="124">
        <v>132</v>
      </c>
      <c r="P31" s="124">
        <v>131</v>
      </c>
      <c r="Q31" s="124">
        <v>48232517</v>
      </c>
      <c r="R31" s="47">
        <f t="shared" si="5"/>
        <v>5356</v>
      </c>
      <c r="S31" s="48">
        <f t="shared" si="6"/>
        <v>128.54400000000001</v>
      </c>
      <c r="T31" s="48">
        <f t="shared" si="7"/>
        <v>5.3559999999999999</v>
      </c>
      <c r="U31" s="125">
        <v>1.3</v>
      </c>
      <c r="V31" s="125">
        <f t="shared" si="0"/>
        <v>1.3</v>
      </c>
      <c r="W31" s="126" t="s">
        <v>171</v>
      </c>
      <c r="X31" s="128">
        <v>0</v>
      </c>
      <c r="Y31" s="128">
        <v>0</v>
      </c>
      <c r="Z31" s="128">
        <v>1187</v>
      </c>
      <c r="AA31" s="128">
        <v>1185</v>
      </c>
      <c r="AB31" s="128">
        <v>1187</v>
      </c>
      <c r="AC31" s="49" t="s">
        <v>90</v>
      </c>
      <c r="AD31" s="49" t="s">
        <v>90</v>
      </c>
      <c r="AE31" s="49" t="s">
        <v>90</v>
      </c>
      <c r="AF31" s="127" t="s">
        <v>90</v>
      </c>
      <c r="AG31" s="127">
        <v>39618620</v>
      </c>
      <c r="AH31" s="50">
        <f t="shared" si="9"/>
        <v>1224</v>
      </c>
      <c r="AI31" s="51">
        <f t="shared" si="8"/>
        <v>228.52875280059746</v>
      </c>
      <c r="AJ31" s="108">
        <v>0</v>
      </c>
      <c r="AK31" s="108">
        <v>0</v>
      </c>
      <c r="AL31" s="108">
        <v>1</v>
      </c>
      <c r="AM31" s="108">
        <v>1</v>
      </c>
      <c r="AN31" s="108">
        <v>1</v>
      </c>
      <c r="AO31" s="108">
        <v>0</v>
      </c>
      <c r="AP31" s="128">
        <v>8978771</v>
      </c>
      <c r="AQ31" s="128">
        <f t="shared" si="1"/>
        <v>0</v>
      </c>
      <c r="AR31" s="52"/>
      <c r="AS31" s="53" t="s">
        <v>113</v>
      </c>
      <c r="AV31" s="60" t="s">
        <v>29</v>
      </c>
      <c r="AW31" s="60" t="s">
        <v>74</v>
      </c>
      <c r="AY31" s="111"/>
    </row>
    <row r="32" spans="1:51" x14ac:dyDescent="0.25">
      <c r="B32" s="41">
        <v>2.875</v>
      </c>
      <c r="C32" s="41">
        <v>0.91666666666667096</v>
      </c>
      <c r="D32" s="123">
        <v>9</v>
      </c>
      <c r="E32" s="42">
        <f t="shared" si="2"/>
        <v>6.3380281690140849</v>
      </c>
      <c r="F32" s="110">
        <v>76</v>
      </c>
      <c r="G32" s="42">
        <f t="shared" si="3"/>
        <v>53.521126760563384</v>
      </c>
      <c r="H32" s="43" t="s">
        <v>88</v>
      </c>
      <c r="I32" s="43">
        <f t="shared" si="4"/>
        <v>50</v>
      </c>
      <c r="J32" s="44">
        <f t="shared" si="13"/>
        <v>51.408450704225352</v>
      </c>
      <c r="K32" s="43">
        <f t="shared" si="12"/>
        <v>55.633802816901408</v>
      </c>
      <c r="L32" s="45">
        <v>14</v>
      </c>
      <c r="M32" s="46" t="s">
        <v>118</v>
      </c>
      <c r="N32" s="46">
        <v>12.6</v>
      </c>
      <c r="O32" s="124">
        <v>123</v>
      </c>
      <c r="P32" s="124">
        <v>139</v>
      </c>
      <c r="Q32" s="124">
        <v>48237815</v>
      </c>
      <c r="R32" s="47">
        <f t="shared" si="5"/>
        <v>5298</v>
      </c>
      <c r="S32" s="48">
        <f t="shared" si="6"/>
        <v>127.152</v>
      </c>
      <c r="T32" s="48">
        <f t="shared" si="7"/>
        <v>5.298</v>
      </c>
      <c r="U32" s="125">
        <v>1.3</v>
      </c>
      <c r="V32" s="125">
        <f t="shared" si="0"/>
        <v>1.3</v>
      </c>
      <c r="W32" s="126" t="s">
        <v>171</v>
      </c>
      <c r="X32" s="128">
        <v>0</v>
      </c>
      <c r="Y32" s="128">
        <v>0</v>
      </c>
      <c r="Z32" s="128">
        <v>1187</v>
      </c>
      <c r="AA32" s="128">
        <v>1185</v>
      </c>
      <c r="AB32" s="128">
        <v>1135</v>
      </c>
      <c r="AC32" s="49" t="s">
        <v>90</v>
      </c>
      <c r="AD32" s="49" t="s">
        <v>90</v>
      </c>
      <c r="AE32" s="49" t="s">
        <v>90</v>
      </c>
      <c r="AF32" s="127" t="s">
        <v>90</v>
      </c>
      <c r="AG32" s="127">
        <v>39619852</v>
      </c>
      <c r="AH32" s="50">
        <f t="shared" si="9"/>
        <v>1232</v>
      </c>
      <c r="AI32" s="51">
        <f t="shared" si="8"/>
        <v>232.54058135145337</v>
      </c>
      <c r="AJ32" s="108">
        <v>0</v>
      </c>
      <c r="AK32" s="108">
        <v>0</v>
      </c>
      <c r="AL32" s="108">
        <v>1</v>
      </c>
      <c r="AM32" s="108">
        <v>1</v>
      </c>
      <c r="AN32" s="108">
        <v>1</v>
      </c>
      <c r="AO32" s="108">
        <v>0</v>
      </c>
      <c r="AP32" s="128">
        <v>8978771</v>
      </c>
      <c r="AQ32" s="128">
        <f t="shared" si="1"/>
        <v>0</v>
      </c>
      <c r="AR32" s="54">
        <v>1.18</v>
      </c>
      <c r="AS32" s="53" t="s">
        <v>113</v>
      </c>
      <c r="AV32" s="61">
        <v>1</v>
      </c>
      <c r="AW32" s="61">
        <f>IFERROR(AV32*VLOOKUP(AV31,AV24:AW28,2,FALSE)/VLOOKUP(AW31,AV24:AW28,2,FALSE),"Enter Unit and Value")</f>
        <v>1.4189189189189189</v>
      </c>
      <c r="AY32" s="111"/>
    </row>
    <row r="33" spans="2:51" x14ac:dyDescent="0.25">
      <c r="B33" s="41">
        <v>2.9166666666666701</v>
      </c>
      <c r="C33" s="41">
        <v>0.95833333333333803</v>
      </c>
      <c r="D33" s="123">
        <v>8</v>
      </c>
      <c r="E33" s="42">
        <f t="shared" si="2"/>
        <v>5.6338028169014089</v>
      </c>
      <c r="F33" s="110">
        <v>66</v>
      </c>
      <c r="G33" s="42">
        <f t="shared" si="3"/>
        <v>46.478873239436624</v>
      </c>
      <c r="H33" s="43" t="s">
        <v>88</v>
      </c>
      <c r="I33" s="43">
        <f>J33-(2/1.42)</f>
        <v>41.549295774647888</v>
      </c>
      <c r="J33" s="44">
        <f t="shared" ref="J33:J34" si="14">(F33-5)/1.42</f>
        <v>42.95774647887324</v>
      </c>
      <c r="K33" s="43">
        <f t="shared" si="12"/>
        <v>47.183098591549296</v>
      </c>
      <c r="L33" s="45">
        <v>14</v>
      </c>
      <c r="M33" s="46" t="s">
        <v>118</v>
      </c>
      <c r="N33" s="46">
        <v>11.9</v>
      </c>
      <c r="O33" s="124">
        <v>136</v>
      </c>
      <c r="P33" s="124">
        <v>100</v>
      </c>
      <c r="Q33" s="124">
        <v>48241953</v>
      </c>
      <c r="R33" s="47">
        <f t="shared" si="5"/>
        <v>4138</v>
      </c>
      <c r="S33" s="48">
        <f t="shared" si="6"/>
        <v>99.311999999999998</v>
      </c>
      <c r="T33" s="48">
        <f t="shared" si="7"/>
        <v>4.1379999999999999</v>
      </c>
      <c r="U33" s="125">
        <v>2.5</v>
      </c>
      <c r="V33" s="125">
        <f t="shared" si="0"/>
        <v>2.5</v>
      </c>
      <c r="W33" s="126" t="s">
        <v>125</v>
      </c>
      <c r="X33" s="128">
        <v>0</v>
      </c>
      <c r="Y33" s="128">
        <v>0</v>
      </c>
      <c r="Z33" s="128">
        <v>1187</v>
      </c>
      <c r="AA33" s="128">
        <v>0</v>
      </c>
      <c r="AB33" s="128">
        <v>1136</v>
      </c>
      <c r="AC33" s="49" t="s">
        <v>90</v>
      </c>
      <c r="AD33" s="49" t="s">
        <v>90</v>
      </c>
      <c r="AE33" s="49" t="s">
        <v>90</v>
      </c>
      <c r="AF33" s="127" t="s">
        <v>90</v>
      </c>
      <c r="AG33" s="127">
        <v>39620720</v>
      </c>
      <c r="AH33" s="50">
        <f t="shared" si="9"/>
        <v>868</v>
      </c>
      <c r="AI33" s="51">
        <f t="shared" si="8"/>
        <v>209.76317061382312</v>
      </c>
      <c r="AJ33" s="108">
        <v>0</v>
      </c>
      <c r="AK33" s="108">
        <v>0</v>
      </c>
      <c r="AL33" s="108">
        <v>1</v>
      </c>
      <c r="AM33" s="108">
        <v>0</v>
      </c>
      <c r="AN33" s="108">
        <v>1</v>
      </c>
      <c r="AO33" s="108">
        <v>0.4</v>
      </c>
      <c r="AP33" s="128">
        <v>8980073</v>
      </c>
      <c r="AQ33" s="128">
        <f t="shared" si="1"/>
        <v>1302</v>
      </c>
      <c r="AR33" s="52"/>
      <c r="AS33" s="53" t="s">
        <v>113</v>
      </c>
      <c r="AY33" s="111"/>
    </row>
    <row r="34" spans="2:51" x14ac:dyDescent="0.25">
      <c r="B34" s="41">
        <v>2.9583333333333299</v>
      </c>
      <c r="C34" s="41">
        <v>1</v>
      </c>
      <c r="D34" s="123">
        <v>11</v>
      </c>
      <c r="E34" s="42">
        <f t="shared" si="2"/>
        <v>7.746478873239437</v>
      </c>
      <c r="F34" s="110">
        <v>66</v>
      </c>
      <c r="G34" s="42">
        <f t="shared" si="3"/>
        <v>46.478873239436624</v>
      </c>
      <c r="H34" s="43" t="s">
        <v>88</v>
      </c>
      <c r="I34" s="43">
        <f t="shared" si="4"/>
        <v>41.549295774647888</v>
      </c>
      <c r="J34" s="44">
        <f t="shared" si="14"/>
        <v>42.95774647887324</v>
      </c>
      <c r="K34" s="43">
        <f t="shared" si="12"/>
        <v>47.183098591549296</v>
      </c>
      <c r="L34" s="45">
        <v>14</v>
      </c>
      <c r="M34" s="46" t="s">
        <v>118</v>
      </c>
      <c r="N34" s="62">
        <v>11.5</v>
      </c>
      <c r="O34" s="124">
        <v>132</v>
      </c>
      <c r="P34" s="124">
        <v>91</v>
      </c>
      <c r="Q34" s="124">
        <v>48245844</v>
      </c>
      <c r="R34" s="47">
        <f t="shared" si="5"/>
        <v>3891</v>
      </c>
      <c r="S34" s="48">
        <f t="shared" si="6"/>
        <v>93.384</v>
      </c>
      <c r="T34" s="48">
        <f t="shared" si="7"/>
        <v>3.891</v>
      </c>
      <c r="U34" s="125">
        <v>4.2</v>
      </c>
      <c r="V34" s="125">
        <f t="shared" si="0"/>
        <v>4.2</v>
      </c>
      <c r="W34" s="126" t="s">
        <v>125</v>
      </c>
      <c r="X34" s="128">
        <v>0</v>
      </c>
      <c r="Y34" s="128">
        <v>0</v>
      </c>
      <c r="Z34" s="128">
        <v>1127</v>
      </c>
      <c r="AA34" s="128">
        <v>0</v>
      </c>
      <c r="AB34" s="128">
        <v>1105</v>
      </c>
      <c r="AC34" s="49" t="s">
        <v>90</v>
      </c>
      <c r="AD34" s="49" t="s">
        <v>90</v>
      </c>
      <c r="AE34" s="49" t="s">
        <v>90</v>
      </c>
      <c r="AF34" s="127" t="s">
        <v>90</v>
      </c>
      <c r="AG34" s="127">
        <v>39621476</v>
      </c>
      <c r="AH34" s="50">
        <f t="shared" si="9"/>
        <v>756</v>
      </c>
      <c r="AI34" s="51">
        <f t="shared" si="8"/>
        <v>194.29452582883579</v>
      </c>
      <c r="AJ34" s="108">
        <v>0</v>
      </c>
      <c r="AK34" s="108">
        <v>0</v>
      </c>
      <c r="AL34" s="108">
        <v>1</v>
      </c>
      <c r="AM34" s="108">
        <v>0</v>
      </c>
      <c r="AN34" s="108">
        <v>1</v>
      </c>
      <c r="AO34" s="108">
        <v>0.4</v>
      </c>
      <c r="AP34" s="128">
        <v>8981600</v>
      </c>
      <c r="AQ34" s="128">
        <f t="shared" si="1"/>
        <v>1527</v>
      </c>
      <c r="AR34" s="52"/>
      <c r="AS34" s="53" t="s">
        <v>113</v>
      </c>
      <c r="AV34" s="57" t="s">
        <v>119</v>
      </c>
      <c r="AW34" s="63" t="s">
        <v>30</v>
      </c>
      <c r="AY34" s="111"/>
    </row>
    <row r="35" spans="2:51" x14ac:dyDescent="0.25">
      <c r="B35" s="102"/>
      <c r="C35" s="103"/>
      <c r="D35" s="102"/>
      <c r="E35" s="105"/>
      <c r="F35" s="105"/>
      <c r="G35" s="106"/>
      <c r="H35" s="104"/>
      <c r="I35" s="105"/>
      <c r="J35" s="105"/>
      <c r="K35" s="106"/>
      <c r="L35" s="357" t="s">
        <v>120</v>
      </c>
      <c r="M35" s="358"/>
      <c r="N35" s="359"/>
      <c r="O35" s="64"/>
      <c r="P35" s="64">
        <f>AVERAGE(P11:P34)</f>
        <v>124.29166666666667</v>
      </c>
      <c r="Q35" s="65">
        <f>Q34-Q10</f>
        <v>123794</v>
      </c>
      <c r="R35" s="66">
        <f>SUM(R11:R34)</f>
        <v>123794</v>
      </c>
      <c r="S35" s="67">
        <f>AVERAGE(S11:S34)</f>
        <v>123.794</v>
      </c>
      <c r="T35" s="67">
        <f>SUM(T11:T34)</f>
        <v>123.794</v>
      </c>
      <c r="U35" s="104"/>
      <c r="V35" s="104"/>
      <c r="W35" s="58"/>
      <c r="X35" s="96"/>
      <c r="Y35" s="97"/>
      <c r="Z35" s="97"/>
      <c r="AA35" s="97"/>
      <c r="AB35" s="98"/>
      <c r="AC35" s="96"/>
      <c r="AD35" s="97"/>
      <c r="AE35" s="98"/>
      <c r="AF35" s="99"/>
      <c r="AG35" s="68"/>
      <c r="AH35" s="69">
        <f>SUM(AH11:AH34)</f>
        <v>27400</v>
      </c>
      <c r="AI35" s="70">
        <f>$AH$35/$T35</f>
        <v>221.33544436725529</v>
      </c>
      <c r="AJ35" s="99"/>
      <c r="AK35" s="100"/>
      <c r="AL35" s="100"/>
      <c r="AM35" s="100"/>
      <c r="AN35" s="101"/>
      <c r="AO35" s="71"/>
      <c r="AP35" s="72">
        <f>AP34-AP10</f>
        <v>7818</v>
      </c>
      <c r="AQ35" s="73">
        <f>SUM(AQ11:AQ34)</f>
        <v>7818</v>
      </c>
      <c r="AR35" s="74">
        <f>AVERAGE(AR11:AR34)</f>
        <v>1.0249999999999999</v>
      </c>
      <c r="AS35" s="71"/>
      <c r="AV35" s="75" t="s">
        <v>30</v>
      </c>
      <c r="AW35" s="75">
        <v>1</v>
      </c>
      <c r="AY35" s="111"/>
    </row>
    <row r="36" spans="2:51" x14ac:dyDescent="0.25">
      <c r="B36" s="76"/>
      <c r="C36" s="76"/>
      <c r="D36" s="76"/>
      <c r="E36" s="77"/>
      <c r="F36" s="77"/>
      <c r="G36" s="77"/>
      <c r="H36" s="77"/>
      <c r="I36" s="78"/>
      <c r="J36" s="78"/>
      <c r="K36" s="78"/>
      <c r="L36" s="109"/>
      <c r="M36" s="109"/>
      <c r="N36" s="109"/>
      <c r="O36" s="109"/>
      <c r="P36" s="109"/>
      <c r="Q36" s="109"/>
      <c r="R36" s="109"/>
      <c r="S36" s="109"/>
      <c r="T36" s="109"/>
      <c r="U36" s="79"/>
      <c r="V36" s="79"/>
      <c r="W36" s="109"/>
      <c r="X36" s="109"/>
      <c r="Y36" s="109"/>
      <c r="Z36" s="112"/>
      <c r="AA36" s="109"/>
      <c r="AB36" s="109"/>
      <c r="AC36" s="109"/>
      <c r="AD36" s="109"/>
      <c r="AE36" s="109"/>
      <c r="AH36" s="80"/>
      <c r="AM36" s="109"/>
      <c r="AN36" s="109"/>
      <c r="AO36" s="109"/>
      <c r="AP36" s="109"/>
      <c r="AQ36" s="109"/>
      <c r="AR36" s="109"/>
      <c r="AV36" s="75" t="s">
        <v>121</v>
      </c>
      <c r="AW36" s="75">
        <v>41.67</v>
      </c>
      <c r="AY36" s="111"/>
    </row>
    <row r="37" spans="2:51" x14ac:dyDescent="0.25">
      <c r="B37" s="89" t="s">
        <v>122</v>
      </c>
      <c r="C37" s="89"/>
      <c r="D37" s="89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112"/>
      <c r="X37" s="112"/>
      <c r="Y37" s="112"/>
      <c r="Z37" s="112"/>
      <c r="AA37" s="112"/>
      <c r="AB37" s="112"/>
      <c r="AC37" s="112"/>
      <c r="AD37" s="112"/>
      <c r="AE37" s="112"/>
      <c r="AM37" s="21"/>
      <c r="AN37" s="109"/>
      <c r="AO37" s="109"/>
      <c r="AP37" s="109"/>
      <c r="AQ37" s="109"/>
      <c r="AR37" s="112"/>
      <c r="AV37" s="75" t="s">
        <v>123</v>
      </c>
      <c r="AW37" s="75">
        <v>11.574999999999999</v>
      </c>
      <c r="AY37" s="111"/>
    </row>
    <row r="38" spans="2:51" x14ac:dyDescent="0.25">
      <c r="B38" s="87" t="s">
        <v>124</v>
      </c>
      <c r="C38" s="116"/>
      <c r="D38" s="116"/>
      <c r="E38" s="116"/>
      <c r="F38" s="116"/>
      <c r="G38" s="116"/>
      <c r="H38" s="116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88"/>
      <c r="T38" s="88"/>
      <c r="U38" s="88"/>
      <c r="V38" s="88"/>
      <c r="W38" s="112"/>
      <c r="X38" s="112"/>
      <c r="Y38" s="112"/>
      <c r="Z38" s="112"/>
      <c r="AA38" s="112"/>
      <c r="AB38" s="112"/>
      <c r="AC38" s="112"/>
      <c r="AD38" s="112"/>
      <c r="AE38" s="112"/>
      <c r="AM38" s="21"/>
      <c r="AN38" s="109"/>
      <c r="AO38" s="109"/>
      <c r="AP38" s="109"/>
      <c r="AQ38" s="109"/>
      <c r="AR38" s="112"/>
      <c r="AV38" s="75"/>
      <c r="AW38" s="75"/>
      <c r="AY38" s="111"/>
    </row>
    <row r="39" spans="2:51" x14ac:dyDescent="0.25">
      <c r="B39" s="122" t="s">
        <v>127</v>
      </c>
      <c r="C39" s="116"/>
      <c r="D39" s="116"/>
      <c r="E39" s="116"/>
      <c r="F39" s="116"/>
      <c r="G39" s="116"/>
      <c r="H39" s="116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88"/>
      <c r="T39" s="88"/>
      <c r="U39" s="88"/>
      <c r="V39" s="88"/>
      <c r="W39" s="112"/>
      <c r="X39" s="112"/>
      <c r="Y39" s="112"/>
      <c r="Z39" s="112"/>
      <c r="AA39" s="112"/>
      <c r="AB39" s="112"/>
      <c r="AC39" s="112"/>
      <c r="AD39" s="112"/>
      <c r="AE39" s="112"/>
      <c r="AM39" s="21"/>
      <c r="AN39" s="109"/>
      <c r="AO39" s="109"/>
      <c r="AP39" s="109"/>
      <c r="AQ39" s="109"/>
      <c r="AR39" s="112"/>
      <c r="AV39" s="75"/>
      <c r="AW39" s="75"/>
      <c r="AY39" s="111"/>
    </row>
    <row r="40" spans="2:51" x14ac:dyDescent="0.25">
      <c r="B40" s="85" t="s">
        <v>232</v>
      </c>
      <c r="C40" s="116"/>
      <c r="D40" s="116"/>
      <c r="E40" s="116"/>
      <c r="F40" s="116"/>
      <c r="G40" s="116"/>
      <c r="H40" s="116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88"/>
      <c r="T40" s="88"/>
      <c r="U40" s="88"/>
      <c r="V40" s="88"/>
      <c r="W40" s="112"/>
      <c r="X40" s="112"/>
      <c r="Y40" s="112"/>
      <c r="Z40" s="112"/>
      <c r="AA40" s="112"/>
      <c r="AB40" s="112"/>
      <c r="AC40" s="112"/>
      <c r="AD40" s="112"/>
      <c r="AE40" s="112"/>
      <c r="AM40" s="21"/>
      <c r="AN40" s="109"/>
      <c r="AO40" s="109"/>
      <c r="AP40" s="109"/>
      <c r="AQ40" s="109"/>
      <c r="AR40" s="112"/>
      <c r="AV40" s="75"/>
      <c r="AW40" s="75"/>
      <c r="AY40" s="111"/>
    </row>
    <row r="41" spans="2:51" x14ac:dyDescent="0.25">
      <c r="B41" s="86" t="s">
        <v>233</v>
      </c>
      <c r="C41" s="116"/>
      <c r="D41" s="116"/>
      <c r="E41" s="116"/>
      <c r="F41" s="116"/>
      <c r="G41" s="116"/>
      <c r="H41" s="116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9"/>
      <c r="T41" s="119"/>
      <c r="U41" s="119"/>
      <c r="V41" s="119"/>
      <c r="W41" s="112"/>
      <c r="X41" s="112"/>
      <c r="Y41" s="112"/>
      <c r="Z41" s="112"/>
      <c r="AA41" s="112"/>
      <c r="AB41" s="112"/>
      <c r="AC41" s="112"/>
      <c r="AD41" s="112"/>
      <c r="AE41" s="112"/>
      <c r="AM41" s="113"/>
      <c r="AN41" s="113"/>
      <c r="AO41" s="113"/>
      <c r="AP41" s="113"/>
      <c r="AQ41" s="113"/>
      <c r="AR41" s="113"/>
      <c r="AS41" s="114"/>
      <c r="AV41" s="111"/>
      <c r="AW41" s="107"/>
      <c r="AX41" s="107"/>
      <c r="AY41" s="107"/>
    </row>
    <row r="42" spans="2:51" x14ac:dyDescent="0.25">
      <c r="B42" s="122" t="s">
        <v>130</v>
      </c>
      <c r="C42" s="116"/>
      <c r="D42" s="116"/>
      <c r="E42" s="121"/>
      <c r="F42" s="121"/>
      <c r="G42" s="121"/>
      <c r="H42" s="116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9"/>
      <c r="T42" s="119"/>
      <c r="U42" s="119"/>
      <c r="V42" s="119"/>
      <c r="W42" s="112"/>
      <c r="X42" s="112"/>
      <c r="Y42" s="112"/>
      <c r="Z42" s="112"/>
      <c r="AA42" s="112"/>
      <c r="AB42" s="112"/>
      <c r="AC42" s="112"/>
      <c r="AD42" s="112"/>
      <c r="AE42" s="112"/>
      <c r="AM42" s="113"/>
      <c r="AN42" s="113"/>
      <c r="AO42" s="113"/>
      <c r="AP42" s="113"/>
      <c r="AQ42" s="113"/>
      <c r="AR42" s="113"/>
      <c r="AS42" s="114"/>
      <c r="AV42" s="111"/>
      <c r="AW42" s="107"/>
      <c r="AX42" s="107"/>
      <c r="AY42" s="107"/>
    </row>
    <row r="43" spans="2:51" x14ac:dyDescent="0.25">
      <c r="B43" s="122" t="s">
        <v>134</v>
      </c>
      <c r="C43" s="116"/>
      <c r="D43" s="116"/>
      <c r="E43" s="116"/>
      <c r="F43" s="116"/>
      <c r="G43" s="116"/>
      <c r="H43" s="116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9"/>
      <c r="U43" s="119"/>
      <c r="V43" s="119"/>
      <c r="W43" s="112"/>
      <c r="X43" s="112"/>
      <c r="Y43" s="112"/>
      <c r="Z43" s="112"/>
      <c r="AA43" s="112"/>
      <c r="AB43" s="112"/>
      <c r="AC43" s="112"/>
      <c r="AD43" s="112"/>
      <c r="AE43" s="112"/>
      <c r="AM43" s="113"/>
      <c r="AN43" s="113"/>
      <c r="AO43" s="113"/>
      <c r="AP43" s="113"/>
      <c r="AQ43" s="113"/>
      <c r="AR43" s="113"/>
      <c r="AS43" s="114"/>
      <c r="AV43" s="111"/>
      <c r="AW43" s="107"/>
      <c r="AX43" s="107"/>
      <c r="AY43" s="107"/>
    </row>
    <row r="44" spans="2:51" x14ac:dyDescent="0.25">
      <c r="B44" s="91" t="s">
        <v>144</v>
      </c>
      <c r="C44" s="116"/>
      <c r="D44" s="116"/>
      <c r="E44" s="116"/>
      <c r="F44" s="116"/>
      <c r="G44" s="116"/>
      <c r="H44" s="116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20"/>
      <c r="T44" s="119"/>
      <c r="U44" s="119"/>
      <c r="V44" s="119"/>
      <c r="W44" s="112"/>
      <c r="X44" s="112"/>
      <c r="Y44" s="112"/>
      <c r="Z44" s="112"/>
      <c r="AA44" s="112"/>
      <c r="AB44" s="112"/>
      <c r="AC44" s="112"/>
      <c r="AD44" s="112"/>
      <c r="AE44" s="112"/>
      <c r="AM44" s="113"/>
      <c r="AN44" s="113"/>
      <c r="AO44" s="113"/>
      <c r="AP44" s="113"/>
      <c r="AQ44" s="113"/>
      <c r="AR44" s="113"/>
      <c r="AS44" s="114"/>
      <c r="AV44" s="111"/>
      <c r="AW44" s="107"/>
      <c r="AX44" s="107"/>
      <c r="AY44" s="107"/>
    </row>
    <row r="45" spans="2:51" x14ac:dyDescent="0.25">
      <c r="B45" s="91" t="s">
        <v>143</v>
      </c>
      <c r="C45" s="116"/>
      <c r="D45" s="116"/>
      <c r="E45" s="116"/>
      <c r="F45" s="116"/>
      <c r="G45" s="116"/>
      <c r="H45" s="116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20"/>
      <c r="T45" s="119"/>
      <c r="U45" s="119"/>
      <c r="V45" s="119"/>
      <c r="W45" s="112"/>
      <c r="X45" s="112"/>
      <c r="Y45" s="112"/>
      <c r="Z45" s="112"/>
      <c r="AA45" s="112"/>
      <c r="AB45" s="112"/>
      <c r="AC45" s="112"/>
      <c r="AD45" s="112"/>
      <c r="AE45" s="112"/>
      <c r="AM45" s="113"/>
      <c r="AN45" s="113"/>
      <c r="AO45" s="113"/>
      <c r="AP45" s="113"/>
      <c r="AQ45" s="113"/>
      <c r="AR45" s="113"/>
      <c r="AS45" s="114"/>
      <c r="AV45" s="111"/>
      <c r="AW45" s="107"/>
      <c r="AX45" s="107"/>
      <c r="AY45" s="107"/>
    </row>
    <row r="46" spans="2:51" x14ac:dyDescent="0.25">
      <c r="B46" s="180" t="s">
        <v>227</v>
      </c>
      <c r="C46" s="181"/>
      <c r="D46" s="181"/>
      <c r="E46" s="181"/>
      <c r="F46" s="181"/>
      <c r="G46" s="181"/>
      <c r="H46" s="116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20"/>
      <c r="T46" s="119"/>
      <c r="U46" s="119"/>
      <c r="V46" s="119"/>
      <c r="W46" s="112"/>
      <c r="X46" s="112"/>
      <c r="Y46" s="112"/>
      <c r="Z46" s="112"/>
      <c r="AA46" s="112"/>
      <c r="AB46" s="112"/>
      <c r="AC46" s="112"/>
      <c r="AD46" s="112"/>
      <c r="AE46" s="112"/>
      <c r="AM46" s="113"/>
      <c r="AN46" s="113"/>
      <c r="AO46" s="113"/>
      <c r="AP46" s="113"/>
      <c r="AQ46" s="113"/>
      <c r="AR46" s="113"/>
      <c r="AS46" s="114"/>
      <c r="AV46" s="111"/>
      <c r="AW46" s="107"/>
      <c r="AX46" s="107"/>
      <c r="AY46" s="107"/>
    </row>
    <row r="47" spans="2:51" x14ac:dyDescent="0.25">
      <c r="B47" s="122" t="s">
        <v>228</v>
      </c>
      <c r="C47" s="116"/>
      <c r="D47" s="116"/>
      <c r="E47" s="116"/>
      <c r="F47" s="116"/>
      <c r="G47" s="116"/>
      <c r="H47" s="116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20"/>
      <c r="T47" s="119"/>
      <c r="U47" s="119"/>
      <c r="V47" s="119"/>
      <c r="W47" s="112"/>
      <c r="X47" s="112"/>
      <c r="Y47" s="112"/>
      <c r="Z47" s="112"/>
      <c r="AA47" s="112"/>
      <c r="AB47" s="112"/>
      <c r="AC47" s="112"/>
      <c r="AD47" s="112"/>
      <c r="AE47" s="112"/>
      <c r="AM47" s="113"/>
      <c r="AN47" s="113"/>
      <c r="AO47" s="113"/>
      <c r="AP47" s="113"/>
      <c r="AQ47" s="113"/>
      <c r="AR47" s="113"/>
      <c r="AS47" s="114"/>
      <c r="AV47" s="111"/>
      <c r="AW47" s="107"/>
      <c r="AX47" s="107"/>
      <c r="AY47" s="107"/>
    </row>
    <row r="48" spans="2:51" x14ac:dyDescent="0.25">
      <c r="B48" s="180" t="s">
        <v>234</v>
      </c>
      <c r="C48" s="181"/>
      <c r="D48" s="181"/>
      <c r="E48" s="181"/>
      <c r="F48" s="181"/>
      <c r="G48" s="181"/>
      <c r="H48" s="181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20"/>
      <c r="T48" s="137"/>
      <c r="U48" s="137"/>
      <c r="V48" s="137"/>
      <c r="W48" s="112"/>
      <c r="X48" s="112"/>
      <c r="Y48" s="112"/>
      <c r="Z48" s="112"/>
      <c r="AA48" s="112"/>
      <c r="AB48" s="112"/>
      <c r="AC48" s="112"/>
      <c r="AD48" s="112"/>
      <c r="AE48" s="112"/>
      <c r="AM48" s="113"/>
      <c r="AN48" s="113"/>
      <c r="AO48" s="113"/>
      <c r="AP48" s="113"/>
      <c r="AQ48" s="113"/>
      <c r="AR48" s="113"/>
      <c r="AS48" s="114"/>
      <c r="AV48" s="111"/>
      <c r="AW48" s="107"/>
      <c r="AX48" s="107"/>
      <c r="AY48" s="107"/>
    </row>
    <row r="49" spans="1:51" x14ac:dyDescent="0.25">
      <c r="B49" s="115" t="s">
        <v>217</v>
      </c>
      <c r="C49" s="116"/>
      <c r="D49" s="116"/>
      <c r="E49" s="116"/>
      <c r="F49" s="116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20"/>
      <c r="R49" s="119"/>
      <c r="S49" s="119"/>
      <c r="T49" s="137"/>
      <c r="U49" s="112"/>
      <c r="V49" s="112"/>
      <c r="W49" s="112"/>
      <c r="X49" s="112"/>
      <c r="Y49" s="112"/>
      <c r="Z49" s="112"/>
      <c r="AA49" s="112"/>
      <c r="AB49" s="112"/>
      <c r="AC49" s="112"/>
      <c r="AK49" s="113"/>
      <c r="AL49" s="113"/>
      <c r="AM49" s="113"/>
      <c r="AN49" s="113"/>
      <c r="AO49" s="113"/>
      <c r="AP49" s="113"/>
      <c r="AQ49" s="114"/>
      <c r="AR49" s="109"/>
      <c r="AS49" s="109"/>
      <c r="AT49" s="111"/>
      <c r="AU49" s="107"/>
      <c r="AV49" s="107"/>
      <c r="AW49" s="107"/>
      <c r="AX49" s="107"/>
      <c r="AY49" s="107"/>
    </row>
    <row r="50" spans="1:51" x14ac:dyDescent="0.25">
      <c r="B50" s="91" t="s">
        <v>219</v>
      </c>
      <c r="C50" s="129"/>
      <c r="D50" s="129"/>
      <c r="E50" s="129"/>
      <c r="F50" s="130"/>
      <c r="G50" s="117"/>
      <c r="H50" s="117"/>
      <c r="I50" s="117"/>
      <c r="J50" s="117"/>
      <c r="K50" s="117"/>
      <c r="L50" s="117"/>
      <c r="M50" s="117"/>
      <c r="N50" s="117"/>
      <c r="O50" s="117"/>
      <c r="P50" s="120"/>
      <c r="Q50" s="119"/>
      <c r="R50" s="119"/>
      <c r="S50" s="119"/>
      <c r="T50" s="112"/>
      <c r="U50" s="112"/>
      <c r="V50" s="112"/>
      <c r="W50" s="112"/>
      <c r="X50" s="112"/>
      <c r="Y50" s="112"/>
      <c r="Z50" s="112"/>
      <c r="AA50" s="112"/>
      <c r="AB50" s="112"/>
      <c r="AJ50" s="113"/>
      <c r="AK50" s="113"/>
      <c r="AL50" s="113"/>
      <c r="AM50" s="113"/>
      <c r="AN50" s="113"/>
      <c r="AO50" s="113"/>
      <c r="AP50" s="114"/>
      <c r="AQ50" s="109"/>
      <c r="AR50" s="109"/>
      <c r="AS50" s="111"/>
      <c r="AT50" s="107"/>
      <c r="AU50" s="107"/>
      <c r="AV50" s="107"/>
      <c r="AW50" s="107"/>
      <c r="AX50" s="107"/>
      <c r="AY50" s="107"/>
    </row>
    <row r="51" spans="1:51" x14ac:dyDescent="0.25">
      <c r="B51" s="122" t="s">
        <v>138</v>
      </c>
      <c r="C51" s="116"/>
      <c r="D51" s="116"/>
      <c r="E51" s="116"/>
      <c r="F51" s="116"/>
      <c r="G51" s="116"/>
      <c r="H51" s="116"/>
      <c r="I51" s="116"/>
      <c r="J51" s="117"/>
      <c r="K51" s="117"/>
      <c r="L51" s="117"/>
      <c r="M51" s="117"/>
      <c r="N51" s="117"/>
      <c r="O51" s="117"/>
      <c r="P51" s="117"/>
      <c r="Q51" s="117"/>
      <c r="R51" s="117"/>
      <c r="S51" s="120"/>
      <c r="T51" s="119"/>
      <c r="U51" s="119"/>
      <c r="V51" s="119"/>
      <c r="W51" s="112"/>
      <c r="X51" s="112"/>
      <c r="Y51" s="112"/>
      <c r="Z51" s="112"/>
      <c r="AA51" s="112"/>
      <c r="AB51" s="112"/>
      <c r="AC51" s="112"/>
      <c r="AD51" s="112"/>
      <c r="AE51" s="112"/>
      <c r="AM51" s="113"/>
      <c r="AN51" s="113"/>
      <c r="AO51" s="113"/>
      <c r="AP51" s="113"/>
      <c r="AQ51" s="113"/>
      <c r="AR51" s="113"/>
      <c r="AS51" s="114"/>
      <c r="AV51" s="111"/>
      <c r="AW51" s="107"/>
      <c r="AX51" s="107"/>
      <c r="AY51" s="107"/>
    </row>
    <row r="52" spans="1:51" x14ac:dyDescent="0.25">
      <c r="B52" s="91" t="s">
        <v>235</v>
      </c>
      <c r="C52" s="116"/>
      <c r="D52" s="116"/>
      <c r="E52" s="116"/>
      <c r="F52" s="116"/>
      <c r="G52" s="116"/>
      <c r="H52" s="116"/>
      <c r="I52" s="116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19"/>
      <c r="U52" s="119"/>
      <c r="V52" s="119"/>
      <c r="W52" s="112"/>
      <c r="X52" s="112"/>
      <c r="Y52" s="112"/>
      <c r="Z52" s="112"/>
      <c r="AA52" s="112"/>
      <c r="AB52" s="112"/>
      <c r="AC52" s="112"/>
      <c r="AD52" s="112"/>
      <c r="AE52" s="112"/>
      <c r="AM52" s="113"/>
      <c r="AN52" s="113"/>
      <c r="AO52" s="113"/>
      <c r="AP52" s="113"/>
      <c r="AQ52" s="113"/>
      <c r="AR52" s="113"/>
      <c r="AS52" s="114"/>
      <c r="AV52" s="111"/>
      <c r="AW52" s="107"/>
      <c r="AX52" s="107"/>
      <c r="AY52" s="107"/>
    </row>
    <row r="53" spans="1:51" x14ac:dyDescent="0.25">
      <c r="B53" s="95"/>
      <c r="C53" s="122"/>
      <c r="D53" s="116"/>
      <c r="E53" s="94"/>
      <c r="F53" s="116"/>
      <c r="G53" s="116"/>
      <c r="H53" s="116"/>
      <c r="I53" s="116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20"/>
      <c r="U53" s="82"/>
      <c r="V53" s="82"/>
      <c r="W53" s="112"/>
      <c r="X53" s="112"/>
      <c r="Y53" s="112"/>
      <c r="Z53" s="112"/>
      <c r="AA53" s="112"/>
      <c r="AB53" s="112"/>
      <c r="AC53" s="112"/>
      <c r="AD53" s="112"/>
      <c r="AE53" s="112"/>
      <c r="AM53" s="113"/>
      <c r="AN53" s="113"/>
      <c r="AO53" s="113"/>
      <c r="AP53" s="113"/>
      <c r="AQ53" s="113"/>
      <c r="AR53" s="113"/>
      <c r="AS53" s="114"/>
      <c r="AV53" s="111"/>
      <c r="AW53" s="107"/>
      <c r="AX53" s="107"/>
      <c r="AY53" s="107"/>
    </row>
    <row r="54" spans="1:51" x14ac:dyDescent="0.25">
      <c r="B54" s="95"/>
      <c r="C54" s="118"/>
      <c r="D54" s="116"/>
      <c r="E54" s="94"/>
      <c r="F54" s="116"/>
      <c r="G54" s="116"/>
      <c r="H54" s="116"/>
      <c r="I54" s="116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20"/>
      <c r="U54" s="82"/>
      <c r="V54" s="82"/>
      <c r="W54" s="112"/>
      <c r="X54" s="112"/>
      <c r="Y54" s="112"/>
      <c r="Z54" s="92"/>
      <c r="AA54" s="112"/>
      <c r="AB54" s="112"/>
      <c r="AC54" s="112"/>
      <c r="AD54" s="112"/>
      <c r="AE54" s="112"/>
      <c r="AM54" s="113"/>
      <c r="AN54" s="113"/>
      <c r="AO54" s="113"/>
      <c r="AP54" s="113"/>
      <c r="AQ54" s="113"/>
      <c r="AR54" s="113"/>
      <c r="AS54" s="114"/>
      <c r="AV54" s="111"/>
      <c r="AW54" s="107"/>
      <c r="AX54" s="107"/>
      <c r="AY54" s="107"/>
    </row>
    <row r="55" spans="1:51" x14ac:dyDescent="0.25">
      <c r="B55" s="95"/>
      <c r="C55" s="118"/>
      <c r="D55" s="116"/>
      <c r="E55" s="116"/>
      <c r="F55" s="116"/>
      <c r="G55" s="116"/>
      <c r="H55" s="116"/>
      <c r="I55" s="94"/>
      <c r="J55" s="117"/>
      <c r="K55" s="117"/>
      <c r="L55" s="117"/>
      <c r="M55" s="117"/>
      <c r="N55" s="117"/>
      <c r="O55" s="117"/>
      <c r="P55" s="117"/>
      <c r="Q55" s="117"/>
      <c r="R55" s="117"/>
      <c r="S55" s="92"/>
      <c r="T55" s="92"/>
      <c r="U55" s="92"/>
      <c r="V55" s="92"/>
      <c r="W55" s="92"/>
      <c r="X55" s="92"/>
      <c r="Y55" s="92"/>
      <c r="Z55" s="83"/>
      <c r="AA55" s="92"/>
      <c r="AB55" s="92"/>
      <c r="AC55" s="92"/>
      <c r="AD55" s="92"/>
      <c r="AE55" s="92"/>
      <c r="AF55" s="92"/>
      <c r="AG55" s="92"/>
      <c r="AH55" s="92"/>
      <c r="AI55" s="92"/>
      <c r="AJ55" s="92"/>
      <c r="AK55" s="92"/>
      <c r="AL55" s="92"/>
      <c r="AM55" s="92"/>
      <c r="AN55" s="92"/>
      <c r="AO55" s="92"/>
      <c r="AP55" s="92"/>
      <c r="AQ55" s="92"/>
      <c r="AR55" s="92"/>
      <c r="AS55" s="92"/>
      <c r="AT55" s="92"/>
      <c r="AU55" s="92"/>
      <c r="AV55" s="111"/>
      <c r="AW55" s="107"/>
      <c r="AX55" s="107"/>
      <c r="AY55" s="107"/>
    </row>
    <row r="56" spans="1:51" x14ac:dyDescent="0.25">
      <c r="B56" s="95"/>
      <c r="C56" s="115"/>
      <c r="D56" s="116"/>
      <c r="E56" s="116"/>
      <c r="F56" s="116"/>
      <c r="G56" s="116"/>
      <c r="H56" s="116"/>
      <c r="I56" s="94"/>
      <c r="J56" s="92"/>
      <c r="K56" s="92"/>
      <c r="L56" s="92"/>
      <c r="M56" s="92"/>
      <c r="N56" s="92"/>
      <c r="O56" s="92"/>
      <c r="P56" s="92"/>
      <c r="Q56" s="92"/>
      <c r="R56" s="92"/>
      <c r="S56" s="92"/>
      <c r="T56" s="92"/>
      <c r="U56" s="92"/>
      <c r="V56" s="92"/>
      <c r="W56" s="83"/>
      <c r="X56" s="83"/>
      <c r="Y56" s="83"/>
      <c r="Z56" s="112"/>
      <c r="AA56" s="83"/>
      <c r="AB56" s="83"/>
      <c r="AC56" s="83"/>
      <c r="AD56" s="83"/>
      <c r="AE56" s="83"/>
      <c r="AF56" s="83"/>
      <c r="AG56" s="83"/>
      <c r="AH56" s="83"/>
      <c r="AI56" s="83"/>
      <c r="AJ56" s="83"/>
      <c r="AK56" s="83"/>
      <c r="AL56" s="83"/>
      <c r="AM56" s="83"/>
      <c r="AN56" s="83"/>
      <c r="AO56" s="83"/>
      <c r="AP56" s="83"/>
      <c r="AQ56" s="83"/>
      <c r="AR56" s="83"/>
      <c r="AS56" s="83"/>
      <c r="AT56" s="83"/>
      <c r="AU56" s="83"/>
      <c r="AV56" s="111"/>
      <c r="AW56" s="107"/>
      <c r="AX56" s="107"/>
      <c r="AY56" s="107"/>
    </row>
    <row r="57" spans="1:51" x14ac:dyDescent="0.25">
      <c r="B57" s="95"/>
      <c r="C57" s="115"/>
      <c r="D57" s="94"/>
      <c r="E57" s="116"/>
      <c r="F57" s="116"/>
      <c r="G57" s="116"/>
      <c r="H57" s="116"/>
      <c r="I57" s="116"/>
      <c r="J57" s="92"/>
      <c r="K57" s="92"/>
      <c r="L57" s="92"/>
      <c r="M57" s="92"/>
      <c r="N57" s="92"/>
      <c r="O57" s="92"/>
      <c r="P57" s="92"/>
      <c r="Q57" s="92"/>
      <c r="R57" s="92"/>
      <c r="S57" s="117"/>
      <c r="T57" s="120"/>
      <c r="U57" s="82"/>
      <c r="V57" s="82"/>
      <c r="W57" s="112"/>
      <c r="X57" s="112"/>
      <c r="Y57" s="112"/>
      <c r="Z57" s="112"/>
      <c r="AA57" s="112"/>
      <c r="AB57" s="112"/>
      <c r="AC57" s="112"/>
      <c r="AD57" s="112"/>
      <c r="AE57" s="112"/>
      <c r="AM57" s="113"/>
      <c r="AN57" s="113"/>
      <c r="AO57" s="113"/>
      <c r="AP57" s="113"/>
      <c r="AQ57" s="113"/>
      <c r="AR57" s="113"/>
      <c r="AS57" s="114"/>
      <c r="AV57" s="111"/>
      <c r="AW57" s="107"/>
      <c r="AX57" s="107"/>
      <c r="AY57" s="107"/>
    </row>
    <row r="58" spans="1:51" x14ac:dyDescent="0.25">
      <c r="B58" s="95"/>
      <c r="C58" s="122"/>
      <c r="D58" s="94"/>
      <c r="E58" s="116"/>
      <c r="F58" s="116"/>
      <c r="G58" s="116"/>
      <c r="H58" s="116"/>
      <c r="I58" s="116"/>
      <c r="J58" s="117"/>
      <c r="K58" s="117"/>
      <c r="L58" s="117"/>
      <c r="M58" s="117"/>
      <c r="N58" s="117"/>
      <c r="O58" s="117"/>
      <c r="P58" s="117"/>
      <c r="Q58" s="117"/>
      <c r="R58" s="117"/>
      <c r="S58" s="117"/>
      <c r="T58" s="120"/>
      <c r="U58" s="82"/>
      <c r="V58" s="82"/>
      <c r="W58" s="112"/>
      <c r="X58" s="112"/>
      <c r="Y58" s="112"/>
      <c r="Z58" s="112"/>
      <c r="AA58" s="112"/>
      <c r="AB58" s="112"/>
      <c r="AC58" s="112"/>
      <c r="AD58" s="112"/>
      <c r="AE58" s="112"/>
      <c r="AM58" s="113"/>
      <c r="AN58" s="113"/>
      <c r="AO58" s="113"/>
      <c r="AP58" s="113"/>
      <c r="AQ58" s="113"/>
      <c r="AR58" s="113"/>
      <c r="AS58" s="114"/>
      <c r="AV58" s="111"/>
      <c r="AW58" s="107"/>
      <c r="AX58" s="107"/>
      <c r="AY58" s="107"/>
    </row>
    <row r="59" spans="1:51" x14ac:dyDescent="0.25">
      <c r="B59" s="1"/>
      <c r="C59" s="122"/>
      <c r="D59" s="116"/>
      <c r="E59" s="94"/>
      <c r="F59" s="116"/>
      <c r="G59" s="94"/>
      <c r="H59" s="94"/>
      <c r="I59" s="116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20"/>
      <c r="U59" s="82"/>
      <c r="V59" s="82"/>
      <c r="W59" s="112"/>
      <c r="X59" s="112"/>
      <c r="Y59" s="112"/>
      <c r="Z59" s="112"/>
      <c r="AA59" s="112"/>
      <c r="AB59" s="112"/>
      <c r="AC59" s="112"/>
      <c r="AD59" s="112"/>
      <c r="AE59" s="112"/>
      <c r="AM59" s="113"/>
      <c r="AN59" s="113"/>
      <c r="AO59" s="113"/>
      <c r="AP59" s="113"/>
      <c r="AQ59" s="113"/>
      <c r="AR59" s="113"/>
      <c r="AS59" s="114"/>
      <c r="AV59" s="111"/>
      <c r="AW59" s="107"/>
      <c r="AX59" s="107"/>
      <c r="AY59" s="107"/>
    </row>
    <row r="60" spans="1:51" x14ac:dyDescent="0.25">
      <c r="B60" s="1"/>
      <c r="C60" s="118"/>
      <c r="D60" s="116"/>
      <c r="E60" s="94"/>
      <c r="F60" s="94"/>
      <c r="G60" s="94"/>
      <c r="H60" s="94"/>
      <c r="I60" s="116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20"/>
      <c r="U60" s="82"/>
      <c r="V60" s="82"/>
      <c r="W60" s="112"/>
      <c r="X60" s="112"/>
      <c r="Y60" s="112"/>
      <c r="Z60" s="112"/>
      <c r="AA60" s="112"/>
      <c r="AB60" s="112"/>
      <c r="AC60" s="112"/>
      <c r="AD60" s="112"/>
      <c r="AE60" s="112"/>
      <c r="AM60" s="113"/>
      <c r="AN60" s="113"/>
      <c r="AO60" s="113"/>
      <c r="AP60" s="113"/>
      <c r="AQ60" s="113"/>
      <c r="AR60" s="113"/>
      <c r="AS60" s="114"/>
      <c r="AV60" s="111"/>
      <c r="AW60" s="107"/>
      <c r="AX60" s="107"/>
      <c r="AY60" s="107"/>
    </row>
    <row r="61" spans="1:51" x14ac:dyDescent="0.25">
      <c r="B61" s="81"/>
      <c r="C61" s="118"/>
      <c r="D61" s="116"/>
      <c r="E61" s="116"/>
      <c r="F61" s="94"/>
      <c r="G61" s="116"/>
      <c r="H61" s="116"/>
      <c r="I61" s="92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20"/>
      <c r="U61" s="82"/>
      <c r="V61" s="82"/>
      <c r="W61" s="112"/>
      <c r="X61" s="112"/>
      <c r="Y61" s="112"/>
      <c r="Z61" s="112"/>
      <c r="AA61" s="112"/>
      <c r="AB61" s="112"/>
      <c r="AC61" s="112"/>
      <c r="AD61" s="112"/>
      <c r="AE61" s="112"/>
      <c r="AM61" s="113"/>
      <c r="AN61" s="113"/>
      <c r="AO61" s="113"/>
      <c r="AP61" s="113"/>
      <c r="AQ61" s="113"/>
      <c r="AR61" s="113"/>
      <c r="AS61" s="114"/>
      <c r="AV61" s="111"/>
      <c r="AW61" s="107"/>
      <c r="AX61" s="107"/>
      <c r="AY61" s="107"/>
    </row>
    <row r="62" spans="1:51" x14ac:dyDescent="0.25">
      <c r="B62" s="81"/>
      <c r="C62" s="92"/>
      <c r="D62" s="116"/>
      <c r="E62" s="116"/>
      <c r="F62" s="116"/>
      <c r="G62" s="116"/>
      <c r="H62" s="116"/>
      <c r="I62" s="92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20"/>
      <c r="U62" s="82"/>
      <c r="V62" s="82"/>
      <c r="W62" s="112"/>
      <c r="X62" s="112"/>
      <c r="Y62" s="112"/>
      <c r="Z62" s="112"/>
      <c r="AA62" s="112"/>
      <c r="AB62" s="112"/>
      <c r="AC62" s="112"/>
      <c r="AD62" s="112"/>
      <c r="AE62" s="112"/>
      <c r="AM62" s="113"/>
      <c r="AN62" s="113"/>
      <c r="AO62" s="113"/>
      <c r="AP62" s="113"/>
      <c r="AQ62" s="113"/>
      <c r="AR62" s="113"/>
      <c r="AS62" s="114"/>
      <c r="AU62" s="107"/>
      <c r="AV62" s="111"/>
      <c r="AW62" s="107"/>
      <c r="AX62" s="107"/>
      <c r="AY62" s="107"/>
    </row>
    <row r="63" spans="1:51" ht="229.5" customHeight="1" x14ac:dyDescent="0.25">
      <c r="B63" s="81"/>
      <c r="C63" s="122"/>
      <c r="D63" s="92"/>
      <c r="E63" s="116"/>
      <c r="F63" s="116"/>
      <c r="G63" s="116"/>
      <c r="H63" s="116"/>
      <c r="I63" s="116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20"/>
      <c r="U63" s="82"/>
      <c r="V63" s="82"/>
      <c r="W63" s="112"/>
      <c r="X63" s="112"/>
      <c r="Y63" s="112"/>
      <c r="Z63" s="112"/>
      <c r="AA63" s="112"/>
      <c r="AB63" s="112"/>
      <c r="AC63" s="112"/>
      <c r="AD63" s="112"/>
      <c r="AE63" s="112"/>
      <c r="AM63" s="113"/>
      <c r="AN63" s="113"/>
      <c r="AO63" s="113"/>
      <c r="AP63" s="113"/>
      <c r="AQ63" s="113"/>
      <c r="AR63" s="113"/>
      <c r="AS63" s="114"/>
      <c r="AU63" s="107"/>
      <c r="AV63" s="111"/>
      <c r="AW63" s="107"/>
      <c r="AX63" s="107"/>
      <c r="AY63" s="107"/>
    </row>
    <row r="64" spans="1:51" x14ac:dyDescent="0.25">
      <c r="A64" s="112"/>
      <c r="B64" s="81"/>
      <c r="C64" s="118"/>
      <c r="D64" s="92"/>
      <c r="E64" s="116"/>
      <c r="F64" s="116"/>
      <c r="G64" s="116"/>
      <c r="H64" s="116"/>
      <c r="I64" s="113"/>
      <c r="J64" s="113"/>
      <c r="K64" s="113"/>
      <c r="L64" s="113"/>
      <c r="M64" s="113"/>
      <c r="N64" s="113"/>
      <c r="O64" s="114"/>
      <c r="P64" s="109"/>
      <c r="R64" s="111"/>
      <c r="AS64" s="107"/>
      <c r="AT64" s="107"/>
      <c r="AU64" s="107"/>
      <c r="AV64" s="107"/>
      <c r="AW64" s="107"/>
      <c r="AX64" s="107"/>
      <c r="AY64" s="107"/>
    </row>
    <row r="65" spans="1:51" x14ac:dyDescent="0.25">
      <c r="A65" s="112"/>
      <c r="B65" s="92"/>
      <c r="C65" s="122"/>
      <c r="D65" s="116"/>
      <c r="E65" s="92"/>
      <c r="F65" s="116"/>
      <c r="G65" s="92"/>
      <c r="H65" s="92"/>
      <c r="I65" s="113"/>
      <c r="J65" s="113"/>
      <c r="K65" s="113"/>
      <c r="L65" s="113"/>
      <c r="M65" s="113"/>
      <c r="N65" s="113"/>
      <c r="O65" s="114"/>
      <c r="P65" s="109"/>
      <c r="R65" s="109"/>
      <c r="AS65" s="107"/>
      <c r="AT65" s="107"/>
      <c r="AU65" s="107"/>
      <c r="AV65" s="107"/>
      <c r="AW65" s="107"/>
      <c r="AX65" s="107"/>
      <c r="AY65" s="107"/>
    </row>
    <row r="66" spans="1:51" x14ac:dyDescent="0.25">
      <c r="A66" s="112"/>
      <c r="B66" s="92"/>
      <c r="C66" s="90"/>
      <c r="D66" s="116"/>
      <c r="E66" s="92"/>
      <c r="F66" s="92"/>
      <c r="G66" s="92"/>
      <c r="H66" s="92"/>
      <c r="I66" s="113"/>
      <c r="J66" s="113"/>
      <c r="K66" s="113"/>
      <c r="L66" s="113"/>
      <c r="M66" s="113"/>
      <c r="N66" s="113"/>
      <c r="O66" s="114"/>
      <c r="P66" s="109"/>
      <c r="R66" s="109"/>
      <c r="AS66" s="107"/>
      <c r="AT66" s="107"/>
      <c r="AU66" s="107"/>
      <c r="AV66" s="107"/>
      <c r="AW66" s="107"/>
      <c r="AX66" s="107"/>
      <c r="AY66" s="107"/>
    </row>
    <row r="67" spans="1:51" x14ac:dyDescent="0.25">
      <c r="A67" s="112"/>
      <c r="B67" s="81"/>
      <c r="I67" s="113"/>
      <c r="J67" s="113"/>
      <c r="K67" s="113"/>
      <c r="L67" s="113"/>
      <c r="M67" s="113"/>
      <c r="N67" s="113"/>
      <c r="O67" s="114"/>
      <c r="P67" s="109"/>
      <c r="R67" s="109"/>
      <c r="AS67" s="107"/>
      <c r="AT67" s="107"/>
      <c r="AU67" s="107"/>
      <c r="AV67" s="107"/>
      <c r="AW67" s="107"/>
      <c r="AX67" s="107"/>
      <c r="AY67" s="107"/>
    </row>
    <row r="68" spans="1:51" x14ac:dyDescent="0.25">
      <c r="A68" s="112"/>
      <c r="I68" s="113"/>
      <c r="J68" s="113"/>
      <c r="K68" s="113"/>
      <c r="L68" s="113"/>
      <c r="M68" s="113"/>
      <c r="N68" s="113"/>
      <c r="O68" s="114"/>
      <c r="P68" s="109"/>
      <c r="R68" s="109"/>
      <c r="AS68" s="107"/>
      <c r="AT68" s="107"/>
      <c r="AU68" s="107"/>
      <c r="AV68" s="107"/>
      <c r="AW68" s="107"/>
      <c r="AX68" s="107"/>
      <c r="AY68" s="107"/>
    </row>
    <row r="69" spans="1:51" x14ac:dyDescent="0.25">
      <c r="A69" s="112"/>
      <c r="I69" s="113"/>
      <c r="J69" s="113"/>
      <c r="K69" s="113"/>
      <c r="L69" s="113"/>
      <c r="M69" s="113"/>
      <c r="N69" s="113"/>
      <c r="O69" s="114"/>
      <c r="P69" s="109"/>
      <c r="R69" s="109"/>
      <c r="AS69" s="107"/>
      <c r="AT69" s="107"/>
      <c r="AU69" s="107"/>
      <c r="AV69" s="107"/>
      <c r="AW69" s="107"/>
      <c r="AX69" s="107"/>
      <c r="AY69" s="107"/>
    </row>
    <row r="70" spans="1:51" x14ac:dyDescent="0.25">
      <c r="A70" s="112"/>
      <c r="I70" s="113"/>
      <c r="J70" s="113"/>
      <c r="K70" s="113"/>
      <c r="L70" s="113"/>
      <c r="M70" s="113"/>
      <c r="N70" s="113"/>
      <c r="O70" s="114"/>
      <c r="P70" s="109"/>
      <c r="R70" s="83"/>
      <c r="AS70" s="107"/>
      <c r="AT70" s="107"/>
      <c r="AU70" s="107"/>
      <c r="AV70" s="107"/>
      <c r="AW70" s="107"/>
      <c r="AX70" s="107"/>
      <c r="AY70" s="107"/>
    </row>
    <row r="71" spans="1:51" x14ac:dyDescent="0.25">
      <c r="A71" s="112"/>
      <c r="I71" s="113"/>
      <c r="J71" s="113"/>
      <c r="K71" s="113"/>
      <c r="L71" s="113"/>
      <c r="M71" s="113"/>
      <c r="N71" s="113"/>
      <c r="O71" s="114"/>
      <c r="R71" s="109"/>
      <c r="AS71" s="107"/>
      <c r="AT71" s="107"/>
      <c r="AU71" s="107"/>
      <c r="AV71" s="107"/>
      <c r="AW71" s="107"/>
      <c r="AX71" s="107"/>
      <c r="AY71" s="107"/>
    </row>
    <row r="72" spans="1:51" x14ac:dyDescent="0.25">
      <c r="O72" s="114"/>
      <c r="R72" s="109"/>
      <c r="AS72" s="107"/>
      <c r="AT72" s="107"/>
      <c r="AU72" s="107"/>
      <c r="AV72" s="107"/>
      <c r="AW72" s="107"/>
      <c r="AX72" s="107"/>
      <c r="AY72" s="107"/>
    </row>
    <row r="73" spans="1:51" x14ac:dyDescent="0.25">
      <c r="O73" s="114"/>
      <c r="R73" s="109"/>
      <c r="AS73" s="107"/>
      <c r="AT73" s="107"/>
      <c r="AU73" s="107"/>
      <c r="AV73" s="107"/>
      <c r="AW73" s="107"/>
      <c r="AX73" s="107"/>
      <c r="AY73" s="107"/>
    </row>
    <row r="74" spans="1:51" x14ac:dyDescent="0.25">
      <c r="O74" s="114"/>
      <c r="R74" s="109"/>
      <c r="AS74" s="107"/>
      <c r="AT74" s="107"/>
      <c r="AU74" s="107"/>
      <c r="AV74" s="107"/>
      <c r="AW74" s="107"/>
      <c r="AX74" s="107"/>
      <c r="AY74" s="107"/>
    </row>
    <row r="75" spans="1:51" x14ac:dyDescent="0.25">
      <c r="O75" s="114"/>
      <c r="R75" s="109"/>
      <c r="AS75" s="107"/>
      <c r="AT75" s="107"/>
      <c r="AU75" s="107"/>
      <c r="AV75" s="107"/>
      <c r="AW75" s="107"/>
      <c r="AX75" s="107"/>
      <c r="AY75" s="107"/>
    </row>
    <row r="76" spans="1:51" x14ac:dyDescent="0.25">
      <c r="O76" s="114"/>
      <c r="AS76" s="107"/>
      <c r="AT76" s="107"/>
      <c r="AU76" s="107"/>
      <c r="AV76" s="107"/>
      <c r="AW76" s="107"/>
      <c r="AX76" s="107"/>
      <c r="AY76" s="107"/>
    </row>
    <row r="77" spans="1:51" x14ac:dyDescent="0.25">
      <c r="O77" s="114"/>
      <c r="AS77" s="107"/>
      <c r="AT77" s="107"/>
      <c r="AU77" s="107"/>
      <c r="AV77" s="107"/>
      <c r="AW77" s="107"/>
      <c r="AX77" s="107"/>
      <c r="AY77" s="107"/>
    </row>
    <row r="78" spans="1:51" x14ac:dyDescent="0.25">
      <c r="O78" s="114"/>
      <c r="AS78" s="107"/>
      <c r="AT78" s="107"/>
      <c r="AU78" s="107"/>
      <c r="AV78" s="107"/>
      <c r="AW78" s="107"/>
      <c r="AX78" s="107"/>
      <c r="AY78" s="107"/>
    </row>
    <row r="79" spans="1:51" x14ac:dyDescent="0.25">
      <c r="O79" s="114"/>
      <c r="AS79" s="107"/>
      <c r="AT79" s="107"/>
      <c r="AU79" s="107"/>
      <c r="AV79" s="107"/>
      <c r="AW79" s="107"/>
      <c r="AX79" s="107"/>
      <c r="AY79" s="107"/>
    </row>
    <row r="80" spans="1:51" x14ac:dyDescent="0.25">
      <c r="O80" s="114"/>
      <c r="AS80" s="107"/>
      <c r="AT80" s="107"/>
      <c r="AU80" s="107"/>
      <c r="AV80" s="107"/>
      <c r="AW80" s="107"/>
      <c r="AX80" s="107"/>
      <c r="AY80" s="107"/>
    </row>
    <row r="81" spans="15:51" x14ac:dyDescent="0.25">
      <c r="O81" s="114"/>
      <c r="AS81" s="107"/>
      <c r="AT81" s="107"/>
      <c r="AU81" s="107"/>
      <c r="AV81" s="107"/>
      <c r="AW81" s="107"/>
      <c r="AX81" s="107"/>
      <c r="AY81" s="107"/>
    </row>
    <row r="82" spans="15:51" x14ac:dyDescent="0.25">
      <c r="O82" s="114"/>
      <c r="Q82" s="109"/>
      <c r="AS82" s="107"/>
      <c r="AT82" s="107"/>
      <c r="AU82" s="107"/>
      <c r="AV82" s="107"/>
      <c r="AW82" s="107"/>
      <c r="AX82" s="107"/>
      <c r="AY82" s="107"/>
    </row>
    <row r="83" spans="15:51" x14ac:dyDescent="0.25">
      <c r="O83" s="13"/>
      <c r="P83" s="109"/>
      <c r="Q83" s="109"/>
      <c r="AS83" s="107"/>
      <c r="AT83" s="107"/>
      <c r="AU83" s="107"/>
      <c r="AV83" s="107"/>
      <c r="AW83" s="107"/>
      <c r="AX83" s="107"/>
      <c r="AY83" s="107"/>
    </row>
    <row r="84" spans="15:51" x14ac:dyDescent="0.25">
      <c r="O84" s="13"/>
      <c r="P84" s="109"/>
      <c r="Q84" s="109"/>
      <c r="AS84" s="107"/>
      <c r="AT84" s="107"/>
      <c r="AU84" s="107"/>
      <c r="AV84" s="107"/>
      <c r="AW84" s="107"/>
      <c r="AX84" s="107"/>
      <c r="AY84" s="107"/>
    </row>
    <row r="85" spans="15:51" x14ac:dyDescent="0.25">
      <c r="O85" s="13"/>
      <c r="P85" s="109"/>
      <c r="Q85" s="109"/>
      <c r="AS85" s="107"/>
      <c r="AT85" s="107"/>
      <c r="AU85" s="107"/>
      <c r="AV85" s="107"/>
      <c r="AW85" s="107"/>
      <c r="AX85" s="107"/>
      <c r="AY85" s="107"/>
    </row>
    <row r="86" spans="15:51" x14ac:dyDescent="0.25">
      <c r="O86" s="13"/>
      <c r="P86" s="109"/>
      <c r="Q86" s="109"/>
      <c r="AS86" s="107"/>
      <c r="AT86" s="107"/>
      <c r="AU86" s="107"/>
      <c r="AV86" s="107"/>
      <c r="AW86" s="107"/>
      <c r="AX86" s="107"/>
      <c r="AY86" s="107"/>
    </row>
    <row r="87" spans="15:51" x14ac:dyDescent="0.25">
      <c r="O87" s="13"/>
      <c r="P87" s="109"/>
      <c r="Q87" s="109"/>
      <c r="AS87" s="107"/>
      <c r="AT87" s="107"/>
      <c r="AU87" s="107"/>
      <c r="AV87" s="107"/>
      <c r="AW87" s="107"/>
      <c r="AX87" s="107"/>
      <c r="AY87" s="107"/>
    </row>
    <row r="88" spans="15:51" x14ac:dyDescent="0.25">
      <c r="O88" s="13"/>
      <c r="P88" s="109"/>
      <c r="Q88" s="109"/>
      <c r="AS88" s="107"/>
      <c r="AT88" s="107"/>
      <c r="AU88" s="107"/>
      <c r="AV88" s="107"/>
      <c r="AW88" s="107"/>
      <c r="AX88" s="107"/>
      <c r="AY88" s="107"/>
    </row>
    <row r="89" spans="15:51" x14ac:dyDescent="0.25">
      <c r="O89" s="13"/>
      <c r="P89" s="109"/>
      <c r="Q89" s="109"/>
      <c r="AS89" s="107"/>
      <c r="AT89" s="107"/>
      <c r="AU89" s="107"/>
      <c r="AV89" s="107"/>
      <c r="AW89" s="107"/>
      <c r="AX89" s="107"/>
      <c r="AY89" s="107"/>
    </row>
    <row r="90" spans="15:51" x14ac:dyDescent="0.25">
      <c r="O90" s="13"/>
      <c r="P90" s="109"/>
      <c r="Q90" s="109"/>
      <c r="AS90" s="107"/>
      <c r="AT90" s="107"/>
      <c r="AU90" s="107"/>
      <c r="AV90" s="107"/>
      <c r="AW90" s="107"/>
      <c r="AX90" s="107"/>
      <c r="AY90" s="107"/>
    </row>
    <row r="91" spans="15:51" x14ac:dyDescent="0.25">
      <c r="O91" s="13"/>
      <c r="P91" s="109"/>
      <c r="Q91" s="109"/>
      <c r="AS91" s="107"/>
      <c r="AT91" s="107"/>
      <c r="AU91" s="107"/>
      <c r="AV91" s="107"/>
      <c r="AW91" s="107"/>
      <c r="AX91" s="107"/>
      <c r="AY91" s="107"/>
    </row>
    <row r="92" spans="15:51" x14ac:dyDescent="0.25">
      <c r="O92" s="13"/>
      <c r="P92" s="109"/>
      <c r="Q92" s="109"/>
      <c r="R92" s="109"/>
      <c r="S92" s="109"/>
      <c r="AS92" s="107"/>
      <c r="AT92" s="107"/>
      <c r="AU92" s="107"/>
      <c r="AV92" s="107"/>
      <c r="AW92" s="107"/>
      <c r="AX92" s="107"/>
      <c r="AY92" s="107"/>
    </row>
    <row r="93" spans="15:51" x14ac:dyDescent="0.25">
      <c r="O93" s="13"/>
      <c r="P93" s="109"/>
      <c r="Q93" s="109"/>
      <c r="R93" s="109"/>
      <c r="S93" s="109"/>
      <c r="T93" s="109"/>
      <c r="AS93" s="107"/>
      <c r="AT93" s="107"/>
      <c r="AU93" s="107"/>
      <c r="AV93" s="107"/>
      <c r="AW93" s="107"/>
      <c r="AX93" s="107"/>
      <c r="AY93" s="107"/>
    </row>
    <row r="94" spans="15:51" x14ac:dyDescent="0.25">
      <c r="O94" s="13"/>
      <c r="P94" s="109"/>
      <c r="Q94" s="109"/>
      <c r="R94" s="109"/>
      <c r="S94" s="109"/>
      <c r="T94" s="109"/>
      <c r="AS94" s="107"/>
      <c r="AT94" s="107"/>
      <c r="AU94" s="107"/>
      <c r="AV94" s="107"/>
      <c r="AW94" s="107"/>
      <c r="AX94" s="107"/>
      <c r="AY94" s="107"/>
    </row>
    <row r="95" spans="15:51" x14ac:dyDescent="0.25">
      <c r="O95" s="13"/>
      <c r="P95" s="109"/>
      <c r="T95" s="109"/>
      <c r="AS95" s="107"/>
      <c r="AT95" s="107"/>
      <c r="AU95" s="107"/>
      <c r="AV95" s="107"/>
      <c r="AW95" s="107"/>
      <c r="AX95" s="107"/>
      <c r="AY95" s="107"/>
    </row>
    <row r="96" spans="15:51" x14ac:dyDescent="0.25">
      <c r="O96" s="109"/>
      <c r="Q96" s="109"/>
      <c r="R96" s="109"/>
      <c r="S96" s="109"/>
      <c r="AS96" s="107"/>
      <c r="AT96" s="107"/>
      <c r="AU96" s="107"/>
      <c r="AV96" s="107"/>
      <c r="AW96" s="107"/>
      <c r="AX96" s="107"/>
      <c r="AY96" s="107"/>
    </row>
    <row r="97" spans="15:51" x14ac:dyDescent="0.25">
      <c r="O97" s="13"/>
      <c r="P97" s="109"/>
      <c r="Q97" s="109"/>
      <c r="R97" s="109"/>
      <c r="S97" s="109"/>
      <c r="T97" s="109"/>
      <c r="AS97" s="107"/>
      <c r="AT97" s="107"/>
      <c r="AU97" s="107"/>
      <c r="AV97" s="107"/>
      <c r="AW97" s="107"/>
      <c r="AX97" s="107"/>
      <c r="AY97" s="107"/>
    </row>
    <row r="98" spans="15:51" x14ac:dyDescent="0.25">
      <c r="O98" s="13"/>
      <c r="P98" s="109"/>
      <c r="Q98" s="109"/>
      <c r="R98" s="109"/>
      <c r="S98" s="109"/>
      <c r="T98" s="109"/>
      <c r="U98" s="109"/>
      <c r="AS98" s="107"/>
      <c r="AT98" s="107"/>
      <c r="AU98" s="107"/>
      <c r="AV98" s="107"/>
      <c r="AW98" s="107"/>
      <c r="AX98" s="107"/>
      <c r="AY98" s="107"/>
    </row>
    <row r="99" spans="15:51" x14ac:dyDescent="0.25">
      <c r="O99" s="13"/>
      <c r="P99" s="109"/>
      <c r="T99" s="109"/>
      <c r="U99" s="109"/>
      <c r="AS99" s="107"/>
      <c r="AT99" s="107"/>
      <c r="AU99" s="107"/>
      <c r="AV99" s="107"/>
      <c r="AW99" s="107"/>
      <c r="AX99" s="107"/>
      <c r="AY99" s="107"/>
    </row>
    <row r="111" spans="15:51" x14ac:dyDescent="0.25">
      <c r="AS111" s="107"/>
      <c r="AT111" s="107"/>
      <c r="AU111" s="107"/>
      <c r="AV111" s="107"/>
      <c r="AW111" s="107"/>
      <c r="AX111" s="107"/>
      <c r="AY111" s="107"/>
    </row>
  </sheetData>
  <protectedRanges>
    <protectedRange sqref="N55:R55 B67 S57:T63 B59:B64 N58:R63 T42 S53:T54 T52" name="Range2_12_5_1_1"/>
    <protectedRange sqref="N10 L10 L6 D6 D8 AD8 AF8 O8:U8 AJ8:AR8 AF10 AR11:AR34 E11:E34 G11:G34 N11:V11 L24:N31 N32:N34 N12:N23 V33:AF34 X11:AG11 V12:V32 O12:U34 AG12:AG34 X12:AF32" name="Range1_16_3_1_1"/>
    <protectedRange sqref="I60 J58:M63 J55:M55 I63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64:H64 F65 E64" name="Range2_2_2_9_2_1_1"/>
    <protectedRange sqref="D62 D65:D66" name="Range2_1_1_1_1_1_9_2_1_1"/>
    <protectedRange sqref="C63 C65" name="Range2_4_1_1_1"/>
    <protectedRange sqref="AS16:AS34" name="Range1_1_1_1"/>
    <protectedRange sqref="P3:U5" name="Range1_16_1_1_1_1"/>
    <protectedRange sqref="C66 C64 C61" name="Range2_1_3_1_1"/>
    <protectedRange sqref="H11:H34" name="Range1_1_1_1_1_1_1"/>
    <protectedRange sqref="B65:B66 J56:R57 D63:D64 I61:I62 Z54:Z55 S55:Y56 AA55:AU56 E65:E66 G65:H66 F66" name="Range2_2_1_10_1_1_1_2"/>
    <protectedRange sqref="C62" name="Range2_2_1_10_2_1_1_1"/>
    <protectedRange sqref="G61:H61 D59 F62 E61 N53:R54" name="Range2_12_1_6_1_1"/>
    <protectedRange sqref="D54:D55 I57:I59 I54:M54 G62:H63 G55:H57 E62:E63 F63:F64 F56:F58 E55:E57 J53:M53" name="Range2_2_12_1_7_1_1"/>
    <protectedRange sqref="D60:D61" name="Range2_1_1_1_1_11_1_2_1_1"/>
    <protectedRange sqref="E58 G58:H58 F59" name="Range2_2_2_9_1_1_1_1"/>
    <protectedRange sqref="D56" name="Range2_1_1_1_1_1_9_1_1_1_1"/>
    <protectedRange sqref="C60 C55" name="Range2_1_1_2_1_1"/>
    <protectedRange sqref="C59" name="Range2_1_2_2_1_1"/>
    <protectedRange sqref="C58" name="Range2_3_2_1_1"/>
    <protectedRange sqref="F54:F55 E54 G54:H54" name="Range2_2_12_1_1_1_1_1"/>
    <protectedRange sqref="C54" name="Range2_1_4_2_1_1_1"/>
    <protectedRange sqref="C56:C57" name="Range2_5_1_1_1"/>
    <protectedRange sqref="E59:E60 F60:F61 G59:H60 I55:I56" name="Range2_2_1_1_1_1"/>
    <protectedRange sqref="D57:D58" name="Range2_1_1_1_1_1_1_1_1"/>
    <protectedRange sqref="AS11:AS15" name="Range1_4_1_1_1_1"/>
    <protectedRange sqref="J11:J15 J26:J34" name="Range1_1_2_1_10_1_1_1_1"/>
    <protectedRange sqref="R70" name="Range2_2_1_10_1_1_1_1_1"/>
    <protectedRange sqref="T41" name="Range2_12_5_1_1_4"/>
    <protectedRange sqref="B41:B42" name="Range2_12_5_1_1_1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G42:H42" name="Range2_2_12_1_3_1_1_1_1_1_4_1_1"/>
    <protectedRange sqref="E42:F42" name="Range2_2_12_1_7_1_1_3_1_1"/>
    <protectedRange sqref="I41:J41" name="Range2_2_12_1_4_2_1_1_1_2_1_1"/>
    <protectedRange sqref="S42" name="Range2_12_5_1_1_2_3_1"/>
    <protectedRange sqref="Q42:R42" name="Range2_12_1_6_1_1_1_1_2_1"/>
    <protectedRange sqref="N42:P42" name="Range2_12_1_2_3_1_1_1_1_2_1"/>
    <protectedRange sqref="I42:M42" name="Range2_2_12_1_4_3_1_1_1_1_2_1"/>
    <protectedRange sqref="D42" name="Range2_2_12_1_3_1_2_1_1_1_2_1_2_1"/>
    <protectedRange sqref="S52" name="Range2_12_2_1_1_1_2_1_1"/>
    <protectedRange sqref="Q52:R52" name="Range2_12_1_6_1_1_1_2_3_1_1_3_1_1_1_1_1_1"/>
    <protectedRange sqref="N52:P52" name="Range2_12_1_2_3_1_1_1_2_3_1_1_3_1_1_1_1_1_1"/>
    <protectedRange sqref="J52:M52" name="Range2_2_12_1_4_3_1_1_1_3_3_1_1_3_1_1_1_1_1_1"/>
    <protectedRange sqref="Q50 R49 T47:T48 T51" name="Range2_12_5_1_1_3"/>
    <protectedRange sqref="T45:T46" name="Range2_12_5_1_1_2_2"/>
    <protectedRange sqref="P50 Q49 S45:S48 S51" name="Range2_12_4_1_1_1_4_2_2_2"/>
    <protectedRange sqref="N50:O50 O49:P49 Q45:R48 Q51:R51" name="Range2_12_1_6_1_1_1_2_3_2_1_1_3"/>
    <protectedRange sqref="K50:M50 L49:N49 N45:P48 N51:P51" name="Range2_12_1_2_3_1_1_1_2_3_2_1_1_3"/>
    <protectedRange sqref="H50:J50 I49:K49 K45:M48 K51:M51" name="Range2_2_12_1_4_3_1_1_1_3_3_2_1_1_3"/>
    <protectedRange sqref="G50 H49 J45:J48 J51" name="Range2_2_12_1_4_3_1_1_1_3_2_1_2_2"/>
    <protectedRange sqref="G47:H48 E49:F49" name="Range2_2_12_1_3_1_2_1_1_1_2_1_1_1_1_1_1_2_1_1"/>
    <protectedRange sqref="C49 D47:E48" name="Range2_2_12_1_3_1_2_1_1_1_2_1_1_1_1_3_1_1_1_1"/>
    <protectedRange sqref="F47:F48 D49" name="Range2_2_12_1_3_1_2_1_1_1_3_1_1_1_1_1_3_1_1_1_1"/>
    <protectedRange sqref="I47:I48 G49" name="Range2_2_12_1_4_3_1_1_1_2_1_2_1_1_3_1_1_1_1_1_1"/>
    <protectedRange sqref="T44" name="Range2_12_5_1_1_2_1_1"/>
    <protectedRange sqref="E45:H46" name="Range2_2_12_1_3_1_2_1_1_1_1_2_1_1_1_1_1_1"/>
    <protectedRange sqref="D45:D46" name="Range2_2_12_1_3_1_2_1_1_1_2_1_2_3_1_1_1_1"/>
    <protectedRange sqref="T43" name="Range2_12_5_1_1_6_1_1_1_1_1_1_1"/>
    <protectedRange sqref="S43" name="Range2_12_5_1_1_5_3_1_1_1_1_1_1_1"/>
    <protectedRange sqref="Q43:R43" name="Range2_12_1_6_1_1_1_2_3_2_1_1_2_1_1_1_1_1"/>
    <protectedRange sqref="N43:P43" name="Range2_12_1_2_3_1_1_1_2_3_2_1_1_2_1_1_1_1_1"/>
    <protectedRange sqref="J43:M43" name="Range2_2_12_1_4_3_1_1_1_3_3_2_1_1_2_1_1_1_1_1"/>
    <protectedRange sqref="I43" name="Range2_2_12_1_4_3_1_1_1_2_1_2_2_1_2_1_1_1_1_1"/>
    <protectedRange sqref="G43:H43 D43:E43" name="Range2_2_12_1_3_1_2_1_1_1_2_1_3_2_1_2_1_1_1_1_1"/>
    <protectedRange sqref="F43" name="Range2_2_12_1_3_1_2_1_1_1_1_1_2_2_1_2_1_1_1_1_1"/>
    <protectedRange sqref="S44" name="Range2_12_4_1_1_1_4_2_2_1_1"/>
    <protectedRange sqref="Q44:R44" name="Range2_12_1_6_1_1_1_2_3_2_1_1_1_1"/>
    <protectedRange sqref="N44:P44" name="Range2_12_1_2_3_1_1_1_2_3_2_1_1_1_1"/>
    <protectedRange sqref="K44:M44" name="Range2_2_12_1_4_3_1_1_1_3_3_2_1_1_1_1"/>
    <protectedRange sqref="J44" name="Range2_2_12_1_4_3_1_1_1_3_2_1_2_1_1"/>
    <protectedRange sqref="D44:E44" name="Range2_2_12_1_3_1_2_1_1_1_2_1_2_3_2_1_1"/>
    <protectedRange sqref="I44" name="Range2_2_12_1_4_2_1_1_1_4_1_2_1_1_1_2_1_1"/>
    <protectedRange sqref="F44:H44" name="Range2_2_12_1_3_1_1_1_1_1_4_1_2_1_2_1_2_1_1"/>
    <protectedRange sqref="I45:I46" name="Range2_2_12_1_4_2_1_1_1_4_1_2_1_1_1_2_2_1"/>
    <protectedRange sqref="B56:B58" name="Range2_12_5_1_1_2"/>
    <protectedRange sqref="B55" name="Range2_12_5_1_1_2_1_4_1_1_1_2_1_1_1_1_1_1_1"/>
    <protectedRange sqref="B53:B54" name="Range2_12_5_1_1_2_1"/>
    <protectedRange sqref="I51" name="Range2_2_12_1_7_1_1_2_2"/>
    <protectedRange sqref="F50" name="Range2_2_12_1_4_3_1_1_1_3_3_1_1_3_1_1_1_1_1_1_2"/>
    <protectedRange sqref="C50:E50" name="Range2_2_12_1_3_1_2_1_1_1_1_2_1_1_1_1_1_1_2"/>
    <protectedRange sqref="G51:H51" name="Range2_2_12_1_3_1_2_1_1_1_2_1_1_1_1_1_1_2_1_1_1_1_1"/>
    <protectedRange sqref="D51:E51" name="Range2_2_12_1_3_1_2_1_1_1_2_1_1_1_1_3_1_1_1_1_1_2_1"/>
    <protectedRange sqref="F51" name="Range2_2_12_1_3_1_2_1_1_1_3_1_1_1_1_1_3_1_1_1_1_1_1_1"/>
    <protectedRange sqref="I52:I53" name="Range2_2_12_1_7_1_1_2_2_1"/>
    <protectedRange sqref="G53:H53" name="Range2_2_12_1_3_3_1_1_1_2_1_1_1_1_1_1_1_1_1_1_1_1_1_1_1"/>
    <protectedRange sqref="G52:H52" name="Range2_2_12_1_3_1_2_1_1_1_2_1_1_1_1_1_1_2_1_1_1_1_1_2"/>
    <protectedRange sqref="D52:E52" name="Range2_2_12_1_3_1_2_1_1_1_2_1_1_1_1_3_1_1_1_1_1_2_1_1"/>
    <protectedRange sqref="F52:F53" name="Range2_2_12_1_3_1_2_1_1_1_3_1_1_1_1_1_3_1_1_1_1_1_1_1_1"/>
    <protectedRange sqref="D53:E53" name="Range2_2_12_1_3_1_2_1_1_1_3_1_1_1_1_1_1_1_2_1_1_1_1_1_1"/>
    <protectedRange sqref="F11:F34" name="Range1_16_3_1_1_2_1_1_1_2_1"/>
    <protectedRange sqref="Q10" name="Range1_16_3_1_1_1_1_1_1"/>
    <protectedRange sqref="AG10" name="Range1_16_3_1_1_1_1_1_2"/>
    <protectedRange sqref="AP10" name="Range1_16_3_1_1_1_1_1_3"/>
    <protectedRange sqref="B44" name="Range2_12_5_1_1_1_2_2_1_1_1_1_1_1_1_1_1_1_1_1_1_1_1_1_1_1_1_1_1_1_1_1_1_1_1_1_1_1_1"/>
    <protectedRange sqref="B45:B46" name="Range2_12_5_1_1_1_2_2_1_1_1_1_1_1_1_1_1_1_1_2_1_1_1_1_1_1_1_1_1_1_1_1_1_1_1_1_1_1_1_1_1_1_1_1_1_1_1_1_1_1_1_1_1_1_1"/>
    <protectedRange sqref="B43" name="Range2_12_5_1_1_1_2_1_1_1_1_1_1_1_1_1_1_1_2_1_1_1_1_1_1_1_1_1_1_1_1_1_1_1_1"/>
    <protectedRange sqref="B47" name="Range2_12_5_1_1_1_2_2_1_1_1_1_1_1_1_1_1_1_1_2_1_1_1_2_1_1_1_2_1_1_1_3_1_1_1_1_1_1_1_1_1_1_1_1_1_1_1_1_1_1_1_1_1_1_1_1_1_1_1_1_1_1"/>
    <protectedRange sqref="W11:W32" name="Range1_16_3_1_1_1"/>
    <protectedRange sqref="B49" name="Range2_12_5_1_1_1_1_1_2_1_1_1_1_1_1_1_1_1_1_1_1_1_1_1_1_1_1_1_1_2_1_1"/>
    <protectedRange sqref="B48" name="Range2_12_5_1_1_1_1_1_2_1_1_2_1_1_1_1_1_1_1_1_1_1_1_1_1_1_1_1_1_2_1_1"/>
    <protectedRange sqref="B50" name="Range2_12_5_1_1_1_2_2_1_1_1_1_1_1_1_1_1_1_1_2_1_1_1_2_1_1_1_1_1_1_1_1_1_1_1_1_1_1_1_1_2_1_1_1"/>
    <protectedRange sqref="B51" name="Range2_12_5_1_1_1_1_1_2_1_2_1_1_1_2_1_1_1_1_1_1_1_1_1_1_2_1_1_1_1_1_2_1_1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377" priority="5" operator="containsText" text="N/A">
      <formula>NOT(ISERROR(SEARCH("N/A",X11)))</formula>
    </cfRule>
    <cfRule type="cellIs" dxfId="376" priority="23" operator="equal">
      <formula>0</formula>
    </cfRule>
  </conditionalFormatting>
  <conditionalFormatting sqref="X11:AE34">
    <cfRule type="cellIs" dxfId="375" priority="22" operator="greaterThanOrEqual">
      <formula>1185</formula>
    </cfRule>
  </conditionalFormatting>
  <conditionalFormatting sqref="X11:AE34">
    <cfRule type="cellIs" dxfId="374" priority="21" operator="between">
      <formula>0.1</formula>
      <formula>1184</formula>
    </cfRule>
  </conditionalFormatting>
  <conditionalFormatting sqref="X8 AJ11:AO15 AO16:AO32 AJ16:AN34">
    <cfRule type="cellIs" dxfId="373" priority="20" operator="equal">
      <formula>0</formula>
    </cfRule>
  </conditionalFormatting>
  <conditionalFormatting sqref="X8 AJ11:AO15 AO16:AO32 AJ16:AN34">
    <cfRule type="cellIs" dxfId="372" priority="19" operator="greaterThan">
      <formula>1179</formula>
    </cfRule>
  </conditionalFormatting>
  <conditionalFormatting sqref="X8 AJ11:AO15 AO16:AO32 AJ16:AN34">
    <cfRule type="cellIs" dxfId="371" priority="18" operator="greaterThan">
      <formula>99</formula>
    </cfRule>
  </conditionalFormatting>
  <conditionalFormatting sqref="X8 AJ11:AO15 AO16:AO32 AJ16:AN34">
    <cfRule type="cellIs" dxfId="370" priority="17" operator="greaterThan">
      <formula>0.99</formula>
    </cfRule>
  </conditionalFormatting>
  <conditionalFormatting sqref="AB8">
    <cfRule type="cellIs" dxfId="369" priority="16" operator="equal">
      <formula>0</formula>
    </cfRule>
  </conditionalFormatting>
  <conditionalFormatting sqref="AB8">
    <cfRule type="cellIs" dxfId="368" priority="15" operator="greaterThan">
      <formula>1179</formula>
    </cfRule>
  </conditionalFormatting>
  <conditionalFormatting sqref="AB8">
    <cfRule type="cellIs" dxfId="367" priority="14" operator="greaterThan">
      <formula>99</formula>
    </cfRule>
  </conditionalFormatting>
  <conditionalFormatting sqref="AB8">
    <cfRule type="cellIs" dxfId="366" priority="13" operator="greaterThan">
      <formula>0.99</formula>
    </cfRule>
  </conditionalFormatting>
  <conditionalFormatting sqref="AQ11:AQ34 AO33:AO34">
    <cfRule type="cellIs" dxfId="365" priority="12" operator="equal">
      <formula>0</formula>
    </cfRule>
  </conditionalFormatting>
  <conditionalFormatting sqref="AQ11:AQ34 AO33:AO34">
    <cfRule type="cellIs" dxfId="364" priority="11" operator="greaterThan">
      <formula>1179</formula>
    </cfRule>
  </conditionalFormatting>
  <conditionalFormatting sqref="AQ11:AQ34 AO33:AO34">
    <cfRule type="cellIs" dxfId="363" priority="10" operator="greaterThan">
      <formula>99</formula>
    </cfRule>
  </conditionalFormatting>
  <conditionalFormatting sqref="AQ11:AQ34 AO33:AO34">
    <cfRule type="cellIs" dxfId="362" priority="9" operator="greaterThan">
      <formula>0.99</formula>
    </cfRule>
  </conditionalFormatting>
  <conditionalFormatting sqref="AI11:AI34">
    <cfRule type="cellIs" dxfId="361" priority="8" operator="greaterThan">
      <formula>$AI$8</formula>
    </cfRule>
  </conditionalFormatting>
  <conditionalFormatting sqref="AH11:AH34">
    <cfRule type="cellIs" dxfId="360" priority="6" operator="greaterThan">
      <formula>$AH$8</formula>
    </cfRule>
    <cfRule type="cellIs" dxfId="359" priority="7" operator="greaterThan">
      <formula>$AH$8</formula>
    </cfRule>
  </conditionalFormatting>
  <conditionalFormatting sqref="AP11:AP34">
    <cfRule type="cellIs" dxfId="358" priority="4" operator="equal">
      <formula>0</formula>
    </cfRule>
  </conditionalFormatting>
  <conditionalFormatting sqref="AP11:AP34">
    <cfRule type="cellIs" dxfId="357" priority="3" operator="greaterThan">
      <formula>1179</formula>
    </cfRule>
  </conditionalFormatting>
  <conditionalFormatting sqref="AP11:AP34">
    <cfRule type="cellIs" dxfId="356" priority="2" operator="greaterThan">
      <formula>99</formula>
    </cfRule>
  </conditionalFormatting>
  <conditionalFormatting sqref="AP11:AP34">
    <cfRule type="cellIs" dxfId="355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11"/>
  <sheetViews>
    <sheetView topLeftCell="A43" zoomScaleNormal="100" workbookViewId="0">
      <selection activeCell="B49" sqref="B49:H49"/>
    </sheetView>
  </sheetViews>
  <sheetFormatPr defaultRowHeight="15" x14ac:dyDescent="0.25"/>
  <cols>
    <col min="1" max="1" width="5.7109375" style="107" customWidth="1"/>
    <col min="2" max="2" width="10.28515625" style="107" customWidth="1"/>
    <col min="3" max="3" width="14" style="107" customWidth="1"/>
    <col min="4" max="7" width="9.140625" style="107"/>
    <col min="8" max="8" width="20.42578125" style="107" customWidth="1"/>
    <col min="9" max="10" width="9.140625" style="107"/>
    <col min="11" max="11" width="9" style="107" customWidth="1"/>
    <col min="12" max="14" width="9.140625" style="107" hidden="1" customWidth="1"/>
    <col min="15" max="16" width="9.28515625" style="107" bestFit="1" customWidth="1"/>
    <col min="17" max="18" width="9.140625" style="107" customWidth="1"/>
    <col min="19" max="19" width="11.5703125" style="107" bestFit="1" customWidth="1"/>
    <col min="20" max="20" width="10.5703125" style="107" bestFit="1" customWidth="1"/>
    <col min="21" max="22" width="9.28515625" style="107" bestFit="1" customWidth="1"/>
    <col min="23" max="23" width="9.140625" style="107"/>
    <col min="24" max="28" width="9.28515625" style="107" bestFit="1" customWidth="1"/>
    <col min="29" max="32" width="9.140625" style="107"/>
    <col min="33" max="33" width="10.5703125" style="107" bestFit="1" customWidth="1"/>
    <col min="34" max="35" width="9.28515625" style="107" bestFit="1" customWidth="1"/>
    <col min="36" max="44" width="9.140625" style="107"/>
    <col min="45" max="45" width="83.85546875" style="13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07"/>
  </cols>
  <sheetData>
    <row r="2" spans="2:51" ht="21" x14ac:dyDescent="0.25">
      <c r="B2" s="3"/>
      <c r="C2" s="109"/>
      <c r="D2" s="109"/>
      <c r="E2" s="4"/>
      <c r="F2" s="4"/>
      <c r="G2" s="109"/>
      <c r="H2" s="5"/>
      <c r="I2" s="5"/>
      <c r="J2" s="109"/>
      <c r="K2" s="5"/>
      <c r="L2" s="5"/>
      <c r="M2" s="109"/>
      <c r="N2" s="109"/>
      <c r="O2" s="6"/>
      <c r="P2" s="7" t="s">
        <v>0</v>
      </c>
      <c r="Q2" s="7"/>
      <c r="R2" s="8"/>
      <c r="S2" s="9"/>
      <c r="T2" s="10"/>
      <c r="U2" s="10"/>
      <c r="V2" s="11"/>
      <c r="W2" s="12"/>
      <c r="X2" s="10"/>
      <c r="Y2" s="10"/>
      <c r="Z2" s="10"/>
      <c r="AA2" s="10"/>
      <c r="AB2" s="10"/>
      <c r="AC2" s="10"/>
      <c r="AD2" s="10"/>
      <c r="AE2" s="10"/>
      <c r="AM2" s="109"/>
      <c r="AN2" s="109"/>
      <c r="AO2" s="109"/>
      <c r="AP2" s="109"/>
      <c r="AQ2" s="109"/>
      <c r="AR2" s="109"/>
    </row>
    <row r="3" spans="2:51" ht="15.75" customHeight="1" x14ac:dyDescent="0.25">
      <c r="B3" s="14" t="s">
        <v>1</v>
      </c>
      <c r="C3" s="14"/>
      <c r="D3" s="14"/>
      <c r="E3" s="109"/>
      <c r="F3" s="5"/>
      <c r="G3" s="5"/>
      <c r="H3" s="109"/>
      <c r="I3" s="109"/>
      <c r="J3" s="109"/>
      <c r="K3" s="15"/>
      <c r="L3" s="16"/>
      <c r="M3" s="109"/>
      <c r="N3" s="109"/>
      <c r="O3" s="17" t="s">
        <v>2</v>
      </c>
      <c r="P3" s="324" t="s">
        <v>126</v>
      </c>
      <c r="Q3" s="325"/>
      <c r="R3" s="325"/>
      <c r="S3" s="325"/>
      <c r="T3" s="325"/>
      <c r="U3" s="326"/>
      <c r="V3" s="18"/>
      <c r="W3" s="18"/>
      <c r="X3" s="18"/>
      <c r="Y3" s="18"/>
      <c r="Z3" s="18"/>
      <c r="AH3" s="109"/>
      <c r="AI3" s="109"/>
      <c r="AJ3" s="109"/>
      <c r="AK3" s="109"/>
      <c r="AL3" s="13"/>
      <c r="AM3" s="109"/>
      <c r="AN3" s="109"/>
      <c r="AO3" s="109"/>
      <c r="AP3" s="109"/>
      <c r="AQ3" s="109"/>
      <c r="AR3" s="109"/>
      <c r="AS3" s="109"/>
    </row>
    <row r="4" spans="2:51" x14ac:dyDescent="0.25">
      <c r="B4" s="19" t="s">
        <v>3</v>
      </c>
      <c r="C4" s="19"/>
      <c r="D4" s="19"/>
      <c r="E4" s="109"/>
      <c r="F4" s="20"/>
      <c r="G4" s="109"/>
      <c r="H4" s="109"/>
      <c r="I4" s="109"/>
      <c r="J4" s="109"/>
      <c r="K4" s="109"/>
      <c r="L4" s="109"/>
      <c r="M4" s="109"/>
      <c r="N4" s="109"/>
      <c r="O4" s="17" t="s">
        <v>4</v>
      </c>
      <c r="P4" s="324" t="s">
        <v>132</v>
      </c>
      <c r="Q4" s="325"/>
      <c r="R4" s="325"/>
      <c r="S4" s="325"/>
      <c r="T4" s="325"/>
      <c r="U4" s="326"/>
      <c r="V4" s="18"/>
      <c r="W4" s="18"/>
      <c r="X4" s="18"/>
      <c r="Y4" s="18"/>
      <c r="Z4" s="18"/>
      <c r="AH4" s="109"/>
      <c r="AI4" s="109"/>
      <c r="AJ4" s="109"/>
      <c r="AK4" s="109"/>
      <c r="AL4" s="13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1"/>
      <c r="F5" s="21"/>
      <c r="G5" s="109"/>
      <c r="H5" s="109"/>
      <c r="I5" s="109"/>
      <c r="J5" s="109"/>
      <c r="K5" s="109"/>
      <c r="L5" s="109"/>
      <c r="M5" s="109"/>
      <c r="N5" s="109"/>
      <c r="O5" s="17" t="s">
        <v>5</v>
      </c>
      <c r="P5" s="324" t="s">
        <v>129</v>
      </c>
      <c r="Q5" s="325"/>
      <c r="R5" s="325"/>
      <c r="S5" s="325"/>
      <c r="T5" s="325"/>
      <c r="U5" s="326"/>
      <c r="V5" s="18"/>
      <c r="W5" s="18"/>
      <c r="X5" s="18"/>
      <c r="Y5" s="18"/>
      <c r="Z5" s="18"/>
      <c r="AH5" s="109"/>
      <c r="AI5" s="109"/>
      <c r="AJ5" s="109"/>
      <c r="AK5" s="109"/>
      <c r="AL5" s="13"/>
      <c r="AM5" s="109"/>
      <c r="AN5" s="109"/>
      <c r="AO5" s="109"/>
      <c r="AP5" s="109"/>
      <c r="AQ5" s="109"/>
      <c r="AR5" s="109"/>
      <c r="AS5" s="109"/>
    </row>
    <row r="6" spans="2:51" x14ac:dyDescent="0.25">
      <c r="B6" s="324" t="s">
        <v>6</v>
      </c>
      <c r="C6" s="326"/>
      <c r="D6" s="327" t="s">
        <v>7</v>
      </c>
      <c r="E6" s="328"/>
      <c r="F6" s="328"/>
      <c r="G6" s="328"/>
      <c r="H6" s="329"/>
      <c r="I6" s="109"/>
      <c r="J6" s="109"/>
      <c r="K6" s="263"/>
      <c r="L6" s="330">
        <v>41686</v>
      </c>
      <c r="M6" s="331"/>
      <c r="N6" s="22"/>
      <c r="O6" s="22"/>
      <c r="P6" s="23"/>
      <c r="Q6" s="23"/>
      <c r="R6" s="23"/>
      <c r="S6" s="23"/>
      <c r="T6" s="23"/>
      <c r="U6" s="23"/>
      <c r="V6" s="23"/>
      <c r="W6" s="24"/>
      <c r="X6" s="24"/>
      <c r="Y6" s="24"/>
      <c r="Z6" s="24"/>
      <c r="AA6" s="24"/>
      <c r="AB6" s="24"/>
      <c r="AC6" s="24"/>
      <c r="AD6" s="24"/>
      <c r="AE6" s="24"/>
      <c r="AJ6" s="25"/>
      <c r="AM6" s="26"/>
      <c r="AN6" s="26"/>
      <c r="AO6" s="26"/>
      <c r="AP6" s="26"/>
      <c r="AQ6" s="26"/>
      <c r="AR6" s="26"/>
      <c r="AS6" s="27"/>
    </row>
    <row r="7" spans="2:51" ht="36" x14ac:dyDescent="0.25">
      <c r="B7" s="332" t="s">
        <v>8</v>
      </c>
      <c r="C7" s="333"/>
      <c r="D7" s="332" t="s">
        <v>9</v>
      </c>
      <c r="E7" s="334"/>
      <c r="F7" s="334"/>
      <c r="G7" s="333"/>
      <c r="H7" s="267" t="s">
        <v>10</v>
      </c>
      <c r="I7" s="266" t="s">
        <v>11</v>
      </c>
      <c r="J7" s="266" t="s">
        <v>12</v>
      </c>
      <c r="K7" s="266" t="s">
        <v>13</v>
      </c>
      <c r="L7" s="13"/>
      <c r="M7" s="13"/>
      <c r="N7" s="13"/>
      <c r="O7" s="267" t="s">
        <v>14</v>
      </c>
      <c r="P7" s="332" t="s">
        <v>15</v>
      </c>
      <c r="Q7" s="334"/>
      <c r="R7" s="334"/>
      <c r="S7" s="334"/>
      <c r="T7" s="333"/>
      <c r="U7" s="345" t="s">
        <v>16</v>
      </c>
      <c r="V7" s="345"/>
      <c r="W7" s="266" t="s">
        <v>17</v>
      </c>
      <c r="X7" s="332" t="s">
        <v>18</v>
      </c>
      <c r="Y7" s="333"/>
      <c r="Z7" s="332" t="s">
        <v>19</v>
      </c>
      <c r="AA7" s="333"/>
      <c r="AB7" s="332" t="s">
        <v>20</v>
      </c>
      <c r="AC7" s="333"/>
      <c r="AD7" s="332" t="s">
        <v>21</v>
      </c>
      <c r="AE7" s="333"/>
      <c r="AF7" s="266" t="s">
        <v>22</v>
      </c>
      <c r="AG7" s="266" t="s">
        <v>23</v>
      </c>
      <c r="AH7" s="266" t="s">
        <v>24</v>
      </c>
      <c r="AI7" s="266" t="s">
        <v>25</v>
      </c>
      <c r="AJ7" s="332" t="s">
        <v>26</v>
      </c>
      <c r="AK7" s="334"/>
      <c r="AL7" s="334"/>
      <c r="AM7" s="334"/>
      <c r="AN7" s="333"/>
      <c r="AO7" s="332" t="s">
        <v>27</v>
      </c>
      <c r="AP7" s="334"/>
      <c r="AQ7" s="333"/>
      <c r="AR7" s="266" t="s">
        <v>28</v>
      </c>
      <c r="AS7" s="28"/>
      <c r="AT7" s="13"/>
      <c r="AU7" s="13"/>
      <c r="AV7" s="13"/>
      <c r="AW7" s="13"/>
      <c r="AX7" s="13"/>
      <c r="AY7" s="13"/>
    </row>
    <row r="8" spans="2:51" x14ac:dyDescent="0.25">
      <c r="B8" s="335">
        <v>42235</v>
      </c>
      <c r="C8" s="336"/>
      <c r="D8" s="337" t="s">
        <v>29</v>
      </c>
      <c r="E8" s="338"/>
      <c r="F8" s="338"/>
      <c r="G8" s="339"/>
      <c r="H8" s="29"/>
      <c r="I8" s="337" t="s">
        <v>29</v>
      </c>
      <c r="J8" s="338"/>
      <c r="K8" s="339"/>
      <c r="L8" s="30"/>
      <c r="M8" s="30"/>
      <c r="N8" s="30"/>
      <c r="O8" s="29" t="s">
        <v>30</v>
      </c>
      <c r="P8" s="29" t="s">
        <v>30</v>
      </c>
      <c r="Q8" s="29" t="s">
        <v>31</v>
      </c>
      <c r="R8" s="29" t="s">
        <v>31</v>
      </c>
      <c r="S8" s="29" t="s">
        <v>30</v>
      </c>
      <c r="T8" s="29" t="s">
        <v>32</v>
      </c>
      <c r="U8" s="340" t="s">
        <v>33</v>
      </c>
      <c r="V8" s="340"/>
      <c r="W8" s="31" t="s">
        <v>133</v>
      </c>
      <c r="X8" s="341">
        <v>0</v>
      </c>
      <c r="Y8" s="342"/>
      <c r="Z8" s="343" t="s">
        <v>35</v>
      </c>
      <c r="AA8" s="344"/>
      <c r="AB8" s="341">
        <v>1185</v>
      </c>
      <c r="AC8" s="342"/>
      <c r="AD8" s="346">
        <v>800</v>
      </c>
      <c r="AE8" s="347"/>
      <c r="AF8" s="29"/>
      <c r="AG8" s="31">
        <f>AG34-AG10</f>
        <v>27048</v>
      </c>
      <c r="AH8" s="32"/>
      <c r="AI8" s="32"/>
      <c r="AJ8" s="29" t="s">
        <v>36</v>
      </c>
      <c r="AK8" s="29" t="s">
        <v>36</v>
      </c>
      <c r="AL8" s="29" t="s">
        <v>36</v>
      </c>
      <c r="AM8" s="29" t="s">
        <v>36</v>
      </c>
      <c r="AN8" s="29" t="s">
        <v>36</v>
      </c>
      <c r="AO8" s="29" t="s">
        <v>36</v>
      </c>
      <c r="AP8" s="29" t="s">
        <v>31</v>
      </c>
      <c r="AQ8" s="29" t="s">
        <v>31</v>
      </c>
      <c r="AR8" s="29" t="s">
        <v>37</v>
      </c>
      <c r="AS8" s="28"/>
      <c r="AV8" s="33" t="s">
        <v>38</v>
      </c>
    </row>
    <row r="9" spans="2:51" ht="60" x14ac:dyDescent="0.25">
      <c r="B9" s="348" t="s">
        <v>39</v>
      </c>
      <c r="C9" s="348"/>
      <c r="D9" s="349" t="s">
        <v>40</v>
      </c>
      <c r="E9" s="350"/>
      <c r="F9" s="351" t="s">
        <v>41</v>
      </c>
      <c r="G9" s="350"/>
      <c r="H9" s="352" t="s">
        <v>42</v>
      </c>
      <c r="I9" s="348" t="s">
        <v>43</v>
      </c>
      <c r="J9" s="348"/>
      <c r="K9" s="348"/>
      <c r="L9" s="266" t="s">
        <v>44</v>
      </c>
      <c r="M9" s="345" t="s">
        <v>45</v>
      </c>
      <c r="N9" s="34" t="s">
        <v>46</v>
      </c>
      <c r="O9" s="353" t="s">
        <v>47</v>
      </c>
      <c r="P9" s="353" t="s">
        <v>48</v>
      </c>
      <c r="Q9" s="35" t="s">
        <v>49</v>
      </c>
      <c r="R9" s="360" t="s">
        <v>50</v>
      </c>
      <c r="S9" s="361"/>
      <c r="T9" s="362"/>
      <c r="U9" s="264" t="s">
        <v>51</v>
      </c>
      <c r="V9" s="264" t="s">
        <v>52</v>
      </c>
      <c r="W9" s="348" t="s">
        <v>53</v>
      </c>
      <c r="X9" s="366" t="s">
        <v>54</v>
      </c>
      <c r="Y9" s="367"/>
      <c r="Z9" s="367"/>
      <c r="AA9" s="367"/>
      <c r="AB9" s="367"/>
      <c r="AC9" s="367"/>
      <c r="AD9" s="367"/>
      <c r="AE9" s="368"/>
      <c r="AF9" s="262" t="s">
        <v>55</v>
      </c>
      <c r="AG9" s="262" t="s">
        <v>56</v>
      </c>
      <c r="AH9" s="355" t="s">
        <v>57</v>
      </c>
      <c r="AI9" s="369" t="s">
        <v>58</v>
      </c>
      <c r="AJ9" s="264" t="s">
        <v>59</v>
      </c>
      <c r="AK9" s="264" t="s">
        <v>60</v>
      </c>
      <c r="AL9" s="264" t="s">
        <v>61</v>
      </c>
      <c r="AM9" s="264" t="s">
        <v>62</v>
      </c>
      <c r="AN9" s="264" t="s">
        <v>63</v>
      </c>
      <c r="AO9" s="264" t="s">
        <v>64</v>
      </c>
      <c r="AP9" s="264" t="s">
        <v>65</v>
      </c>
      <c r="AQ9" s="353" t="s">
        <v>66</v>
      </c>
      <c r="AR9" s="264" t="s">
        <v>67</v>
      </c>
      <c r="AS9" s="355" t="s">
        <v>68</v>
      </c>
      <c r="AV9" s="36" t="s">
        <v>69</v>
      </c>
      <c r="AW9" s="36" t="s">
        <v>70</v>
      </c>
      <c r="AY9" s="37" t="s">
        <v>71</v>
      </c>
    </row>
    <row r="10" spans="2:51" x14ac:dyDescent="0.25">
      <c r="B10" s="264" t="s">
        <v>72</v>
      </c>
      <c r="C10" s="264" t="s">
        <v>73</v>
      </c>
      <c r="D10" s="264" t="s">
        <v>74</v>
      </c>
      <c r="E10" s="264" t="s">
        <v>75</v>
      </c>
      <c r="F10" s="264" t="s">
        <v>74</v>
      </c>
      <c r="G10" s="264" t="s">
        <v>75</v>
      </c>
      <c r="H10" s="352"/>
      <c r="I10" s="264" t="s">
        <v>75</v>
      </c>
      <c r="J10" s="264" t="s">
        <v>75</v>
      </c>
      <c r="K10" s="264" t="s">
        <v>75</v>
      </c>
      <c r="L10" s="29" t="s">
        <v>29</v>
      </c>
      <c r="M10" s="345"/>
      <c r="N10" s="29" t="s">
        <v>29</v>
      </c>
      <c r="O10" s="354"/>
      <c r="P10" s="354"/>
      <c r="Q10" s="2">
        <f>'AUG 18'!Q34:Q34</f>
        <v>48245844</v>
      </c>
      <c r="R10" s="363"/>
      <c r="S10" s="364"/>
      <c r="T10" s="365"/>
      <c r="U10" s="264" t="s">
        <v>75</v>
      </c>
      <c r="V10" s="264" t="s">
        <v>75</v>
      </c>
      <c r="W10" s="348"/>
      <c r="X10" s="38" t="s">
        <v>76</v>
      </c>
      <c r="Y10" s="38" t="s">
        <v>77</v>
      </c>
      <c r="Z10" s="38" t="s">
        <v>78</v>
      </c>
      <c r="AA10" s="38" t="s">
        <v>79</v>
      </c>
      <c r="AB10" s="38" t="s">
        <v>80</v>
      </c>
      <c r="AC10" s="38" t="s">
        <v>81</v>
      </c>
      <c r="AD10" s="38" t="s">
        <v>82</v>
      </c>
      <c r="AE10" s="38" t="s">
        <v>83</v>
      </c>
      <c r="AF10" s="39"/>
      <c r="AG10" s="2">
        <f>'AUG 18'!AG34:AG34</f>
        <v>39621476</v>
      </c>
      <c r="AH10" s="355"/>
      <c r="AI10" s="370"/>
      <c r="AJ10" s="264" t="s">
        <v>84</v>
      </c>
      <c r="AK10" s="264" t="s">
        <v>84</v>
      </c>
      <c r="AL10" s="264" t="s">
        <v>84</v>
      </c>
      <c r="AM10" s="264" t="s">
        <v>84</v>
      </c>
      <c r="AN10" s="264" t="s">
        <v>84</v>
      </c>
      <c r="AO10" s="264" t="s">
        <v>84</v>
      </c>
      <c r="AP10" s="2">
        <f>'AUG 18'!AP34:AP34</f>
        <v>8981600</v>
      </c>
      <c r="AQ10" s="354"/>
      <c r="AR10" s="265" t="s">
        <v>85</v>
      </c>
      <c r="AS10" s="355"/>
      <c r="AV10" s="40" t="s">
        <v>86</v>
      </c>
      <c r="AW10" s="40" t="s">
        <v>87</v>
      </c>
      <c r="AY10" s="84" t="s">
        <v>126</v>
      </c>
    </row>
    <row r="11" spans="2:51" x14ac:dyDescent="0.25">
      <c r="B11" s="41">
        <v>2</v>
      </c>
      <c r="C11" s="41">
        <v>4.1666666666666664E-2</v>
      </c>
      <c r="D11" s="123">
        <v>11</v>
      </c>
      <c r="E11" s="42">
        <f>D11/1.42</f>
        <v>7.746478873239437</v>
      </c>
      <c r="F11" s="110">
        <v>66</v>
      </c>
      <c r="G11" s="42">
        <f>F11/1.42</f>
        <v>46.478873239436624</v>
      </c>
      <c r="H11" s="43" t="s">
        <v>88</v>
      </c>
      <c r="I11" s="43">
        <f>J11-(2/1.42)</f>
        <v>41.549295774647888</v>
      </c>
      <c r="J11" s="44">
        <f>(F11-5)/1.42</f>
        <v>42.95774647887324</v>
      </c>
      <c r="K11" s="43">
        <f>J11+(6/1.42)</f>
        <v>47.183098591549296</v>
      </c>
      <c r="L11" s="45">
        <v>14</v>
      </c>
      <c r="M11" s="46" t="s">
        <v>89</v>
      </c>
      <c r="N11" s="46">
        <v>11.4</v>
      </c>
      <c r="O11" s="124">
        <v>129</v>
      </c>
      <c r="P11" s="124">
        <v>91</v>
      </c>
      <c r="Q11" s="124">
        <v>48249448</v>
      </c>
      <c r="R11" s="47">
        <f>IF(ISBLANK(Q11),"-",Q11-Q10)</f>
        <v>3604</v>
      </c>
      <c r="S11" s="48">
        <f>R11*24/1000</f>
        <v>86.495999999999995</v>
      </c>
      <c r="T11" s="48">
        <f>R11/1000</f>
        <v>3.6040000000000001</v>
      </c>
      <c r="U11" s="125">
        <v>5.8</v>
      </c>
      <c r="V11" s="125">
        <f t="shared" ref="V11:V34" si="0">U11</f>
        <v>5.8</v>
      </c>
      <c r="W11" s="126" t="s">
        <v>125</v>
      </c>
      <c r="X11" s="128">
        <v>0</v>
      </c>
      <c r="Y11" s="128">
        <v>0</v>
      </c>
      <c r="Z11" s="128">
        <v>1097</v>
      </c>
      <c r="AA11" s="128">
        <v>0</v>
      </c>
      <c r="AB11" s="128">
        <v>1086</v>
      </c>
      <c r="AC11" s="49" t="s">
        <v>90</v>
      </c>
      <c r="AD11" s="49" t="s">
        <v>90</v>
      </c>
      <c r="AE11" s="49" t="s">
        <v>90</v>
      </c>
      <c r="AF11" s="127" t="s">
        <v>90</v>
      </c>
      <c r="AG11" s="127">
        <v>39622160</v>
      </c>
      <c r="AH11" s="50">
        <f>IF(ISBLANK(AG11),"-",AG11-AG10)</f>
        <v>684</v>
      </c>
      <c r="AI11" s="51">
        <f>AH11/T11</f>
        <v>189.78912319644837</v>
      </c>
      <c r="AJ11" s="108">
        <v>0</v>
      </c>
      <c r="AK11" s="108">
        <v>0</v>
      </c>
      <c r="AL11" s="108">
        <v>1</v>
      </c>
      <c r="AM11" s="108">
        <v>0</v>
      </c>
      <c r="AN11" s="108">
        <v>1</v>
      </c>
      <c r="AO11" s="108">
        <v>0.45</v>
      </c>
      <c r="AP11" s="128">
        <v>8983141</v>
      </c>
      <c r="AQ11" s="128">
        <f t="shared" ref="AQ11:AQ34" si="1">AP11-AP10</f>
        <v>1541</v>
      </c>
      <c r="AR11" s="52"/>
      <c r="AS11" s="53" t="s">
        <v>113</v>
      </c>
      <c r="AV11" s="40" t="s">
        <v>88</v>
      </c>
      <c r="AW11" s="40" t="s">
        <v>91</v>
      </c>
      <c r="AY11" s="84" t="s">
        <v>131</v>
      </c>
    </row>
    <row r="12" spans="2:51" x14ac:dyDescent="0.25">
      <c r="B12" s="41">
        <v>2.0416666666666701</v>
      </c>
      <c r="C12" s="41">
        <v>8.3333333333333329E-2</v>
      </c>
      <c r="D12" s="123">
        <v>12</v>
      </c>
      <c r="E12" s="42">
        <f t="shared" ref="E12:E34" si="2">D12/1.42</f>
        <v>8.4507042253521139</v>
      </c>
      <c r="F12" s="110">
        <v>66</v>
      </c>
      <c r="G12" s="42">
        <f t="shared" ref="G12:G34" si="3">F12/1.42</f>
        <v>46.478873239436624</v>
      </c>
      <c r="H12" s="43" t="s">
        <v>88</v>
      </c>
      <c r="I12" s="43">
        <f t="shared" ref="I12:I34" si="4">J12-(2/1.42)</f>
        <v>41.549295774647888</v>
      </c>
      <c r="J12" s="44">
        <f>(F12-5)/1.42</f>
        <v>42.95774647887324</v>
      </c>
      <c r="K12" s="43">
        <f>J12+(6/1.42)</f>
        <v>47.183098591549296</v>
      </c>
      <c r="L12" s="45">
        <v>14</v>
      </c>
      <c r="M12" s="46" t="s">
        <v>89</v>
      </c>
      <c r="N12" s="46">
        <v>11.2</v>
      </c>
      <c r="O12" s="124">
        <v>125</v>
      </c>
      <c r="P12" s="124">
        <v>86</v>
      </c>
      <c r="Q12" s="124">
        <v>48253156</v>
      </c>
      <c r="R12" s="47">
        <f t="shared" ref="R12:R34" si="5">IF(ISBLANK(Q12),"-",Q12-Q11)</f>
        <v>3708</v>
      </c>
      <c r="S12" s="48">
        <f t="shared" ref="S12:S34" si="6">R12*24/1000</f>
        <v>88.992000000000004</v>
      </c>
      <c r="T12" s="48">
        <f t="shared" ref="T12:T34" si="7">R12/1000</f>
        <v>3.7080000000000002</v>
      </c>
      <c r="U12" s="125">
        <v>7.4</v>
      </c>
      <c r="V12" s="125">
        <f t="shared" si="0"/>
        <v>7.4</v>
      </c>
      <c r="W12" s="126" t="s">
        <v>125</v>
      </c>
      <c r="X12" s="128">
        <v>0</v>
      </c>
      <c r="Y12" s="128">
        <v>0</v>
      </c>
      <c r="Z12" s="128">
        <v>1057</v>
      </c>
      <c r="AA12" s="128">
        <v>0</v>
      </c>
      <c r="AB12" s="128">
        <v>1066</v>
      </c>
      <c r="AC12" s="49" t="s">
        <v>90</v>
      </c>
      <c r="AD12" s="49" t="s">
        <v>90</v>
      </c>
      <c r="AE12" s="49" t="s">
        <v>90</v>
      </c>
      <c r="AF12" s="127" t="s">
        <v>90</v>
      </c>
      <c r="AG12" s="127">
        <v>39622852</v>
      </c>
      <c r="AH12" s="50">
        <f>IF(ISBLANK(AG12),"-",AG12-AG11)</f>
        <v>692</v>
      </c>
      <c r="AI12" s="51">
        <f t="shared" ref="AI12:AI34" si="8">AH12/T12</f>
        <v>186.6235167206041</v>
      </c>
      <c r="AJ12" s="108">
        <v>0</v>
      </c>
      <c r="AK12" s="108">
        <v>0</v>
      </c>
      <c r="AL12" s="108">
        <v>1</v>
      </c>
      <c r="AM12" s="108">
        <v>0</v>
      </c>
      <c r="AN12" s="108">
        <v>1</v>
      </c>
      <c r="AO12" s="108">
        <v>0.45</v>
      </c>
      <c r="AP12" s="128">
        <v>8984729</v>
      </c>
      <c r="AQ12" s="128">
        <f t="shared" si="1"/>
        <v>1588</v>
      </c>
      <c r="AR12" s="54">
        <v>1.1000000000000001</v>
      </c>
      <c r="AS12" s="53" t="s">
        <v>113</v>
      </c>
      <c r="AV12" s="40" t="s">
        <v>92</v>
      </c>
      <c r="AW12" s="40" t="s">
        <v>93</v>
      </c>
      <c r="AY12" s="84" t="s">
        <v>132</v>
      </c>
    </row>
    <row r="13" spans="2:51" x14ac:dyDescent="0.25">
      <c r="B13" s="41">
        <v>2.0833333333333299</v>
      </c>
      <c r="C13" s="41">
        <v>0.125</v>
      </c>
      <c r="D13" s="123">
        <v>14</v>
      </c>
      <c r="E13" s="42">
        <f t="shared" si="2"/>
        <v>9.8591549295774659</v>
      </c>
      <c r="F13" s="110">
        <v>66</v>
      </c>
      <c r="G13" s="42">
        <f t="shared" si="3"/>
        <v>46.478873239436624</v>
      </c>
      <c r="H13" s="43" t="s">
        <v>88</v>
      </c>
      <c r="I13" s="43">
        <f t="shared" si="4"/>
        <v>41.549295774647888</v>
      </c>
      <c r="J13" s="44">
        <f>(F13-5)/1.42</f>
        <v>42.95774647887324</v>
      </c>
      <c r="K13" s="43">
        <f>J13+(6/1.42)</f>
        <v>47.183098591549296</v>
      </c>
      <c r="L13" s="45">
        <v>14</v>
      </c>
      <c r="M13" s="46" t="s">
        <v>89</v>
      </c>
      <c r="N13" s="46">
        <v>11.2</v>
      </c>
      <c r="O13" s="124">
        <v>124</v>
      </c>
      <c r="P13" s="124">
        <v>87</v>
      </c>
      <c r="Q13" s="124">
        <v>48256597</v>
      </c>
      <c r="R13" s="47">
        <f t="shared" si="5"/>
        <v>3441</v>
      </c>
      <c r="S13" s="48">
        <f t="shared" si="6"/>
        <v>82.584000000000003</v>
      </c>
      <c r="T13" s="48">
        <f t="shared" si="7"/>
        <v>3.4409999999999998</v>
      </c>
      <c r="U13" s="125">
        <v>9</v>
      </c>
      <c r="V13" s="125">
        <f t="shared" si="0"/>
        <v>9</v>
      </c>
      <c r="W13" s="126" t="s">
        <v>125</v>
      </c>
      <c r="X13" s="128">
        <v>0</v>
      </c>
      <c r="Y13" s="128">
        <v>0</v>
      </c>
      <c r="Z13" s="128">
        <v>1056</v>
      </c>
      <c r="AA13" s="128">
        <v>0</v>
      </c>
      <c r="AB13" s="128">
        <v>1065</v>
      </c>
      <c r="AC13" s="49" t="s">
        <v>90</v>
      </c>
      <c r="AD13" s="49" t="s">
        <v>90</v>
      </c>
      <c r="AE13" s="49" t="s">
        <v>90</v>
      </c>
      <c r="AF13" s="127" t="s">
        <v>90</v>
      </c>
      <c r="AG13" s="127">
        <v>39623468</v>
      </c>
      <c r="AH13" s="50">
        <f>IF(ISBLANK(AG13),"-",AG13-AG12)</f>
        <v>616</v>
      </c>
      <c r="AI13" s="51">
        <f t="shared" si="8"/>
        <v>179.0177274048242</v>
      </c>
      <c r="AJ13" s="108">
        <v>0</v>
      </c>
      <c r="AK13" s="108">
        <v>0</v>
      </c>
      <c r="AL13" s="108">
        <v>1</v>
      </c>
      <c r="AM13" s="108">
        <v>0</v>
      </c>
      <c r="AN13" s="108">
        <v>1</v>
      </c>
      <c r="AO13" s="108">
        <v>0.45</v>
      </c>
      <c r="AP13" s="128">
        <v>8986191</v>
      </c>
      <c r="AQ13" s="128">
        <f t="shared" si="1"/>
        <v>1462</v>
      </c>
      <c r="AR13" s="52"/>
      <c r="AS13" s="53" t="s">
        <v>113</v>
      </c>
      <c r="AV13" s="40" t="s">
        <v>94</v>
      </c>
      <c r="AW13" s="40" t="s">
        <v>95</v>
      </c>
      <c r="AY13" s="84" t="s">
        <v>129</v>
      </c>
    </row>
    <row r="14" spans="2:51" x14ac:dyDescent="0.25">
      <c r="B14" s="41">
        <v>2.125</v>
      </c>
      <c r="C14" s="41">
        <v>0.16666666666666699</v>
      </c>
      <c r="D14" s="123">
        <v>20</v>
      </c>
      <c r="E14" s="42">
        <f t="shared" si="2"/>
        <v>14.084507042253522</v>
      </c>
      <c r="F14" s="110">
        <v>66</v>
      </c>
      <c r="G14" s="42">
        <f t="shared" si="3"/>
        <v>46.478873239436624</v>
      </c>
      <c r="H14" s="43" t="s">
        <v>88</v>
      </c>
      <c r="I14" s="43">
        <f t="shared" si="4"/>
        <v>41.549295774647888</v>
      </c>
      <c r="J14" s="44">
        <f>(F14-5)/1.42</f>
        <v>42.95774647887324</v>
      </c>
      <c r="K14" s="43">
        <f>J14+(6/1.42)</f>
        <v>47.183098591549296</v>
      </c>
      <c r="L14" s="45">
        <v>14</v>
      </c>
      <c r="M14" s="46" t="s">
        <v>89</v>
      </c>
      <c r="N14" s="46">
        <v>12.8</v>
      </c>
      <c r="O14" s="124">
        <v>94</v>
      </c>
      <c r="P14" s="124">
        <v>90</v>
      </c>
      <c r="Q14" s="124">
        <v>48260205</v>
      </c>
      <c r="R14" s="47">
        <f t="shared" si="5"/>
        <v>3608</v>
      </c>
      <c r="S14" s="48">
        <f t="shared" si="6"/>
        <v>86.591999999999999</v>
      </c>
      <c r="T14" s="48">
        <f t="shared" si="7"/>
        <v>3.6080000000000001</v>
      </c>
      <c r="U14" s="125">
        <v>9.5</v>
      </c>
      <c r="V14" s="125">
        <f t="shared" si="0"/>
        <v>9.5</v>
      </c>
      <c r="W14" s="126" t="s">
        <v>125</v>
      </c>
      <c r="X14" s="128">
        <v>0</v>
      </c>
      <c r="Y14" s="128">
        <v>0</v>
      </c>
      <c r="Z14" s="128">
        <v>1057</v>
      </c>
      <c r="AA14" s="128">
        <v>0</v>
      </c>
      <c r="AB14" s="128">
        <v>1065</v>
      </c>
      <c r="AC14" s="49" t="s">
        <v>90</v>
      </c>
      <c r="AD14" s="49" t="s">
        <v>90</v>
      </c>
      <c r="AE14" s="49" t="s">
        <v>90</v>
      </c>
      <c r="AF14" s="127" t="s">
        <v>90</v>
      </c>
      <c r="AG14" s="127">
        <v>39624108</v>
      </c>
      <c r="AH14" s="50">
        <f t="shared" ref="AH14:AH34" si="9">IF(ISBLANK(AG14),"-",AG14-AG13)</f>
        <v>640</v>
      </c>
      <c r="AI14" s="51">
        <f t="shared" si="8"/>
        <v>177.38359201773835</v>
      </c>
      <c r="AJ14" s="108">
        <v>0</v>
      </c>
      <c r="AK14" s="108">
        <v>0</v>
      </c>
      <c r="AL14" s="108">
        <v>1</v>
      </c>
      <c r="AM14" s="108">
        <v>0</v>
      </c>
      <c r="AN14" s="108">
        <v>1</v>
      </c>
      <c r="AO14" s="108">
        <v>0.45</v>
      </c>
      <c r="AP14" s="128">
        <v>8987493</v>
      </c>
      <c r="AQ14" s="128">
        <f t="shared" si="1"/>
        <v>1302</v>
      </c>
      <c r="AR14" s="52"/>
      <c r="AS14" s="53" t="s">
        <v>113</v>
      </c>
      <c r="AT14" s="55"/>
      <c r="AV14" s="40" t="s">
        <v>96</v>
      </c>
      <c r="AW14" s="40" t="s">
        <v>97</v>
      </c>
    </row>
    <row r="15" spans="2:51" x14ac:dyDescent="0.25">
      <c r="B15" s="41">
        <v>2.1666666666666701</v>
      </c>
      <c r="C15" s="41">
        <v>0.20833333333333301</v>
      </c>
      <c r="D15" s="123">
        <v>19</v>
      </c>
      <c r="E15" s="42">
        <f t="shared" si="2"/>
        <v>13.380281690140846</v>
      </c>
      <c r="F15" s="110">
        <v>66</v>
      </c>
      <c r="G15" s="42">
        <f t="shared" si="3"/>
        <v>46.478873239436624</v>
      </c>
      <c r="H15" s="43" t="s">
        <v>88</v>
      </c>
      <c r="I15" s="43">
        <f t="shared" si="4"/>
        <v>41.549295774647888</v>
      </c>
      <c r="J15" s="44">
        <f>(F15-5)/1.42</f>
        <v>42.95774647887324</v>
      </c>
      <c r="K15" s="43">
        <f>J15+(6/1.42)</f>
        <v>47.183098591549296</v>
      </c>
      <c r="L15" s="45">
        <v>18</v>
      </c>
      <c r="M15" s="46" t="s">
        <v>89</v>
      </c>
      <c r="N15" s="46">
        <v>13.1</v>
      </c>
      <c r="O15" s="124">
        <v>108</v>
      </c>
      <c r="P15" s="124">
        <v>105</v>
      </c>
      <c r="Q15" s="124">
        <v>48264333</v>
      </c>
      <c r="R15" s="47">
        <f t="shared" si="5"/>
        <v>4128</v>
      </c>
      <c r="S15" s="48">
        <f t="shared" si="6"/>
        <v>99.072000000000003</v>
      </c>
      <c r="T15" s="48">
        <f t="shared" si="7"/>
        <v>4.1280000000000001</v>
      </c>
      <c r="U15" s="125">
        <v>9.5</v>
      </c>
      <c r="V15" s="125">
        <f t="shared" si="0"/>
        <v>9.5</v>
      </c>
      <c r="W15" s="126" t="s">
        <v>125</v>
      </c>
      <c r="X15" s="128">
        <v>0</v>
      </c>
      <c r="Y15" s="128">
        <v>0</v>
      </c>
      <c r="Z15" s="128">
        <v>1057</v>
      </c>
      <c r="AA15" s="128">
        <v>0</v>
      </c>
      <c r="AB15" s="128">
        <v>1116</v>
      </c>
      <c r="AC15" s="49" t="s">
        <v>90</v>
      </c>
      <c r="AD15" s="49" t="s">
        <v>90</v>
      </c>
      <c r="AE15" s="49" t="s">
        <v>90</v>
      </c>
      <c r="AF15" s="127" t="s">
        <v>90</v>
      </c>
      <c r="AG15" s="127">
        <v>39624780</v>
      </c>
      <c r="AH15" s="50">
        <f t="shared" si="9"/>
        <v>672</v>
      </c>
      <c r="AI15" s="51">
        <f t="shared" si="8"/>
        <v>162.7906976744186</v>
      </c>
      <c r="AJ15" s="108">
        <v>0</v>
      </c>
      <c r="AK15" s="108">
        <v>0</v>
      </c>
      <c r="AL15" s="108">
        <v>1</v>
      </c>
      <c r="AM15" s="108">
        <v>0</v>
      </c>
      <c r="AN15" s="108">
        <v>1</v>
      </c>
      <c r="AO15" s="108">
        <v>0</v>
      </c>
      <c r="AP15" s="128">
        <v>8987493</v>
      </c>
      <c r="AQ15" s="128">
        <f t="shared" si="1"/>
        <v>0</v>
      </c>
      <c r="AR15" s="52"/>
      <c r="AS15" s="53" t="s">
        <v>113</v>
      </c>
      <c r="AV15" s="40" t="s">
        <v>98</v>
      </c>
      <c r="AW15" s="40" t="s">
        <v>99</v>
      </c>
      <c r="AY15" s="107"/>
    </row>
    <row r="16" spans="2:51" x14ac:dyDescent="0.25">
      <c r="B16" s="41">
        <v>2.2083333333333299</v>
      </c>
      <c r="C16" s="41">
        <v>0.25</v>
      </c>
      <c r="D16" s="123">
        <v>13</v>
      </c>
      <c r="E16" s="42">
        <f t="shared" si="2"/>
        <v>9.1549295774647899</v>
      </c>
      <c r="F16" s="110">
        <v>75</v>
      </c>
      <c r="G16" s="42">
        <f t="shared" si="3"/>
        <v>52.816901408450704</v>
      </c>
      <c r="H16" s="43" t="s">
        <v>88</v>
      </c>
      <c r="I16" s="43">
        <f t="shared" si="4"/>
        <v>51.408450704225352</v>
      </c>
      <c r="J16" s="44">
        <f t="shared" ref="J16:J25" si="10">F16/1.42</f>
        <v>52.816901408450704</v>
      </c>
      <c r="K16" s="43">
        <f>J16+1.42</f>
        <v>54.236901408450706</v>
      </c>
      <c r="L16" s="45">
        <v>19</v>
      </c>
      <c r="M16" s="46" t="s">
        <v>100</v>
      </c>
      <c r="N16" s="46">
        <v>13.1</v>
      </c>
      <c r="O16" s="124">
        <v>123</v>
      </c>
      <c r="P16" s="124">
        <v>124</v>
      </c>
      <c r="Q16" s="124">
        <v>48269295</v>
      </c>
      <c r="R16" s="47">
        <f t="shared" si="5"/>
        <v>4962</v>
      </c>
      <c r="S16" s="48">
        <f t="shared" si="6"/>
        <v>119.08799999999999</v>
      </c>
      <c r="T16" s="48">
        <f t="shared" si="7"/>
        <v>4.9619999999999997</v>
      </c>
      <c r="U16" s="125">
        <v>9.5</v>
      </c>
      <c r="V16" s="125">
        <f t="shared" si="0"/>
        <v>9.5</v>
      </c>
      <c r="W16" s="126" t="s">
        <v>125</v>
      </c>
      <c r="X16" s="128">
        <v>0</v>
      </c>
      <c r="Y16" s="128">
        <v>0</v>
      </c>
      <c r="Z16" s="128">
        <v>1188</v>
      </c>
      <c r="AA16" s="128">
        <v>0</v>
      </c>
      <c r="AB16" s="128">
        <v>1188</v>
      </c>
      <c r="AC16" s="49" t="s">
        <v>90</v>
      </c>
      <c r="AD16" s="49" t="s">
        <v>90</v>
      </c>
      <c r="AE16" s="49" t="s">
        <v>90</v>
      </c>
      <c r="AF16" s="127" t="s">
        <v>90</v>
      </c>
      <c r="AG16" s="127">
        <v>39625716</v>
      </c>
      <c r="AH16" s="50">
        <f t="shared" si="9"/>
        <v>936</v>
      </c>
      <c r="AI16" s="51">
        <f t="shared" si="8"/>
        <v>188.63361547763</v>
      </c>
      <c r="AJ16" s="108">
        <v>0</v>
      </c>
      <c r="AK16" s="108">
        <v>0</v>
      </c>
      <c r="AL16" s="108">
        <v>1</v>
      </c>
      <c r="AM16" s="108">
        <v>0</v>
      </c>
      <c r="AN16" s="108">
        <v>1</v>
      </c>
      <c r="AO16" s="108">
        <v>0</v>
      </c>
      <c r="AP16" s="128">
        <v>8987493</v>
      </c>
      <c r="AQ16" s="128">
        <f t="shared" si="1"/>
        <v>0</v>
      </c>
      <c r="AR16" s="54">
        <v>0.96</v>
      </c>
      <c r="AS16" s="53" t="s">
        <v>101</v>
      </c>
      <c r="AV16" s="40" t="s">
        <v>102</v>
      </c>
      <c r="AW16" s="40" t="s">
        <v>103</v>
      </c>
      <c r="AY16" s="107"/>
    </row>
    <row r="17" spans="1:51" x14ac:dyDescent="0.25">
      <c r="B17" s="41">
        <v>2.25</v>
      </c>
      <c r="C17" s="41">
        <v>0.29166666666666702</v>
      </c>
      <c r="D17" s="123">
        <v>9</v>
      </c>
      <c r="E17" s="42">
        <f t="shared" si="2"/>
        <v>6.3380281690140849</v>
      </c>
      <c r="F17" s="110">
        <v>83</v>
      </c>
      <c r="G17" s="42">
        <f t="shared" si="3"/>
        <v>58.450704225352112</v>
      </c>
      <c r="H17" s="43" t="s">
        <v>88</v>
      </c>
      <c r="I17" s="43">
        <f t="shared" si="4"/>
        <v>57.04225352112676</v>
      </c>
      <c r="J17" s="44">
        <f t="shared" si="10"/>
        <v>58.450704225352112</v>
      </c>
      <c r="K17" s="43">
        <f t="shared" ref="K17:K22" si="11">J17+1.42</f>
        <v>59.870704225352114</v>
      </c>
      <c r="L17" s="45">
        <v>19</v>
      </c>
      <c r="M17" s="46" t="s">
        <v>100</v>
      </c>
      <c r="N17" s="46">
        <v>16.7</v>
      </c>
      <c r="O17" s="124">
        <v>133</v>
      </c>
      <c r="P17" s="124">
        <v>145</v>
      </c>
      <c r="Q17" s="124">
        <v>48275337</v>
      </c>
      <c r="R17" s="47">
        <f t="shared" si="5"/>
        <v>6042</v>
      </c>
      <c r="S17" s="48">
        <f t="shared" si="6"/>
        <v>145.00800000000001</v>
      </c>
      <c r="T17" s="48">
        <f t="shared" si="7"/>
        <v>6.0419999999999998</v>
      </c>
      <c r="U17" s="125">
        <v>9.5</v>
      </c>
      <c r="V17" s="125">
        <f t="shared" si="0"/>
        <v>9.5</v>
      </c>
      <c r="W17" s="126" t="s">
        <v>133</v>
      </c>
      <c r="X17" s="128">
        <v>0</v>
      </c>
      <c r="Y17" s="128">
        <v>1057</v>
      </c>
      <c r="Z17" s="128">
        <v>1188</v>
      </c>
      <c r="AA17" s="128">
        <v>1185</v>
      </c>
      <c r="AB17" s="128">
        <v>1188</v>
      </c>
      <c r="AC17" s="49" t="s">
        <v>90</v>
      </c>
      <c r="AD17" s="49" t="s">
        <v>90</v>
      </c>
      <c r="AE17" s="49" t="s">
        <v>90</v>
      </c>
      <c r="AF17" s="127" t="s">
        <v>90</v>
      </c>
      <c r="AG17" s="127">
        <v>39627080</v>
      </c>
      <c r="AH17" s="50">
        <f t="shared" si="9"/>
        <v>1364</v>
      </c>
      <c r="AI17" s="51">
        <f t="shared" si="8"/>
        <v>225.75306190003312</v>
      </c>
      <c r="AJ17" s="108">
        <v>0</v>
      </c>
      <c r="AK17" s="108">
        <v>1</v>
      </c>
      <c r="AL17" s="108">
        <v>1</v>
      </c>
      <c r="AM17" s="108">
        <v>1</v>
      </c>
      <c r="AN17" s="108">
        <v>1</v>
      </c>
      <c r="AO17" s="108">
        <v>0</v>
      </c>
      <c r="AP17" s="128">
        <v>8987493</v>
      </c>
      <c r="AQ17" s="128">
        <f t="shared" si="1"/>
        <v>0</v>
      </c>
      <c r="AR17" s="52"/>
      <c r="AS17" s="53" t="s">
        <v>101</v>
      </c>
      <c r="AT17" s="55"/>
      <c r="AV17" s="40" t="s">
        <v>104</v>
      </c>
      <c r="AW17" s="40" t="s">
        <v>105</v>
      </c>
      <c r="AY17" s="111"/>
    </row>
    <row r="18" spans="1:51" x14ac:dyDescent="0.25">
      <c r="B18" s="41">
        <v>2.2916666666666701</v>
      </c>
      <c r="C18" s="41">
        <v>0.33333333333333298</v>
      </c>
      <c r="D18" s="123">
        <v>8</v>
      </c>
      <c r="E18" s="42">
        <f t="shared" si="2"/>
        <v>5.6338028169014089</v>
      </c>
      <c r="F18" s="110">
        <v>83</v>
      </c>
      <c r="G18" s="42">
        <f t="shared" si="3"/>
        <v>58.450704225352112</v>
      </c>
      <c r="H18" s="43" t="s">
        <v>88</v>
      </c>
      <c r="I18" s="43">
        <f t="shared" si="4"/>
        <v>57.04225352112676</v>
      </c>
      <c r="J18" s="44">
        <f t="shared" si="10"/>
        <v>58.450704225352112</v>
      </c>
      <c r="K18" s="43">
        <f t="shared" si="11"/>
        <v>59.870704225352114</v>
      </c>
      <c r="L18" s="45">
        <v>19</v>
      </c>
      <c r="M18" s="46" t="s">
        <v>100</v>
      </c>
      <c r="N18" s="46">
        <v>17.3</v>
      </c>
      <c r="O18" s="124">
        <v>130</v>
      </c>
      <c r="P18" s="124">
        <v>152</v>
      </c>
      <c r="Q18" s="124">
        <v>48281566</v>
      </c>
      <c r="R18" s="47">
        <f t="shared" si="5"/>
        <v>6229</v>
      </c>
      <c r="S18" s="48">
        <f t="shared" si="6"/>
        <v>149.49600000000001</v>
      </c>
      <c r="T18" s="48">
        <f t="shared" si="7"/>
        <v>6.2290000000000001</v>
      </c>
      <c r="U18" s="125">
        <v>9</v>
      </c>
      <c r="V18" s="125">
        <f t="shared" si="0"/>
        <v>9</v>
      </c>
      <c r="W18" s="126" t="s">
        <v>133</v>
      </c>
      <c r="X18" s="128">
        <v>0</v>
      </c>
      <c r="Y18" s="128">
        <v>1158</v>
      </c>
      <c r="Z18" s="128">
        <v>1188</v>
      </c>
      <c r="AA18" s="128">
        <v>1185</v>
      </c>
      <c r="AB18" s="128">
        <v>1188</v>
      </c>
      <c r="AC18" s="49" t="s">
        <v>90</v>
      </c>
      <c r="AD18" s="49" t="s">
        <v>90</v>
      </c>
      <c r="AE18" s="49" t="s">
        <v>90</v>
      </c>
      <c r="AF18" s="127" t="s">
        <v>90</v>
      </c>
      <c r="AG18" s="127">
        <v>39628496</v>
      </c>
      <c r="AH18" s="50">
        <f t="shared" si="9"/>
        <v>1416</v>
      </c>
      <c r="AI18" s="51">
        <f t="shared" si="8"/>
        <v>227.32380799486273</v>
      </c>
      <c r="AJ18" s="108">
        <v>0</v>
      </c>
      <c r="AK18" s="108">
        <v>1</v>
      </c>
      <c r="AL18" s="108">
        <v>1</v>
      </c>
      <c r="AM18" s="108">
        <v>1</v>
      </c>
      <c r="AN18" s="108">
        <v>1</v>
      </c>
      <c r="AO18" s="108">
        <v>0</v>
      </c>
      <c r="AP18" s="128">
        <v>8987493</v>
      </c>
      <c r="AQ18" s="128">
        <f t="shared" si="1"/>
        <v>0</v>
      </c>
      <c r="AR18" s="52"/>
      <c r="AS18" s="53" t="s">
        <v>101</v>
      </c>
      <c r="AV18" s="40" t="s">
        <v>106</v>
      </c>
      <c r="AW18" s="40" t="s">
        <v>107</v>
      </c>
      <c r="AY18" s="111"/>
    </row>
    <row r="19" spans="1:51" x14ac:dyDescent="0.25">
      <c r="B19" s="41">
        <v>2.3333333333333299</v>
      </c>
      <c r="C19" s="41">
        <v>0.375</v>
      </c>
      <c r="D19" s="123">
        <v>8</v>
      </c>
      <c r="E19" s="42">
        <f t="shared" si="2"/>
        <v>5.6338028169014089</v>
      </c>
      <c r="F19" s="110">
        <v>83</v>
      </c>
      <c r="G19" s="42">
        <f t="shared" si="3"/>
        <v>58.450704225352112</v>
      </c>
      <c r="H19" s="43" t="s">
        <v>88</v>
      </c>
      <c r="I19" s="43">
        <f t="shared" si="4"/>
        <v>57.04225352112676</v>
      </c>
      <c r="J19" s="44">
        <f t="shared" si="10"/>
        <v>58.450704225352112</v>
      </c>
      <c r="K19" s="43">
        <f t="shared" si="11"/>
        <v>59.870704225352114</v>
      </c>
      <c r="L19" s="45">
        <v>19</v>
      </c>
      <c r="M19" s="46" t="s">
        <v>100</v>
      </c>
      <c r="N19" s="46">
        <v>18.399999999999999</v>
      </c>
      <c r="O19" s="124">
        <v>131</v>
      </c>
      <c r="P19" s="124">
        <v>144</v>
      </c>
      <c r="Q19" s="124">
        <v>48287854</v>
      </c>
      <c r="R19" s="47">
        <f t="shared" si="5"/>
        <v>6288</v>
      </c>
      <c r="S19" s="48">
        <f t="shared" si="6"/>
        <v>150.91200000000001</v>
      </c>
      <c r="T19" s="48">
        <f t="shared" si="7"/>
        <v>6.2880000000000003</v>
      </c>
      <c r="U19" s="125">
        <v>8.1</v>
      </c>
      <c r="V19" s="125">
        <f t="shared" si="0"/>
        <v>8.1</v>
      </c>
      <c r="W19" s="126" t="s">
        <v>133</v>
      </c>
      <c r="X19" s="128">
        <v>0</v>
      </c>
      <c r="Y19" s="128">
        <v>1158</v>
      </c>
      <c r="Z19" s="128">
        <v>1188</v>
      </c>
      <c r="AA19" s="128">
        <v>1185</v>
      </c>
      <c r="AB19" s="128">
        <v>1188</v>
      </c>
      <c r="AC19" s="49" t="s">
        <v>90</v>
      </c>
      <c r="AD19" s="49" t="s">
        <v>90</v>
      </c>
      <c r="AE19" s="49" t="s">
        <v>90</v>
      </c>
      <c r="AF19" s="127" t="s">
        <v>90</v>
      </c>
      <c r="AG19" s="127">
        <v>39629932</v>
      </c>
      <c r="AH19" s="50">
        <f t="shared" si="9"/>
        <v>1436</v>
      </c>
      <c r="AI19" s="51">
        <f t="shared" si="8"/>
        <v>228.37150127226462</v>
      </c>
      <c r="AJ19" s="108">
        <v>0</v>
      </c>
      <c r="AK19" s="108">
        <v>1</v>
      </c>
      <c r="AL19" s="108">
        <v>1</v>
      </c>
      <c r="AM19" s="108">
        <v>1</v>
      </c>
      <c r="AN19" s="108">
        <v>1</v>
      </c>
      <c r="AO19" s="108">
        <v>0</v>
      </c>
      <c r="AP19" s="128">
        <v>8987493</v>
      </c>
      <c r="AQ19" s="128">
        <f t="shared" si="1"/>
        <v>0</v>
      </c>
      <c r="AR19" s="52"/>
      <c r="AS19" s="53" t="s">
        <v>101</v>
      </c>
      <c r="AV19" s="40" t="s">
        <v>108</v>
      </c>
      <c r="AW19" s="40" t="s">
        <v>109</v>
      </c>
      <c r="AY19" s="111"/>
    </row>
    <row r="20" spans="1:51" x14ac:dyDescent="0.25">
      <c r="B20" s="41">
        <v>2.375</v>
      </c>
      <c r="C20" s="41">
        <v>0.41666666666666669</v>
      </c>
      <c r="D20" s="123">
        <v>6</v>
      </c>
      <c r="E20" s="42">
        <f t="shared" si="2"/>
        <v>4.2253521126760569</v>
      </c>
      <c r="F20" s="110">
        <v>79</v>
      </c>
      <c r="G20" s="42">
        <f t="shared" si="3"/>
        <v>55.633802816901408</v>
      </c>
      <c r="H20" s="43" t="s">
        <v>88</v>
      </c>
      <c r="I20" s="43">
        <f t="shared" si="4"/>
        <v>54.225352112676056</v>
      </c>
      <c r="J20" s="44">
        <f t="shared" si="10"/>
        <v>55.633802816901408</v>
      </c>
      <c r="K20" s="43">
        <f t="shared" si="11"/>
        <v>57.05380281690141</v>
      </c>
      <c r="L20" s="45">
        <v>19</v>
      </c>
      <c r="M20" s="46" t="s">
        <v>100</v>
      </c>
      <c r="N20" s="46">
        <v>17.7</v>
      </c>
      <c r="O20" s="124">
        <v>127</v>
      </c>
      <c r="P20" s="124">
        <v>149</v>
      </c>
      <c r="Q20" s="124">
        <v>48294176</v>
      </c>
      <c r="R20" s="47">
        <f t="shared" si="5"/>
        <v>6322</v>
      </c>
      <c r="S20" s="48">
        <f t="shared" si="6"/>
        <v>151.72800000000001</v>
      </c>
      <c r="T20" s="48">
        <f t="shared" si="7"/>
        <v>6.3220000000000001</v>
      </c>
      <c r="U20" s="125">
        <v>6.7</v>
      </c>
      <c r="V20" s="125">
        <v>7</v>
      </c>
      <c r="W20" s="126" t="s">
        <v>133</v>
      </c>
      <c r="X20" s="128">
        <v>0</v>
      </c>
      <c r="Y20" s="128">
        <v>1188</v>
      </c>
      <c r="Z20" s="128">
        <v>1188</v>
      </c>
      <c r="AA20" s="128">
        <v>1185</v>
      </c>
      <c r="AB20" s="128">
        <v>1188</v>
      </c>
      <c r="AC20" s="49" t="s">
        <v>90</v>
      </c>
      <c r="AD20" s="49" t="s">
        <v>90</v>
      </c>
      <c r="AE20" s="49" t="s">
        <v>90</v>
      </c>
      <c r="AF20" s="127" t="s">
        <v>90</v>
      </c>
      <c r="AG20" s="127">
        <v>39631356</v>
      </c>
      <c r="AH20" s="50">
        <f t="shared" si="9"/>
        <v>1424</v>
      </c>
      <c r="AI20" s="51">
        <f t="shared" si="8"/>
        <v>225.24517557734893</v>
      </c>
      <c r="AJ20" s="108">
        <v>0</v>
      </c>
      <c r="AK20" s="108">
        <v>1</v>
      </c>
      <c r="AL20" s="108">
        <v>1</v>
      </c>
      <c r="AM20" s="108">
        <v>1</v>
      </c>
      <c r="AN20" s="108">
        <v>1</v>
      </c>
      <c r="AO20" s="108">
        <v>0</v>
      </c>
      <c r="AP20" s="128">
        <v>8987493</v>
      </c>
      <c r="AQ20" s="128">
        <f t="shared" si="1"/>
        <v>0</v>
      </c>
      <c r="AR20" s="54">
        <v>1.1000000000000001</v>
      </c>
      <c r="AS20" s="53" t="s">
        <v>101</v>
      </c>
      <c r="AY20" s="111"/>
    </row>
    <row r="21" spans="1:51" x14ac:dyDescent="0.25">
      <c r="B21" s="41">
        <v>2.4166666666666701</v>
      </c>
      <c r="C21" s="41">
        <v>0.45833333333333298</v>
      </c>
      <c r="D21" s="123">
        <v>7</v>
      </c>
      <c r="E21" s="42">
        <f t="shared" si="2"/>
        <v>4.9295774647887329</v>
      </c>
      <c r="F21" s="110">
        <v>80</v>
      </c>
      <c r="G21" s="42">
        <f t="shared" si="3"/>
        <v>56.338028169014088</v>
      </c>
      <c r="H21" s="43" t="s">
        <v>88</v>
      </c>
      <c r="I21" s="43">
        <f t="shared" si="4"/>
        <v>54.929577464788736</v>
      </c>
      <c r="J21" s="44">
        <f t="shared" si="10"/>
        <v>56.338028169014088</v>
      </c>
      <c r="K21" s="43">
        <f t="shared" si="11"/>
        <v>57.758028169014089</v>
      </c>
      <c r="L21" s="45">
        <v>19</v>
      </c>
      <c r="M21" s="46" t="s">
        <v>100</v>
      </c>
      <c r="N21" s="46">
        <v>17.7</v>
      </c>
      <c r="O21" s="124">
        <v>126</v>
      </c>
      <c r="P21" s="124">
        <v>146</v>
      </c>
      <c r="Q21" s="124">
        <v>48300070</v>
      </c>
      <c r="R21" s="47">
        <f t="shared" si="5"/>
        <v>5894</v>
      </c>
      <c r="S21" s="48">
        <f t="shared" si="6"/>
        <v>141.45599999999999</v>
      </c>
      <c r="T21" s="48">
        <f t="shared" si="7"/>
        <v>5.8940000000000001</v>
      </c>
      <c r="U21" s="125">
        <v>6</v>
      </c>
      <c r="V21" s="125">
        <v>6.9</v>
      </c>
      <c r="W21" s="126" t="s">
        <v>133</v>
      </c>
      <c r="X21" s="128">
        <v>0</v>
      </c>
      <c r="Y21" s="128">
        <v>1188</v>
      </c>
      <c r="Z21" s="128">
        <v>1188</v>
      </c>
      <c r="AA21" s="128">
        <v>1185</v>
      </c>
      <c r="AB21" s="128">
        <v>1188</v>
      </c>
      <c r="AC21" s="49" t="s">
        <v>90</v>
      </c>
      <c r="AD21" s="49" t="s">
        <v>90</v>
      </c>
      <c r="AE21" s="49" t="s">
        <v>90</v>
      </c>
      <c r="AF21" s="127" t="s">
        <v>90</v>
      </c>
      <c r="AG21" s="127">
        <v>39632772</v>
      </c>
      <c r="AH21" s="50">
        <f t="shared" si="9"/>
        <v>1416</v>
      </c>
      <c r="AI21" s="51">
        <f t="shared" si="8"/>
        <v>240.24431625381743</v>
      </c>
      <c r="AJ21" s="108">
        <v>0</v>
      </c>
      <c r="AK21" s="108">
        <v>1</v>
      </c>
      <c r="AL21" s="108">
        <v>1</v>
      </c>
      <c r="AM21" s="108">
        <v>1</v>
      </c>
      <c r="AN21" s="108">
        <v>1</v>
      </c>
      <c r="AO21" s="108">
        <v>0</v>
      </c>
      <c r="AP21" s="128">
        <v>8987493</v>
      </c>
      <c r="AQ21" s="128">
        <f t="shared" si="1"/>
        <v>0</v>
      </c>
      <c r="AR21" s="52"/>
      <c r="AS21" s="53" t="s">
        <v>101</v>
      </c>
      <c r="AY21" s="111"/>
    </row>
    <row r="22" spans="1:51" x14ac:dyDescent="0.25">
      <c r="B22" s="41">
        <v>2.4583333333333299</v>
      </c>
      <c r="C22" s="41">
        <v>0.5</v>
      </c>
      <c r="D22" s="123">
        <v>7</v>
      </c>
      <c r="E22" s="42">
        <f t="shared" si="2"/>
        <v>4.9295774647887329</v>
      </c>
      <c r="F22" s="110">
        <v>81</v>
      </c>
      <c r="G22" s="42">
        <f t="shared" si="3"/>
        <v>57.04225352112676</v>
      </c>
      <c r="H22" s="43" t="s">
        <v>88</v>
      </c>
      <c r="I22" s="43">
        <f t="shared" si="4"/>
        <v>55.633802816901408</v>
      </c>
      <c r="J22" s="44">
        <f t="shared" si="10"/>
        <v>57.04225352112676</v>
      </c>
      <c r="K22" s="43">
        <f t="shared" si="11"/>
        <v>58.462253521126762</v>
      </c>
      <c r="L22" s="45">
        <v>19</v>
      </c>
      <c r="M22" s="46" t="s">
        <v>100</v>
      </c>
      <c r="N22" s="46">
        <v>17.3</v>
      </c>
      <c r="O22" s="124">
        <v>124</v>
      </c>
      <c r="P22" s="124">
        <v>155</v>
      </c>
      <c r="Q22" s="124">
        <v>48306478</v>
      </c>
      <c r="R22" s="47">
        <f t="shared" si="5"/>
        <v>6408</v>
      </c>
      <c r="S22" s="48">
        <f t="shared" si="6"/>
        <v>153.792</v>
      </c>
      <c r="T22" s="48">
        <f t="shared" si="7"/>
        <v>6.4080000000000004</v>
      </c>
      <c r="U22" s="125">
        <v>4.9000000000000004</v>
      </c>
      <c r="V22" s="125">
        <v>5.6</v>
      </c>
      <c r="W22" s="126" t="s">
        <v>133</v>
      </c>
      <c r="X22" s="128">
        <v>0</v>
      </c>
      <c r="Y22" s="128">
        <v>1188</v>
      </c>
      <c r="Z22" s="128">
        <v>1188</v>
      </c>
      <c r="AA22" s="128">
        <v>1185</v>
      </c>
      <c r="AB22" s="128">
        <v>1188</v>
      </c>
      <c r="AC22" s="49" t="s">
        <v>90</v>
      </c>
      <c r="AD22" s="49" t="s">
        <v>90</v>
      </c>
      <c r="AE22" s="49" t="s">
        <v>90</v>
      </c>
      <c r="AF22" s="127" t="s">
        <v>90</v>
      </c>
      <c r="AG22" s="127">
        <v>39634244</v>
      </c>
      <c r="AH22" s="50">
        <f t="shared" si="9"/>
        <v>1472</v>
      </c>
      <c r="AI22" s="51">
        <f t="shared" si="8"/>
        <v>229.71285892634205</v>
      </c>
      <c r="AJ22" s="108">
        <v>0</v>
      </c>
      <c r="AK22" s="108">
        <v>1</v>
      </c>
      <c r="AL22" s="108">
        <v>1</v>
      </c>
      <c r="AM22" s="108">
        <v>1</v>
      </c>
      <c r="AN22" s="108">
        <v>1</v>
      </c>
      <c r="AO22" s="108">
        <v>0</v>
      </c>
      <c r="AP22" s="128">
        <v>8987493</v>
      </c>
      <c r="AQ22" s="128">
        <f t="shared" si="1"/>
        <v>0</v>
      </c>
      <c r="AR22" s="52"/>
      <c r="AS22" s="53" t="s">
        <v>101</v>
      </c>
      <c r="AV22" s="56" t="s">
        <v>110</v>
      </c>
      <c r="AY22" s="111"/>
    </row>
    <row r="23" spans="1:51" x14ac:dyDescent="0.25">
      <c r="A23" s="107" t="s">
        <v>128</v>
      </c>
      <c r="B23" s="41">
        <v>2.5</v>
      </c>
      <c r="C23" s="41">
        <v>0.54166666666666696</v>
      </c>
      <c r="D23" s="123">
        <v>7</v>
      </c>
      <c r="E23" s="42">
        <v>8</v>
      </c>
      <c r="F23" s="110">
        <v>80</v>
      </c>
      <c r="G23" s="42">
        <f t="shared" si="3"/>
        <v>56.338028169014088</v>
      </c>
      <c r="H23" s="43" t="s">
        <v>88</v>
      </c>
      <c r="I23" s="43">
        <f t="shared" si="4"/>
        <v>54.929577464788736</v>
      </c>
      <c r="J23" s="44">
        <f t="shared" si="10"/>
        <v>56.338028169014088</v>
      </c>
      <c r="K23" s="43">
        <f>J23+(6/1.42)</f>
        <v>60.563380281690144</v>
      </c>
      <c r="L23" s="45">
        <v>19</v>
      </c>
      <c r="M23" s="46" t="s">
        <v>100</v>
      </c>
      <c r="N23" s="46">
        <v>17.5</v>
      </c>
      <c r="O23" s="124">
        <v>122</v>
      </c>
      <c r="P23" s="124">
        <v>152</v>
      </c>
      <c r="Q23" s="124">
        <v>48312469</v>
      </c>
      <c r="R23" s="47">
        <f t="shared" si="5"/>
        <v>5991</v>
      </c>
      <c r="S23" s="48">
        <f t="shared" si="6"/>
        <v>143.78399999999999</v>
      </c>
      <c r="T23" s="48">
        <f t="shared" si="7"/>
        <v>5.9909999999999997</v>
      </c>
      <c r="U23" s="125">
        <v>3.7</v>
      </c>
      <c r="V23" s="125">
        <f t="shared" si="0"/>
        <v>3.7</v>
      </c>
      <c r="W23" s="126" t="s">
        <v>133</v>
      </c>
      <c r="X23" s="128">
        <v>0</v>
      </c>
      <c r="Y23" s="128">
        <v>1188</v>
      </c>
      <c r="Z23" s="128">
        <v>1188</v>
      </c>
      <c r="AA23" s="128">
        <v>1185</v>
      </c>
      <c r="AB23" s="128">
        <v>1188</v>
      </c>
      <c r="AC23" s="49" t="s">
        <v>90</v>
      </c>
      <c r="AD23" s="49" t="s">
        <v>90</v>
      </c>
      <c r="AE23" s="49" t="s">
        <v>90</v>
      </c>
      <c r="AF23" s="127" t="s">
        <v>90</v>
      </c>
      <c r="AG23" s="127">
        <v>39635692</v>
      </c>
      <c r="AH23" s="50">
        <f t="shared" si="9"/>
        <v>1448</v>
      </c>
      <c r="AI23" s="51">
        <f t="shared" si="8"/>
        <v>241.69587714905694</v>
      </c>
      <c r="AJ23" s="108">
        <v>0</v>
      </c>
      <c r="AK23" s="108">
        <v>1</v>
      </c>
      <c r="AL23" s="108">
        <v>1</v>
      </c>
      <c r="AM23" s="108">
        <v>1</v>
      </c>
      <c r="AN23" s="108">
        <v>1</v>
      </c>
      <c r="AO23" s="108">
        <v>0</v>
      </c>
      <c r="AP23" s="128">
        <v>8987493</v>
      </c>
      <c r="AQ23" s="128">
        <f t="shared" si="1"/>
        <v>0</v>
      </c>
      <c r="AR23" s="52"/>
      <c r="AS23" s="53" t="s">
        <v>113</v>
      </c>
      <c r="AT23" s="55"/>
      <c r="AV23" s="57" t="s">
        <v>111</v>
      </c>
      <c r="AW23" s="58" t="s">
        <v>112</v>
      </c>
      <c r="AY23" s="111"/>
    </row>
    <row r="24" spans="1:51" x14ac:dyDescent="0.25">
      <c r="B24" s="41">
        <v>2.5416666666666701</v>
      </c>
      <c r="C24" s="41">
        <v>0.58333333333333404</v>
      </c>
      <c r="D24" s="123">
        <v>6</v>
      </c>
      <c r="E24" s="42">
        <f t="shared" si="2"/>
        <v>4.2253521126760569</v>
      </c>
      <c r="F24" s="110">
        <v>81</v>
      </c>
      <c r="G24" s="42">
        <f t="shared" si="3"/>
        <v>57.04225352112676</v>
      </c>
      <c r="H24" s="43" t="s">
        <v>88</v>
      </c>
      <c r="I24" s="43">
        <f t="shared" si="4"/>
        <v>55.633802816901408</v>
      </c>
      <c r="J24" s="44">
        <f t="shared" si="10"/>
        <v>57.04225352112676</v>
      </c>
      <c r="K24" s="43">
        <f t="shared" ref="K24:K34" si="12">J24+(6/1.42)</f>
        <v>61.267605633802816</v>
      </c>
      <c r="L24" s="45">
        <v>18</v>
      </c>
      <c r="M24" s="46" t="s">
        <v>100</v>
      </c>
      <c r="N24" s="46">
        <v>17.3</v>
      </c>
      <c r="O24" s="124">
        <v>128</v>
      </c>
      <c r="P24" s="124">
        <v>138</v>
      </c>
      <c r="Q24" s="124">
        <v>48317840</v>
      </c>
      <c r="R24" s="47">
        <f t="shared" si="5"/>
        <v>5371</v>
      </c>
      <c r="S24" s="48">
        <f t="shared" si="6"/>
        <v>128.904</v>
      </c>
      <c r="T24" s="48">
        <f t="shared" si="7"/>
        <v>5.3710000000000004</v>
      </c>
      <c r="U24" s="125">
        <v>3.3</v>
      </c>
      <c r="V24" s="125">
        <f t="shared" si="0"/>
        <v>3.3</v>
      </c>
      <c r="W24" s="126" t="s">
        <v>133</v>
      </c>
      <c r="X24" s="128">
        <v>0</v>
      </c>
      <c r="Y24" s="128">
        <v>1065</v>
      </c>
      <c r="Z24" s="128">
        <v>1188</v>
      </c>
      <c r="AA24" s="128">
        <v>1185</v>
      </c>
      <c r="AB24" s="128">
        <v>1188</v>
      </c>
      <c r="AC24" s="49" t="s">
        <v>90</v>
      </c>
      <c r="AD24" s="49" t="s">
        <v>90</v>
      </c>
      <c r="AE24" s="49" t="s">
        <v>90</v>
      </c>
      <c r="AF24" s="127" t="s">
        <v>90</v>
      </c>
      <c r="AG24" s="127">
        <v>39636924</v>
      </c>
      <c r="AH24" s="50">
        <f t="shared" si="9"/>
        <v>1232</v>
      </c>
      <c r="AI24" s="51">
        <f t="shared" si="8"/>
        <v>229.38000372370135</v>
      </c>
      <c r="AJ24" s="108">
        <v>0</v>
      </c>
      <c r="AK24" s="108">
        <v>1</v>
      </c>
      <c r="AL24" s="108">
        <v>1</v>
      </c>
      <c r="AM24" s="108">
        <v>1</v>
      </c>
      <c r="AN24" s="108">
        <v>1</v>
      </c>
      <c r="AO24" s="108">
        <v>0</v>
      </c>
      <c r="AP24" s="128">
        <v>8987493</v>
      </c>
      <c r="AQ24" s="128">
        <f t="shared" si="1"/>
        <v>0</v>
      </c>
      <c r="AR24" s="54">
        <v>1.46</v>
      </c>
      <c r="AS24" s="53" t="s">
        <v>113</v>
      </c>
      <c r="AV24" s="59" t="s">
        <v>29</v>
      </c>
      <c r="AW24" s="59">
        <v>14.7</v>
      </c>
      <c r="AY24" s="111"/>
    </row>
    <row r="25" spans="1:51" x14ac:dyDescent="0.25">
      <c r="B25" s="41">
        <v>2.5833333333333299</v>
      </c>
      <c r="C25" s="41">
        <v>0.625</v>
      </c>
      <c r="D25" s="123">
        <v>7</v>
      </c>
      <c r="E25" s="42">
        <f t="shared" si="2"/>
        <v>4.9295774647887329</v>
      </c>
      <c r="F25" s="110">
        <v>81</v>
      </c>
      <c r="G25" s="42">
        <f t="shared" si="3"/>
        <v>57.04225352112676</v>
      </c>
      <c r="H25" s="43" t="s">
        <v>88</v>
      </c>
      <c r="I25" s="43">
        <f t="shared" si="4"/>
        <v>55.633802816901408</v>
      </c>
      <c r="J25" s="44">
        <f t="shared" si="10"/>
        <v>57.04225352112676</v>
      </c>
      <c r="K25" s="43">
        <f t="shared" si="12"/>
        <v>61.267605633802816</v>
      </c>
      <c r="L25" s="45">
        <v>18</v>
      </c>
      <c r="M25" s="46" t="s">
        <v>100</v>
      </c>
      <c r="N25" s="46">
        <v>16.899999999999999</v>
      </c>
      <c r="O25" s="124">
        <v>129</v>
      </c>
      <c r="P25" s="124">
        <v>129</v>
      </c>
      <c r="Q25" s="124">
        <v>48323481</v>
      </c>
      <c r="R25" s="47">
        <f t="shared" si="5"/>
        <v>5641</v>
      </c>
      <c r="S25" s="48">
        <f t="shared" si="6"/>
        <v>135.38399999999999</v>
      </c>
      <c r="T25" s="48">
        <f t="shared" si="7"/>
        <v>5.641</v>
      </c>
      <c r="U25" s="125">
        <v>2.9</v>
      </c>
      <c r="V25" s="125">
        <f t="shared" si="0"/>
        <v>2.9</v>
      </c>
      <c r="W25" s="126" t="s">
        <v>133</v>
      </c>
      <c r="X25" s="128">
        <v>0</v>
      </c>
      <c r="Y25" s="128">
        <v>1065</v>
      </c>
      <c r="Z25" s="128">
        <v>1188</v>
      </c>
      <c r="AA25" s="128">
        <v>1185</v>
      </c>
      <c r="AB25" s="128">
        <v>1188</v>
      </c>
      <c r="AC25" s="49" t="s">
        <v>90</v>
      </c>
      <c r="AD25" s="49" t="s">
        <v>90</v>
      </c>
      <c r="AE25" s="49" t="s">
        <v>90</v>
      </c>
      <c r="AF25" s="127" t="s">
        <v>90</v>
      </c>
      <c r="AG25" s="127">
        <v>39638252</v>
      </c>
      <c r="AH25" s="50">
        <f t="shared" si="9"/>
        <v>1328</v>
      </c>
      <c r="AI25" s="51">
        <f t="shared" si="8"/>
        <v>235.41925190569049</v>
      </c>
      <c r="AJ25" s="108">
        <v>0</v>
      </c>
      <c r="AK25" s="108">
        <v>1</v>
      </c>
      <c r="AL25" s="108">
        <v>1</v>
      </c>
      <c r="AM25" s="108">
        <v>1</v>
      </c>
      <c r="AN25" s="108">
        <v>1</v>
      </c>
      <c r="AO25" s="108">
        <v>0</v>
      </c>
      <c r="AP25" s="128">
        <v>8987493</v>
      </c>
      <c r="AQ25" s="128">
        <f t="shared" si="1"/>
        <v>0</v>
      </c>
      <c r="AR25" s="52"/>
      <c r="AS25" s="53" t="s">
        <v>113</v>
      </c>
      <c r="AV25" s="59" t="s">
        <v>74</v>
      </c>
      <c r="AW25" s="59">
        <v>10.36</v>
      </c>
      <c r="AY25" s="111"/>
    </row>
    <row r="26" spans="1:51" x14ac:dyDescent="0.25">
      <c r="B26" s="41">
        <v>2.625</v>
      </c>
      <c r="C26" s="41">
        <v>0.66666666666666696</v>
      </c>
      <c r="D26" s="123">
        <v>7</v>
      </c>
      <c r="E26" s="42">
        <f t="shared" si="2"/>
        <v>4.9295774647887329</v>
      </c>
      <c r="F26" s="110">
        <v>81</v>
      </c>
      <c r="G26" s="42">
        <f t="shared" si="3"/>
        <v>57.04225352112676</v>
      </c>
      <c r="H26" s="43" t="s">
        <v>88</v>
      </c>
      <c r="I26" s="43">
        <f t="shared" si="4"/>
        <v>53.521126760563384</v>
      </c>
      <c r="J26" s="44">
        <f>(F26-3)/1.42</f>
        <v>54.929577464788736</v>
      </c>
      <c r="K26" s="43">
        <f t="shared" si="12"/>
        <v>59.154929577464792</v>
      </c>
      <c r="L26" s="45">
        <v>18</v>
      </c>
      <c r="M26" s="46" t="s">
        <v>100</v>
      </c>
      <c r="N26" s="46">
        <v>16.7</v>
      </c>
      <c r="O26" s="124">
        <v>129</v>
      </c>
      <c r="P26" s="124">
        <v>130</v>
      </c>
      <c r="Q26" s="124">
        <v>48328893</v>
      </c>
      <c r="R26" s="47">
        <f t="shared" si="5"/>
        <v>5412</v>
      </c>
      <c r="S26" s="48">
        <f t="shared" si="6"/>
        <v>129.88800000000001</v>
      </c>
      <c r="T26" s="48">
        <f t="shared" si="7"/>
        <v>5.4119999999999999</v>
      </c>
      <c r="U26" s="125">
        <v>2.6</v>
      </c>
      <c r="V26" s="125">
        <f t="shared" si="0"/>
        <v>2.6</v>
      </c>
      <c r="W26" s="126" t="s">
        <v>133</v>
      </c>
      <c r="X26" s="128">
        <v>0</v>
      </c>
      <c r="Y26" s="128">
        <v>1065</v>
      </c>
      <c r="Z26" s="128">
        <v>1187</v>
      </c>
      <c r="AA26" s="128">
        <v>1185</v>
      </c>
      <c r="AB26" s="128">
        <v>1187</v>
      </c>
      <c r="AC26" s="49" t="s">
        <v>90</v>
      </c>
      <c r="AD26" s="49" t="s">
        <v>90</v>
      </c>
      <c r="AE26" s="49" t="s">
        <v>90</v>
      </c>
      <c r="AF26" s="127" t="s">
        <v>90</v>
      </c>
      <c r="AG26" s="127">
        <v>39639548</v>
      </c>
      <c r="AH26" s="50">
        <f t="shared" si="9"/>
        <v>1296</v>
      </c>
      <c r="AI26" s="51">
        <f t="shared" si="8"/>
        <v>239.46784922394679</v>
      </c>
      <c r="AJ26" s="108">
        <v>0</v>
      </c>
      <c r="AK26" s="108">
        <v>1</v>
      </c>
      <c r="AL26" s="108">
        <v>1</v>
      </c>
      <c r="AM26" s="108">
        <v>1</v>
      </c>
      <c r="AN26" s="108">
        <v>1</v>
      </c>
      <c r="AO26" s="108">
        <v>0</v>
      </c>
      <c r="AP26" s="128">
        <v>8987493</v>
      </c>
      <c r="AQ26" s="128">
        <f t="shared" si="1"/>
        <v>0</v>
      </c>
      <c r="AR26" s="52"/>
      <c r="AS26" s="53" t="s">
        <v>113</v>
      </c>
      <c r="AV26" s="59" t="s">
        <v>114</v>
      </c>
      <c r="AW26" s="59">
        <v>1.01325</v>
      </c>
      <c r="AY26" s="111"/>
    </row>
    <row r="27" spans="1:51" x14ac:dyDescent="0.25">
      <c r="B27" s="41">
        <v>2.6666666666666701</v>
      </c>
      <c r="C27" s="41">
        <v>0.70833333333333404</v>
      </c>
      <c r="D27" s="123">
        <v>6</v>
      </c>
      <c r="E27" s="42">
        <f t="shared" si="2"/>
        <v>4.2253521126760569</v>
      </c>
      <c r="F27" s="110">
        <v>81</v>
      </c>
      <c r="G27" s="42">
        <f t="shared" si="3"/>
        <v>57.04225352112676</v>
      </c>
      <c r="H27" s="43" t="s">
        <v>88</v>
      </c>
      <c r="I27" s="43">
        <f t="shared" si="4"/>
        <v>53.521126760563384</v>
      </c>
      <c r="J27" s="44">
        <f t="shared" ref="J27:J32" si="13">(F27-3)/1.42</f>
        <v>54.929577464788736</v>
      </c>
      <c r="K27" s="43">
        <f t="shared" si="12"/>
        <v>59.154929577464792</v>
      </c>
      <c r="L27" s="45">
        <v>18</v>
      </c>
      <c r="M27" s="46" t="s">
        <v>100</v>
      </c>
      <c r="N27" s="46">
        <v>16.7</v>
      </c>
      <c r="O27" s="124">
        <v>129</v>
      </c>
      <c r="P27" s="124">
        <v>130</v>
      </c>
      <c r="Q27" s="124">
        <v>48334523</v>
      </c>
      <c r="R27" s="47">
        <f t="shared" si="5"/>
        <v>5630</v>
      </c>
      <c r="S27" s="48">
        <f t="shared" si="6"/>
        <v>135.12</v>
      </c>
      <c r="T27" s="48">
        <f t="shared" si="7"/>
        <v>5.63</v>
      </c>
      <c r="U27" s="125">
        <v>2.4</v>
      </c>
      <c r="V27" s="125">
        <f t="shared" si="0"/>
        <v>2.4</v>
      </c>
      <c r="W27" s="126" t="s">
        <v>133</v>
      </c>
      <c r="X27" s="128">
        <v>0</v>
      </c>
      <c r="Y27" s="128">
        <v>1065</v>
      </c>
      <c r="Z27" s="128">
        <v>1187</v>
      </c>
      <c r="AA27" s="128">
        <v>1185</v>
      </c>
      <c r="AB27" s="128">
        <v>1187</v>
      </c>
      <c r="AC27" s="49" t="s">
        <v>90</v>
      </c>
      <c r="AD27" s="49" t="s">
        <v>90</v>
      </c>
      <c r="AE27" s="49" t="s">
        <v>90</v>
      </c>
      <c r="AF27" s="127" t="s">
        <v>90</v>
      </c>
      <c r="AG27" s="127">
        <v>39640900</v>
      </c>
      <c r="AH27" s="50">
        <f t="shared" si="9"/>
        <v>1352</v>
      </c>
      <c r="AI27" s="51">
        <f t="shared" si="8"/>
        <v>240.14209591474247</v>
      </c>
      <c r="AJ27" s="108">
        <v>0</v>
      </c>
      <c r="AK27" s="108">
        <v>1</v>
      </c>
      <c r="AL27" s="108">
        <v>1</v>
      </c>
      <c r="AM27" s="108">
        <v>1</v>
      </c>
      <c r="AN27" s="108">
        <v>1</v>
      </c>
      <c r="AO27" s="108">
        <v>0</v>
      </c>
      <c r="AP27" s="128">
        <v>8987493</v>
      </c>
      <c r="AQ27" s="128">
        <f t="shared" si="1"/>
        <v>0</v>
      </c>
      <c r="AR27" s="52"/>
      <c r="AS27" s="53" t="s">
        <v>113</v>
      </c>
      <c r="AV27" s="59" t="s">
        <v>115</v>
      </c>
      <c r="AW27" s="59">
        <v>1</v>
      </c>
      <c r="AY27" s="111"/>
    </row>
    <row r="28" spans="1:51" x14ac:dyDescent="0.25">
      <c r="B28" s="41">
        <v>2.7083333333333299</v>
      </c>
      <c r="C28" s="41">
        <v>0.750000000000002</v>
      </c>
      <c r="D28" s="123">
        <v>6</v>
      </c>
      <c r="E28" s="42">
        <f t="shared" si="2"/>
        <v>4.2253521126760569</v>
      </c>
      <c r="F28" s="110">
        <v>78</v>
      </c>
      <c r="G28" s="42">
        <f t="shared" si="3"/>
        <v>54.929577464788736</v>
      </c>
      <c r="H28" s="43" t="s">
        <v>88</v>
      </c>
      <c r="I28" s="43">
        <f t="shared" si="4"/>
        <v>51.408450704225352</v>
      </c>
      <c r="J28" s="44">
        <f t="shared" si="13"/>
        <v>52.816901408450704</v>
      </c>
      <c r="K28" s="43">
        <f t="shared" si="12"/>
        <v>57.04225352112676</v>
      </c>
      <c r="L28" s="45">
        <v>18</v>
      </c>
      <c r="M28" s="46" t="s">
        <v>100</v>
      </c>
      <c r="N28" s="46">
        <v>16.7</v>
      </c>
      <c r="O28" s="124">
        <v>130</v>
      </c>
      <c r="P28" s="124">
        <v>132</v>
      </c>
      <c r="Q28" s="124">
        <v>48339975</v>
      </c>
      <c r="R28" s="47">
        <f t="shared" si="5"/>
        <v>5452</v>
      </c>
      <c r="S28" s="48">
        <f t="shared" si="6"/>
        <v>130.84800000000001</v>
      </c>
      <c r="T28" s="48">
        <f t="shared" si="7"/>
        <v>5.452</v>
      </c>
      <c r="U28" s="125">
        <v>2.1</v>
      </c>
      <c r="V28" s="125">
        <f t="shared" si="0"/>
        <v>2.1</v>
      </c>
      <c r="W28" s="126" t="s">
        <v>133</v>
      </c>
      <c r="X28" s="128">
        <v>0</v>
      </c>
      <c r="Y28" s="128">
        <v>1035</v>
      </c>
      <c r="Z28" s="128">
        <v>1187</v>
      </c>
      <c r="AA28" s="128">
        <v>1185</v>
      </c>
      <c r="AB28" s="128">
        <v>1187</v>
      </c>
      <c r="AC28" s="49" t="s">
        <v>90</v>
      </c>
      <c r="AD28" s="49" t="s">
        <v>90</v>
      </c>
      <c r="AE28" s="49" t="s">
        <v>90</v>
      </c>
      <c r="AF28" s="127" t="s">
        <v>90</v>
      </c>
      <c r="AG28" s="127">
        <v>39642196</v>
      </c>
      <c r="AH28" s="50">
        <f t="shared" si="9"/>
        <v>1296</v>
      </c>
      <c r="AI28" s="51">
        <f t="shared" si="8"/>
        <v>237.71093176815847</v>
      </c>
      <c r="AJ28" s="108">
        <v>0</v>
      </c>
      <c r="AK28" s="108">
        <v>1</v>
      </c>
      <c r="AL28" s="108">
        <v>1</v>
      </c>
      <c r="AM28" s="108">
        <v>1</v>
      </c>
      <c r="AN28" s="108">
        <v>1</v>
      </c>
      <c r="AO28" s="108">
        <v>0</v>
      </c>
      <c r="AP28" s="128">
        <v>8987493</v>
      </c>
      <c r="AQ28" s="128">
        <f t="shared" si="1"/>
        <v>0</v>
      </c>
      <c r="AR28" s="54">
        <v>0.94</v>
      </c>
      <c r="AS28" s="53" t="s">
        <v>113</v>
      </c>
      <c r="AV28" s="59" t="s">
        <v>116</v>
      </c>
      <c r="AW28" s="59">
        <v>101.325</v>
      </c>
      <c r="AY28" s="111"/>
    </row>
    <row r="29" spans="1:51" x14ac:dyDescent="0.25">
      <c r="B29" s="41">
        <v>2.75</v>
      </c>
      <c r="C29" s="41">
        <v>0.79166666666666896</v>
      </c>
      <c r="D29" s="123">
        <v>6</v>
      </c>
      <c r="E29" s="42">
        <f t="shared" si="2"/>
        <v>4.2253521126760569</v>
      </c>
      <c r="F29" s="110">
        <v>78</v>
      </c>
      <c r="G29" s="42">
        <f t="shared" si="3"/>
        <v>54.929577464788736</v>
      </c>
      <c r="H29" s="43" t="s">
        <v>88</v>
      </c>
      <c r="I29" s="43">
        <f t="shared" si="4"/>
        <v>51.408450704225352</v>
      </c>
      <c r="J29" s="44">
        <f t="shared" si="13"/>
        <v>52.816901408450704</v>
      </c>
      <c r="K29" s="43">
        <f t="shared" si="12"/>
        <v>57.04225352112676</v>
      </c>
      <c r="L29" s="45">
        <v>18</v>
      </c>
      <c r="M29" s="46" t="s">
        <v>100</v>
      </c>
      <c r="N29" s="46">
        <v>16.600000000000001</v>
      </c>
      <c r="O29" s="124">
        <v>130</v>
      </c>
      <c r="P29" s="124">
        <v>135</v>
      </c>
      <c r="Q29" s="124">
        <v>48345523</v>
      </c>
      <c r="R29" s="47">
        <f t="shared" si="5"/>
        <v>5548</v>
      </c>
      <c r="S29" s="48">
        <f t="shared" si="6"/>
        <v>133.15199999999999</v>
      </c>
      <c r="T29" s="48">
        <f t="shared" si="7"/>
        <v>5.548</v>
      </c>
      <c r="U29" s="125">
        <v>1.9</v>
      </c>
      <c r="V29" s="125">
        <f t="shared" si="0"/>
        <v>1.9</v>
      </c>
      <c r="W29" s="126" t="s">
        <v>133</v>
      </c>
      <c r="X29" s="128">
        <v>0</v>
      </c>
      <c r="Y29" s="128">
        <v>1035</v>
      </c>
      <c r="Z29" s="128">
        <v>1187</v>
      </c>
      <c r="AA29" s="128">
        <v>1185</v>
      </c>
      <c r="AB29" s="128">
        <v>1187</v>
      </c>
      <c r="AC29" s="49" t="s">
        <v>90</v>
      </c>
      <c r="AD29" s="49" t="s">
        <v>90</v>
      </c>
      <c r="AE29" s="49" t="s">
        <v>90</v>
      </c>
      <c r="AF29" s="127" t="s">
        <v>90</v>
      </c>
      <c r="AG29" s="127">
        <v>39643532</v>
      </c>
      <c r="AH29" s="50">
        <f t="shared" si="9"/>
        <v>1336</v>
      </c>
      <c r="AI29" s="51">
        <f t="shared" si="8"/>
        <v>240.80749819754865</v>
      </c>
      <c r="AJ29" s="108">
        <v>0</v>
      </c>
      <c r="AK29" s="108">
        <v>1</v>
      </c>
      <c r="AL29" s="108">
        <v>1</v>
      </c>
      <c r="AM29" s="108">
        <v>1</v>
      </c>
      <c r="AN29" s="108">
        <v>1</v>
      </c>
      <c r="AO29" s="108">
        <v>0</v>
      </c>
      <c r="AP29" s="128">
        <v>8987493</v>
      </c>
      <c r="AQ29" s="128">
        <f t="shared" si="1"/>
        <v>0</v>
      </c>
      <c r="AR29" s="52"/>
      <c r="AS29" s="53" t="s">
        <v>113</v>
      </c>
      <c r="AY29" s="111"/>
    </row>
    <row r="30" spans="1:51" x14ac:dyDescent="0.25">
      <c r="B30" s="41">
        <v>2.7916666666666701</v>
      </c>
      <c r="C30" s="41">
        <v>0.83333333333333703</v>
      </c>
      <c r="D30" s="123">
        <v>7</v>
      </c>
      <c r="E30" s="42">
        <f t="shared" si="2"/>
        <v>4.9295774647887329</v>
      </c>
      <c r="F30" s="110">
        <v>76</v>
      </c>
      <c r="G30" s="42">
        <f t="shared" si="3"/>
        <v>53.521126760563384</v>
      </c>
      <c r="H30" s="43" t="s">
        <v>88</v>
      </c>
      <c r="I30" s="43">
        <f t="shared" si="4"/>
        <v>50</v>
      </c>
      <c r="J30" s="44">
        <f t="shared" si="13"/>
        <v>51.408450704225352</v>
      </c>
      <c r="K30" s="43">
        <f t="shared" si="12"/>
        <v>55.633802816901408</v>
      </c>
      <c r="L30" s="45">
        <v>18</v>
      </c>
      <c r="M30" s="46" t="s">
        <v>100</v>
      </c>
      <c r="N30" s="46">
        <v>16.600000000000001</v>
      </c>
      <c r="O30" s="124">
        <v>132</v>
      </c>
      <c r="P30" s="124">
        <v>133</v>
      </c>
      <c r="Q30" s="124">
        <v>48350891</v>
      </c>
      <c r="R30" s="47">
        <f t="shared" si="5"/>
        <v>5368</v>
      </c>
      <c r="S30" s="48">
        <f t="shared" si="6"/>
        <v>128.83199999999999</v>
      </c>
      <c r="T30" s="48">
        <f t="shared" si="7"/>
        <v>5.3680000000000003</v>
      </c>
      <c r="U30" s="125">
        <v>1.7</v>
      </c>
      <c r="V30" s="125">
        <f t="shared" si="0"/>
        <v>1.7</v>
      </c>
      <c r="W30" s="126" t="s">
        <v>133</v>
      </c>
      <c r="X30" s="128">
        <v>0</v>
      </c>
      <c r="Y30" s="128">
        <v>1035</v>
      </c>
      <c r="Z30" s="128">
        <v>1187</v>
      </c>
      <c r="AA30" s="128">
        <v>1185</v>
      </c>
      <c r="AB30" s="128">
        <v>1187</v>
      </c>
      <c r="AC30" s="49" t="s">
        <v>90</v>
      </c>
      <c r="AD30" s="49" t="s">
        <v>90</v>
      </c>
      <c r="AE30" s="49" t="s">
        <v>90</v>
      </c>
      <c r="AF30" s="127" t="s">
        <v>90</v>
      </c>
      <c r="AG30" s="127">
        <v>39644824</v>
      </c>
      <c r="AH30" s="50">
        <f t="shared" si="9"/>
        <v>1292</v>
      </c>
      <c r="AI30" s="51">
        <f t="shared" si="8"/>
        <v>240.68554396423247</v>
      </c>
      <c r="AJ30" s="108">
        <v>0</v>
      </c>
      <c r="AK30" s="108">
        <v>1</v>
      </c>
      <c r="AL30" s="108">
        <v>1</v>
      </c>
      <c r="AM30" s="108">
        <v>1</v>
      </c>
      <c r="AN30" s="108">
        <v>1</v>
      </c>
      <c r="AO30" s="108">
        <v>0</v>
      </c>
      <c r="AP30" s="128">
        <v>8987493</v>
      </c>
      <c r="AQ30" s="128">
        <f t="shared" si="1"/>
        <v>0</v>
      </c>
      <c r="AR30" s="52"/>
      <c r="AS30" s="53" t="s">
        <v>113</v>
      </c>
      <c r="AV30" s="356" t="s">
        <v>117</v>
      </c>
      <c r="AW30" s="356"/>
      <c r="AY30" s="111"/>
    </row>
    <row r="31" spans="1:51" x14ac:dyDescent="0.25">
      <c r="B31" s="41">
        <v>2.8333333333333299</v>
      </c>
      <c r="C31" s="41">
        <v>0.875000000000004</v>
      </c>
      <c r="D31" s="123">
        <v>11</v>
      </c>
      <c r="E31" s="42">
        <f t="shared" si="2"/>
        <v>7.746478873239437</v>
      </c>
      <c r="F31" s="110">
        <v>76</v>
      </c>
      <c r="G31" s="42">
        <f t="shared" si="3"/>
        <v>53.521126760563384</v>
      </c>
      <c r="H31" s="43" t="s">
        <v>88</v>
      </c>
      <c r="I31" s="43">
        <f t="shared" si="4"/>
        <v>50</v>
      </c>
      <c r="J31" s="44">
        <f t="shared" si="13"/>
        <v>51.408450704225352</v>
      </c>
      <c r="K31" s="43">
        <f t="shared" si="12"/>
        <v>55.633802816901408</v>
      </c>
      <c r="L31" s="45">
        <v>18</v>
      </c>
      <c r="M31" s="46" t="s">
        <v>100</v>
      </c>
      <c r="N31" s="46">
        <v>16.100000000000001</v>
      </c>
      <c r="O31" s="124">
        <v>130</v>
      </c>
      <c r="P31" s="124">
        <v>154</v>
      </c>
      <c r="Q31" s="124">
        <v>48355846</v>
      </c>
      <c r="R31" s="47">
        <f t="shared" si="5"/>
        <v>4955</v>
      </c>
      <c r="S31" s="48">
        <f t="shared" si="6"/>
        <v>118.92</v>
      </c>
      <c r="T31" s="48">
        <f t="shared" si="7"/>
        <v>4.9550000000000001</v>
      </c>
      <c r="U31" s="125">
        <v>1.3</v>
      </c>
      <c r="V31" s="125">
        <f t="shared" si="0"/>
        <v>1.3</v>
      </c>
      <c r="W31" s="126" t="s">
        <v>146</v>
      </c>
      <c r="X31" s="128">
        <v>0</v>
      </c>
      <c r="Y31" s="128">
        <v>996</v>
      </c>
      <c r="Z31" s="128">
        <v>1187</v>
      </c>
      <c r="AA31" s="128">
        <v>0</v>
      </c>
      <c r="AB31" s="128">
        <v>1187</v>
      </c>
      <c r="AC31" s="49" t="s">
        <v>90</v>
      </c>
      <c r="AD31" s="49" t="s">
        <v>90</v>
      </c>
      <c r="AE31" s="49" t="s">
        <v>90</v>
      </c>
      <c r="AF31" s="127" t="s">
        <v>90</v>
      </c>
      <c r="AG31" s="127">
        <v>39645908</v>
      </c>
      <c r="AH31" s="50">
        <f t="shared" si="9"/>
        <v>1084</v>
      </c>
      <c r="AI31" s="51">
        <f t="shared" si="8"/>
        <v>218.76892028254289</v>
      </c>
      <c r="AJ31" s="108">
        <v>0</v>
      </c>
      <c r="AK31" s="108">
        <v>1</v>
      </c>
      <c r="AL31" s="108">
        <v>1</v>
      </c>
      <c r="AM31" s="108">
        <v>0</v>
      </c>
      <c r="AN31" s="108">
        <v>1</v>
      </c>
      <c r="AO31" s="108">
        <v>0</v>
      </c>
      <c r="AP31" s="128">
        <v>8987493</v>
      </c>
      <c r="AQ31" s="128">
        <f t="shared" si="1"/>
        <v>0</v>
      </c>
      <c r="AR31" s="52"/>
      <c r="AS31" s="53" t="s">
        <v>113</v>
      </c>
      <c r="AV31" s="60" t="s">
        <v>29</v>
      </c>
      <c r="AW31" s="60" t="s">
        <v>74</v>
      </c>
      <c r="AY31" s="111"/>
    </row>
    <row r="32" spans="1:51" x14ac:dyDescent="0.25">
      <c r="B32" s="41">
        <v>2.875</v>
      </c>
      <c r="C32" s="41">
        <v>0.91666666666667096</v>
      </c>
      <c r="D32" s="123">
        <v>11</v>
      </c>
      <c r="E32" s="42">
        <f t="shared" si="2"/>
        <v>7.746478873239437</v>
      </c>
      <c r="F32" s="110">
        <v>76</v>
      </c>
      <c r="G32" s="42">
        <f t="shared" si="3"/>
        <v>53.521126760563384</v>
      </c>
      <c r="H32" s="43" t="s">
        <v>88</v>
      </c>
      <c r="I32" s="43">
        <f t="shared" si="4"/>
        <v>50</v>
      </c>
      <c r="J32" s="44">
        <f t="shared" si="13"/>
        <v>51.408450704225352</v>
      </c>
      <c r="K32" s="43">
        <f t="shared" si="12"/>
        <v>55.633802816901408</v>
      </c>
      <c r="L32" s="45">
        <v>14</v>
      </c>
      <c r="M32" s="46" t="s">
        <v>118</v>
      </c>
      <c r="N32" s="46">
        <v>12.6</v>
      </c>
      <c r="O32" s="124">
        <v>112</v>
      </c>
      <c r="P32" s="124">
        <v>108</v>
      </c>
      <c r="Q32" s="124">
        <v>48360648</v>
      </c>
      <c r="R32" s="47">
        <f t="shared" si="5"/>
        <v>4802</v>
      </c>
      <c r="S32" s="48">
        <f t="shared" si="6"/>
        <v>115.248</v>
      </c>
      <c r="T32" s="48">
        <f t="shared" si="7"/>
        <v>4.8019999999999996</v>
      </c>
      <c r="U32" s="125">
        <v>1.3</v>
      </c>
      <c r="V32" s="125">
        <f t="shared" si="0"/>
        <v>1.3</v>
      </c>
      <c r="W32" s="126" t="s">
        <v>125</v>
      </c>
      <c r="X32" s="128">
        <v>0</v>
      </c>
      <c r="Y32" s="128">
        <v>0</v>
      </c>
      <c r="Z32" s="128">
        <v>1188</v>
      </c>
      <c r="AA32" s="128">
        <v>0</v>
      </c>
      <c r="AB32" s="128">
        <v>1187</v>
      </c>
      <c r="AC32" s="49" t="s">
        <v>90</v>
      </c>
      <c r="AD32" s="49" t="s">
        <v>90</v>
      </c>
      <c r="AE32" s="49" t="s">
        <v>90</v>
      </c>
      <c r="AF32" s="127" t="s">
        <v>90</v>
      </c>
      <c r="AG32" s="127">
        <v>39646840</v>
      </c>
      <c r="AH32" s="50">
        <f t="shared" si="9"/>
        <v>932</v>
      </c>
      <c r="AI32" s="51">
        <f t="shared" si="8"/>
        <v>194.08579758433987</v>
      </c>
      <c r="AJ32" s="108">
        <v>0</v>
      </c>
      <c r="AK32" s="108">
        <v>0</v>
      </c>
      <c r="AL32" s="108">
        <v>1</v>
      </c>
      <c r="AM32" s="108">
        <v>0</v>
      </c>
      <c r="AN32" s="108">
        <v>1</v>
      </c>
      <c r="AO32" s="108">
        <v>0</v>
      </c>
      <c r="AP32" s="128">
        <v>8987493</v>
      </c>
      <c r="AQ32" s="128">
        <f t="shared" si="1"/>
        <v>0</v>
      </c>
      <c r="AR32" s="54">
        <v>1.1499999999999999</v>
      </c>
      <c r="AS32" s="53" t="s">
        <v>113</v>
      </c>
      <c r="AV32" s="61">
        <v>1</v>
      </c>
      <c r="AW32" s="61">
        <f>IFERROR(AV32*VLOOKUP(AV31,AV24:AW28,2,FALSE)/VLOOKUP(AW31,AV24:AW28,2,FALSE),"Enter Unit and Value")</f>
        <v>1.4189189189189189</v>
      </c>
      <c r="AY32" s="111"/>
    </row>
    <row r="33" spans="2:51" x14ac:dyDescent="0.25">
      <c r="B33" s="41">
        <v>2.9166666666666701</v>
      </c>
      <c r="C33" s="41">
        <v>0.95833333333333803</v>
      </c>
      <c r="D33" s="123">
        <v>7</v>
      </c>
      <c r="E33" s="42">
        <f t="shared" si="2"/>
        <v>4.9295774647887329</v>
      </c>
      <c r="F33" s="110">
        <v>66</v>
      </c>
      <c r="G33" s="42">
        <f t="shared" si="3"/>
        <v>46.478873239436624</v>
      </c>
      <c r="H33" s="43" t="s">
        <v>88</v>
      </c>
      <c r="I33" s="43">
        <f>J33-(2/1.42)</f>
        <v>41.549295774647888</v>
      </c>
      <c r="J33" s="44">
        <f t="shared" ref="J33:J34" si="14">(F33-5)/1.42</f>
        <v>42.95774647887324</v>
      </c>
      <c r="K33" s="43">
        <f t="shared" si="12"/>
        <v>47.183098591549296</v>
      </c>
      <c r="L33" s="45">
        <v>14</v>
      </c>
      <c r="M33" s="46" t="s">
        <v>118</v>
      </c>
      <c r="N33" s="46">
        <v>11.9</v>
      </c>
      <c r="O33" s="124">
        <v>135</v>
      </c>
      <c r="P33" s="124">
        <v>102</v>
      </c>
      <c r="Q33" s="124">
        <v>48364806</v>
      </c>
      <c r="R33" s="47">
        <f t="shared" si="5"/>
        <v>4158</v>
      </c>
      <c r="S33" s="48">
        <f t="shared" si="6"/>
        <v>99.792000000000002</v>
      </c>
      <c r="T33" s="48">
        <f t="shared" si="7"/>
        <v>4.1580000000000004</v>
      </c>
      <c r="U33" s="125">
        <v>2.2999999999999998</v>
      </c>
      <c r="V33" s="125">
        <f t="shared" si="0"/>
        <v>2.2999999999999998</v>
      </c>
      <c r="W33" s="126" t="s">
        <v>125</v>
      </c>
      <c r="X33" s="128">
        <v>0</v>
      </c>
      <c r="Y33" s="128">
        <v>0</v>
      </c>
      <c r="Z33" s="128">
        <v>1188</v>
      </c>
      <c r="AA33" s="128">
        <v>0</v>
      </c>
      <c r="AB33" s="128">
        <v>1188</v>
      </c>
      <c r="AC33" s="49" t="s">
        <v>90</v>
      </c>
      <c r="AD33" s="49" t="s">
        <v>90</v>
      </c>
      <c r="AE33" s="49" t="s">
        <v>90</v>
      </c>
      <c r="AF33" s="127" t="s">
        <v>90</v>
      </c>
      <c r="AG33" s="127">
        <v>39647724</v>
      </c>
      <c r="AH33" s="50">
        <f t="shared" si="9"/>
        <v>884</v>
      </c>
      <c r="AI33" s="51">
        <f t="shared" si="8"/>
        <v>212.60221260221257</v>
      </c>
      <c r="AJ33" s="108">
        <v>0</v>
      </c>
      <c r="AK33" s="108">
        <v>0</v>
      </c>
      <c r="AL33" s="108">
        <v>1</v>
      </c>
      <c r="AM33" s="108">
        <v>0</v>
      </c>
      <c r="AN33" s="108">
        <v>1</v>
      </c>
      <c r="AO33" s="108">
        <v>0.4</v>
      </c>
      <c r="AP33" s="128">
        <v>8988696</v>
      </c>
      <c r="AQ33" s="128">
        <f t="shared" si="1"/>
        <v>1203</v>
      </c>
      <c r="AR33" s="52"/>
      <c r="AS33" s="53" t="s">
        <v>113</v>
      </c>
      <c r="AY33" s="111"/>
    </row>
    <row r="34" spans="2:51" x14ac:dyDescent="0.25">
      <c r="B34" s="41">
        <v>2.9583333333333299</v>
      </c>
      <c r="C34" s="41">
        <v>1</v>
      </c>
      <c r="D34" s="123">
        <v>10</v>
      </c>
      <c r="E34" s="42">
        <f t="shared" si="2"/>
        <v>7.042253521126761</v>
      </c>
      <c r="F34" s="110">
        <v>66</v>
      </c>
      <c r="G34" s="42">
        <f t="shared" si="3"/>
        <v>46.478873239436624</v>
      </c>
      <c r="H34" s="43" t="s">
        <v>88</v>
      </c>
      <c r="I34" s="43">
        <f t="shared" si="4"/>
        <v>41.549295774647888</v>
      </c>
      <c r="J34" s="44">
        <f t="shared" si="14"/>
        <v>42.95774647887324</v>
      </c>
      <c r="K34" s="43">
        <f t="shared" si="12"/>
        <v>47.183098591549296</v>
      </c>
      <c r="L34" s="45">
        <v>14</v>
      </c>
      <c r="M34" s="46" t="s">
        <v>118</v>
      </c>
      <c r="N34" s="62">
        <v>11.5</v>
      </c>
      <c r="O34" s="124">
        <v>133</v>
      </c>
      <c r="P34" s="124">
        <v>93</v>
      </c>
      <c r="Q34" s="124">
        <v>48368746</v>
      </c>
      <c r="R34" s="47">
        <f t="shared" si="5"/>
        <v>3940</v>
      </c>
      <c r="S34" s="48">
        <f t="shared" si="6"/>
        <v>94.56</v>
      </c>
      <c r="T34" s="48">
        <f t="shared" si="7"/>
        <v>3.94</v>
      </c>
      <c r="U34" s="125">
        <v>3.7</v>
      </c>
      <c r="V34" s="125">
        <f t="shared" si="0"/>
        <v>3.7</v>
      </c>
      <c r="W34" s="126" t="s">
        <v>125</v>
      </c>
      <c r="X34" s="128">
        <v>0</v>
      </c>
      <c r="Y34" s="128">
        <v>0</v>
      </c>
      <c r="Z34" s="128">
        <v>1117</v>
      </c>
      <c r="AA34" s="128">
        <v>0</v>
      </c>
      <c r="AB34" s="128">
        <v>1116</v>
      </c>
      <c r="AC34" s="49" t="s">
        <v>90</v>
      </c>
      <c r="AD34" s="49" t="s">
        <v>90</v>
      </c>
      <c r="AE34" s="49" t="s">
        <v>90</v>
      </c>
      <c r="AF34" s="127" t="s">
        <v>90</v>
      </c>
      <c r="AG34" s="127">
        <v>39648524</v>
      </c>
      <c r="AH34" s="50">
        <f t="shared" si="9"/>
        <v>800</v>
      </c>
      <c r="AI34" s="51">
        <f t="shared" si="8"/>
        <v>203.04568527918781</v>
      </c>
      <c r="AJ34" s="108">
        <v>0</v>
      </c>
      <c r="AK34" s="108">
        <v>0</v>
      </c>
      <c r="AL34" s="108">
        <v>1</v>
      </c>
      <c r="AM34" s="108">
        <v>0</v>
      </c>
      <c r="AN34" s="108">
        <v>1</v>
      </c>
      <c r="AO34" s="108">
        <v>0.4</v>
      </c>
      <c r="AP34" s="128">
        <v>8990079</v>
      </c>
      <c r="AQ34" s="128">
        <f t="shared" si="1"/>
        <v>1383</v>
      </c>
      <c r="AR34" s="52"/>
      <c r="AS34" s="53" t="s">
        <v>113</v>
      </c>
      <c r="AV34" s="57" t="s">
        <v>119</v>
      </c>
      <c r="AW34" s="63" t="s">
        <v>30</v>
      </c>
      <c r="AY34" s="111"/>
    </row>
    <row r="35" spans="2:51" x14ac:dyDescent="0.25">
      <c r="B35" s="102"/>
      <c r="C35" s="103"/>
      <c r="D35" s="102"/>
      <c r="E35" s="105"/>
      <c r="F35" s="105"/>
      <c r="G35" s="106"/>
      <c r="H35" s="104"/>
      <c r="I35" s="105"/>
      <c r="J35" s="105"/>
      <c r="K35" s="106"/>
      <c r="L35" s="357" t="s">
        <v>120</v>
      </c>
      <c r="M35" s="358"/>
      <c r="N35" s="359"/>
      <c r="O35" s="64"/>
      <c r="P35" s="64">
        <f>AVERAGE(P11:P34)</f>
        <v>125.41666666666667</v>
      </c>
      <c r="Q35" s="65">
        <f>Q34-Q10</f>
        <v>122902</v>
      </c>
      <c r="R35" s="66">
        <f>SUM(R11:R34)</f>
        <v>122902</v>
      </c>
      <c r="S35" s="67">
        <f>AVERAGE(S11:S34)</f>
        <v>122.90199999999999</v>
      </c>
      <c r="T35" s="67">
        <f>SUM(T11:T34)</f>
        <v>122.902</v>
      </c>
      <c r="U35" s="104"/>
      <c r="V35" s="104"/>
      <c r="W35" s="58"/>
      <c r="X35" s="96"/>
      <c r="Y35" s="97"/>
      <c r="Z35" s="97"/>
      <c r="AA35" s="97"/>
      <c r="AB35" s="98"/>
      <c r="AC35" s="96"/>
      <c r="AD35" s="97"/>
      <c r="AE35" s="98"/>
      <c r="AF35" s="99"/>
      <c r="AG35" s="68"/>
      <c r="AH35" s="69">
        <f>SUM(AH11:AH34)</f>
        <v>27048</v>
      </c>
      <c r="AI35" s="70">
        <f>$AH$35/$T35</f>
        <v>220.07778555271679</v>
      </c>
      <c r="AJ35" s="99"/>
      <c r="AK35" s="100"/>
      <c r="AL35" s="100"/>
      <c r="AM35" s="100"/>
      <c r="AN35" s="101"/>
      <c r="AO35" s="71"/>
      <c r="AP35" s="72">
        <f>AP34-AP10</f>
        <v>8479</v>
      </c>
      <c r="AQ35" s="73">
        <f>SUM(AQ11:AQ34)</f>
        <v>8479</v>
      </c>
      <c r="AR35" s="74">
        <f>AVERAGE(AR11:AR34)</f>
        <v>1.1183333333333334</v>
      </c>
      <c r="AS35" s="71"/>
      <c r="AV35" s="75" t="s">
        <v>30</v>
      </c>
      <c r="AW35" s="75">
        <v>1</v>
      </c>
      <c r="AY35" s="111"/>
    </row>
    <row r="36" spans="2:51" x14ac:dyDescent="0.25">
      <c r="B36" s="76"/>
      <c r="C36" s="76"/>
      <c r="D36" s="76"/>
      <c r="E36" s="77"/>
      <c r="F36" s="77"/>
      <c r="G36" s="77"/>
      <c r="H36" s="77"/>
      <c r="I36" s="78"/>
      <c r="J36" s="78"/>
      <c r="K36" s="78"/>
      <c r="L36" s="109"/>
      <c r="M36" s="109"/>
      <c r="N36" s="109"/>
      <c r="O36" s="109"/>
      <c r="P36" s="109"/>
      <c r="Q36" s="109"/>
      <c r="R36" s="109"/>
      <c r="S36" s="109"/>
      <c r="T36" s="109"/>
      <c r="U36" s="79"/>
      <c r="V36" s="79"/>
      <c r="W36" s="109"/>
      <c r="X36" s="109"/>
      <c r="Y36" s="109"/>
      <c r="Z36" s="112"/>
      <c r="AA36" s="109"/>
      <c r="AB36" s="109"/>
      <c r="AC36" s="109"/>
      <c r="AD36" s="109"/>
      <c r="AE36" s="109"/>
      <c r="AH36" s="80"/>
      <c r="AM36" s="109"/>
      <c r="AN36" s="109"/>
      <c r="AO36" s="109"/>
      <c r="AP36" s="109"/>
      <c r="AQ36" s="109"/>
      <c r="AR36" s="109"/>
      <c r="AV36" s="75" t="s">
        <v>121</v>
      </c>
      <c r="AW36" s="75">
        <v>41.67</v>
      </c>
      <c r="AY36" s="111"/>
    </row>
    <row r="37" spans="2:51" x14ac:dyDescent="0.25">
      <c r="B37" s="89" t="s">
        <v>122</v>
      </c>
      <c r="C37" s="89"/>
      <c r="D37" s="89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112"/>
      <c r="X37" s="112"/>
      <c r="Y37" s="112"/>
      <c r="Z37" s="112"/>
      <c r="AA37" s="112"/>
      <c r="AB37" s="112"/>
      <c r="AC37" s="112"/>
      <c r="AD37" s="112"/>
      <c r="AE37" s="112"/>
      <c r="AM37" s="21"/>
      <c r="AN37" s="109"/>
      <c r="AO37" s="109"/>
      <c r="AP37" s="109"/>
      <c r="AQ37" s="109"/>
      <c r="AR37" s="112"/>
      <c r="AV37" s="75" t="s">
        <v>123</v>
      </c>
      <c r="AW37" s="75">
        <v>11.574999999999999</v>
      </c>
      <c r="AY37" s="111"/>
    </row>
    <row r="38" spans="2:51" x14ac:dyDescent="0.25">
      <c r="B38" s="87" t="s">
        <v>124</v>
      </c>
      <c r="C38" s="116"/>
      <c r="D38" s="116"/>
      <c r="E38" s="116"/>
      <c r="F38" s="116"/>
      <c r="G38" s="116"/>
      <c r="H38" s="116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88"/>
      <c r="T38" s="88"/>
      <c r="U38" s="88"/>
      <c r="V38" s="88"/>
      <c r="W38" s="112"/>
      <c r="X38" s="112"/>
      <c r="Y38" s="112"/>
      <c r="Z38" s="112"/>
      <c r="AA38" s="112"/>
      <c r="AB38" s="112"/>
      <c r="AC38" s="112"/>
      <c r="AD38" s="112"/>
      <c r="AE38" s="112"/>
      <c r="AM38" s="21"/>
      <c r="AN38" s="109"/>
      <c r="AO38" s="109"/>
      <c r="AP38" s="109"/>
      <c r="AQ38" s="109"/>
      <c r="AR38" s="112"/>
      <c r="AV38" s="75"/>
      <c r="AW38" s="75"/>
      <c r="AY38" s="111"/>
    </row>
    <row r="39" spans="2:51" x14ac:dyDescent="0.25">
      <c r="B39" s="122" t="s">
        <v>127</v>
      </c>
      <c r="C39" s="116"/>
      <c r="D39" s="116"/>
      <c r="E39" s="116"/>
      <c r="F39" s="116"/>
      <c r="G39" s="116"/>
      <c r="H39" s="116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88"/>
      <c r="T39" s="88"/>
      <c r="U39" s="88"/>
      <c r="V39" s="88"/>
      <c r="W39" s="112"/>
      <c r="X39" s="112"/>
      <c r="Y39" s="112"/>
      <c r="Z39" s="112"/>
      <c r="AA39" s="112"/>
      <c r="AB39" s="112"/>
      <c r="AC39" s="112"/>
      <c r="AD39" s="112"/>
      <c r="AE39" s="112"/>
      <c r="AM39" s="21"/>
      <c r="AN39" s="109"/>
      <c r="AO39" s="109"/>
      <c r="AP39" s="109"/>
      <c r="AQ39" s="109"/>
      <c r="AR39" s="112"/>
      <c r="AV39" s="75"/>
      <c r="AW39" s="75"/>
      <c r="AY39" s="111"/>
    </row>
    <row r="40" spans="2:51" x14ac:dyDescent="0.25">
      <c r="B40" s="85" t="s">
        <v>236</v>
      </c>
      <c r="C40" s="116"/>
      <c r="D40" s="116"/>
      <c r="E40" s="116"/>
      <c r="F40" s="116"/>
      <c r="G40" s="116"/>
      <c r="H40" s="116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88"/>
      <c r="T40" s="88"/>
      <c r="U40" s="88"/>
      <c r="V40" s="88"/>
      <c r="W40" s="112"/>
      <c r="X40" s="112"/>
      <c r="Y40" s="112"/>
      <c r="Z40" s="112"/>
      <c r="AA40" s="112"/>
      <c r="AB40" s="112"/>
      <c r="AC40" s="112"/>
      <c r="AD40" s="112"/>
      <c r="AE40" s="112"/>
      <c r="AM40" s="21"/>
      <c r="AN40" s="109"/>
      <c r="AO40" s="109"/>
      <c r="AP40" s="109"/>
      <c r="AQ40" s="109"/>
      <c r="AR40" s="112"/>
      <c r="AV40" s="75"/>
      <c r="AW40" s="75"/>
      <c r="AY40" s="111"/>
    </row>
    <row r="41" spans="2:51" x14ac:dyDescent="0.25">
      <c r="B41" s="86" t="s">
        <v>237</v>
      </c>
      <c r="C41" s="116"/>
      <c r="D41" s="116"/>
      <c r="E41" s="116"/>
      <c r="F41" s="116"/>
      <c r="G41" s="116"/>
      <c r="H41" s="116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9"/>
      <c r="T41" s="119"/>
      <c r="U41" s="119"/>
      <c r="V41" s="119"/>
      <c r="W41" s="112"/>
      <c r="X41" s="112"/>
      <c r="Y41" s="112"/>
      <c r="Z41" s="112"/>
      <c r="AA41" s="112"/>
      <c r="AB41" s="112"/>
      <c r="AC41" s="112"/>
      <c r="AD41" s="112"/>
      <c r="AE41" s="112"/>
      <c r="AM41" s="113"/>
      <c r="AN41" s="113"/>
      <c r="AO41" s="113"/>
      <c r="AP41" s="113"/>
      <c r="AQ41" s="113"/>
      <c r="AR41" s="113"/>
      <c r="AS41" s="114"/>
      <c r="AV41" s="111"/>
      <c r="AW41" s="107"/>
      <c r="AX41" s="107"/>
      <c r="AY41" s="107"/>
    </row>
    <row r="42" spans="2:51" x14ac:dyDescent="0.25">
      <c r="B42" s="122" t="s">
        <v>130</v>
      </c>
      <c r="C42" s="116"/>
      <c r="D42" s="116"/>
      <c r="E42" s="121"/>
      <c r="F42" s="121"/>
      <c r="G42" s="121"/>
      <c r="H42" s="116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9"/>
      <c r="T42" s="119"/>
      <c r="U42" s="119"/>
      <c r="V42" s="119"/>
      <c r="W42" s="112"/>
      <c r="X42" s="112"/>
      <c r="Y42" s="112"/>
      <c r="Z42" s="112"/>
      <c r="AA42" s="112"/>
      <c r="AB42" s="112"/>
      <c r="AC42" s="112"/>
      <c r="AD42" s="112"/>
      <c r="AE42" s="112"/>
      <c r="AM42" s="113"/>
      <c r="AN42" s="113"/>
      <c r="AO42" s="113"/>
      <c r="AP42" s="113"/>
      <c r="AQ42" s="113"/>
      <c r="AR42" s="113"/>
      <c r="AS42" s="114"/>
      <c r="AV42" s="111"/>
      <c r="AW42" s="107"/>
      <c r="AX42" s="107"/>
      <c r="AY42" s="107"/>
    </row>
    <row r="43" spans="2:51" x14ac:dyDescent="0.25">
      <c r="B43" s="122" t="s">
        <v>134</v>
      </c>
      <c r="C43" s="116"/>
      <c r="D43" s="116"/>
      <c r="E43" s="116"/>
      <c r="F43" s="116"/>
      <c r="G43" s="116"/>
      <c r="H43" s="116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9"/>
      <c r="U43" s="119"/>
      <c r="V43" s="119"/>
      <c r="W43" s="112"/>
      <c r="X43" s="112"/>
      <c r="Y43" s="112"/>
      <c r="Z43" s="112"/>
      <c r="AA43" s="112"/>
      <c r="AB43" s="112"/>
      <c r="AC43" s="112"/>
      <c r="AD43" s="112"/>
      <c r="AE43" s="112"/>
      <c r="AM43" s="113"/>
      <c r="AN43" s="113"/>
      <c r="AO43" s="113"/>
      <c r="AP43" s="113"/>
      <c r="AQ43" s="113"/>
      <c r="AR43" s="113"/>
      <c r="AS43" s="114"/>
      <c r="AV43" s="111"/>
      <c r="AW43" s="107"/>
      <c r="AX43" s="107"/>
      <c r="AY43" s="107"/>
    </row>
    <row r="44" spans="2:51" x14ac:dyDescent="0.25">
      <c r="B44" s="91" t="s">
        <v>144</v>
      </c>
      <c r="C44" s="116"/>
      <c r="D44" s="116"/>
      <c r="E44" s="116"/>
      <c r="F44" s="116"/>
      <c r="G44" s="116"/>
      <c r="H44" s="116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20"/>
      <c r="T44" s="119"/>
      <c r="U44" s="119"/>
      <c r="V44" s="119"/>
      <c r="W44" s="112"/>
      <c r="X44" s="112"/>
      <c r="Y44" s="112"/>
      <c r="Z44" s="112"/>
      <c r="AA44" s="112"/>
      <c r="AB44" s="112"/>
      <c r="AC44" s="112"/>
      <c r="AD44" s="112"/>
      <c r="AE44" s="112"/>
      <c r="AM44" s="113"/>
      <c r="AN44" s="113"/>
      <c r="AO44" s="113"/>
      <c r="AP44" s="113"/>
      <c r="AQ44" s="113"/>
      <c r="AR44" s="113"/>
      <c r="AS44" s="114"/>
      <c r="AV44" s="111"/>
      <c r="AW44" s="107"/>
      <c r="AX44" s="107"/>
      <c r="AY44" s="107"/>
    </row>
    <row r="45" spans="2:51" x14ac:dyDescent="0.25">
      <c r="B45" s="91" t="s">
        <v>143</v>
      </c>
      <c r="C45" s="116"/>
      <c r="D45" s="116"/>
      <c r="E45" s="116"/>
      <c r="F45" s="116"/>
      <c r="G45" s="116"/>
      <c r="H45" s="116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20"/>
      <c r="T45" s="119"/>
      <c r="U45" s="119"/>
      <c r="V45" s="119"/>
      <c r="W45" s="112"/>
      <c r="X45" s="112"/>
      <c r="Y45" s="112"/>
      <c r="Z45" s="112"/>
      <c r="AA45" s="112"/>
      <c r="AB45" s="112"/>
      <c r="AC45" s="112"/>
      <c r="AD45" s="112"/>
      <c r="AE45" s="112"/>
      <c r="AM45" s="113"/>
      <c r="AN45" s="113"/>
      <c r="AO45" s="113"/>
      <c r="AP45" s="113"/>
      <c r="AQ45" s="113"/>
      <c r="AR45" s="113"/>
      <c r="AS45" s="114"/>
      <c r="AV45" s="111"/>
      <c r="AW45" s="107"/>
      <c r="AX45" s="107"/>
      <c r="AY45" s="107"/>
    </row>
    <row r="46" spans="2:51" x14ac:dyDescent="0.25">
      <c r="B46" s="180" t="s">
        <v>238</v>
      </c>
      <c r="C46" s="181"/>
      <c r="D46" s="181"/>
      <c r="E46" s="181"/>
      <c r="F46" s="181"/>
      <c r="G46" s="181"/>
      <c r="H46" s="116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20"/>
      <c r="T46" s="119"/>
      <c r="U46" s="119"/>
      <c r="V46" s="119"/>
      <c r="W46" s="112"/>
      <c r="X46" s="112"/>
      <c r="Y46" s="112"/>
      <c r="Z46" s="112"/>
      <c r="AA46" s="112"/>
      <c r="AB46" s="112"/>
      <c r="AC46" s="112"/>
      <c r="AD46" s="112"/>
      <c r="AE46" s="112"/>
      <c r="AM46" s="113"/>
      <c r="AN46" s="113"/>
      <c r="AO46" s="113"/>
      <c r="AP46" s="113"/>
      <c r="AQ46" s="113"/>
      <c r="AR46" s="113"/>
      <c r="AS46" s="114"/>
      <c r="AV46" s="111"/>
      <c r="AW46" s="107"/>
      <c r="AX46" s="107"/>
      <c r="AY46" s="107"/>
    </row>
    <row r="47" spans="2:51" x14ac:dyDescent="0.25">
      <c r="B47" s="122" t="s">
        <v>239</v>
      </c>
      <c r="C47" s="116"/>
      <c r="D47" s="116"/>
      <c r="E47" s="116"/>
      <c r="F47" s="116"/>
      <c r="G47" s="116"/>
      <c r="H47" s="116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20"/>
      <c r="T47" s="119"/>
      <c r="U47" s="119"/>
      <c r="V47" s="119"/>
      <c r="W47" s="112"/>
      <c r="X47" s="112"/>
      <c r="Y47" s="112"/>
      <c r="Z47" s="112"/>
      <c r="AA47" s="112"/>
      <c r="AB47" s="112"/>
      <c r="AC47" s="112"/>
      <c r="AD47" s="112"/>
      <c r="AE47" s="112"/>
      <c r="AM47" s="113"/>
      <c r="AN47" s="113"/>
      <c r="AO47" s="113"/>
      <c r="AP47" s="113"/>
      <c r="AQ47" s="113"/>
      <c r="AR47" s="113"/>
      <c r="AS47" s="114"/>
      <c r="AV47" s="111"/>
      <c r="AW47" s="107"/>
      <c r="AX47" s="107"/>
      <c r="AY47" s="107"/>
    </row>
    <row r="48" spans="2:51" x14ac:dyDescent="0.25">
      <c r="B48" s="91" t="s">
        <v>145</v>
      </c>
      <c r="C48" s="116"/>
      <c r="D48" s="116"/>
      <c r="E48" s="116"/>
      <c r="F48" s="116"/>
      <c r="G48" s="116"/>
      <c r="H48" s="116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20"/>
      <c r="T48" s="137"/>
      <c r="U48" s="137"/>
      <c r="V48" s="137"/>
      <c r="W48" s="112"/>
      <c r="X48" s="112"/>
      <c r="Y48" s="112"/>
      <c r="Z48" s="112"/>
      <c r="AA48" s="112"/>
      <c r="AB48" s="112"/>
      <c r="AC48" s="112"/>
      <c r="AD48" s="112"/>
      <c r="AE48" s="112"/>
      <c r="AM48" s="113"/>
      <c r="AN48" s="113"/>
      <c r="AO48" s="113"/>
      <c r="AP48" s="113"/>
      <c r="AQ48" s="113"/>
      <c r="AR48" s="113"/>
      <c r="AS48" s="114"/>
      <c r="AV48" s="111"/>
      <c r="AW48" s="107"/>
      <c r="AX48" s="107"/>
      <c r="AY48" s="107"/>
    </row>
    <row r="49" spans="1:51" x14ac:dyDescent="0.25">
      <c r="B49" s="180" t="s">
        <v>240</v>
      </c>
      <c r="C49" s="181"/>
      <c r="D49" s="181"/>
      <c r="E49" s="181"/>
      <c r="F49" s="181"/>
      <c r="G49" s="181"/>
      <c r="H49" s="181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20"/>
      <c r="T49" s="137"/>
      <c r="U49" s="137"/>
      <c r="V49" s="137"/>
      <c r="W49" s="112"/>
      <c r="X49" s="112"/>
      <c r="Y49" s="112"/>
      <c r="Z49" s="112"/>
      <c r="AA49" s="112"/>
      <c r="AB49" s="112"/>
      <c r="AC49" s="112"/>
      <c r="AD49" s="112"/>
      <c r="AE49" s="112"/>
      <c r="AM49" s="113"/>
      <c r="AN49" s="113"/>
      <c r="AO49" s="113"/>
      <c r="AP49" s="113"/>
      <c r="AQ49" s="113"/>
      <c r="AR49" s="113"/>
      <c r="AS49" s="114"/>
      <c r="AV49" s="111"/>
      <c r="AW49" s="107"/>
      <c r="AX49" s="107"/>
      <c r="AY49" s="107"/>
    </row>
    <row r="50" spans="1:51" x14ac:dyDescent="0.25">
      <c r="B50" s="115" t="s">
        <v>217</v>
      </c>
      <c r="C50" s="116"/>
      <c r="D50" s="116"/>
      <c r="E50" s="116"/>
      <c r="F50" s="116"/>
      <c r="G50" s="117"/>
      <c r="H50" s="117"/>
      <c r="I50" s="117"/>
      <c r="J50" s="117"/>
      <c r="K50" s="117"/>
      <c r="L50" s="117"/>
      <c r="M50" s="117"/>
      <c r="N50" s="117"/>
      <c r="O50" s="117"/>
      <c r="P50" s="117"/>
      <c r="Q50" s="120"/>
      <c r="R50" s="119"/>
      <c r="S50" s="119"/>
      <c r="T50" s="137"/>
      <c r="U50" s="112"/>
      <c r="V50" s="112"/>
      <c r="W50" s="112"/>
      <c r="X50" s="112"/>
      <c r="Y50" s="112"/>
      <c r="Z50" s="112"/>
      <c r="AA50" s="112"/>
      <c r="AB50" s="112"/>
      <c r="AC50" s="112"/>
      <c r="AK50" s="113"/>
      <c r="AL50" s="113"/>
      <c r="AM50" s="113"/>
      <c r="AN50" s="113"/>
      <c r="AO50" s="113"/>
      <c r="AP50" s="113"/>
      <c r="AQ50" s="114"/>
      <c r="AR50" s="109"/>
      <c r="AS50" s="109"/>
      <c r="AT50" s="111"/>
      <c r="AU50" s="107"/>
      <c r="AV50" s="107"/>
      <c r="AW50" s="107"/>
      <c r="AX50" s="107"/>
      <c r="AY50" s="107"/>
    </row>
    <row r="51" spans="1:51" x14ac:dyDescent="0.25">
      <c r="B51" s="122" t="s">
        <v>138</v>
      </c>
      <c r="C51" s="116"/>
      <c r="D51" s="116"/>
      <c r="E51" s="116"/>
      <c r="F51" s="116"/>
      <c r="G51" s="116"/>
      <c r="H51" s="116"/>
      <c r="I51" s="116"/>
      <c r="J51" s="117"/>
      <c r="K51" s="117"/>
      <c r="L51" s="117"/>
      <c r="M51" s="117"/>
      <c r="N51" s="117"/>
      <c r="O51" s="117"/>
      <c r="P51" s="117"/>
      <c r="Q51" s="117"/>
      <c r="R51" s="117"/>
      <c r="S51" s="120"/>
      <c r="T51" s="119"/>
      <c r="U51" s="119"/>
      <c r="V51" s="119"/>
      <c r="W51" s="112"/>
      <c r="X51" s="112"/>
      <c r="Y51" s="112"/>
      <c r="Z51" s="112"/>
      <c r="AA51" s="112"/>
      <c r="AB51" s="112"/>
      <c r="AC51" s="112"/>
      <c r="AD51" s="112"/>
      <c r="AE51" s="112"/>
      <c r="AM51" s="113"/>
      <c r="AN51" s="113"/>
      <c r="AO51" s="113"/>
      <c r="AP51" s="113"/>
      <c r="AQ51" s="113"/>
      <c r="AR51" s="113"/>
      <c r="AS51" s="114"/>
      <c r="AV51" s="111"/>
      <c r="AW51" s="107"/>
      <c r="AX51" s="107"/>
      <c r="AY51" s="107"/>
    </row>
    <row r="52" spans="1:51" x14ac:dyDescent="0.25">
      <c r="B52" s="91" t="s">
        <v>235</v>
      </c>
      <c r="C52" s="116"/>
      <c r="D52" s="116"/>
      <c r="E52" s="116"/>
      <c r="F52" s="116"/>
      <c r="G52" s="116"/>
      <c r="H52" s="116"/>
      <c r="I52" s="116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19"/>
      <c r="U52" s="119"/>
      <c r="V52" s="119"/>
      <c r="W52" s="112"/>
      <c r="X52" s="112"/>
      <c r="Y52" s="112"/>
      <c r="Z52" s="112"/>
      <c r="AA52" s="112"/>
      <c r="AB52" s="112"/>
      <c r="AC52" s="112"/>
      <c r="AD52" s="112"/>
      <c r="AE52" s="112"/>
      <c r="AM52" s="113"/>
      <c r="AN52" s="113"/>
      <c r="AO52" s="113"/>
      <c r="AP52" s="113"/>
      <c r="AQ52" s="113"/>
      <c r="AR52" s="113"/>
      <c r="AS52" s="114"/>
      <c r="AV52" s="111"/>
      <c r="AW52" s="107"/>
      <c r="AX52" s="107"/>
      <c r="AY52" s="107"/>
    </row>
    <row r="53" spans="1:51" x14ac:dyDescent="0.25">
      <c r="B53" s="95"/>
      <c r="C53" s="122"/>
      <c r="D53" s="116"/>
      <c r="E53" s="94"/>
      <c r="F53" s="116"/>
      <c r="G53" s="116"/>
      <c r="H53" s="116"/>
      <c r="I53" s="116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20"/>
      <c r="U53" s="82"/>
      <c r="V53" s="82"/>
      <c r="W53" s="112"/>
      <c r="X53" s="112"/>
      <c r="Y53" s="112"/>
      <c r="Z53" s="112"/>
      <c r="AA53" s="112"/>
      <c r="AB53" s="112"/>
      <c r="AC53" s="112"/>
      <c r="AD53" s="112"/>
      <c r="AE53" s="112"/>
      <c r="AM53" s="113"/>
      <c r="AN53" s="113"/>
      <c r="AO53" s="113"/>
      <c r="AP53" s="113"/>
      <c r="AQ53" s="113"/>
      <c r="AR53" s="113"/>
      <c r="AS53" s="114"/>
      <c r="AV53" s="111"/>
      <c r="AW53" s="107"/>
      <c r="AX53" s="107"/>
      <c r="AY53" s="107"/>
    </row>
    <row r="54" spans="1:51" x14ac:dyDescent="0.25">
      <c r="B54" s="95"/>
      <c r="C54" s="118"/>
      <c r="D54" s="116"/>
      <c r="E54" s="94"/>
      <c r="F54" s="116"/>
      <c r="G54" s="116"/>
      <c r="H54" s="116"/>
      <c r="I54" s="116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20"/>
      <c r="U54" s="82"/>
      <c r="V54" s="82"/>
      <c r="W54" s="112"/>
      <c r="X54" s="112"/>
      <c r="Y54" s="112"/>
      <c r="Z54" s="92"/>
      <c r="AA54" s="112"/>
      <c r="AB54" s="112"/>
      <c r="AC54" s="112"/>
      <c r="AD54" s="112"/>
      <c r="AE54" s="112"/>
      <c r="AM54" s="113"/>
      <c r="AN54" s="113"/>
      <c r="AO54" s="113"/>
      <c r="AP54" s="113"/>
      <c r="AQ54" s="113"/>
      <c r="AR54" s="113"/>
      <c r="AS54" s="114"/>
      <c r="AV54" s="111"/>
      <c r="AW54" s="107"/>
      <c r="AX54" s="107"/>
      <c r="AY54" s="107"/>
    </row>
    <row r="55" spans="1:51" x14ac:dyDescent="0.25">
      <c r="B55" s="95"/>
      <c r="C55" s="118"/>
      <c r="D55" s="116"/>
      <c r="E55" s="116"/>
      <c r="F55" s="116"/>
      <c r="G55" s="116"/>
      <c r="H55" s="116"/>
      <c r="I55" s="94"/>
      <c r="J55" s="117"/>
      <c r="K55" s="117"/>
      <c r="L55" s="117"/>
      <c r="M55" s="117"/>
      <c r="N55" s="117"/>
      <c r="O55" s="117"/>
      <c r="P55" s="117"/>
      <c r="Q55" s="117"/>
      <c r="R55" s="117"/>
      <c r="S55" s="92"/>
      <c r="T55" s="92"/>
      <c r="U55" s="92"/>
      <c r="V55" s="92"/>
      <c r="W55" s="92"/>
      <c r="X55" s="92"/>
      <c r="Y55" s="92"/>
      <c r="Z55" s="83"/>
      <c r="AA55" s="92"/>
      <c r="AB55" s="92"/>
      <c r="AC55" s="92"/>
      <c r="AD55" s="92"/>
      <c r="AE55" s="92"/>
      <c r="AF55" s="92"/>
      <c r="AG55" s="92"/>
      <c r="AH55" s="92"/>
      <c r="AI55" s="92"/>
      <c r="AJ55" s="92"/>
      <c r="AK55" s="92"/>
      <c r="AL55" s="92"/>
      <c r="AM55" s="92"/>
      <c r="AN55" s="92"/>
      <c r="AO55" s="92"/>
      <c r="AP55" s="92"/>
      <c r="AQ55" s="92"/>
      <c r="AR55" s="92"/>
      <c r="AS55" s="92"/>
      <c r="AT55" s="92"/>
      <c r="AU55" s="92"/>
      <c r="AV55" s="111"/>
      <c r="AW55" s="107"/>
      <c r="AX55" s="107"/>
      <c r="AY55" s="107"/>
    </row>
    <row r="56" spans="1:51" x14ac:dyDescent="0.25">
      <c r="B56" s="95"/>
      <c r="C56" s="115"/>
      <c r="D56" s="116"/>
      <c r="E56" s="116"/>
      <c r="F56" s="116"/>
      <c r="G56" s="116"/>
      <c r="H56" s="116"/>
      <c r="I56" s="94"/>
      <c r="J56" s="92"/>
      <c r="K56" s="92"/>
      <c r="L56" s="92"/>
      <c r="M56" s="92"/>
      <c r="N56" s="92"/>
      <c r="O56" s="92"/>
      <c r="P56" s="92"/>
      <c r="Q56" s="92"/>
      <c r="R56" s="92"/>
      <c r="S56" s="92"/>
      <c r="T56" s="92"/>
      <c r="U56" s="92"/>
      <c r="V56" s="92"/>
      <c r="W56" s="83"/>
      <c r="X56" s="83"/>
      <c r="Y56" s="83"/>
      <c r="Z56" s="112"/>
      <c r="AA56" s="83"/>
      <c r="AB56" s="83"/>
      <c r="AC56" s="83"/>
      <c r="AD56" s="83"/>
      <c r="AE56" s="83"/>
      <c r="AF56" s="83"/>
      <c r="AG56" s="83"/>
      <c r="AH56" s="83"/>
      <c r="AI56" s="83"/>
      <c r="AJ56" s="83"/>
      <c r="AK56" s="83"/>
      <c r="AL56" s="83"/>
      <c r="AM56" s="83"/>
      <c r="AN56" s="83"/>
      <c r="AO56" s="83"/>
      <c r="AP56" s="83"/>
      <c r="AQ56" s="83"/>
      <c r="AR56" s="83"/>
      <c r="AS56" s="83"/>
      <c r="AT56" s="83"/>
      <c r="AU56" s="83"/>
      <c r="AV56" s="111"/>
      <c r="AW56" s="107"/>
      <c r="AX56" s="107"/>
      <c r="AY56" s="107"/>
    </row>
    <row r="57" spans="1:51" x14ac:dyDescent="0.25">
      <c r="B57" s="95"/>
      <c r="C57" s="115"/>
      <c r="D57" s="94"/>
      <c r="E57" s="116"/>
      <c r="F57" s="116"/>
      <c r="G57" s="116"/>
      <c r="H57" s="116"/>
      <c r="I57" s="116"/>
      <c r="J57" s="92"/>
      <c r="K57" s="92"/>
      <c r="L57" s="92"/>
      <c r="M57" s="92"/>
      <c r="N57" s="92"/>
      <c r="O57" s="92"/>
      <c r="P57" s="92"/>
      <c r="Q57" s="92"/>
      <c r="R57" s="92"/>
      <c r="S57" s="117"/>
      <c r="T57" s="120"/>
      <c r="U57" s="82"/>
      <c r="V57" s="82"/>
      <c r="W57" s="112"/>
      <c r="X57" s="112"/>
      <c r="Y57" s="112"/>
      <c r="Z57" s="112"/>
      <c r="AA57" s="112"/>
      <c r="AB57" s="112"/>
      <c r="AC57" s="112"/>
      <c r="AD57" s="112"/>
      <c r="AE57" s="112"/>
      <c r="AM57" s="113"/>
      <c r="AN57" s="113"/>
      <c r="AO57" s="113"/>
      <c r="AP57" s="113"/>
      <c r="AQ57" s="113"/>
      <c r="AR57" s="113"/>
      <c r="AS57" s="114"/>
      <c r="AV57" s="111"/>
      <c r="AW57" s="107"/>
      <c r="AX57" s="107"/>
      <c r="AY57" s="107"/>
    </row>
    <row r="58" spans="1:51" x14ac:dyDescent="0.25">
      <c r="B58" s="95"/>
      <c r="C58" s="122"/>
      <c r="D58" s="94"/>
      <c r="E58" s="116"/>
      <c r="F58" s="116"/>
      <c r="G58" s="116"/>
      <c r="H58" s="116"/>
      <c r="I58" s="116"/>
      <c r="J58" s="117"/>
      <c r="K58" s="117"/>
      <c r="L58" s="117"/>
      <c r="M58" s="117"/>
      <c r="N58" s="117"/>
      <c r="O58" s="117"/>
      <c r="P58" s="117"/>
      <c r="Q58" s="117"/>
      <c r="R58" s="117"/>
      <c r="S58" s="117"/>
      <c r="T58" s="120"/>
      <c r="U58" s="82"/>
      <c r="V58" s="82"/>
      <c r="W58" s="112"/>
      <c r="X58" s="112"/>
      <c r="Y58" s="112"/>
      <c r="Z58" s="112"/>
      <c r="AA58" s="112"/>
      <c r="AB58" s="112"/>
      <c r="AC58" s="112"/>
      <c r="AD58" s="112"/>
      <c r="AE58" s="112"/>
      <c r="AM58" s="113"/>
      <c r="AN58" s="113"/>
      <c r="AO58" s="113"/>
      <c r="AP58" s="113"/>
      <c r="AQ58" s="113"/>
      <c r="AR58" s="113"/>
      <c r="AS58" s="114"/>
      <c r="AV58" s="111"/>
      <c r="AW58" s="107"/>
      <c r="AX58" s="107"/>
      <c r="AY58" s="107"/>
    </row>
    <row r="59" spans="1:51" x14ac:dyDescent="0.25">
      <c r="B59" s="1"/>
      <c r="C59" s="122"/>
      <c r="D59" s="116"/>
      <c r="E59" s="94"/>
      <c r="F59" s="116"/>
      <c r="G59" s="94"/>
      <c r="H59" s="94"/>
      <c r="I59" s="116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20"/>
      <c r="U59" s="82"/>
      <c r="V59" s="82"/>
      <c r="W59" s="112"/>
      <c r="X59" s="112"/>
      <c r="Y59" s="112"/>
      <c r="Z59" s="112"/>
      <c r="AA59" s="112"/>
      <c r="AB59" s="112"/>
      <c r="AC59" s="112"/>
      <c r="AD59" s="112"/>
      <c r="AE59" s="112"/>
      <c r="AM59" s="113"/>
      <c r="AN59" s="113"/>
      <c r="AO59" s="113"/>
      <c r="AP59" s="113"/>
      <c r="AQ59" s="113"/>
      <c r="AR59" s="113"/>
      <c r="AS59" s="114"/>
      <c r="AV59" s="111"/>
      <c r="AW59" s="107"/>
      <c r="AX59" s="107"/>
      <c r="AY59" s="107"/>
    </row>
    <row r="60" spans="1:51" x14ac:dyDescent="0.25">
      <c r="B60" s="1"/>
      <c r="C60" s="118"/>
      <c r="D60" s="116"/>
      <c r="E60" s="94"/>
      <c r="F60" s="94"/>
      <c r="G60" s="94"/>
      <c r="H60" s="94"/>
      <c r="I60" s="116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20"/>
      <c r="U60" s="82"/>
      <c r="V60" s="82"/>
      <c r="W60" s="112"/>
      <c r="X60" s="112"/>
      <c r="Y60" s="112"/>
      <c r="Z60" s="112"/>
      <c r="AA60" s="112"/>
      <c r="AB60" s="112"/>
      <c r="AC60" s="112"/>
      <c r="AD60" s="112"/>
      <c r="AE60" s="112"/>
      <c r="AM60" s="113"/>
      <c r="AN60" s="113"/>
      <c r="AO60" s="113"/>
      <c r="AP60" s="113"/>
      <c r="AQ60" s="113"/>
      <c r="AR60" s="113"/>
      <c r="AS60" s="114"/>
      <c r="AV60" s="111"/>
      <c r="AW60" s="107"/>
      <c r="AX60" s="107"/>
      <c r="AY60" s="107"/>
    </row>
    <row r="61" spans="1:51" x14ac:dyDescent="0.25">
      <c r="B61" s="81"/>
      <c r="C61" s="118"/>
      <c r="D61" s="116"/>
      <c r="E61" s="116"/>
      <c r="F61" s="94"/>
      <c r="G61" s="116"/>
      <c r="H61" s="116"/>
      <c r="I61" s="92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20"/>
      <c r="U61" s="82"/>
      <c r="V61" s="82"/>
      <c r="W61" s="112"/>
      <c r="X61" s="112"/>
      <c r="Y61" s="112"/>
      <c r="Z61" s="112"/>
      <c r="AA61" s="112"/>
      <c r="AB61" s="112"/>
      <c r="AC61" s="112"/>
      <c r="AD61" s="112"/>
      <c r="AE61" s="112"/>
      <c r="AM61" s="113"/>
      <c r="AN61" s="113"/>
      <c r="AO61" s="113"/>
      <c r="AP61" s="113"/>
      <c r="AQ61" s="113"/>
      <c r="AR61" s="113"/>
      <c r="AS61" s="114"/>
      <c r="AV61" s="111"/>
      <c r="AW61" s="107"/>
      <c r="AX61" s="107"/>
      <c r="AY61" s="107"/>
    </row>
    <row r="62" spans="1:51" x14ac:dyDescent="0.25">
      <c r="B62" s="81"/>
      <c r="C62" s="92"/>
      <c r="D62" s="116"/>
      <c r="E62" s="116"/>
      <c r="F62" s="116"/>
      <c r="G62" s="116"/>
      <c r="H62" s="116"/>
      <c r="I62" s="92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20"/>
      <c r="U62" s="82"/>
      <c r="V62" s="82"/>
      <c r="W62" s="112"/>
      <c r="X62" s="112"/>
      <c r="Y62" s="112"/>
      <c r="Z62" s="112"/>
      <c r="AA62" s="112"/>
      <c r="AB62" s="112"/>
      <c r="AC62" s="112"/>
      <c r="AD62" s="112"/>
      <c r="AE62" s="112"/>
      <c r="AM62" s="113"/>
      <c r="AN62" s="113"/>
      <c r="AO62" s="113"/>
      <c r="AP62" s="113"/>
      <c r="AQ62" s="113"/>
      <c r="AR62" s="113"/>
      <c r="AS62" s="114"/>
      <c r="AU62" s="107"/>
      <c r="AV62" s="111"/>
      <c r="AW62" s="107"/>
      <c r="AX62" s="107"/>
      <c r="AY62" s="107"/>
    </row>
    <row r="63" spans="1:51" ht="229.5" customHeight="1" x14ac:dyDescent="0.25">
      <c r="B63" s="81"/>
      <c r="C63" s="122"/>
      <c r="D63" s="92"/>
      <c r="E63" s="116"/>
      <c r="F63" s="116"/>
      <c r="G63" s="116"/>
      <c r="H63" s="116"/>
      <c r="I63" s="116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20"/>
      <c r="U63" s="82"/>
      <c r="V63" s="82"/>
      <c r="W63" s="112"/>
      <c r="X63" s="112"/>
      <c r="Y63" s="112"/>
      <c r="Z63" s="112"/>
      <c r="AA63" s="112"/>
      <c r="AB63" s="112"/>
      <c r="AC63" s="112"/>
      <c r="AD63" s="112"/>
      <c r="AE63" s="112"/>
      <c r="AM63" s="113"/>
      <c r="AN63" s="113"/>
      <c r="AO63" s="113"/>
      <c r="AP63" s="113"/>
      <c r="AQ63" s="113"/>
      <c r="AR63" s="113"/>
      <c r="AS63" s="114"/>
      <c r="AU63" s="107"/>
      <c r="AV63" s="111"/>
      <c r="AW63" s="107"/>
      <c r="AX63" s="107"/>
      <c r="AY63" s="107"/>
    </row>
    <row r="64" spans="1:51" x14ac:dyDescent="0.25">
      <c r="A64" s="112"/>
      <c r="B64" s="81"/>
      <c r="C64" s="118"/>
      <c r="D64" s="92"/>
      <c r="E64" s="116"/>
      <c r="F64" s="116"/>
      <c r="G64" s="116"/>
      <c r="H64" s="116"/>
      <c r="I64" s="113"/>
      <c r="J64" s="113"/>
      <c r="K64" s="113"/>
      <c r="L64" s="113"/>
      <c r="M64" s="113"/>
      <c r="N64" s="113"/>
      <c r="O64" s="114"/>
      <c r="P64" s="109"/>
      <c r="R64" s="111"/>
      <c r="AS64" s="107"/>
      <c r="AT64" s="107"/>
      <c r="AU64" s="107"/>
      <c r="AV64" s="107"/>
      <c r="AW64" s="107"/>
      <c r="AX64" s="107"/>
      <c r="AY64" s="107"/>
    </row>
    <row r="65" spans="1:51" x14ac:dyDescent="0.25">
      <c r="A65" s="112"/>
      <c r="B65" s="92"/>
      <c r="C65" s="122"/>
      <c r="D65" s="116"/>
      <c r="E65" s="92"/>
      <c r="F65" s="116"/>
      <c r="G65" s="92"/>
      <c r="H65" s="92"/>
      <c r="I65" s="113"/>
      <c r="J65" s="113"/>
      <c r="K65" s="113"/>
      <c r="L65" s="113"/>
      <c r="M65" s="113"/>
      <c r="N65" s="113"/>
      <c r="O65" s="114"/>
      <c r="P65" s="109"/>
      <c r="R65" s="109"/>
      <c r="AS65" s="107"/>
      <c r="AT65" s="107"/>
      <c r="AU65" s="107"/>
      <c r="AV65" s="107"/>
      <c r="AW65" s="107"/>
      <c r="AX65" s="107"/>
      <c r="AY65" s="107"/>
    </row>
    <row r="66" spans="1:51" x14ac:dyDescent="0.25">
      <c r="A66" s="112"/>
      <c r="B66" s="92"/>
      <c r="C66" s="90"/>
      <c r="D66" s="116"/>
      <c r="E66" s="92"/>
      <c r="F66" s="92"/>
      <c r="G66" s="92"/>
      <c r="H66" s="92"/>
      <c r="I66" s="113"/>
      <c r="J66" s="113"/>
      <c r="K66" s="113"/>
      <c r="L66" s="113"/>
      <c r="M66" s="113"/>
      <c r="N66" s="113"/>
      <c r="O66" s="114"/>
      <c r="P66" s="109"/>
      <c r="R66" s="109"/>
      <c r="AS66" s="107"/>
      <c r="AT66" s="107"/>
      <c r="AU66" s="107"/>
      <c r="AV66" s="107"/>
      <c r="AW66" s="107"/>
      <c r="AX66" s="107"/>
      <c r="AY66" s="107"/>
    </row>
    <row r="67" spans="1:51" x14ac:dyDescent="0.25">
      <c r="A67" s="112"/>
      <c r="B67" s="81"/>
      <c r="I67" s="113"/>
      <c r="J67" s="113"/>
      <c r="K67" s="113"/>
      <c r="L67" s="113"/>
      <c r="M67" s="113"/>
      <c r="N67" s="113"/>
      <c r="O67" s="114"/>
      <c r="P67" s="109"/>
      <c r="R67" s="109"/>
      <c r="AS67" s="107"/>
      <c r="AT67" s="107"/>
      <c r="AU67" s="107"/>
      <c r="AV67" s="107"/>
      <c r="AW67" s="107"/>
      <c r="AX67" s="107"/>
      <c r="AY67" s="107"/>
    </row>
    <row r="68" spans="1:51" x14ac:dyDescent="0.25">
      <c r="A68" s="112"/>
      <c r="I68" s="113"/>
      <c r="J68" s="113"/>
      <c r="K68" s="113"/>
      <c r="L68" s="113"/>
      <c r="M68" s="113"/>
      <c r="N68" s="113"/>
      <c r="O68" s="114"/>
      <c r="P68" s="109"/>
      <c r="R68" s="109"/>
      <c r="AS68" s="107"/>
      <c r="AT68" s="107"/>
      <c r="AU68" s="107"/>
      <c r="AV68" s="107"/>
      <c r="AW68" s="107"/>
      <c r="AX68" s="107"/>
      <c r="AY68" s="107"/>
    </row>
    <row r="69" spans="1:51" x14ac:dyDescent="0.25">
      <c r="A69" s="112"/>
      <c r="I69" s="113"/>
      <c r="J69" s="113"/>
      <c r="K69" s="113"/>
      <c r="L69" s="113"/>
      <c r="M69" s="113"/>
      <c r="N69" s="113"/>
      <c r="O69" s="114"/>
      <c r="P69" s="109"/>
      <c r="R69" s="109"/>
      <c r="AS69" s="107"/>
      <c r="AT69" s="107"/>
      <c r="AU69" s="107"/>
      <c r="AV69" s="107"/>
      <c r="AW69" s="107"/>
      <c r="AX69" s="107"/>
      <c r="AY69" s="107"/>
    </row>
    <row r="70" spans="1:51" x14ac:dyDescent="0.25">
      <c r="A70" s="112"/>
      <c r="I70" s="113"/>
      <c r="J70" s="113"/>
      <c r="K70" s="113"/>
      <c r="L70" s="113"/>
      <c r="M70" s="113"/>
      <c r="N70" s="113"/>
      <c r="O70" s="114"/>
      <c r="P70" s="109"/>
      <c r="R70" s="83"/>
      <c r="AS70" s="107"/>
      <c r="AT70" s="107"/>
      <c r="AU70" s="107"/>
      <c r="AV70" s="107"/>
      <c r="AW70" s="107"/>
      <c r="AX70" s="107"/>
      <c r="AY70" s="107"/>
    </row>
    <row r="71" spans="1:51" x14ac:dyDescent="0.25">
      <c r="A71" s="112"/>
      <c r="I71" s="113"/>
      <c r="J71" s="113"/>
      <c r="K71" s="113"/>
      <c r="L71" s="113"/>
      <c r="M71" s="113"/>
      <c r="N71" s="113"/>
      <c r="O71" s="114"/>
      <c r="R71" s="109"/>
      <c r="AS71" s="107"/>
      <c r="AT71" s="107"/>
      <c r="AU71" s="107"/>
      <c r="AV71" s="107"/>
      <c r="AW71" s="107"/>
      <c r="AX71" s="107"/>
      <c r="AY71" s="107"/>
    </row>
    <row r="72" spans="1:51" x14ac:dyDescent="0.25">
      <c r="O72" s="114"/>
      <c r="R72" s="109"/>
      <c r="AS72" s="107"/>
      <c r="AT72" s="107"/>
      <c r="AU72" s="107"/>
      <c r="AV72" s="107"/>
      <c r="AW72" s="107"/>
      <c r="AX72" s="107"/>
      <c r="AY72" s="107"/>
    </row>
    <row r="73" spans="1:51" x14ac:dyDescent="0.25">
      <c r="O73" s="114"/>
      <c r="R73" s="109"/>
      <c r="AS73" s="107"/>
      <c r="AT73" s="107"/>
      <c r="AU73" s="107"/>
      <c r="AV73" s="107"/>
      <c r="AW73" s="107"/>
      <c r="AX73" s="107"/>
      <c r="AY73" s="107"/>
    </row>
    <row r="74" spans="1:51" x14ac:dyDescent="0.25">
      <c r="O74" s="114"/>
      <c r="R74" s="109"/>
      <c r="AS74" s="107"/>
      <c r="AT74" s="107"/>
      <c r="AU74" s="107"/>
      <c r="AV74" s="107"/>
      <c r="AW74" s="107"/>
      <c r="AX74" s="107"/>
      <c r="AY74" s="107"/>
    </row>
    <row r="75" spans="1:51" x14ac:dyDescent="0.25">
      <c r="O75" s="114"/>
      <c r="R75" s="109"/>
      <c r="AS75" s="107"/>
      <c r="AT75" s="107"/>
      <c r="AU75" s="107"/>
      <c r="AV75" s="107"/>
      <c r="AW75" s="107"/>
      <c r="AX75" s="107"/>
      <c r="AY75" s="107"/>
    </row>
    <row r="76" spans="1:51" x14ac:dyDescent="0.25">
      <c r="O76" s="114"/>
      <c r="AS76" s="107"/>
      <c r="AT76" s="107"/>
      <c r="AU76" s="107"/>
      <c r="AV76" s="107"/>
      <c r="AW76" s="107"/>
      <c r="AX76" s="107"/>
      <c r="AY76" s="107"/>
    </row>
    <row r="77" spans="1:51" x14ac:dyDescent="0.25">
      <c r="O77" s="114"/>
      <c r="AS77" s="107"/>
      <c r="AT77" s="107"/>
      <c r="AU77" s="107"/>
      <c r="AV77" s="107"/>
      <c r="AW77" s="107"/>
      <c r="AX77" s="107"/>
      <c r="AY77" s="107"/>
    </row>
    <row r="78" spans="1:51" x14ac:dyDescent="0.25">
      <c r="O78" s="114"/>
      <c r="AS78" s="107"/>
      <c r="AT78" s="107"/>
      <c r="AU78" s="107"/>
      <c r="AV78" s="107"/>
      <c r="AW78" s="107"/>
      <c r="AX78" s="107"/>
      <c r="AY78" s="107"/>
    </row>
    <row r="79" spans="1:51" x14ac:dyDescent="0.25">
      <c r="O79" s="114"/>
      <c r="AS79" s="107"/>
      <c r="AT79" s="107"/>
      <c r="AU79" s="107"/>
      <c r="AV79" s="107"/>
      <c r="AW79" s="107"/>
      <c r="AX79" s="107"/>
      <c r="AY79" s="107"/>
    </row>
    <row r="80" spans="1:51" x14ac:dyDescent="0.25">
      <c r="O80" s="114"/>
      <c r="AS80" s="107"/>
      <c r="AT80" s="107"/>
      <c r="AU80" s="107"/>
      <c r="AV80" s="107"/>
      <c r="AW80" s="107"/>
      <c r="AX80" s="107"/>
      <c r="AY80" s="107"/>
    </row>
    <row r="81" spans="15:51" x14ac:dyDescent="0.25">
      <c r="O81" s="114"/>
      <c r="AS81" s="107"/>
      <c r="AT81" s="107"/>
      <c r="AU81" s="107"/>
      <c r="AV81" s="107"/>
      <c r="AW81" s="107"/>
      <c r="AX81" s="107"/>
      <c r="AY81" s="107"/>
    </row>
    <row r="82" spans="15:51" x14ac:dyDescent="0.25">
      <c r="O82" s="114"/>
      <c r="Q82" s="109"/>
      <c r="AS82" s="107"/>
      <c r="AT82" s="107"/>
      <c r="AU82" s="107"/>
      <c r="AV82" s="107"/>
      <c r="AW82" s="107"/>
      <c r="AX82" s="107"/>
      <c r="AY82" s="107"/>
    </row>
    <row r="83" spans="15:51" x14ac:dyDescent="0.25">
      <c r="O83" s="13"/>
      <c r="P83" s="109"/>
      <c r="Q83" s="109"/>
      <c r="AS83" s="107"/>
      <c r="AT83" s="107"/>
      <c r="AU83" s="107"/>
      <c r="AV83" s="107"/>
      <c r="AW83" s="107"/>
      <c r="AX83" s="107"/>
      <c r="AY83" s="107"/>
    </row>
    <row r="84" spans="15:51" x14ac:dyDescent="0.25">
      <c r="O84" s="13"/>
      <c r="P84" s="109"/>
      <c r="Q84" s="109"/>
      <c r="AS84" s="107"/>
      <c r="AT84" s="107"/>
      <c r="AU84" s="107"/>
      <c r="AV84" s="107"/>
      <c r="AW84" s="107"/>
      <c r="AX84" s="107"/>
      <c r="AY84" s="107"/>
    </row>
    <row r="85" spans="15:51" x14ac:dyDescent="0.25">
      <c r="O85" s="13"/>
      <c r="P85" s="109"/>
      <c r="Q85" s="109"/>
      <c r="AS85" s="107"/>
      <c r="AT85" s="107"/>
      <c r="AU85" s="107"/>
      <c r="AV85" s="107"/>
      <c r="AW85" s="107"/>
      <c r="AX85" s="107"/>
      <c r="AY85" s="107"/>
    </row>
    <row r="86" spans="15:51" x14ac:dyDescent="0.25">
      <c r="O86" s="13"/>
      <c r="P86" s="109"/>
      <c r="Q86" s="109"/>
      <c r="AS86" s="107"/>
      <c r="AT86" s="107"/>
      <c r="AU86" s="107"/>
      <c r="AV86" s="107"/>
      <c r="AW86" s="107"/>
      <c r="AX86" s="107"/>
      <c r="AY86" s="107"/>
    </row>
    <row r="87" spans="15:51" x14ac:dyDescent="0.25">
      <c r="O87" s="13"/>
      <c r="P87" s="109"/>
      <c r="Q87" s="109"/>
      <c r="AS87" s="107"/>
      <c r="AT87" s="107"/>
      <c r="AU87" s="107"/>
      <c r="AV87" s="107"/>
      <c r="AW87" s="107"/>
      <c r="AX87" s="107"/>
      <c r="AY87" s="107"/>
    </row>
    <row r="88" spans="15:51" x14ac:dyDescent="0.25">
      <c r="O88" s="13"/>
      <c r="P88" s="109"/>
      <c r="Q88" s="109"/>
      <c r="AS88" s="107"/>
      <c r="AT88" s="107"/>
      <c r="AU88" s="107"/>
      <c r="AV88" s="107"/>
      <c r="AW88" s="107"/>
      <c r="AX88" s="107"/>
      <c r="AY88" s="107"/>
    </row>
    <row r="89" spans="15:51" x14ac:dyDescent="0.25">
      <c r="O89" s="13"/>
      <c r="P89" s="109"/>
      <c r="Q89" s="109"/>
      <c r="AS89" s="107"/>
      <c r="AT89" s="107"/>
      <c r="AU89" s="107"/>
      <c r="AV89" s="107"/>
      <c r="AW89" s="107"/>
      <c r="AX89" s="107"/>
      <c r="AY89" s="107"/>
    </row>
    <row r="90" spans="15:51" x14ac:dyDescent="0.25">
      <c r="O90" s="13"/>
      <c r="P90" s="109"/>
      <c r="Q90" s="109"/>
      <c r="AS90" s="107"/>
      <c r="AT90" s="107"/>
      <c r="AU90" s="107"/>
      <c r="AV90" s="107"/>
      <c r="AW90" s="107"/>
      <c r="AX90" s="107"/>
      <c r="AY90" s="107"/>
    </row>
    <row r="91" spans="15:51" x14ac:dyDescent="0.25">
      <c r="O91" s="13"/>
      <c r="P91" s="109"/>
      <c r="Q91" s="109"/>
      <c r="AS91" s="107"/>
      <c r="AT91" s="107"/>
      <c r="AU91" s="107"/>
      <c r="AV91" s="107"/>
      <c r="AW91" s="107"/>
      <c r="AX91" s="107"/>
      <c r="AY91" s="107"/>
    </row>
    <row r="92" spans="15:51" x14ac:dyDescent="0.25">
      <c r="O92" s="13"/>
      <c r="P92" s="109"/>
      <c r="Q92" s="109"/>
      <c r="R92" s="109"/>
      <c r="S92" s="109"/>
      <c r="AS92" s="107"/>
      <c r="AT92" s="107"/>
      <c r="AU92" s="107"/>
      <c r="AV92" s="107"/>
      <c r="AW92" s="107"/>
      <c r="AX92" s="107"/>
      <c r="AY92" s="107"/>
    </row>
    <row r="93" spans="15:51" x14ac:dyDescent="0.25">
      <c r="O93" s="13"/>
      <c r="P93" s="109"/>
      <c r="Q93" s="109"/>
      <c r="R93" s="109"/>
      <c r="S93" s="109"/>
      <c r="T93" s="109"/>
      <c r="AS93" s="107"/>
      <c r="AT93" s="107"/>
      <c r="AU93" s="107"/>
      <c r="AV93" s="107"/>
      <c r="AW93" s="107"/>
      <c r="AX93" s="107"/>
      <c r="AY93" s="107"/>
    </row>
    <row r="94" spans="15:51" x14ac:dyDescent="0.25">
      <c r="O94" s="13"/>
      <c r="P94" s="109"/>
      <c r="Q94" s="109"/>
      <c r="R94" s="109"/>
      <c r="S94" s="109"/>
      <c r="T94" s="109"/>
      <c r="AS94" s="107"/>
      <c r="AT94" s="107"/>
      <c r="AU94" s="107"/>
      <c r="AV94" s="107"/>
      <c r="AW94" s="107"/>
      <c r="AX94" s="107"/>
      <c r="AY94" s="107"/>
    </row>
    <row r="95" spans="15:51" x14ac:dyDescent="0.25">
      <c r="O95" s="13"/>
      <c r="P95" s="109"/>
      <c r="T95" s="109"/>
      <c r="AS95" s="107"/>
      <c r="AT95" s="107"/>
      <c r="AU95" s="107"/>
      <c r="AV95" s="107"/>
      <c r="AW95" s="107"/>
      <c r="AX95" s="107"/>
      <c r="AY95" s="107"/>
    </row>
    <row r="96" spans="15:51" x14ac:dyDescent="0.25">
      <c r="O96" s="109"/>
      <c r="Q96" s="109"/>
      <c r="R96" s="109"/>
      <c r="S96" s="109"/>
      <c r="AS96" s="107"/>
      <c r="AT96" s="107"/>
      <c r="AU96" s="107"/>
      <c r="AV96" s="107"/>
      <c r="AW96" s="107"/>
      <c r="AX96" s="107"/>
      <c r="AY96" s="107"/>
    </row>
    <row r="97" spans="15:51" x14ac:dyDescent="0.25">
      <c r="O97" s="13"/>
      <c r="P97" s="109"/>
      <c r="Q97" s="109"/>
      <c r="R97" s="109"/>
      <c r="S97" s="109"/>
      <c r="T97" s="109"/>
      <c r="AS97" s="107"/>
      <c r="AT97" s="107"/>
      <c r="AU97" s="107"/>
      <c r="AV97" s="107"/>
      <c r="AW97" s="107"/>
      <c r="AX97" s="107"/>
      <c r="AY97" s="107"/>
    </row>
    <row r="98" spans="15:51" x14ac:dyDescent="0.25">
      <c r="O98" s="13"/>
      <c r="P98" s="109"/>
      <c r="Q98" s="109"/>
      <c r="R98" s="109"/>
      <c r="S98" s="109"/>
      <c r="T98" s="109"/>
      <c r="U98" s="109"/>
      <c r="AS98" s="107"/>
      <c r="AT98" s="107"/>
      <c r="AU98" s="107"/>
      <c r="AV98" s="107"/>
      <c r="AW98" s="107"/>
      <c r="AX98" s="107"/>
      <c r="AY98" s="107"/>
    </row>
    <row r="99" spans="15:51" x14ac:dyDescent="0.25">
      <c r="O99" s="13"/>
      <c r="P99" s="109"/>
      <c r="T99" s="109"/>
      <c r="U99" s="109"/>
      <c r="AS99" s="107"/>
      <c r="AT99" s="107"/>
      <c r="AU99" s="107"/>
      <c r="AV99" s="107"/>
      <c r="AW99" s="107"/>
      <c r="AX99" s="107"/>
      <c r="AY99" s="107"/>
    </row>
    <row r="111" spans="15:51" x14ac:dyDescent="0.25">
      <c r="AS111" s="107"/>
      <c r="AT111" s="107"/>
      <c r="AU111" s="107"/>
      <c r="AV111" s="107"/>
      <c r="AW111" s="107"/>
      <c r="AX111" s="107"/>
      <c r="AY111" s="107"/>
    </row>
  </sheetData>
  <protectedRanges>
    <protectedRange sqref="N55:R55 B67 S57:T63 B59:B64 N58:R63 T42 S53:T54 T52" name="Range2_12_5_1_1"/>
    <protectedRange sqref="N10 L10 L6 D6 D8 AD8 AF8 O8:U8 AJ8:AR8 AF10 AR11:AR34 E11:E34 G11:G34 N11:V11 L24:N31 N32:N34 N12:N23 V33:AF34 X11:AG11 V12:V32 O12:U34 AG12:AG34 X12:AF32" name="Range1_16_3_1_1"/>
    <protectedRange sqref="I60 J58:M63 J55:M55 I63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64:H64 F65 E64" name="Range2_2_2_9_2_1_1"/>
    <protectedRange sqref="D62 D65:D66" name="Range2_1_1_1_1_1_9_2_1_1"/>
    <protectedRange sqref="C63 C65" name="Range2_4_1_1_1"/>
    <protectedRange sqref="AS16:AS34" name="Range1_1_1_1"/>
    <protectedRange sqref="P3:U5" name="Range1_16_1_1_1_1"/>
    <protectedRange sqref="C66 C64 C61" name="Range2_1_3_1_1"/>
    <protectedRange sqref="H11:H34" name="Range1_1_1_1_1_1_1"/>
    <protectedRange sqref="B65:B66 J56:R57 D63:D64 I61:I62 Z54:Z55 S55:Y56 AA55:AU56 E65:E66 G65:H66 F66" name="Range2_2_1_10_1_1_1_2"/>
    <protectedRange sqref="C62" name="Range2_2_1_10_2_1_1_1"/>
    <protectedRange sqref="G61:H61 D59 F62 E61 N53:R54" name="Range2_12_1_6_1_1"/>
    <protectedRange sqref="D54:D55 I57:I59 I54:M54 G62:H63 G55:H57 E62:E63 F63:F64 F56:F58 E55:E57 J53:M53" name="Range2_2_12_1_7_1_1"/>
    <protectedRange sqref="D60:D61" name="Range2_1_1_1_1_11_1_2_1_1"/>
    <protectedRange sqref="E58 G58:H58 F59" name="Range2_2_2_9_1_1_1_1"/>
    <protectedRange sqref="D56" name="Range2_1_1_1_1_1_9_1_1_1_1"/>
    <protectedRange sqref="C60 C55" name="Range2_1_1_2_1_1"/>
    <protectedRange sqref="C59" name="Range2_1_2_2_1_1"/>
    <protectedRange sqref="C58" name="Range2_3_2_1_1"/>
    <protectedRange sqref="F54:F55 E54 G54:H54" name="Range2_2_12_1_1_1_1_1"/>
    <protectedRange sqref="C54" name="Range2_1_4_2_1_1_1"/>
    <protectedRange sqref="C56:C57" name="Range2_5_1_1_1"/>
    <protectedRange sqref="E59:E60 F60:F61 G59:H60 I55:I56" name="Range2_2_1_1_1_1"/>
    <protectedRange sqref="D57:D58" name="Range2_1_1_1_1_1_1_1_1"/>
    <protectedRange sqref="AS11:AS15" name="Range1_4_1_1_1_1"/>
    <protectedRange sqref="J11:J15 J26:J34" name="Range1_1_2_1_10_1_1_1_1"/>
    <protectedRange sqref="R70" name="Range2_2_1_10_1_1_1_1_1"/>
    <protectedRange sqref="T41" name="Range2_12_5_1_1_4"/>
    <protectedRange sqref="B41:B42" name="Range2_12_5_1_1_1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G42:H42" name="Range2_2_12_1_3_1_1_1_1_1_4_1_1"/>
    <protectedRange sqref="E42:F42" name="Range2_2_12_1_7_1_1_3_1_1"/>
    <protectedRange sqref="I41:J41" name="Range2_2_12_1_4_2_1_1_1_2_1_1"/>
    <protectedRange sqref="S42" name="Range2_12_5_1_1_2_3_1"/>
    <protectedRange sqref="Q42:R42" name="Range2_12_1_6_1_1_1_1_2_1"/>
    <protectedRange sqref="N42:P42" name="Range2_12_1_2_3_1_1_1_1_2_1"/>
    <protectedRange sqref="I42:M42" name="Range2_2_12_1_4_3_1_1_1_1_2_1"/>
    <protectedRange sqref="D42" name="Range2_2_12_1_3_1_2_1_1_1_2_1_2_1"/>
    <protectedRange sqref="S52" name="Range2_12_2_1_1_1_2_1_1"/>
    <protectedRange sqref="Q52:R52" name="Range2_12_1_6_1_1_1_2_3_1_1_3_1_1_1_1_1_1"/>
    <protectedRange sqref="N52:P52" name="Range2_12_1_2_3_1_1_1_2_3_1_1_3_1_1_1_1_1_1"/>
    <protectedRange sqref="J52:M52" name="Range2_2_12_1_4_3_1_1_1_3_3_1_1_3_1_1_1_1_1_1"/>
    <protectedRange sqref="T51 R50 T47:T49" name="Range2_12_5_1_1_3"/>
    <protectedRange sqref="T45:T46" name="Range2_12_5_1_1_2_2"/>
    <protectedRange sqref="S51 Q50 S45:S49" name="Range2_12_4_1_1_1_4_2_2_2"/>
    <protectedRange sqref="Q51:R51 O50:P50 Q45:R49" name="Range2_12_1_6_1_1_1_2_3_2_1_1_3"/>
    <protectedRange sqref="N51:P51 L50:N50 N45:P49" name="Range2_12_1_2_3_1_1_1_2_3_2_1_1_3"/>
    <protectedRange sqref="K51:M51 I50:K50 K45:M49" name="Range2_2_12_1_4_3_1_1_1_3_3_2_1_1_3"/>
    <protectedRange sqref="J51 H50 J45:J49" name="Range2_2_12_1_4_3_1_1_1_3_2_1_2_2"/>
    <protectedRange sqref="G47:H49 E50:F50" name="Range2_2_12_1_3_1_2_1_1_1_2_1_1_1_1_1_1_2_1_1"/>
    <protectedRange sqref="C50 D47:E49" name="Range2_2_12_1_3_1_2_1_1_1_2_1_1_1_1_3_1_1_1_1"/>
    <protectedRange sqref="F47:F49 D50" name="Range2_2_12_1_3_1_2_1_1_1_3_1_1_1_1_1_3_1_1_1_1"/>
    <protectedRange sqref="I47:I49 G50" name="Range2_2_12_1_4_3_1_1_1_2_1_2_1_1_3_1_1_1_1_1_1"/>
    <protectedRange sqref="T44" name="Range2_12_5_1_1_2_1_1"/>
    <protectedRange sqref="E45:H46" name="Range2_2_12_1_3_1_2_1_1_1_1_2_1_1_1_1_1_1"/>
    <protectedRange sqref="D45:D46" name="Range2_2_12_1_3_1_2_1_1_1_2_1_2_3_1_1_1_1"/>
    <protectedRange sqref="T43" name="Range2_12_5_1_1_6_1_1_1_1_1_1_1"/>
    <protectedRange sqref="S43" name="Range2_12_5_1_1_5_3_1_1_1_1_1_1_1"/>
    <protectedRange sqref="Q43:R43" name="Range2_12_1_6_1_1_1_2_3_2_1_1_2_1_1_1_1_1"/>
    <protectedRange sqref="N43:P43" name="Range2_12_1_2_3_1_1_1_2_3_2_1_1_2_1_1_1_1_1"/>
    <protectedRange sqref="J43:M43" name="Range2_2_12_1_4_3_1_1_1_3_3_2_1_1_2_1_1_1_1_1"/>
    <protectedRange sqref="I43" name="Range2_2_12_1_4_3_1_1_1_2_1_2_2_1_2_1_1_1_1_1"/>
    <protectedRange sqref="G43:H43 D43:E43" name="Range2_2_12_1_3_1_2_1_1_1_2_1_3_2_1_2_1_1_1_1_1"/>
    <protectedRange sqref="F43" name="Range2_2_12_1_3_1_2_1_1_1_1_1_2_2_1_2_1_1_1_1_1"/>
    <protectedRange sqref="S44" name="Range2_12_4_1_1_1_4_2_2_1_1"/>
    <protectedRange sqref="Q44:R44" name="Range2_12_1_6_1_1_1_2_3_2_1_1_1_1"/>
    <protectedRange sqref="N44:P44" name="Range2_12_1_2_3_1_1_1_2_3_2_1_1_1_1"/>
    <protectedRange sqref="K44:M44" name="Range2_2_12_1_4_3_1_1_1_3_3_2_1_1_1_1"/>
    <protectedRange sqref="J44" name="Range2_2_12_1_4_3_1_1_1_3_2_1_2_1_1"/>
    <protectedRange sqref="D44:E44" name="Range2_2_12_1_3_1_2_1_1_1_2_1_2_3_2_1_1"/>
    <protectedRange sqref="I44" name="Range2_2_12_1_4_2_1_1_1_4_1_2_1_1_1_2_1_1"/>
    <protectedRange sqref="F44:H44" name="Range2_2_12_1_3_1_1_1_1_1_4_1_2_1_2_1_2_1_1"/>
    <protectedRange sqref="I45:I46" name="Range2_2_12_1_4_2_1_1_1_4_1_2_1_1_1_2_2_1"/>
    <protectedRange sqref="B56:B58" name="Range2_12_5_1_1_2"/>
    <protectedRange sqref="B55" name="Range2_12_5_1_1_2_1_4_1_1_1_2_1_1_1_1_1_1_1"/>
    <protectedRange sqref="B53:B54" name="Range2_12_5_1_1_2_1"/>
    <protectedRange sqref="I51" name="Range2_2_12_1_7_1_1_2_2"/>
    <protectedRange sqref="G51:H51" name="Range2_2_12_1_3_1_2_1_1_1_2_1_1_1_1_1_1_2_1_1_1_1_1"/>
    <protectedRange sqref="D51:E51" name="Range2_2_12_1_3_1_2_1_1_1_2_1_1_1_1_3_1_1_1_1_1_2_1"/>
    <protectedRange sqref="F51" name="Range2_2_12_1_3_1_2_1_1_1_3_1_1_1_1_1_3_1_1_1_1_1_1_1"/>
    <protectedRange sqref="I52:I53" name="Range2_2_12_1_7_1_1_2_2_1"/>
    <protectedRange sqref="G53:H53" name="Range2_2_12_1_3_3_1_1_1_2_1_1_1_1_1_1_1_1_1_1_1_1_1_1_1"/>
    <protectedRange sqref="G52:H52" name="Range2_2_12_1_3_1_2_1_1_1_2_1_1_1_1_1_1_2_1_1_1_1_1_2"/>
    <protectedRange sqref="D52:E52" name="Range2_2_12_1_3_1_2_1_1_1_2_1_1_1_1_3_1_1_1_1_1_2_1_1"/>
    <protectedRange sqref="F52:F53" name="Range2_2_12_1_3_1_2_1_1_1_3_1_1_1_1_1_3_1_1_1_1_1_1_1_1"/>
    <protectedRange sqref="D53:E53" name="Range2_2_12_1_3_1_2_1_1_1_3_1_1_1_1_1_1_1_2_1_1_1_1_1_1"/>
    <protectedRange sqref="F11:F34" name="Range1_16_3_1_1_2_1_1_1_2_1"/>
    <protectedRange sqref="Q10" name="Range1_16_3_1_1_1_1_1_1"/>
    <protectedRange sqref="AG10" name="Range1_16_3_1_1_1_1_1_2"/>
    <protectedRange sqref="AP10" name="Range1_16_3_1_1_1_1_1_3"/>
    <protectedRange sqref="B44" name="Range2_12_5_1_1_1_2_2_1_1_1_1_1_1_1_1_1_1_1_1_1_1_1_1_1_1_1_1_1_1_1_1_1_1_1_1_1_1_1"/>
    <protectedRange sqref="B45:B46" name="Range2_12_5_1_1_1_2_2_1_1_1_1_1_1_1_1_1_1_1_2_1_1_1_1_1_1_1_1_1_1_1_1_1_1_1_1_1_1_1_1_1_1_1_1_1_1_1_1_1_1_1_1_1_1_1"/>
    <protectedRange sqref="B43" name="Range2_12_5_1_1_1_2_1_1_1_1_1_1_1_1_1_1_1_2_1_1_1_1_1_1_1_1_1_1_1_1_1_1_1_1"/>
    <protectedRange sqref="B47" name="Range2_12_5_1_1_1_2_2_1_1_1_1_1_1_1_1_1_1_1_2_1_1_1_2_1_1_1_2_1_1_1_3_1_1_1_1_1_1_1_1_1_1_1_1_1_1_1_1_1_1_1_1_1_1_1_1_1_1_1_1_1_1"/>
    <protectedRange sqref="W11:W32" name="Range1_16_3_1_1_1"/>
    <protectedRange sqref="B50" name="Range2_12_5_1_1_1_1_1_2_1_1_1_1_1_1_1_1_1_1_1_1_1_1_1_1_1_1_1_1_2_1_1"/>
    <protectedRange sqref="B49" name="Range2_12_5_1_1_1_1_1_2_1_1_2_1_1_1_1_1_1_1_1_1_1_1_1_1_1_1_1_1_2_1_1"/>
    <protectedRange sqref="B48" name="Range2_12_5_1_1_1_2_2_1_1_1_1_1_1_1_1_1_1_1_2_1_1_1_2_1_1_1_1_1_1_1_1_1_1_1_1_1_1_1_1_2_1_1_1"/>
    <protectedRange sqref="B51" name="Range2_12_5_1_1_1_1_1_2_1_2_1_1_1_2_1_1_1_1_1_1_1_1_1_1_2_1_1_1_1_1_2_1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354" priority="5" operator="containsText" text="N/A">
      <formula>NOT(ISERROR(SEARCH("N/A",X11)))</formula>
    </cfRule>
    <cfRule type="cellIs" dxfId="353" priority="23" operator="equal">
      <formula>0</formula>
    </cfRule>
  </conditionalFormatting>
  <conditionalFormatting sqref="X11:AE34">
    <cfRule type="cellIs" dxfId="352" priority="22" operator="greaterThanOrEqual">
      <formula>1185</formula>
    </cfRule>
  </conditionalFormatting>
  <conditionalFormatting sqref="X11:AE34">
    <cfRule type="cellIs" dxfId="351" priority="21" operator="between">
      <formula>0.1</formula>
      <formula>1184</formula>
    </cfRule>
  </conditionalFormatting>
  <conditionalFormatting sqref="X8 AJ11:AO15 AO16:AO32 AJ16:AN34">
    <cfRule type="cellIs" dxfId="350" priority="20" operator="equal">
      <formula>0</formula>
    </cfRule>
  </conditionalFormatting>
  <conditionalFormatting sqref="X8 AJ11:AO15 AO16:AO32 AJ16:AN34">
    <cfRule type="cellIs" dxfId="349" priority="19" operator="greaterThan">
      <formula>1179</formula>
    </cfRule>
  </conditionalFormatting>
  <conditionalFormatting sqref="X8 AJ11:AO15 AO16:AO32 AJ16:AN34">
    <cfRule type="cellIs" dxfId="348" priority="18" operator="greaterThan">
      <formula>99</formula>
    </cfRule>
  </conditionalFormatting>
  <conditionalFormatting sqref="X8 AJ11:AO15 AO16:AO32 AJ16:AN34">
    <cfRule type="cellIs" dxfId="347" priority="17" operator="greaterThan">
      <formula>0.99</formula>
    </cfRule>
  </conditionalFormatting>
  <conditionalFormatting sqref="AB8">
    <cfRule type="cellIs" dxfId="346" priority="16" operator="equal">
      <formula>0</formula>
    </cfRule>
  </conditionalFormatting>
  <conditionalFormatting sqref="AB8">
    <cfRule type="cellIs" dxfId="345" priority="15" operator="greaterThan">
      <formula>1179</formula>
    </cfRule>
  </conditionalFormatting>
  <conditionalFormatting sqref="AB8">
    <cfRule type="cellIs" dxfId="344" priority="14" operator="greaterThan">
      <formula>99</formula>
    </cfRule>
  </conditionalFormatting>
  <conditionalFormatting sqref="AB8">
    <cfRule type="cellIs" dxfId="343" priority="13" operator="greaterThan">
      <formula>0.99</formula>
    </cfRule>
  </conditionalFormatting>
  <conditionalFormatting sqref="AQ11:AQ34 AO33:AO34">
    <cfRule type="cellIs" dxfId="342" priority="12" operator="equal">
      <formula>0</formula>
    </cfRule>
  </conditionalFormatting>
  <conditionalFormatting sqref="AQ11:AQ34 AO33:AO34">
    <cfRule type="cellIs" dxfId="341" priority="11" operator="greaterThan">
      <formula>1179</formula>
    </cfRule>
  </conditionalFormatting>
  <conditionalFormatting sqref="AQ11:AQ34 AO33:AO34">
    <cfRule type="cellIs" dxfId="340" priority="10" operator="greaterThan">
      <formula>99</formula>
    </cfRule>
  </conditionalFormatting>
  <conditionalFormatting sqref="AQ11:AQ34 AO33:AO34">
    <cfRule type="cellIs" dxfId="339" priority="9" operator="greaterThan">
      <formula>0.99</formula>
    </cfRule>
  </conditionalFormatting>
  <conditionalFormatting sqref="AI11:AI34">
    <cfRule type="cellIs" dxfId="338" priority="8" operator="greaterThan">
      <formula>$AI$8</formula>
    </cfRule>
  </conditionalFormatting>
  <conditionalFormatting sqref="AH11:AH34">
    <cfRule type="cellIs" dxfId="337" priority="6" operator="greaterThan">
      <formula>$AH$8</formula>
    </cfRule>
    <cfRule type="cellIs" dxfId="336" priority="7" operator="greaterThan">
      <formula>$AH$8</formula>
    </cfRule>
  </conditionalFormatting>
  <conditionalFormatting sqref="AP11:AP34">
    <cfRule type="cellIs" dxfId="335" priority="4" operator="equal">
      <formula>0</formula>
    </cfRule>
  </conditionalFormatting>
  <conditionalFormatting sqref="AP11:AP34">
    <cfRule type="cellIs" dxfId="334" priority="3" operator="greaterThan">
      <formula>1179</formula>
    </cfRule>
  </conditionalFormatting>
  <conditionalFormatting sqref="AP11:AP34">
    <cfRule type="cellIs" dxfId="333" priority="2" operator="greaterThan">
      <formula>99</formula>
    </cfRule>
  </conditionalFormatting>
  <conditionalFormatting sqref="AP11:AP34">
    <cfRule type="cellIs" dxfId="332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12"/>
  <sheetViews>
    <sheetView topLeftCell="Q4" workbookViewId="0">
      <selection activeCell="Q22" sqref="Q22"/>
    </sheetView>
  </sheetViews>
  <sheetFormatPr defaultRowHeight="15" x14ac:dyDescent="0.25"/>
  <cols>
    <col min="1" max="1" width="5.7109375" style="107" customWidth="1"/>
    <col min="2" max="2" width="10.28515625" style="107" customWidth="1"/>
    <col min="3" max="3" width="14" style="107" customWidth="1"/>
    <col min="4" max="7" width="9.140625" style="107"/>
    <col min="8" max="8" width="20.42578125" style="107" customWidth="1"/>
    <col min="9" max="10" width="9.140625" style="107"/>
    <col min="11" max="11" width="9" style="107" customWidth="1"/>
    <col min="12" max="14" width="9.140625" style="107" hidden="1" customWidth="1"/>
    <col min="15" max="16" width="9.28515625" style="107" bestFit="1" customWidth="1"/>
    <col min="17" max="18" width="9.140625" style="107" customWidth="1"/>
    <col min="19" max="19" width="11.5703125" style="107" bestFit="1" customWidth="1"/>
    <col min="20" max="20" width="10.5703125" style="107" bestFit="1" customWidth="1"/>
    <col min="21" max="22" width="9.28515625" style="107" bestFit="1" customWidth="1"/>
    <col min="23" max="23" width="9.140625" style="107"/>
    <col min="24" max="28" width="9.28515625" style="107" bestFit="1" customWidth="1"/>
    <col min="29" max="32" width="9.140625" style="107"/>
    <col min="33" max="33" width="10.5703125" style="107" bestFit="1" customWidth="1"/>
    <col min="34" max="35" width="9.28515625" style="107" bestFit="1" customWidth="1"/>
    <col min="36" max="44" width="9.140625" style="107"/>
    <col min="45" max="45" width="83.85546875" style="13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07"/>
  </cols>
  <sheetData>
    <row r="2" spans="2:51" ht="21" x14ac:dyDescent="0.25">
      <c r="B2" s="3"/>
      <c r="C2" s="109"/>
      <c r="D2" s="109"/>
      <c r="E2" s="4"/>
      <c r="F2" s="4"/>
      <c r="G2" s="109"/>
      <c r="H2" s="5"/>
      <c r="I2" s="5"/>
      <c r="J2" s="109"/>
      <c r="K2" s="5"/>
      <c r="L2" s="5"/>
      <c r="M2" s="109"/>
      <c r="N2" s="109"/>
      <c r="O2" s="6"/>
      <c r="P2" s="7" t="s">
        <v>0</v>
      </c>
      <c r="Q2" s="7"/>
      <c r="R2" s="8"/>
      <c r="S2" s="9"/>
      <c r="T2" s="10"/>
      <c r="U2" s="10"/>
      <c r="V2" s="11"/>
      <c r="W2" s="12"/>
      <c r="X2" s="10"/>
      <c r="Y2" s="10"/>
      <c r="Z2" s="10"/>
      <c r="AA2" s="10"/>
      <c r="AB2" s="10"/>
      <c r="AC2" s="10"/>
      <c r="AD2" s="10"/>
      <c r="AE2" s="10"/>
      <c r="AM2" s="109"/>
      <c r="AN2" s="109"/>
      <c r="AO2" s="109"/>
      <c r="AP2" s="109"/>
      <c r="AQ2" s="109"/>
      <c r="AR2" s="109"/>
    </row>
    <row r="3" spans="2:51" ht="15.75" customHeight="1" x14ac:dyDescent="0.25">
      <c r="B3" s="14" t="s">
        <v>1</v>
      </c>
      <c r="C3" s="14"/>
      <c r="D3" s="14"/>
      <c r="E3" s="109"/>
      <c r="F3" s="5"/>
      <c r="G3" s="5"/>
      <c r="H3" s="109"/>
      <c r="I3" s="109"/>
      <c r="J3" s="109"/>
      <c r="K3" s="15"/>
      <c r="L3" s="16"/>
      <c r="M3" s="109"/>
      <c r="N3" s="109"/>
      <c r="O3" s="17" t="s">
        <v>2</v>
      </c>
      <c r="P3" s="324" t="s">
        <v>129</v>
      </c>
      <c r="Q3" s="325"/>
      <c r="R3" s="325"/>
      <c r="S3" s="325"/>
      <c r="T3" s="325"/>
      <c r="U3" s="326"/>
      <c r="V3" s="18"/>
      <c r="W3" s="18"/>
      <c r="X3" s="18"/>
      <c r="Y3" s="18"/>
      <c r="Z3" s="18"/>
      <c r="AH3" s="109"/>
      <c r="AI3" s="109"/>
      <c r="AJ3" s="109"/>
      <c r="AK3" s="109"/>
      <c r="AL3" s="13"/>
      <c r="AM3" s="109"/>
      <c r="AN3" s="109"/>
      <c r="AO3" s="109"/>
      <c r="AP3" s="109"/>
      <c r="AQ3" s="109"/>
      <c r="AR3" s="109"/>
      <c r="AS3" s="109"/>
    </row>
    <row r="4" spans="2:51" x14ac:dyDescent="0.25">
      <c r="B4" s="19" t="s">
        <v>3</v>
      </c>
      <c r="C4" s="19"/>
      <c r="D4" s="19"/>
      <c r="E4" s="109"/>
      <c r="F4" s="20"/>
      <c r="G4" s="109"/>
      <c r="H4" s="109"/>
      <c r="I4" s="109"/>
      <c r="J4" s="109"/>
      <c r="K4" s="109"/>
      <c r="L4" s="109"/>
      <c r="M4" s="109"/>
      <c r="N4" s="109"/>
      <c r="O4" s="17" t="s">
        <v>4</v>
      </c>
      <c r="P4" s="324" t="s">
        <v>132</v>
      </c>
      <c r="Q4" s="325"/>
      <c r="R4" s="325"/>
      <c r="S4" s="325"/>
      <c r="T4" s="325"/>
      <c r="U4" s="326"/>
      <c r="V4" s="18"/>
      <c r="W4" s="18"/>
      <c r="X4" s="18"/>
      <c r="Y4" s="18"/>
      <c r="Z4" s="18"/>
      <c r="AH4" s="109"/>
      <c r="AI4" s="109"/>
      <c r="AJ4" s="109"/>
      <c r="AK4" s="109"/>
      <c r="AL4" s="13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1"/>
      <c r="F5" s="21"/>
      <c r="G5" s="109"/>
      <c r="H5" s="109"/>
      <c r="I5" s="109"/>
      <c r="J5" s="109"/>
      <c r="K5" s="109"/>
      <c r="L5" s="109"/>
      <c r="M5" s="109"/>
      <c r="N5" s="109"/>
      <c r="O5" s="17" t="s">
        <v>5</v>
      </c>
      <c r="P5" s="324" t="s">
        <v>129</v>
      </c>
      <c r="Q5" s="325"/>
      <c r="R5" s="325"/>
      <c r="S5" s="325"/>
      <c r="T5" s="325"/>
      <c r="U5" s="326"/>
      <c r="V5" s="18"/>
      <c r="W5" s="18"/>
      <c r="X5" s="18"/>
      <c r="Y5" s="18"/>
      <c r="Z5" s="18"/>
      <c r="AH5" s="109"/>
      <c r="AI5" s="109"/>
      <c r="AJ5" s="109"/>
      <c r="AK5" s="109"/>
      <c r="AL5" s="13"/>
      <c r="AM5" s="109"/>
      <c r="AN5" s="109"/>
      <c r="AO5" s="109"/>
      <c r="AP5" s="109"/>
      <c r="AQ5" s="109"/>
      <c r="AR5" s="109"/>
      <c r="AS5" s="109"/>
    </row>
    <row r="6" spans="2:51" x14ac:dyDescent="0.25">
      <c r="B6" s="324" t="s">
        <v>6</v>
      </c>
      <c r="C6" s="326"/>
      <c r="D6" s="327" t="s">
        <v>7</v>
      </c>
      <c r="E6" s="328"/>
      <c r="F6" s="328"/>
      <c r="G6" s="328"/>
      <c r="H6" s="329"/>
      <c r="I6" s="109"/>
      <c r="J6" s="109"/>
      <c r="K6" s="139"/>
      <c r="L6" s="330">
        <v>41686</v>
      </c>
      <c r="M6" s="331"/>
      <c r="N6" s="22"/>
      <c r="O6" s="22"/>
      <c r="P6" s="23"/>
      <c r="Q6" s="23"/>
      <c r="R6" s="23"/>
      <c r="S6" s="23"/>
      <c r="T6" s="23"/>
      <c r="U6" s="23"/>
      <c r="V6" s="23"/>
      <c r="W6" s="24"/>
      <c r="X6" s="24"/>
      <c r="Y6" s="24"/>
      <c r="Z6" s="24"/>
      <c r="AA6" s="24"/>
      <c r="AB6" s="24"/>
      <c r="AC6" s="24"/>
      <c r="AD6" s="24"/>
      <c r="AE6" s="24"/>
      <c r="AJ6" s="25"/>
      <c r="AM6" s="26"/>
      <c r="AN6" s="26"/>
      <c r="AO6" s="26"/>
      <c r="AP6" s="26"/>
      <c r="AQ6" s="26"/>
      <c r="AR6" s="26"/>
      <c r="AS6" s="27"/>
    </row>
    <row r="7" spans="2:51" ht="36" x14ac:dyDescent="0.25">
      <c r="B7" s="332" t="s">
        <v>8</v>
      </c>
      <c r="C7" s="333"/>
      <c r="D7" s="332" t="s">
        <v>9</v>
      </c>
      <c r="E7" s="334"/>
      <c r="F7" s="334"/>
      <c r="G7" s="333"/>
      <c r="H7" s="143" t="s">
        <v>10</v>
      </c>
      <c r="I7" s="142" t="s">
        <v>11</v>
      </c>
      <c r="J7" s="142" t="s">
        <v>12</v>
      </c>
      <c r="K7" s="142" t="s">
        <v>13</v>
      </c>
      <c r="L7" s="13"/>
      <c r="M7" s="13"/>
      <c r="N7" s="13"/>
      <c r="O7" s="143" t="s">
        <v>14</v>
      </c>
      <c r="P7" s="332" t="s">
        <v>15</v>
      </c>
      <c r="Q7" s="334"/>
      <c r="R7" s="334"/>
      <c r="S7" s="334"/>
      <c r="T7" s="333"/>
      <c r="U7" s="345" t="s">
        <v>16</v>
      </c>
      <c r="V7" s="345"/>
      <c r="W7" s="142" t="s">
        <v>17</v>
      </c>
      <c r="X7" s="332" t="s">
        <v>18</v>
      </c>
      <c r="Y7" s="333"/>
      <c r="Z7" s="332" t="s">
        <v>19</v>
      </c>
      <c r="AA7" s="333"/>
      <c r="AB7" s="332" t="s">
        <v>20</v>
      </c>
      <c r="AC7" s="333"/>
      <c r="AD7" s="332" t="s">
        <v>21</v>
      </c>
      <c r="AE7" s="333"/>
      <c r="AF7" s="142" t="s">
        <v>22</v>
      </c>
      <c r="AG7" s="142" t="s">
        <v>23</v>
      </c>
      <c r="AH7" s="142" t="s">
        <v>24</v>
      </c>
      <c r="AI7" s="142" t="s">
        <v>25</v>
      </c>
      <c r="AJ7" s="332" t="s">
        <v>26</v>
      </c>
      <c r="AK7" s="334"/>
      <c r="AL7" s="334"/>
      <c r="AM7" s="334"/>
      <c r="AN7" s="333"/>
      <c r="AO7" s="332" t="s">
        <v>27</v>
      </c>
      <c r="AP7" s="334"/>
      <c r="AQ7" s="333"/>
      <c r="AR7" s="142" t="s">
        <v>28</v>
      </c>
      <c r="AS7" s="28"/>
      <c r="AT7" s="13"/>
      <c r="AU7" s="13"/>
      <c r="AV7" s="13"/>
      <c r="AW7" s="13"/>
      <c r="AX7" s="13"/>
      <c r="AY7" s="13"/>
    </row>
    <row r="8" spans="2:51" x14ac:dyDescent="0.25">
      <c r="B8" s="335">
        <v>42218</v>
      </c>
      <c r="C8" s="336"/>
      <c r="D8" s="337" t="s">
        <v>29</v>
      </c>
      <c r="E8" s="338"/>
      <c r="F8" s="338"/>
      <c r="G8" s="339"/>
      <c r="H8" s="29"/>
      <c r="I8" s="337" t="s">
        <v>29</v>
      </c>
      <c r="J8" s="338"/>
      <c r="K8" s="339"/>
      <c r="L8" s="30"/>
      <c r="M8" s="30"/>
      <c r="N8" s="30"/>
      <c r="O8" s="29" t="s">
        <v>30</v>
      </c>
      <c r="P8" s="29" t="s">
        <v>30</v>
      </c>
      <c r="Q8" s="29" t="s">
        <v>31</v>
      </c>
      <c r="R8" s="29" t="s">
        <v>31</v>
      </c>
      <c r="S8" s="29" t="s">
        <v>30</v>
      </c>
      <c r="T8" s="29" t="s">
        <v>32</v>
      </c>
      <c r="U8" s="340" t="s">
        <v>33</v>
      </c>
      <c r="V8" s="340"/>
      <c r="W8" s="31" t="s">
        <v>34</v>
      </c>
      <c r="X8" s="341">
        <v>0</v>
      </c>
      <c r="Y8" s="342"/>
      <c r="Z8" s="343" t="s">
        <v>35</v>
      </c>
      <c r="AA8" s="344"/>
      <c r="AB8" s="341">
        <v>1185</v>
      </c>
      <c r="AC8" s="342"/>
      <c r="AD8" s="346">
        <v>800</v>
      </c>
      <c r="AE8" s="347"/>
      <c r="AF8" s="29"/>
      <c r="AG8" s="31">
        <f>AG34-AG10</f>
        <v>26616</v>
      </c>
      <c r="AH8" s="32"/>
      <c r="AI8" s="32"/>
      <c r="AJ8" s="29" t="s">
        <v>36</v>
      </c>
      <c r="AK8" s="29" t="s">
        <v>36</v>
      </c>
      <c r="AL8" s="29" t="s">
        <v>36</v>
      </c>
      <c r="AM8" s="29" t="s">
        <v>36</v>
      </c>
      <c r="AN8" s="29" t="s">
        <v>36</v>
      </c>
      <c r="AO8" s="29" t="s">
        <v>36</v>
      </c>
      <c r="AP8" s="29" t="s">
        <v>31</v>
      </c>
      <c r="AQ8" s="29" t="s">
        <v>31</v>
      </c>
      <c r="AR8" s="29" t="s">
        <v>37</v>
      </c>
      <c r="AS8" s="28"/>
      <c r="AV8" s="33" t="s">
        <v>38</v>
      </c>
    </row>
    <row r="9" spans="2:51" ht="60" x14ac:dyDescent="0.25">
      <c r="B9" s="348" t="s">
        <v>39</v>
      </c>
      <c r="C9" s="348"/>
      <c r="D9" s="349" t="s">
        <v>40</v>
      </c>
      <c r="E9" s="350"/>
      <c r="F9" s="351" t="s">
        <v>41</v>
      </c>
      <c r="G9" s="350"/>
      <c r="H9" s="352" t="s">
        <v>42</v>
      </c>
      <c r="I9" s="348" t="s">
        <v>43</v>
      </c>
      <c r="J9" s="348"/>
      <c r="K9" s="348"/>
      <c r="L9" s="142" t="s">
        <v>44</v>
      </c>
      <c r="M9" s="345" t="s">
        <v>45</v>
      </c>
      <c r="N9" s="34" t="s">
        <v>46</v>
      </c>
      <c r="O9" s="353" t="s">
        <v>47</v>
      </c>
      <c r="P9" s="353" t="s">
        <v>48</v>
      </c>
      <c r="Q9" s="35" t="s">
        <v>49</v>
      </c>
      <c r="R9" s="360" t="s">
        <v>50</v>
      </c>
      <c r="S9" s="361"/>
      <c r="T9" s="362"/>
      <c r="U9" s="140" t="s">
        <v>51</v>
      </c>
      <c r="V9" s="140" t="s">
        <v>52</v>
      </c>
      <c r="W9" s="348" t="s">
        <v>53</v>
      </c>
      <c r="X9" s="366" t="s">
        <v>54</v>
      </c>
      <c r="Y9" s="367"/>
      <c r="Z9" s="367"/>
      <c r="AA9" s="367"/>
      <c r="AB9" s="367"/>
      <c r="AC9" s="367"/>
      <c r="AD9" s="367"/>
      <c r="AE9" s="368"/>
      <c r="AF9" s="138" t="s">
        <v>55</v>
      </c>
      <c r="AG9" s="138" t="s">
        <v>56</v>
      </c>
      <c r="AH9" s="355" t="s">
        <v>57</v>
      </c>
      <c r="AI9" s="369" t="s">
        <v>58</v>
      </c>
      <c r="AJ9" s="140" t="s">
        <v>59</v>
      </c>
      <c r="AK9" s="140" t="s">
        <v>60</v>
      </c>
      <c r="AL9" s="140" t="s">
        <v>61</v>
      </c>
      <c r="AM9" s="140" t="s">
        <v>62</v>
      </c>
      <c r="AN9" s="140" t="s">
        <v>63</v>
      </c>
      <c r="AO9" s="140" t="s">
        <v>64</v>
      </c>
      <c r="AP9" s="140" t="s">
        <v>65</v>
      </c>
      <c r="AQ9" s="353" t="s">
        <v>66</v>
      </c>
      <c r="AR9" s="140" t="s">
        <v>67</v>
      </c>
      <c r="AS9" s="355" t="s">
        <v>68</v>
      </c>
      <c r="AV9" s="36" t="s">
        <v>69</v>
      </c>
      <c r="AW9" s="36" t="s">
        <v>70</v>
      </c>
      <c r="AY9" s="37" t="s">
        <v>71</v>
      </c>
    </row>
    <row r="10" spans="2:51" x14ac:dyDescent="0.25">
      <c r="B10" s="140" t="s">
        <v>72</v>
      </c>
      <c r="C10" s="140" t="s">
        <v>73</v>
      </c>
      <c r="D10" s="140" t="s">
        <v>74</v>
      </c>
      <c r="E10" s="140" t="s">
        <v>75</v>
      </c>
      <c r="F10" s="140" t="s">
        <v>74</v>
      </c>
      <c r="G10" s="140" t="s">
        <v>75</v>
      </c>
      <c r="H10" s="352"/>
      <c r="I10" s="140" t="s">
        <v>75</v>
      </c>
      <c r="J10" s="140" t="s">
        <v>75</v>
      </c>
      <c r="K10" s="140" t="s">
        <v>75</v>
      </c>
      <c r="L10" s="29" t="s">
        <v>29</v>
      </c>
      <c r="M10" s="345"/>
      <c r="N10" s="29" t="s">
        <v>29</v>
      </c>
      <c r="O10" s="354"/>
      <c r="P10" s="354"/>
      <c r="Q10" s="2">
        <f>'[1]AUG 1'!Q34</f>
        <v>46219962</v>
      </c>
      <c r="R10" s="363"/>
      <c r="S10" s="364"/>
      <c r="T10" s="365"/>
      <c r="U10" s="140" t="s">
        <v>75</v>
      </c>
      <c r="V10" s="140" t="s">
        <v>75</v>
      </c>
      <c r="W10" s="348"/>
      <c r="X10" s="38" t="s">
        <v>76</v>
      </c>
      <c r="Y10" s="38" t="s">
        <v>77</v>
      </c>
      <c r="Z10" s="38" t="s">
        <v>78</v>
      </c>
      <c r="AA10" s="38" t="s">
        <v>79</v>
      </c>
      <c r="AB10" s="38" t="s">
        <v>80</v>
      </c>
      <c r="AC10" s="38" t="s">
        <v>81</v>
      </c>
      <c r="AD10" s="38" t="s">
        <v>82</v>
      </c>
      <c r="AE10" s="38" t="s">
        <v>83</v>
      </c>
      <c r="AF10" s="39"/>
      <c r="AG10" s="2">
        <f>'[2]AUG 1'!AG34</f>
        <v>39178068</v>
      </c>
      <c r="AH10" s="355"/>
      <c r="AI10" s="370"/>
      <c r="AJ10" s="140" t="s">
        <v>84</v>
      </c>
      <c r="AK10" s="140" t="s">
        <v>84</v>
      </c>
      <c r="AL10" s="140" t="s">
        <v>84</v>
      </c>
      <c r="AM10" s="140" t="s">
        <v>84</v>
      </c>
      <c r="AN10" s="140" t="s">
        <v>84</v>
      </c>
      <c r="AO10" s="140" t="s">
        <v>84</v>
      </c>
      <c r="AP10" s="2">
        <f>'[2]AUG 1'!AP34</f>
        <v>8864643</v>
      </c>
      <c r="AQ10" s="354"/>
      <c r="AR10" s="141" t="s">
        <v>85</v>
      </c>
      <c r="AS10" s="355"/>
      <c r="AV10" s="40" t="s">
        <v>86</v>
      </c>
      <c r="AW10" s="40" t="s">
        <v>87</v>
      </c>
      <c r="AY10" s="84" t="s">
        <v>126</v>
      </c>
    </row>
    <row r="11" spans="2:51" x14ac:dyDescent="0.25">
      <c r="B11" s="41">
        <v>2</v>
      </c>
      <c r="C11" s="41">
        <v>4.1666666666666664E-2</v>
      </c>
      <c r="D11" s="123">
        <v>7</v>
      </c>
      <c r="E11" s="42">
        <f>D11/1.42</f>
        <v>4.9295774647887329</v>
      </c>
      <c r="F11" s="110">
        <v>66</v>
      </c>
      <c r="G11" s="42">
        <f>F11/1.42</f>
        <v>46.478873239436624</v>
      </c>
      <c r="H11" s="43" t="s">
        <v>88</v>
      </c>
      <c r="I11" s="43">
        <f>J11-(2/1.42)</f>
        <v>41.549295774647888</v>
      </c>
      <c r="J11" s="44">
        <f>(F11-5)/1.42</f>
        <v>42.95774647887324</v>
      </c>
      <c r="K11" s="43">
        <f>J11+(6/1.42)</f>
        <v>47.183098591549296</v>
      </c>
      <c r="L11" s="45">
        <v>14</v>
      </c>
      <c r="M11" s="46" t="s">
        <v>89</v>
      </c>
      <c r="N11" s="46">
        <v>11.4</v>
      </c>
      <c r="O11" s="124">
        <v>124</v>
      </c>
      <c r="P11" s="124">
        <v>90</v>
      </c>
      <c r="Q11" s="124">
        <v>46223749</v>
      </c>
      <c r="R11" s="47">
        <f>IF(ISBLANK(Q11),"-",Q11-Q10)</f>
        <v>3787</v>
      </c>
      <c r="S11" s="48">
        <f>R11*24/1000</f>
        <v>90.888000000000005</v>
      </c>
      <c r="T11" s="48">
        <f>R11/1000</f>
        <v>3.7869999999999999</v>
      </c>
      <c r="U11" s="125">
        <v>5.6</v>
      </c>
      <c r="V11" s="125">
        <f t="shared" ref="V11:V34" si="0">U11</f>
        <v>5.6</v>
      </c>
      <c r="W11" s="126" t="s">
        <v>125</v>
      </c>
      <c r="X11" s="128">
        <v>0</v>
      </c>
      <c r="Y11" s="128">
        <v>0</v>
      </c>
      <c r="Z11" s="128">
        <v>1107</v>
      </c>
      <c r="AA11" s="128">
        <v>0</v>
      </c>
      <c r="AB11" s="128">
        <v>1107</v>
      </c>
      <c r="AC11" s="49" t="s">
        <v>90</v>
      </c>
      <c r="AD11" s="49" t="s">
        <v>90</v>
      </c>
      <c r="AE11" s="49" t="s">
        <v>90</v>
      </c>
      <c r="AF11" s="127" t="s">
        <v>90</v>
      </c>
      <c r="AG11" s="127">
        <v>39178792</v>
      </c>
      <c r="AH11" s="50">
        <f>IF(ISBLANK(AG11),"-",AG11-AG10)</f>
        <v>724</v>
      </c>
      <c r="AI11" s="51">
        <f>AH11/T11</f>
        <v>191.18035384209136</v>
      </c>
      <c r="AJ11" s="108">
        <v>0</v>
      </c>
      <c r="AK11" s="108">
        <v>0</v>
      </c>
      <c r="AL11" s="108">
        <v>1</v>
      </c>
      <c r="AM11" s="108">
        <v>0</v>
      </c>
      <c r="AN11" s="108">
        <v>1</v>
      </c>
      <c r="AO11" s="108">
        <v>0.6</v>
      </c>
      <c r="AP11" s="128">
        <v>8865785</v>
      </c>
      <c r="AQ11" s="128">
        <f t="shared" ref="AQ11:AQ34" si="1">AP11-AP10</f>
        <v>1142</v>
      </c>
      <c r="AR11" s="52"/>
      <c r="AS11" s="53" t="s">
        <v>113</v>
      </c>
      <c r="AV11" s="40" t="s">
        <v>88</v>
      </c>
      <c r="AW11" s="40" t="s">
        <v>91</v>
      </c>
      <c r="AY11" s="84" t="s">
        <v>131</v>
      </c>
    </row>
    <row r="12" spans="2:51" x14ac:dyDescent="0.25">
      <c r="B12" s="41">
        <v>2.0416666666666701</v>
      </c>
      <c r="C12" s="41">
        <v>8.3333333333333329E-2</v>
      </c>
      <c r="D12" s="123">
        <v>9</v>
      </c>
      <c r="E12" s="42">
        <f t="shared" ref="E12:E34" si="2">D12/1.42</f>
        <v>6.3380281690140849</v>
      </c>
      <c r="F12" s="110">
        <v>66</v>
      </c>
      <c r="G12" s="42">
        <f t="shared" ref="G12:G34" si="3">F12/1.42</f>
        <v>46.478873239436624</v>
      </c>
      <c r="H12" s="43" t="s">
        <v>88</v>
      </c>
      <c r="I12" s="43">
        <f t="shared" ref="I12:I34" si="4">J12-(2/1.42)</f>
        <v>41.549295774647888</v>
      </c>
      <c r="J12" s="44">
        <f>(F12-5)/1.42</f>
        <v>42.95774647887324</v>
      </c>
      <c r="K12" s="43">
        <f>J12+(6/1.42)</f>
        <v>47.183098591549296</v>
      </c>
      <c r="L12" s="45">
        <v>14</v>
      </c>
      <c r="M12" s="46" t="s">
        <v>89</v>
      </c>
      <c r="N12" s="46">
        <v>11.2</v>
      </c>
      <c r="O12" s="124">
        <v>126</v>
      </c>
      <c r="P12" s="124">
        <v>94</v>
      </c>
      <c r="Q12" s="124">
        <v>46227557</v>
      </c>
      <c r="R12" s="47">
        <f t="shared" ref="R12:R34" si="5">IF(ISBLANK(Q12),"-",Q12-Q11)</f>
        <v>3808</v>
      </c>
      <c r="S12" s="48">
        <f t="shared" ref="S12:S34" si="6">R12*24/1000</f>
        <v>91.391999999999996</v>
      </c>
      <c r="T12" s="48">
        <f t="shared" ref="T12:T34" si="7">R12/1000</f>
        <v>3.8079999999999998</v>
      </c>
      <c r="U12" s="125">
        <v>6.8</v>
      </c>
      <c r="V12" s="125">
        <f t="shared" si="0"/>
        <v>6.8</v>
      </c>
      <c r="W12" s="126" t="s">
        <v>125</v>
      </c>
      <c r="X12" s="128">
        <v>0</v>
      </c>
      <c r="Y12" s="128">
        <v>0</v>
      </c>
      <c r="Z12" s="128">
        <v>1108</v>
      </c>
      <c r="AA12" s="128">
        <v>0</v>
      </c>
      <c r="AB12" s="128">
        <v>1107</v>
      </c>
      <c r="AC12" s="49" t="s">
        <v>90</v>
      </c>
      <c r="AD12" s="49" t="s">
        <v>90</v>
      </c>
      <c r="AE12" s="49" t="s">
        <v>90</v>
      </c>
      <c r="AF12" s="127" t="s">
        <v>90</v>
      </c>
      <c r="AG12" s="127">
        <v>39179512</v>
      </c>
      <c r="AH12" s="50">
        <f>IF(ISBLANK(AG12),"-",AG12-AG11)</f>
        <v>720</v>
      </c>
      <c r="AI12" s="51">
        <f t="shared" ref="AI12:AI34" si="8">AH12/T12</f>
        <v>189.07563025210084</v>
      </c>
      <c r="AJ12" s="108">
        <v>0</v>
      </c>
      <c r="AK12" s="108">
        <v>0</v>
      </c>
      <c r="AL12" s="108">
        <v>1</v>
      </c>
      <c r="AM12" s="108">
        <v>0</v>
      </c>
      <c r="AN12" s="108">
        <v>1</v>
      </c>
      <c r="AO12" s="108">
        <v>0.6</v>
      </c>
      <c r="AP12" s="128">
        <v>8867015</v>
      </c>
      <c r="AQ12" s="128">
        <f t="shared" si="1"/>
        <v>1230</v>
      </c>
      <c r="AR12" s="54">
        <v>0.93</v>
      </c>
      <c r="AS12" s="53" t="s">
        <v>113</v>
      </c>
      <c r="AV12" s="40" t="s">
        <v>92</v>
      </c>
      <c r="AW12" s="40" t="s">
        <v>93</v>
      </c>
      <c r="AY12" s="84" t="s">
        <v>132</v>
      </c>
    </row>
    <row r="13" spans="2:51" x14ac:dyDescent="0.25">
      <c r="B13" s="41">
        <v>2.0833333333333299</v>
      </c>
      <c r="C13" s="41">
        <v>0.125</v>
      </c>
      <c r="D13" s="123">
        <v>11</v>
      </c>
      <c r="E13" s="42">
        <f t="shared" si="2"/>
        <v>7.746478873239437</v>
      </c>
      <c r="F13" s="110">
        <v>66</v>
      </c>
      <c r="G13" s="42">
        <f t="shared" si="3"/>
        <v>46.478873239436624</v>
      </c>
      <c r="H13" s="43" t="s">
        <v>88</v>
      </c>
      <c r="I13" s="43">
        <f t="shared" si="4"/>
        <v>41.549295774647888</v>
      </c>
      <c r="J13" s="44">
        <f>(F13-5)/1.42</f>
        <v>42.95774647887324</v>
      </c>
      <c r="K13" s="43">
        <f>J13+(6/1.42)</f>
        <v>47.183098591549296</v>
      </c>
      <c r="L13" s="45">
        <v>14</v>
      </c>
      <c r="M13" s="46" t="s">
        <v>89</v>
      </c>
      <c r="N13" s="46">
        <v>11.2</v>
      </c>
      <c r="O13" s="124">
        <v>130</v>
      </c>
      <c r="P13" s="124">
        <v>94</v>
      </c>
      <c r="Q13" s="124">
        <v>46231306</v>
      </c>
      <c r="R13" s="47">
        <f t="shared" si="5"/>
        <v>3749</v>
      </c>
      <c r="S13" s="48">
        <f t="shared" si="6"/>
        <v>89.975999999999999</v>
      </c>
      <c r="T13" s="48">
        <f t="shared" si="7"/>
        <v>3.7490000000000001</v>
      </c>
      <c r="U13" s="125">
        <v>8</v>
      </c>
      <c r="V13" s="125">
        <f t="shared" si="0"/>
        <v>8</v>
      </c>
      <c r="W13" s="126" t="s">
        <v>125</v>
      </c>
      <c r="X13" s="128">
        <v>0</v>
      </c>
      <c r="Y13" s="128">
        <v>0</v>
      </c>
      <c r="Z13" s="128">
        <v>1108</v>
      </c>
      <c r="AA13" s="128">
        <v>0</v>
      </c>
      <c r="AB13" s="128">
        <v>1107</v>
      </c>
      <c r="AC13" s="49" t="s">
        <v>90</v>
      </c>
      <c r="AD13" s="49" t="s">
        <v>90</v>
      </c>
      <c r="AE13" s="49" t="s">
        <v>90</v>
      </c>
      <c r="AF13" s="127" t="s">
        <v>90</v>
      </c>
      <c r="AG13" s="127">
        <v>39180224</v>
      </c>
      <c r="AH13" s="50">
        <f>IF(ISBLANK(AG13),"-",AG13-AG12)</f>
        <v>712</v>
      </c>
      <c r="AI13" s="51">
        <f t="shared" si="8"/>
        <v>189.91731128300879</v>
      </c>
      <c r="AJ13" s="108">
        <v>0</v>
      </c>
      <c r="AK13" s="108">
        <v>0</v>
      </c>
      <c r="AL13" s="108">
        <v>1</v>
      </c>
      <c r="AM13" s="108">
        <v>0</v>
      </c>
      <c r="AN13" s="108">
        <v>1</v>
      </c>
      <c r="AO13" s="108">
        <v>0.6</v>
      </c>
      <c r="AP13" s="128">
        <v>8868246</v>
      </c>
      <c r="AQ13" s="128">
        <f t="shared" si="1"/>
        <v>1231</v>
      </c>
      <c r="AR13" s="52"/>
      <c r="AS13" s="53" t="s">
        <v>113</v>
      </c>
      <c r="AV13" s="40" t="s">
        <v>94</v>
      </c>
      <c r="AW13" s="40" t="s">
        <v>95</v>
      </c>
      <c r="AY13" s="84" t="s">
        <v>129</v>
      </c>
    </row>
    <row r="14" spans="2:51" x14ac:dyDescent="0.25">
      <c r="B14" s="41">
        <v>2.125</v>
      </c>
      <c r="C14" s="41">
        <v>0.16666666666666699</v>
      </c>
      <c r="D14" s="123">
        <v>13</v>
      </c>
      <c r="E14" s="42">
        <f t="shared" si="2"/>
        <v>9.1549295774647899</v>
      </c>
      <c r="F14" s="110">
        <v>66</v>
      </c>
      <c r="G14" s="42">
        <f t="shared" si="3"/>
        <v>46.478873239436624</v>
      </c>
      <c r="H14" s="43" t="s">
        <v>88</v>
      </c>
      <c r="I14" s="43">
        <f t="shared" si="4"/>
        <v>41.549295774647888</v>
      </c>
      <c r="J14" s="44">
        <f>(F14-5)/1.42</f>
        <v>42.95774647887324</v>
      </c>
      <c r="K14" s="43">
        <f>J14+(6/1.42)</f>
        <v>47.183098591549296</v>
      </c>
      <c r="L14" s="45">
        <v>14</v>
      </c>
      <c r="M14" s="46" t="s">
        <v>89</v>
      </c>
      <c r="N14" s="46">
        <v>12.8</v>
      </c>
      <c r="O14" s="124">
        <v>138</v>
      </c>
      <c r="P14" s="124">
        <v>96</v>
      </c>
      <c r="Q14" s="124">
        <v>46235072</v>
      </c>
      <c r="R14" s="47">
        <f t="shared" si="5"/>
        <v>3766</v>
      </c>
      <c r="S14" s="48">
        <f t="shared" si="6"/>
        <v>90.384</v>
      </c>
      <c r="T14" s="48">
        <f t="shared" si="7"/>
        <v>3.766</v>
      </c>
      <c r="U14" s="125">
        <v>9.5</v>
      </c>
      <c r="V14" s="125">
        <f t="shared" si="0"/>
        <v>9.5</v>
      </c>
      <c r="W14" s="126" t="s">
        <v>125</v>
      </c>
      <c r="X14" s="128">
        <v>0</v>
      </c>
      <c r="Y14" s="128">
        <v>0</v>
      </c>
      <c r="Z14" s="128">
        <v>1107</v>
      </c>
      <c r="AA14" s="128">
        <v>0</v>
      </c>
      <c r="AB14" s="128">
        <v>1107</v>
      </c>
      <c r="AC14" s="49" t="s">
        <v>90</v>
      </c>
      <c r="AD14" s="49" t="s">
        <v>90</v>
      </c>
      <c r="AE14" s="49" t="s">
        <v>90</v>
      </c>
      <c r="AF14" s="127" t="s">
        <v>90</v>
      </c>
      <c r="AG14" s="127">
        <v>39180940</v>
      </c>
      <c r="AH14" s="50">
        <f t="shared" ref="AH14:AH34" si="9">IF(ISBLANK(AG14),"-",AG14-AG13)</f>
        <v>716</v>
      </c>
      <c r="AI14" s="51">
        <f t="shared" si="8"/>
        <v>190.12214551248007</v>
      </c>
      <c r="AJ14" s="108">
        <v>0</v>
      </c>
      <c r="AK14" s="108">
        <v>0</v>
      </c>
      <c r="AL14" s="108">
        <v>1</v>
      </c>
      <c r="AM14" s="108">
        <v>0</v>
      </c>
      <c r="AN14" s="108">
        <v>1</v>
      </c>
      <c r="AO14" s="108">
        <v>0.6</v>
      </c>
      <c r="AP14" s="128">
        <v>8869626</v>
      </c>
      <c r="AQ14" s="128">
        <f t="shared" si="1"/>
        <v>1380</v>
      </c>
      <c r="AR14" s="52"/>
      <c r="AS14" s="53" t="s">
        <v>113</v>
      </c>
      <c r="AT14" s="55"/>
      <c r="AV14" s="40" t="s">
        <v>96</v>
      </c>
      <c r="AW14" s="40" t="s">
        <v>97</v>
      </c>
    </row>
    <row r="15" spans="2:51" x14ac:dyDescent="0.25">
      <c r="B15" s="41">
        <v>2.1666666666666701</v>
      </c>
      <c r="C15" s="41">
        <v>0.20833333333333301</v>
      </c>
      <c r="D15" s="123">
        <v>21</v>
      </c>
      <c r="E15" s="42">
        <f t="shared" si="2"/>
        <v>14.788732394366198</v>
      </c>
      <c r="F15" s="110">
        <v>66</v>
      </c>
      <c r="G15" s="42">
        <f t="shared" si="3"/>
        <v>46.478873239436624</v>
      </c>
      <c r="H15" s="43" t="s">
        <v>88</v>
      </c>
      <c r="I15" s="43">
        <f t="shared" si="4"/>
        <v>41.549295774647888</v>
      </c>
      <c r="J15" s="44">
        <f>(F15-5)/1.42</f>
        <v>42.95774647887324</v>
      </c>
      <c r="K15" s="43">
        <f>J15+(6/1.42)</f>
        <v>47.183098591549296</v>
      </c>
      <c r="L15" s="45">
        <v>18</v>
      </c>
      <c r="M15" s="46" t="s">
        <v>89</v>
      </c>
      <c r="N15" s="46">
        <v>13.1</v>
      </c>
      <c r="O15" s="124">
        <v>98</v>
      </c>
      <c r="P15" s="124">
        <v>97</v>
      </c>
      <c r="Q15" s="124">
        <v>46238866</v>
      </c>
      <c r="R15" s="47">
        <f t="shared" si="5"/>
        <v>3794</v>
      </c>
      <c r="S15" s="48">
        <f t="shared" si="6"/>
        <v>91.055999999999997</v>
      </c>
      <c r="T15" s="48">
        <f t="shared" si="7"/>
        <v>3.794</v>
      </c>
      <c r="U15" s="125">
        <v>9.5</v>
      </c>
      <c r="V15" s="125">
        <f t="shared" si="0"/>
        <v>9.5</v>
      </c>
      <c r="W15" s="126" t="s">
        <v>125</v>
      </c>
      <c r="X15" s="128">
        <v>0</v>
      </c>
      <c r="Y15" s="128">
        <v>0</v>
      </c>
      <c r="Z15" s="128">
        <v>997</v>
      </c>
      <c r="AA15" s="128">
        <v>0</v>
      </c>
      <c r="AB15" s="128">
        <v>997</v>
      </c>
      <c r="AC15" s="49" t="s">
        <v>90</v>
      </c>
      <c r="AD15" s="49" t="s">
        <v>90</v>
      </c>
      <c r="AE15" s="49" t="s">
        <v>90</v>
      </c>
      <c r="AF15" s="127" t="s">
        <v>90</v>
      </c>
      <c r="AG15" s="127">
        <v>39181524</v>
      </c>
      <c r="AH15" s="50">
        <f t="shared" si="9"/>
        <v>584</v>
      </c>
      <c r="AI15" s="51">
        <f t="shared" si="8"/>
        <v>153.92725355824987</v>
      </c>
      <c r="AJ15" s="108">
        <v>0</v>
      </c>
      <c r="AK15" s="108">
        <v>0</v>
      </c>
      <c r="AL15" s="108">
        <v>1</v>
      </c>
      <c r="AM15" s="108">
        <v>0</v>
      </c>
      <c r="AN15" s="108">
        <v>1</v>
      </c>
      <c r="AO15" s="108">
        <v>0</v>
      </c>
      <c r="AP15" s="128">
        <v>8869626</v>
      </c>
      <c r="AQ15" s="128">
        <f t="shared" si="1"/>
        <v>0</v>
      </c>
      <c r="AR15" s="52"/>
      <c r="AS15" s="53" t="s">
        <v>113</v>
      </c>
      <c r="AV15" s="40" t="s">
        <v>98</v>
      </c>
      <c r="AW15" s="40" t="s">
        <v>99</v>
      </c>
      <c r="AY15" s="107"/>
    </row>
    <row r="16" spans="2:51" x14ac:dyDescent="0.25">
      <c r="B16" s="41">
        <v>2.2083333333333299</v>
      </c>
      <c r="C16" s="41">
        <v>0.25</v>
      </c>
      <c r="D16" s="123">
        <v>17</v>
      </c>
      <c r="E16" s="42">
        <f t="shared" si="2"/>
        <v>11.971830985915494</v>
      </c>
      <c r="F16" s="93">
        <v>75</v>
      </c>
      <c r="G16" s="42">
        <f t="shared" si="3"/>
        <v>52.816901408450704</v>
      </c>
      <c r="H16" s="43" t="s">
        <v>88</v>
      </c>
      <c r="I16" s="43">
        <f t="shared" si="4"/>
        <v>51.408450704225352</v>
      </c>
      <c r="J16" s="44">
        <f t="shared" ref="J16:J25" si="10">F16/1.42</f>
        <v>52.816901408450704</v>
      </c>
      <c r="K16" s="43">
        <f>J16+1.42</f>
        <v>54.236901408450706</v>
      </c>
      <c r="L16" s="45">
        <v>19</v>
      </c>
      <c r="M16" s="46" t="s">
        <v>100</v>
      </c>
      <c r="N16" s="46">
        <v>13.1</v>
      </c>
      <c r="O16" s="124">
        <v>124</v>
      </c>
      <c r="P16" s="124">
        <v>122</v>
      </c>
      <c r="Q16" s="124">
        <v>46243417</v>
      </c>
      <c r="R16" s="47">
        <f t="shared" si="5"/>
        <v>4551</v>
      </c>
      <c r="S16" s="48">
        <f t="shared" si="6"/>
        <v>109.224</v>
      </c>
      <c r="T16" s="48">
        <f t="shared" si="7"/>
        <v>4.5510000000000002</v>
      </c>
      <c r="U16" s="125">
        <v>9.5</v>
      </c>
      <c r="V16" s="125">
        <f t="shared" si="0"/>
        <v>9.5</v>
      </c>
      <c r="W16" s="126" t="s">
        <v>125</v>
      </c>
      <c r="X16" s="128">
        <v>0</v>
      </c>
      <c r="Y16" s="128">
        <v>0</v>
      </c>
      <c r="Z16" s="128">
        <v>1157</v>
      </c>
      <c r="AA16" s="128">
        <v>0</v>
      </c>
      <c r="AB16" s="128">
        <v>1187</v>
      </c>
      <c r="AC16" s="49" t="s">
        <v>90</v>
      </c>
      <c r="AD16" s="49" t="s">
        <v>90</v>
      </c>
      <c r="AE16" s="49" t="s">
        <v>90</v>
      </c>
      <c r="AF16" s="127" t="s">
        <v>90</v>
      </c>
      <c r="AG16" s="127">
        <v>39182292</v>
      </c>
      <c r="AH16" s="50">
        <f t="shared" si="9"/>
        <v>768</v>
      </c>
      <c r="AI16" s="51">
        <f t="shared" si="8"/>
        <v>168.75411997363216</v>
      </c>
      <c r="AJ16" s="108">
        <v>0</v>
      </c>
      <c r="AK16" s="108">
        <v>0</v>
      </c>
      <c r="AL16" s="108">
        <v>1</v>
      </c>
      <c r="AM16" s="108">
        <v>0</v>
      </c>
      <c r="AN16" s="108">
        <v>1</v>
      </c>
      <c r="AO16" s="108">
        <v>0</v>
      </c>
      <c r="AP16" s="128">
        <v>8869626</v>
      </c>
      <c r="AQ16" s="128">
        <f t="shared" si="1"/>
        <v>0</v>
      </c>
      <c r="AR16" s="54">
        <v>1.27</v>
      </c>
      <c r="AS16" s="53" t="s">
        <v>101</v>
      </c>
      <c r="AV16" s="40" t="s">
        <v>102</v>
      </c>
      <c r="AW16" s="40" t="s">
        <v>103</v>
      </c>
      <c r="AY16" s="107"/>
    </row>
    <row r="17" spans="1:51" x14ac:dyDescent="0.25">
      <c r="B17" s="41">
        <v>2.25</v>
      </c>
      <c r="C17" s="41">
        <v>0.29166666666666702</v>
      </c>
      <c r="D17" s="123">
        <v>12</v>
      </c>
      <c r="E17" s="42">
        <f t="shared" si="2"/>
        <v>8.4507042253521139</v>
      </c>
      <c r="F17" s="93">
        <v>83</v>
      </c>
      <c r="G17" s="42">
        <f t="shared" si="3"/>
        <v>58.450704225352112</v>
      </c>
      <c r="H17" s="43" t="s">
        <v>88</v>
      </c>
      <c r="I17" s="43">
        <f t="shared" si="4"/>
        <v>57.04225352112676</v>
      </c>
      <c r="J17" s="44">
        <f t="shared" si="10"/>
        <v>58.450704225352112</v>
      </c>
      <c r="K17" s="43">
        <f t="shared" ref="K17:K22" si="11">J17+1.42</f>
        <v>59.870704225352114</v>
      </c>
      <c r="L17" s="45">
        <v>19</v>
      </c>
      <c r="M17" s="46" t="s">
        <v>100</v>
      </c>
      <c r="N17" s="46">
        <v>16.7</v>
      </c>
      <c r="O17" s="124">
        <v>142</v>
      </c>
      <c r="P17" s="124">
        <v>134</v>
      </c>
      <c r="Q17" s="124">
        <v>46249034</v>
      </c>
      <c r="R17" s="47">
        <f t="shared" si="5"/>
        <v>5617</v>
      </c>
      <c r="S17" s="48">
        <f t="shared" si="6"/>
        <v>134.80799999999999</v>
      </c>
      <c r="T17" s="48">
        <f t="shared" si="7"/>
        <v>5.617</v>
      </c>
      <c r="U17" s="125">
        <v>9.5</v>
      </c>
      <c r="V17" s="125">
        <f t="shared" si="0"/>
        <v>9.5</v>
      </c>
      <c r="W17" s="126" t="s">
        <v>133</v>
      </c>
      <c r="X17" s="128">
        <v>0</v>
      </c>
      <c r="Y17" s="128">
        <v>0</v>
      </c>
      <c r="Z17" s="128">
        <v>1116</v>
      </c>
      <c r="AA17" s="128">
        <v>1185</v>
      </c>
      <c r="AB17" s="128">
        <v>1167</v>
      </c>
      <c r="AC17" s="49" t="s">
        <v>90</v>
      </c>
      <c r="AD17" s="49" t="s">
        <v>90</v>
      </c>
      <c r="AE17" s="49" t="s">
        <v>90</v>
      </c>
      <c r="AF17" s="127" t="s">
        <v>90</v>
      </c>
      <c r="AG17" s="127">
        <v>39183464</v>
      </c>
      <c r="AH17" s="50">
        <f t="shared" si="9"/>
        <v>1172</v>
      </c>
      <c r="AI17" s="51">
        <f t="shared" si="8"/>
        <v>208.6523055011572</v>
      </c>
      <c r="AJ17" s="108">
        <v>0</v>
      </c>
      <c r="AK17" s="108">
        <v>0</v>
      </c>
      <c r="AL17" s="108">
        <v>1</v>
      </c>
      <c r="AM17" s="108">
        <v>1</v>
      </c>
      <c r="AN17" s="108">
        <v>1</v>
      </c>
      <c r="AO17" s="108">
        <v>0</v>
      </c>
      <c r="AP17" s="128">
        <v>8869626</v>
      </c>
      <c r="AQ17" s="128">
        <f t="shared" si="1"/>
        <v>0</v>
      </c>
      <c r="AR17" s="52"/>
      <c r="AS17" s="53" t="s">
        <v>101</v>
      </c>
      <c r="AT17" s="55"/>
      <c r="AV17" s="40" t="s">
        <v>104</v>
      </c>
      <c r="AW17" s="40" t="s">
        <v>105</v>
      </c>
      <c r="AY17" s="111"/>
    </row>
    <row r="18" spans="1:51" x14ac:dyDescent="0.25">
      <c r="B18" s="41">
        <v>2.2916666666666701</v>
      </c>
      <c r="C18" s="41">
        <v>0.33333333333333298</v>
      </c>
      <c r="D18" s="123">
        <v>9</v>
      </c>
      <c r="E18" s="42">
        <f t="shared" si="2"/>
        <v>6.3380281690140849</v>
      </c>
      <c r="F18" s="93">
        <v>83</v>
      </c>
      <c r="G18" s="42">
        <f t="shared" si="3"/>
        <v>58.450704225352112</v>
      </c>
      <c r="H18" s="43" t="s">
        <v>88</v>
      </c>
      <c r="I18" s="43">
        <f t="shared" si="4"/>
        <v>57.04225352112676</v>
      </c>
      <c r="J18" s="44">
        <f t="shared" si="10"/>
        <v>58.450704225352112</v>
      </c>
      <c r="K18" s="43">
        <f t="shared" si="11"/>
        <v>59.870704225352114</v>
      </c>
      <c r="L18" s="45">
        <v>19</v>
      </c>
      <c r="M18" s="46" t="s">
        <v>100</v>
      </c>
      <c r="N18" s="46">
        <v>17.3</v>
      </c>
      <c r="O18" s="124">
        <v>147</v>
      </c>
      <c r="P18" s="124">
        <v>134</v>
      </c>
      <c r="Q18" s="124">
        <v>46254696</v>
      </c>
      <c r="R18" s="47">
        <f t="shared" si="5"/>
        <v>5662</v>
      </c>
      <c r="S18" s="48">
        <f t="shared" si="6"/>
        <v>135.88800000000001</v>
      </c>
      <c r="T18" s="48">
        <f t="shared" si="7"/>
        <v>5.6619999999999999</v>
      </c>
      <c r="U18" s="125">
        <v>9.5</v>
      </c>
      <c r="V18" s="125">
        <f t="shared" si="0"/>
        <v>9.5</v>
      </c>
      <c r="W18" s="126" t="s">
        <v>133</v>
      </c>
      <c r="X18" s="128">
        <v>0</v>
      </c>
      <c r="Y18" s="128">
        <v>0</v>
      </c>
      <c r="Z18" s="128">
        <v>1186</v>
      </c>
      <c r="AA18" s="128">
        <v>1185</v>
      </c>
      <c r="AB18" s="128">
        <v>1187</v>
      </c>
      <c r="AC18" s="49" t="s">
        <v>90</v>
      </c>
      <c r="AD18" s="49" t="s">
        <v>90</v>
      </c>
      <c r="AE18" s="49" t="s">
        <v>90</v>
      </c>
      <c r="AF18" s="127" t="s">
        <v>90</v>
      </c>
      <c r="AG18" s="127">
        <v>39184708</v>
      </c>
      <c r="AH18" s="50">
        <f t="shared" si="9"/>
        <v>1244</v>
      </c>
      <c r="AI18" s="51">
        <f t="shared" si="8"/>
        <v>219.71034969975275</v>
      </c>
      <c r="AJ18" s="108">
        <v>0</v>
      </c>
      <c r="AK18" s="108">
        <v>0</v>
      </c>
      <c r="AL18" s="108">
        <v>1</v>
      </c>
      <c r="AM18" s="108">
        <v>1</v>
      </c>
      <c r="AN18" s="108">
        <v>1</v>
      </c>
      <c r="AO18" s="108">
        <v>0</v>
      </c>
      <c r="AP18" s="128">
        <v>8869626</v>
      </c>
      <c r="AQ18" s="128">
        <f t="shared" si="1"/>
        <v>0</v>
      </c>
      <c r="AR18" s="52"/>
      <c r="AS18" s="53" t="s">
        <v>101</v>
      </c>
      <c r="AV18" s="40" t="s">
        <v>106</v>
      </c>
      <c r="AW18" s="40" t="s">
        <v>107</v>
      </c>
      <c r="AY18" s="111"/>
    </row>
    <row r="19" spans="1:51" x14ac:dyDescent="0.25">
      <c r="B19" s="41">
        <v>2.3333333333333299</v>
      </c>
      <c r="C19" s="41">
        <v>0.375</v>
      </c>
      <c r="D19" s="123">
        <v>9</v>
      </c>
      <c r="E19" s="42">
        <f t="shared" si="2"/>
        <v>6.3380281690140849</v>
      </c>
      <c r="F19" s="93">
        <v>83</v>
      </c>
      <c r="G19" s="42">
        <f t="shared" si="3"/>
        <v>58.450704225352112</v>
      </c>
      <c r="H19" s="43" t="s">
        <v>88</v>
      </c>
      <c r="I19" s="43">
        <f t="shared" si="4"/>
        <v>57.04225352112676</v>
      </c>
      <c r="J19" s="44">
        <f t="shared" si="10"/>
        <v>58.450704225352112</v>
      </c>
      <c r="K19" s="43">
        <f t="shared" si="11"/>
        <v>59.870704225352114</v>
      </c>
      <c r="L19" s="45">
        <v>19</v>
      </c>
      <c r="M19" s="46" t="s">
        <v>100</v>
      </c>
      <c r="N19" s="46">
        <v>18.399999999999999</v>
      </c>
      <c r="O19" s="124">
        <v>136</v>
      </c>
      <c r="P19" s="124">
        <v>146</v>
      </c>
      <c r="Q19" s="124">
        <v>46260751</v>
      </c>
      <c r="R19" s="47">
        <f t="shared" si="5"/>
        <v>6055</v>
      </c>
      <c r="S19" s="48">
        <f t="shared" si="6"/>
        <v>145.32</v>
      </c>
      <c r="T19" s="48">
        <f t="shared" si="7"/>
        <v>6.0549999999999997</v>
      </c>
      <c r="U19" s="125">
        <v>9.3000000000000007</v>
      </c>
      <c r="V19" s="125">
        <f t="shared" si="0"/>
        <v>9.3000000000000007</v>
      </c>
      <c r="W19" s="126" t="s">
        <v>133</v>
      </c>
      <c r="X19" s="128">
        <v>0</v>
      </c>
      <c r="Y19" s="128">
        <v>1077</v>
      </c>
      <c r="Z19" s="128">
        <v>1186</v>
      </c>
      <c r="AA19" s="128">
        <v>1185</v>
      </c>
      <c r="AB19" s="128">
        <v>1187</v>
      </c>
      <c r="AC19" s="49" t="s">
        <v>90</v>
      </c>
      <c r="AD19" s="49" t="s">
        <v>90</v>
      </c>
      <c r="AE19" s="49" t="s">
        <v>90</v>
      </c>
      <c r="AF19" s="127" t="s">
        <v>90</v>
      </c>
      <c r="AG19" s="127">
        <v>39186068</v>
      </c>
      <c r="AH19" s="50">
        <f t="shared" si="9"/>
        <v>1360</v>
      </c>
      <c r="AI19" s="51">
        <f t="shared" si="8"/>
        <v>224.60776218001652</v>
      </c>
      <c r="AJ19" s="108">
        <v>0</v>
      </c>
      <c r="AK19" s="108">
        <v>1</v>
      </c>
      <c r="AL19" s="108">
        <v>1</v>
      </c>
      <c r="AM19" s="108">
        <v>1</v>
      </c>
      <c r="AN19" s="108">
        <v>1</v>
      </c>
      <c r="AO19" s="108">
        <v>0</v>
      </c>
      <c r="AP19" s="128">
        <v>8869626</v>
      </c>
      <c r="AQ19" s="128">
        <f t="shared" si="1"/>
        <v>0</v>
      </c>
      <c r="AR19" s="52"/>
      <c r="AS19" s="53" t="s">
        <v>101</v>
      </c>
      <c r="AV19" s="40" t="s">
        <v>108</v>
      </c>
      <c r="AW19" s="40" t="s">
        <v>109</v>
      </c>
      <c r="AY19" s="111"/>
    </row>
    <row r="20" spans="1:51" x14ac:dyDescent="0.25">
      <c r="B20" s="41">
        <v>2.375</v>
      </c>
      <c r="C20" s="41">
        <v>0.41666666666666669</v>
      </c>
      <c r="D20" s="123">
        <v>8</v>
      </c>
      <c r="E20" s="42">
        <f t="shared" si="2"/>
        <v>5.6338028169014089</v>
      </c>
      <c r="F20" s="93">
        <v>83</v>
      </c>
      <c r="G20" s="42">
        <f t="shared" si="3"/>
        <v>58.450704225352112</v>
      </c>
      <c r="H20" s="43" t="s">
        <v>88</v>
      </c>
      <c r="I20" s="43">
        <f t="shared" si="4"/>
        <v>57.04225352112676</v>
      </c>
      <c r="J20" s="44">
        <f t="shared" si="10"/>
        <v>58.450704225352112</v>
      </c>
      <c r="K20" s="43">
        <f t="shared" si="11"/>
        <v>59.870704225352114</v>
      </c>
      <c r="L20" s="45">
        <v>19</v>
      </c>
      <c r="M20" s="46" t="s">
        <v>100</v>
      </c>
      <c r="N20" s="46">
        <v>17.7</v>
      </c>
      <c r="O20" s="124">
        <v>137</v>
      </c>
      <c r="P20" s="124">
        <v>141</v>
      </c>
      <c r="Q20" s="124">
        <v>46266905</v>
      </c>
      <c r="R20" s="47">
        <f t="shared" si="5"/>
        <v>6154</v>
      </c>
      <c r="S20" s="48">
        <f t="shared" si="6"/>
        <v>147.696</v>
      </c>
      <c r="T20" s="48">
        <f t="shared" si="7"/>
        <v>6.1539999999999999</v>
      </c>
      <c r="U20" s="125">
        <v>8.6</v>
      </c>
      <c r="V20" s="125">
        <v>7.3</v>
      </c>
      <c r="W20" s="126" t="s">
        <v>133</v>
      </c>
      <c r="X20" s="128">
        <v>0</v>
      </c>
      <c r="Y20" s="128">
        <v>1077</v>
      </c>
      <c r="Z20" s="128">
        <v>1187</v>
      </c>
      <c r="AA20" s="128">
        <v>1185</v>
      </c>
      <c r="AB20" s="128">
        <v>1186</v>
      </c>
      <c r="AC20" s="49" t="s">
        <v>90</v>
      </c>
      <c r="AD20" s="49" t="s">
        <v>90</v>
      </c>
      <c r="AE20" s="49" t="s">
        <v>90</v>
      </c>
      <c r="AF20" s="127" t="s">
        <v>90</v>
      </c>
      <c r="AG20" s="127">
        <v>39187472</v>
      </c>
      <c r="AH20" s="50">
        <f t="shared" si="9"/>
        <v>1404</v>
      </c>
      <c r="AI20" s="51">
        <f t="shared" si="8"/>
        <v>228.14429639259018</v>
      </c>
      <c r="AJ20" s="108">
        <v>0</v>
      </c>
      <c r="AK20" s="108">
        <v>1</v>
      </c>
      <c r="AL20" s="108">
        <v>1</v>
      </c>
      <c r="AM20" s="108">
        <v>1</v>
      </c>
      <c r="AN20" s="108">
        <v>1</v>
      </c>
      <c r="AO20" s="108">
        <v>0</v>
      </c>
      <c r="AP20" s="128">
        <v>8869626</v>
      </c>
      <c r="AQ20" s="128">
        <f t="shared" si="1"/>
        <v>0</v>
      </c>
      <c r="AR20" s="54">
        <v>1.42</v>
      </c>
      <c r="AS20" s="53" t="s">
        <v>101</v>
      </c>
      <c r="AY20" s="111"/>
    </row>
    <row r="21" spans="1:51" x14ac:dyDescent="0.25">
      <c r="B21" s="41">
        <v>2.4166666666666701</v>
      </c>
      <c r="C21" s="41">
        <v>0.45833333333333298</v>
      </c>
      <c r="D21" s="123">
        <v>8</v>
      </c>
      <c r="E21" s="42">
        <f t="shared" si="2"/>
        <v>5.6338028169014089</v>
      </c>
      <c r="F21" s="93">
        <v>83</v>
      </c>
      <c r="G21" s="42">
        <f t="shared" si="3"/>
        <v>58.450704225352112</v>
      </c>
      <c r="H21" s="43" t="s">
        <v>88</v>
      </c>
      <c r="I21" s="43">
        <f t="shared" si="4"/>
        <v>57.04225352112676</v>
      </c>
      <c r="J21" s="44">
        <f t="shared" si="10"/>
        <v>58.450704225352112</v>
      </c>
      <c r="K21" s="43">
        <f t="shared" si="11"/>
        <v>59.870704225352114</v>
      </c>
      <c r="L21" s="45">
        <v>19</v>
      </c>
      <c r="M21" s="46" t="s">
        <v>100</v>
      </c>
      <c r="N21" s="46">
        <v>17.7</v>
      </c>
      <c r="O21" s="124">
        <v>137</v>
      </c>
      <c r="P21" s="124">
        <v>142</v>
      </c>
      <c r="Q21" s="124">
        <v>46273053</v>
      </c>
      <c r="R21" s="47">
        <f t="shared" si="5"/>
        <v>6148</v>
      </c>
      <c r="S21" s="48">
        <f t="shared" si="6"/>
        <v>147.55199999999999</v>
      </c>
      <c r="T21" s="48">
        <f t="shared" si="7"/>
        <v>6.1479999999999997</v>
      </c>
      <c r="U21" s="125">
        <v>7.8</v>
      </c>
      <c r="V21" s="125">
        <v>6.8</v>
      </c>
      <c r="W21" s="126" t="s">
        <v>133</v>
      </c>
      <c r="X21" s="128">
        <v>0</v>
      </c>
      <c r="Y21" s="128">
        <v>1076</v>
      </c>
      <c r="Z21" s="128">
        <v>1187</v>
      </c>
      <c r="AA21" s="128">
        <v>1185</v>
      </c>
      <c r="AB21" s="128">
        <v>1187</v>
      </c>
      <c r="AC21" s="49" t="s">
        <v>90</v>
      </c>
      <c r="AD21" s="49" t="s">
        <v>90</v>
      </c>
      <c r="AE21" s="49" t="s">
        <v>90</v>
      </c>
      <c r="AF21" s="127" t="s">
        <v>90</v>
      </c>
      <c r="AG21" s="127">
        <v>39188888</v>
      </c>
      <c r="AH21" s="50">
        <f t="shared" si="9"/>
        <v>1416</v>
      </c>
      <c r="AI21" s="51">
        <f t="shared" si="8"/>
        <v>230.31880286271959</v>
      </c>
      <c r="AJ21" s="108">
        <v>0</v>
      </c>
      <c r="AK21" s="108">
        <v>1</v>
      </c>
      <c r="AL21" s="108">
        <v>1</v>
      </c>
      <c r="AM21" s="108">
        <v>1</v>
      </c>
      <c r="AN21" s="108">
        <v>1</v>
      </c>
      <c r="AO21" s="108">
        <v>0</v>
      </c>
      <c r="AP21" s="128">
        <v>8869626</v>
      </c>
      <c r="AQ21" s="128">
        <f t="shared" si="1"/>
        <v>0</v>
      </c>
      <c r="AR21" s="52"/>
      <c r="AS21" s="53" t="s">
        <v>101</v>
      </c>
      <c r="AY21" s="111"/>
    </row>
    <row r="22" spans="1:51" x14ac:dyDescent="0.25">
      <c r="B22" s="41">
        <v>2.4583333333333299</v>
      </c>
      <c r="C22" s="41">
        <v>0.5</v>
      </c>
      <c r="D22" s="123">
        <v>6</v>
      </c>
      <c r="E22" s="42">
        <f t="shared" si="2"/>
        <v>4.2253521126760569</v>
      </c>
      <c r="F22" s="93">
        <v>83</v>
      </c>
      <c r="G22" s="42">
        <f t="shared" si="3"/>
        <v>58.450704225352112</v>
      </c>
      <c r="H22" s="43" t="s">
        <v>88</v>
      </c>
      <c r="I22" s="43">
        <f t="shared" si="4"/>
        <v>57.04225352112676</v>
      </c>
      <c r="J22" s="44">
        <f t="shared" si="10"/>
        <v>58.450704225352112</v>
      </c>
      <c r="K22" s="43">
        <f t="shared" si="11"/>
        <v>59.870704225352114</v>
      </c>
      <c r="L22" s="45">
        <v>19</v>
      </c>
      <c r="M22" s="46" t="s">
        <v>100</v>
      </c>
      <c r="N22" s="46">
        <v>17.3</v>
      </c>
      <c r="O22" s="124">
        <v>134</v>
      </c>
      <c r="P22" s="124">
        <v>138</v>
      </c>
      <c r="Q22" s="124">
        <v>46278922</v>
      </c>
      <c r="R22" s="47">
        <f t="shared" si="5"/>
        <v>5869</v>
      </c>
      <c r="S22" s="48">
        <f t="shared" si="6"/>
        <v>140.85599999999999</v>
      </c>
      <c r="T22" s="48">
        <f t="shared" si="7"/>
        <v>5.8689999999999998</v>
      </c>
      <c r="U22" s="125">
        <v>7.2</v>
      </c>
      <c r="V22" s="125">
        <f t="shared" si="0"/>
        <v>7.2</v>
      </c>
      <c r="W22" s="126" t="s">
        <v>133</v>
      </c>
      <c r="X22" s="128">
        <v>0</v>
      </c>
      <c r="Y22" s="128">
        <v>1077</v>
      </c>
      <c r="Z22" s="128">
        <v>1186</v>
      </c>
      <c r="AA22" s="128">
        <v>1185</v>
      </c>
      <c r="AB22" s="128">
        <v>1186</v>
      </c>
      <c r="AC22" s="49" t="s">
        <v>90</v>
      </c>
      <c r="AD22" s="49" t="s">
        <v>90</v>
      </c>
      <c r="AE22" s="49" t="s">
        <v>90</v>
      </c>
      <c r="AF22" s="127" t="s">
        <v>90</v>
      </c>
      <c r="AG22" s="127">
        <v>39190240</v>
      </c>
      <c r="AH22" s="50">
        <f t="shared" si="9"/>
        <v>1352</v>
      </c>
      <c r="AI22" s="51">
        <f t="shared" si="8"/>
        <v>230.36292383711026</v>
      </c>
      <c r="AJ22" s="108">
        <v>0</v>
      </c>
      <c r="AK22" s="108">
        <v>1</v>
      </c>
      <c r="AL22" s="108">
        <v>1</v>
      </c>
      <c r="AM22" s="108">
        <v>1</v>
      </c>
      <c r="AN22" s="108">
        <v>1</v>
      </c>
      <c r="AO22" s="108">
        <v>0</v>
      </c>
      <c r="AP22" s="128">
        <v>8869626</v>
      </c>
      <c r="AQ22" s="128">
        <f t="shared" si="1"/>
        <v>0</v>
      </c>
      <c r="AR22" s="52"/>
      <c r="AS22" s="53" t="s">
        <v>101</v>
      </c>
      <c r="AV22" s="56" t="s">
        <v>110</v>
      </c>
      <c r="AY22" s="111"/>
    </row>
    <row r="23" spans="1:51" x14ac:dyDescent="0.25">
      <c r="A23" s="107" t="s">
        <v>128</v>
      </c>
      <c r="B23" s="41">
        <v>2.5</v>
      </c>
      <c r="C23" s="41">
        <v>0.54166666666666696</v>
      </c>
      <c r="D23" s="123">
        <v>6</v>
      </c>
      <c r="E23" s="42">
        <v>8</v>
      </c>
      <c r="F23" s="110">
        <v>81</v>
      </c>
      <c r="G23" s="42">
        <f t="shared" si="3"/>
        <v>57.04225352112676</v>
      </c>
      <c r="H23" s="43" t="s">
        <v>88</v>
      </c>
      <c r="I23" s="43">
        <f t="shared" si="4"/>
        <v>55.633802816901408</v>
      </c>
      <c r="J23" s="44">
        <f t="shared" si="10"/>
        <v>57.04225352112676</v>
      </c>
      <c r="K23" s="43">
        <f>J23+(6/1.42)</f>
        <v>61.267605633802816</v>
      </c>
      <c r="L23" s="45">
        <v>19</v>
      </c>
      <c r="M23" s="46" t="s">
        <v>100</v>
      </c>
      <c r="N23" s="46">
        <v>17.5</v>
      </c>
      <c r="O23" s="124">
        <v>131</v>
      </c>
      <c r="P23" s="124">
        <v>132</v>
      </c>
      <c r="Q23" s="124">
        <v>46284948</v>
      </c>
      <c r="R23" s="47">
        <f t="shared" si="5"/>
        <v>6026</v>
      </c>
      <c r="S23" s="48">
        <f t="shared" si="6"/>
        <v>144.624</v>
      </c>
      <c r="T23" s="48">
        <f t="shared" si="7"/>
        <v>6.0259999999999998</v>
      </c>
      <c r="U23" s="125">
        <v>6.5</v>
      </c>
      <c r="V23" s="125">
        <f t="shared" si="0"/>
        <v>6.5</v>
      </c>
      <c r="W23" s="126" t="s">
        <v>133</v>
      </c>
      <c r="X23" s="128">
        <v>0</v>
      </c>
      <c r="Y23" s="128">
        <v>1076</v>
      </c>
      <c r="Z23" s="128">
        <v>1187</v>
      </c>
      <c r="AA23" s="128">
        <v>1185</v>
      </c>
      <c r="AB23" s="128">
        <v>1186</v>
      </c>
      <c r="AC23" s="49" t="s">
        <v>90</v>
      </c>
      <c r="AD23" s="49" t="s">
        <v>90</v>
      </c>
      <c r="AE23" s="49" t="s">
        <v>90</v>
      </c>
      <c r="AF23" s="127" t="s">
        <v>90</v>
      </c>
      <c r="AG23" s="127">
        <v>39191656</v>
      </c>
      <c r="AH23" s="50">
        <f t="shared" si="9"/>
        <v>1416</v>
      </c>
      <c r="AI23" s="51">
        <f t="shared" si="8"/>
        <v>234.98174576833722</v>
      </c>
      <c r="AJ23" s="108">
        <v>0</v>
      </c>
      <c r="AK23" s="108">
        <v>1</v>
      </c>
      <c r="AL23" s="108">
        <v>1</v>
      </c>
      <c r="AM23" s="108">
        <v>1</v>
      </c>
      <c r="AN23" s="108">
        <v>1</v>
      </c>
      <c r="AO23" s="108">
        <v>0</v>
      </c>
      <c r="AP23" s="128">
        <v>8869626</v>
      </c>
      <c r="AQ23" s="128">
        <f t="shared" si="1"/>
        <v>0</v>
      </c>
      <c r="AR23" s="52"/>
      <c r="AS23" s="53" t="s">
        <v>113</v>
      </c>
      <c r="AT23" s="55"/>
      <c r="AV23" s="57" t="s">
        <v>111</v>
      </c>
      <c r="AW23" s="58" t="s">
        <v>112</v>
      </c>
      <c r="AY23" s="111"/>
    </row>
    <row r="24" spans="1:51" x14ac:dyDescent="0.25">
      <c r="B24" s="41">
        <v>2.5416666666666701</v>
      </c>
      <c r="C24" s="41">
        <v>0.58333333333333404</v>
      </c>
      <c r="D24" s="123">
        <v>7</v>
      </c>
      <c r="E24" s="42">
        <f t="shared" si="2"/>
        <v>4.9295774647887329</v>
      </c>
      <c r="F24" s="110">
        <v>81</v>
      </c>
      <c r="G24" s="42">
        <f t="shared" si="3"/>
        <v>57.04225352112676</v>
      </c>
      <c r="H24" s="43" t="s">
        <v>88</v>
      </c>
      <c r="I24" s="43">
        <f t="shared" si="4"/>
        <v>55.633802816901408</v>
      </c>
      <c r="J24" s="44">
        <f t="shared" si="10"/>
        <v>57.04225352112676</v>
      </c>
      <c r="K24" s="43">
        <f t="shared" ref="K24:K34" si="12">J24+(6/1.42)</f>
        <v>61.267605633802816</v>
      </c>
      <c r="L24" s="45">
        <v>18</v>
      </c>
      <c r="M24" s="46" t="s">
        <v>100</v>
      </c>
      <c r="N24" s="46">
        <v>17.3</v>
      </c>
      <c r="O24" s="124">
        <v>132</v>
      </c>
      <c r="P24" s="124">
        <v>136</v>
      </c>
      <c r="Q24" s="124">
        <v>46290607</v>
      </c>
      <c r="R24" s="47">
        <f t="shared" si="5"/>
        <v>5659</v>
      </c>
      <c r="S24" s="48">
        <f t="shared" si="6"/>
        <v>135.816</v>
      </c>
      <c r="T24" s="48">
        <f t="shared" si="7"/>
        <v>5.6589999999999998</v>
      </c>
      <c r="U24" s="125">
        <v>6</v>
      </c>
      <c r="V24" s="125">
        <f t="shared" si="0"/>
        <v>6</v>
      </c>
      <c r="W24" s="126" t="s">
        <v>133</v>
      </c>
      <c r="X24" s="128">
        <v>0</v>
      </c>
      <c r="Y24" s="128">
        <v>1046</v>
      </c>
      <c r="Z24" s="128">
        <v>1187</v>
      </c>
      <c r="AA24" s="128">
        <v>1185</v>
      </c>
      <c r="AB24" s="128">
        <v>1187</v>
      </c>
      <c r="AC24" s="49" t="s">
        <v>90</v>
      </c>
      <c r="AD24" s="49" t="s">
        <v>90</v>
      </c>
      <c r="AE24" s="49" t="s">
        <v>90</v>
      </c>
      <c r="AF24" s="127" t="s">
        <v>90</v>
      </c>
      <c r="AG24" s="127">
        <v>39192980</v>
      </c>
      <c r="AH24" s="50">
        <f t="shared" si="9"/>
        <v>1324</v>
      </c>
      <c r="AI24" s="51">
        <f t="shared" si="8"/>
        <v>233.96359780880016</v>
      </c>
      <c r="AJ24" s="108">
        <v>0</v>
      </c>
      <c r="AK24" s="108">
        <v>1</v>
      </c>
      <c r="AL24" s="108">
        <v>1</v>
      </c>
      <c r="AM24" s="108">
        <v>1</v>
      </c>
      <c r="AN24" s="108">
        <v>1</v>
      </c>
      <c r="AO24" s="108">
        <v>0</v>
      </c>
      <c r="AP24" s="128">
        <v>8869626</v>
      </c>
      <c r="AQ24" s="128">
        <f t="shared" si="1"/>
        <v>0</v>
      </c>
      <c r="AR24" s="54">
        <v>1.24</v>
      </c>
      <c r="AS24" s="53" t="s">
        <v>113</v>
      </c>
      <c r="AV24" s="59" t="s">
        <v>29</v>
      </c>
      <c r="AW24" s="59">
        <v>14.7</v>
      </c>
      <c r="AY24" s="111"/>
    </row>
    <row r="25" spans="1:51" x14ac:dyDescent="0.25">
      <c r="B25" s="41">
        <v>2.5833333333333299</v>
      </c>
      <c r="C25" s="41">
        <v>0.625</v>
      </c>
      <c r="D25" s="123">
        <v>6</v>
      </c>
      <c r="E25" s="42">
        <f t="shared" si="2"/>
        <v>4.2253521126760569</v>
      </c>
      <c r="F25" s="110">
        <v>81</v>
      </c>
      <c r="G25" s="42">
        <f t="shared" si="3"/>
        <v>57.04225352112676</v>
      </c>
      <c r="H25" s="43" t="s">
        <v>88</v>
      </c>
      <c r="I25" s="43">
        <f t="shared" si="4"/>
        <v>55.633802816901408</v>
      </c>
      <c r="J25" s="44">
        <f t="shared" si="10"/>
        <v>57.04225352112676</v>
      </c>
      <c r="K25" s="43">
        <f t="shared" si="12"/>
        <v>61.267605633802816</v>
      </c>
      <c r="L25" s="45">
        <v>18</v>
      </c>
      <c r="M25" s="46" t="s">
        <v>100</v>
      </c>
      <c r="N25" s="46">
        <v>16.899999999999999</v>
      </c>
      <c r="O25" s="124">
        <v>132</v>
      </c>
      <c r="P25" s="124">
        <v>147</v>
      </c>
      <c r="Q25" s="124">
        <v>46296184</v>
      </c>
      <c r="R25" s="47">
        <f t="shared" si="5"/>
        <v>5577</v>
      </c>
      <c r="S25" s="48">
        <f t="shared" si="6"/>
        <v>133.84800000000001</v>
      </c>
      <c r="T25" s="48">
        <f t="shared" si="7"/>
        <v>5.577</v>
      </c>
      <c r="U25" s="125">
        <v>5.5</v>
      </c>
      <c r="V25" s="125">
        <f t="shared" si="0"/>
        <v>5.5</v>
      </c>
      <c r="W25" s="126" t="s">
        <v>133</v>
      </c>
      <c r="X25" s="128">
        <v>0</v>
      </c>
      <c r="Y25" s="128">
        <v>1025</v>
      </c>
      <c r="Z25" s="128">
        <v>1187</v>
      </c>
      <c r="AA25" s="128">
        <v>1185</v>
      </c>
      <c r="AB25" s="128">
        <v>1187</v>
      </c>
      <c r="AC25" s="49" t="s">
        <v>90</v>
      </c>
      <c r="AD25" s="49" t="s">
        <v>90</v>
      </c>
      <c r="AE25" s="49" t="s">
        <v>90</v>
      </c>
      <c r="AF25" s="127" t="s">
        <v>90</v>
      </c>
      <c r="AG25" s="127">
        <v>39194304</v>
      </c>
      <c r="AH25" s="50">
        <f t="shared" si="9"/>
        <v>1324</v>
      </c>
      <c r="AI25" s="51">
        <f t="shared" si="8"/>
        <v>237.40362201900663</v>
      </c>
      <c r="AJ25" s="108">
        <v>0</v>
      </c>
      <c r="AK25" s="108">
        <v>1</v>
      </c>
      <c r="AL25" s="108">
        <v>1</v>
      </c>
      <c r="AM25" s="108">
        <v>1</v>
      </c>
      <c r="AN25" s="108">
        <v>10</v>
      </c>
      <c r="AO25" s="108">
        <v>0</v>
      </c>
      <c r="AP25" s="128">
        <v>8869626</v>
      </c>
      <c r="AQ25" s="128">
        <f t="shared" si="1"/>
        <v>0</v>
      </c>
      <c r="AR25" s="52"/>
      <c r="AS25" s="53" t="s">
        <v>113</v>
      </c>
      <c r="AV25" s="59" t="s">
        <v>74</v>
      </c>
      <c r="AW25" s="59">
        <v>10.36</v>
      </c>
      <c r="AY25" s="111"/>
    </row>
    <row r="26" spans="1:51" x14ac:dyDescent="0.25">
      <c r="B26" s="41">
        <v>2.625</v>
      </c>
      <c r="C26" s="41">
        <v>0.66666666666666696</v>
      </c>
      <c r="D26" s="123">
        <v>5</v>
      </c>
      <c r="E26" s="42">
        <f t="shared" si="2"/>
        <v>3.5211267605633805</v>
      </c>
      <c r="F26" s="110">
        <v>81</v>
      </c>
      <c r="G26" s="42">
        <f t="shared" si="3"/>
        <v>57.04225352112676</v>
      </c>
      <c r="H26" s="43" t="s">
        <v>88</v>
      </c>
      <c r="I26" s="43">
        <f t="shared" si="4"/>
        <v>53.521126760563384</v>
      </c>
      <c r="J26" s="44">
        <f>(F26-3)/1.42</f>
        <v>54.929577464788736</v>
      </c>
      <c r="K26" s="43">
        <f t="shared" si="12"/>
        <v>59.154929577464792</v>
      </c>
      <c r="L26" s="45">
        <v>18</v>
      </c>
      <c r="M26" s="46" t="s">
        <v>100</v>
      </c>
      <c r="N26" s="46">
        <v>16.7</v>
      </c>
      <c r="O26" s="124">
        <v>130</v>
      </c>
      <c r="P26" s="124">
        <v>147</v>
      </c>
      <c r="Q26" s="124">
        <v>46301723</v>
      </c>
      <c r="R26" s="47">
        <f t="shared" si="5"/>
        <v>5539</v>
      </c>
      <c r="S26" s="48">
        <f t="shared" si="6"/>
        <v>132.93600000000001</v>
      </c>
      <c r="T26" s="48">
        <f t="shared" si="7"/>
        <v>5.5389999999999997</v>
      </c>
      <c r="U26" s="125">
        <v>5.2</v>
      </c>
      <c r="V26" s="125">
        <f t="shared" si="0"/>
        <v>5.2</v>
      </c>
      <c r="W26" s="126" t="s">
        <v>133</v>
      </c>
      <c r="X26" s="128">
        <v>0</v>
      </c>
      <c r="Y26" s="128">
        <v>1025</v>
      </c>
      <c r="Z26" s="128">
        <v>1187</v>
      </c>
      <c r="AA26" s="128">
        <v>1185</v>
      </c>
      <c r="AB26" s="128">
        <v>1187</v>
      </c>
      <c r="AC26" s="49" t="s">
        <v>90</v>
      </c>
      <c r="AD26" s="49" t="s">
        <v>90</v>
      </c>
      <c r="AE26" s="49" t="s">
        <v>90</v>
      </c>
      <c r="AF26" s="127" t="s">
        <v>90</v>
      </c>
      <c r="AG26" s="127">
        <v>39195624</v>
      </c>
      <c r="AH26" s="50">
        <f t="shared" si="9"/>
        <v>1320</v>
      </c>
      <c r="AI26" s="51">
        <f t="shared" si="8"/>
        <v>238.31016428958296</v>
      </c>
      <c r="AJ26" s="108">
        <v>0</v>
      </c>
      <c r="AK26" s="108">
        <v>1</v>
      </c>
      <c r="AL26" s="108">
        <v>1</v>
      </c>
      <c r="AM26" s="108">
        <v>1</v>
      </c>
      <c r="AN26" s="108">
        <v>1</v>
      </c>
      <c r="AO26" s="108">
        <v>0</v>
      </c>
      <c r="AP26" s="128">
        <v>8869626</v>
      </c>
      <c r="AQ26" s="128">
        <f t="shared" si="1"/>
        <v>0</v>
      </c>
      <c r="AR26" s="52"/>
      <c r="AS26" s="53" t="s">
        <v>113</v>
      </c>
      <c r="AV26" s="59" t="s">
        <v>114</v>
      </c>
      <c r="AW26" s="59">
        <v>1.01325</v>
      </c>
      <c r="AY26" s="111"/>
    </row>
    <row r="27" spans="1:51" x14ac:dyDescent="0.25">
      <c r="B27" s="41">
        <v>2.6666666666666701</v>
      </c>
      <c r="C27" s="41">
        <v>0.70833333333333404</v>
      </c>
      <c r="D27" s="123">
        <v>4</v>
      </c>
      <c r="E27" s="42">
        <f t="shared" si="2"/>
        <v>2.8169014084507045</v>
      </c>
      <c r="F27" s="110">
        <v>81</v>
      </c>
      <c r="G27" s="42">
        <f t="shared" si="3"/>
        <v>57.04225352112676</v>
      </c>
      <c r="H27" s="43" t="s">
        <v>88</v>
      </c>
      <c r="I27" s="43">
        <f t="shared" si="4"/>
        <v>53.521126760563384</v>
      </c>
      <c r="J27" s="44">
        <f t="shared" ref="J27:J32" si="13">(F27-3)/1.42</f>
        <v>54.929577464788736</v>
      </c>
      <c r="K27" s="43">
        <f t="shared" si="12"/>
        <v>59.154929577464792</v>
      </c>
      <c r="L27" s="45">
        <v>18</v>
      </c>
      <c r="M27" s="46" t="s">
        <v>100</v>
      </c>
      <c r="N27" s="46">
        <v>16.7</v>
      </c>
      <c r="O27" s="124">
        <v>129</v>
      </c>
      <c r="P27" s="124">
        <v>132</v>
      </c>
      <c r="Q27" s="124">
        <v>46307236</v>
      </c>
      <c r="R27" s="47">
        <f t="shared" si="5"/>
        <v>5513</v>
      </c>
      <c r="S27" s="48">
        <f t="shared" si="6"/>
        <v>132.31200000000001</v>
      </c>
      <c r="T27" s="48">
        <f t="shared" si="7"/>
        <v>5.5129999999999999</v>
      </c>
      <c r="U27" s="125">
        <v>4.8</v>
      </c>
      <c r="V27" s="125">
        <f t="shared" si="0"/>
        <v>4.8</v>
      </c>
      <c r="W27" s="126" t="s">
        <v>133</v>
      </c>
      <c r="X27" s="128">
        <v>0</v>
      </c>
      <c r="Y27" s="128">
        <v>1025</v>
      </c>
      <c r="Z27" s="128">
        <v>1187</v>
      </c>
      <c r="AA27" s="128">
        <v>1185</v>
      </c>
      <c r="AB27" s="128">
        <v>1187</v>
      </c>
      <c r="AC27" s="49" t="s">
        <v>90</v>
      </c>
      <c r="AD27" s="49" t="s">
        <v>90</v>
      </c>
      <c r="AE27" s="49" t="s">
        <v>90</v>
      </c>
      <c r="AF27" s="127" t="s">
        <v>90</v>
      </c>
      <c r="AG27" s="127">
        <v>39196956</v>
      </c>
      <c r="AH27" s="50">
        <f t="shared" si="9"/>
        <v>1332</v>
      </c>
      <c r="AI27" s="51">
        <f t="shared" si="8"/>
        <v>241.61073825503357</v>
      </c>
      <c r="AJ27" s="108">
        <v>0</v>
      </c>
      <c r="AK27" s="108">
        <v>1</v>
      </c>
      <c r="AL27" s="108">
        <v>1</v>
      </c>
      <c r="AM27" s="108">
        <v>1</v>
      </c>
      <c r="AN27" s="108">
        <v>1</v>
      </c>
      <c r="AO27" s="108">
        <v>0</v>
      </c>
      <c r="AP27" s="128">
        <v>8869626</v>
      </c>
      <c r="AQ27" s="128">
        <f t="shared" si="1"/>
        <v>0</v>
      </c>
      <c r="AR27" s="52"/>
      <c r="AS27" s="53" t="s">
        <v>113</v>
      </c>
      <c r="AV27" s="59" t="s">
        <v>115</v>
      </c>
      <c r="AW27" s="59">
        <v>1</v>
      </c>
      <c r="AY27" s="111"/>
    </row>
    <row r="28" spans="1:51" x14ac:dyDescent="0.25">
      <c r="B28" s="41">
        <v>2.7083333333333299</v>
      </c>
      <c r="C28" s="41">
        <v>0.750000000000002</v>
      </c>
      <c r="D28" s="123">
        <v>4</v>
      </c>
      <c r="E28" s="42">
        <f t="shared" si="2"/>
        <v>2.8169014084507045</v>
      </c>
      <c r="F28" s="110">
        <v>78</v>
      </c>
      <c r="G28" s="42">
        <f t="shared" si="3"/>
        <v>54.929577464788736</v>
      </c>
      <c r="H28" s="43" t="s">
        <v>88</v>
      </c>
      <c r="I28" s="43">
        <f t="shared" si="4"/>
        <v>51.408450704225352</v>
      </c>
      <c r="J28" s="44">
        <f t="shared" si="13"/>
        <v>52.816901408450704</v>
      </c>
      <c r="K28" s="43">
        <f t="shared" si="12"/>
        <v>57.04225352112676</v>
      </c>
      <c r="L28" s="45">
        <v>18</v>
      </c>
      <c r="M28" s="46" t="s">
        <v>100</v>
      </c>
      <c r="N28" s="46">
        <v>16.7</v>
      </c>
      <c r="O28" s="124">
        <v>134</v>
      </c>
      <c r="P28" s="124">
        <v>134</v>
      </c>
      <c r="Q28" s="124">
        <v>46312629</v>
      </c>
      <c r="R28" s="47">
        <f t="shared" si="5"/>
        <v>5393</v>
      </c>
      <c r="S28" s="48">
        <f t="shared" si="6"/>
        <v>129.43199999999999</v>
      </c>
      <c r="T28" s="48">
        <f t="shared" si="7"/>
        <v>5.3929999999999998</v>
      </c>
      <c r="U28" s="125">
        <v>4.5999999999999996</v>
      </c>
      <c r="V28" s="125">
        <f t="shared" si="0"/>
        <v>4.5999999999999996</v>
      </c>
      <c r="W28" s="126" t="s">
        <v>133</v>
      </c>
      <c r="X28" s="128">
        <v>0</v>
      </c>
      <c r="Y28" s="128">
        <v>1004</v>
      </c>
      <c r="Z28" s="128">
        <v>1187</v>
      </c>
      <c r="AA28" s="128">
        <v>1185</v>
      </c>
      <c r="AB28" s="128">
        <v>1187</v>
      </c>
      <c r="AC28" s="49" t="s">
        <v>90</v>
      </c>
      <c r="AD28" s="49" t="s">
        <v>90</v>
      </c>
      <c r="AE28" s="49" t="s">
        <v>90</v>
      </c>
      <c r="AF28" s="127" t="s">
        <v>90</v>
      </c>
      <c r="AG28" s="127">
        <v>39198252</v>
      </c>
      <c r="AH28" s="50">
        <f t="shared" si="9"/>
        <v>1296</v>
      </c>
      <c r="AI28" s="51">
        <f t="shared" si="8"/>
        <v>240.31151492675693</v>
      </c>
      <c r="AJ28" s="108">
        <v>0</v>
      </c>
      <c r="AK28" s="108">
        <v>1</v>
      </c>
      <c r="AL28" s="108">
        <v>1</v>
      </c>
      <c r="AM28" s="108">
        <v>1</v>
      </c>
      <c r="AN28" s="108">
        <v>1</v>
      </c>
      <c r="AO28" s="108">
        <v>0</v>
      </c>
      <c r="AP28" s="128">
        <v>8869626</v>
      </c>
      <c r="AQ28" s="128">
        <f t="shared" si="1"/>
        <v>0</v>
      </c>
      <c r="AR28" s="54">
        <v>1.01</v>
      </c>
      <c r="AS28" s="53" t="s">
        <v>113</v>
      </c>
      <c r="AV28" s="59" t="s">
        <v>116</v>
      </c>
      <c r="AW28" s="59">
        <v>101.325</v>
      </c>
      <c r="AY28" s="111"/>
    </row>
    <row r="29" spans="1:51" x14ac:dyDescent="0.25">
      <c r="B29" s="41">
        <v>2.75</v>
      </c>
      <c r="C29" s="41">
        <v>0.79166666666666896</v>
      </c>
      <c r="D29" s="123">
        <v>4</v>
      </c>
      <c r="E29" s="42">
        <f t="shared" si="2"/>
        <v>2.8169014084507045</v>
      </c>
      <c r="F29" s="110">
        <v>78</v>
      </c>
      <c r="G29" s="42">
        <f t="shared" si="3"/>
        <v>54.929577464788736</v>
      </c>
      <c r="H29" s="43" t="s">
        <v>88</v>
      </c>
      <c r="I29" s="43">
        <f t="shared" si="4"/>
        <v>51.408450704225352</v>
      </c>
      <c r="J29" s="44">
        <f t="shared" si="13"/>
        <v>52.816901408450704</v>
      </c>
      <c r="K29" s="43">
        <f t="shared" si="12"/>
        <v>57.04225352112676</v>
      </c>
      <c r="L29" s="45">
        <v>18</v>
      </c>
      <c r="M29" s="46" t="s">
        <v>100</v>
      </c>
      <c r="N29" s="46">
        <v>16.600000000000001</v>
      </c>
      <c r="O29" s="124">
        <v>133</v>
      </c>
      <c r="P29" s="124">
        <v>133</v>
      </c>
      <c r="Q29" s="124">
        <v>46318211</v>
      </c>
      <c r="R29" s="47">
        <f t="shared" si="5"/>
        <v>5582</v>
      </c>
      <c r="S29" s="48">
        <f t="shared" si="6"/>
        <v>133.96799999999999</v>
      </c>
      <c r="T29" s="48">
        <f t="shared" si="7"/>
        <v>5.5819999999999999</v>
      </c>
      <c r="U29" s="125">
        <v>4.4000000000000004</v>
      </c>
      <c r="V29" s="125">
        <f t="shared" si="0"/>
        <v>4.4000000000000004</v>
      </c>
      <c r="W29" s="126" t="s">
        <v>133</v>
      </c>
      <c r="X29" s="128">
        <v>0</v>
      </c>
      <c r="Y29" s="128">
        <v>1004</v>
      </c>
      <c r="Z29" s="128">
        <v>1187</v>
      </c>
      <c r="AA29" s="128">
        <v>1185</v>
      </c>
      <c r="AB29" s="128">
        <v>1187</v>
      </c>
      <c r="AC29" s="49" t="s">
        <v>90</v>
      </c>
      <c r="AD29" s="49" t="s">
        <v>90</v>
      </c>
      <c r="AE29" s="49" t="s">
        <v>90</v>
      </c>
      <c r="AF29" s="127" t="s">
        <v>90</v>
      </c>
      <c r="AG29" s="127">
        <v>39199576</v>
      </c>
      <c r="AH29" s="50">
        <f t="shared" si="9"/>
        <v>1324</v>
      </c>
      <c r="AI29" s="51">
        <f t="shared" si="8"/>
        <v>237.19097097814404</v>
      </c>
      <c r="AJ29" s="108">
        <v>0</v>
      </c>
      <c r="AK29" s="108">
        <v>1</v>
      </c>
      <c r="AL29" s="108">
        <v>1</v>
      </c>
      <c r="AM29" s="108">
        <v>1</v>
      </c>
      <c r="AN29" s="108">
        <v>1</v>
      </c>
      <c r="AO29" s="108">
        <v>0</v>
      </c>
      <c r="AP29" s="128">
        <v>8869626</v>
      </c>
      <c r="AQ29" s="128">
        <f t="shared" si="1"/>
        <v>0</v>
      </c>
      <c r="AR29" s="52"/>
      <c r="AS29" s="53" t="s">
        <v>113</v>
      </c>
      <c r="AY29" s="111"/>
    </row>
    <row r="30" spans="1:51" x14ac:dyDescent="0.25">
      <c r="B30" s="41">
        <v>2.7916666666666701</v>
      </c>
      <c r="C30" s="41">
        <v>0.83333333333333703</v>
      </c>
      <c r="D30" s="123">
        <v>6</v>
      </c>
      <c r="E30" s="42">
        <f t="shared" si="2"/>
        <v>4.2253521126760569</v>
      </c>
      <c r="F30" s="110">
        <v>76</v>
      </c>
      <c r="G30" s="42">
        <f t="shared" si="3"/>
        <v>53.521126760563384</v>
      </c>
      <c r="H30" s="43" t="s">
        <v>88</v>
      </c>
      <c r="I30" s="43">
        <f t="shared" si="4"/>
        <v>50</v>
      </c>
      <c r="J30" s="44">
        <f t="shared" si="13"/>
        <v>51.408450704225352</v>
      </c>
      <c r="K30" s="43">
        <f t="shared" si="12"/>
        <v>55.633802816901408</v>
      </c>
      <c r="L30" s="45">
        <v>18</v>
      </c>
      <c r="M30" s="46" t="s">
        <v>100</v>
      </c>
      <c r="N30" s="46">
        <v>16.600000000000001</v>
      </c>
      <c r="O30" s="124">
        <v>136</v>
      </c>
      <c r="P30" s="124">
        <v>131</v>
      </c>
      <c r="Q30" s="124">
        <v>46323607</v>
      </c>
      <c r="R30" s="47">
        <f t="shared" si="5"/>
        <v>5396</v>
      </c>
      <c r="S30" s="48">
        <f t="shared" si="6"/>
        <v>129.50399999999999</v>
      </c>
      <c r="T30" s="48">
        <f t="shared" si="7"/>
        <v>5.3959999999999999</v>
      </c>
      <c r="U30" s="125">
        <v>4.2</v>
      </c>
      <c r="V30" s="125">
        <f t="shared" si="0"/>
        <v>4.2</v>
      </c>
      <c r="W30" s="126" t="s">
        <v>133</v>
      </c>
      <c r="X30" s="128">
        <v>0</v>
      </c>
      <c r="Y30" s="128">
        <v>1004</v>
      </c>
      <c r="Z30" s="128">
        <v>1187</v>
      </c>
      <c r="AA30" s="128">
        <v>1185</v>
      </c>
      <c r="AB30" s="128">
        <v>1187</v>
      </c>
      <c r="AC30" s="49" t="s">
        <v>90</v>
      </c>
      <c r="AD30" s="49" t="s">
        <v>90</v>
      </c>
      <c r="AE30" s="49" t="s">
        <v>90</v>
      </c>
      <c r="AF30" s="127" t="s">
        <v>90</v>
      </c>
      <c r="AG30" s="127">
        <v>39200876</v>
      </c>
      <c r="AH30" s="50">
        <f t="shared" si="9"/>
        <v>1300</v>
      </c>
      <c r="AI30" s="51">
        <f t="shared" si="8"/>
        <v>240.91919940696812</v>
      </c>
      <c r="AJ30" s="108">
        <v>0</v>
      </c>
      <c r="AK30" s="108">
        <v>1</v>
      </c>
      <c r="AL30" s="108">
        <v>1</v>
      </c>
      <c r="AM30" s="108">
        <v>1</v>
      </c>
      <c r="AN30" s="108">
        <v>1</v>
      </c>
      <c r="AO30" s="108">
        <v>0</v>
      </c>
      <c r="AP30" s="128">
        <v>8869626</v>
      </c>
      <c r="AQ30" s="128">
        <f t="shared" si="1"/>
        <v>0</v>
      </c>
      <c r="AR30" s="52"/>
      <c r="AS30" s="53" t="s">
        <v>113</v>
      </c>
      <c r="AV30" s="356" t="s">
        <v>117</v>
      </c>
      <c r="AW30" s="356"/>
      <c r="AY30" s="111"/>
    </row>
    <row r="31" spans="1:51" x14ac:dyDescent="0.25">
      <c r="B31" s="41">
        <v>2.8333333333333299</v>
      </c>
      <c r="C31" s="41">
        <v>0.875000000000004</v>
      </c>
      <c r="D31" s="123">
        <v>11</v>
      </c>
      <c r="E31" s="42">
        <f t="shared" si="2"/>
        <v>7.746478873239437</v>
      </c>
      <c r="F31" s="110">
        <v>76</v>
      </c>
      <c r="G31" s="42">
        <f t="shared" si="3"/>
        <v>53.521126760563384</v>
      </c>
      <c r="H31" s="43" t="s">
        <v>88</v>
      </c>
      <c r="I31" s="43">
        <f t="shared" si="4"/>
        <v>50</v>
      </c>
      <c r="J31" s="44">
        <f t="shared" si="13"/>
        <v>51.408450704225352</v>
      </c>
      <c r="K31" s="43">
        <f t="shared" si="12"/>
        <v>55.633802816901408</v>
      </c>
      <c r="L31" s="45">
        <v>18</v>
      </c>
      <c r="M31" s="46" t="s">
        <v>100</v>
      </c>
      <c r="N31" s="46">
        <v>16.100000000000001</v>
      </c>
      <c r="O31" s="124">
        <v>114</v>
      </c>
      <c r="P31" s="124">
        <v>146</v>
      </c>
      <c r="Q31" s="124">
        <v>46328826</v>
      </c>
      <c r="R31" s="47">
        <f t="shared" si="5"/>
        <v>5219</v>
      </c>
      <c r="S31" s="48">
        <f t="shared" si="6"/>
        <v>125.256</v>
      </c>
      <c r="T31" s="48">
        <f t="shared" si="7"/>
        <v>5.2190000000000003</v>
      </c>
      <c r="U31" s="125">
        <v>3.6</v>
      </c>
      <c r="V31" s="125">
        <f t="shared" si="0"/>
        <v>3.6</v>
      </c>
      <c r="W31" s="126" t="s">
        <v>146</v>
      </c>
      <c r="X31" s="128">
        <v>0</v>
      </c>
      <c r="Y31" s="128">
        <v>1066</v>
      </c>
      <c r="Z31" s="128">
        <v>1187</v>
      </c>
      <c r="AA31" s="128">
        <v>0</v>
      </c>
      <c r="AB31" s="128">
        <v>1187</v>
      </c>
      <c r="AC31" s="49" t="s">
        <v>90</v>
      </c>
      <c r="AD31" s="49" t="s">
        <v>90</v>
      </c>
      <c r="AE31" s="49" t="s">
        <v>90</v>
      </c>
      <c r="AF31" s="127" t="s">
        <v>90</v>
      </c>
      <c r="AG31" s="127">
        <v>39201964</v>
      </c>
      <c r="AH31" s="50">
        <f t="shared" si="9"/>
        <v>1088</v>
      </c>
      <c r="AI31" s="51">
        <f t="shared" si="8"/>
        <v>208.46905537459281</v>
      </c>
      <c r="AJ31" s="108">
        <v>0</v>
      </c>
      <c r="AK31" s="108">
        <v>1</v>
      </c>
      <c r="AL31" s="108">
        <v>1</v>
      </c>
      <c r="AM31" s="108">
        <v>0</v>
      </c>
      <c r="AN31" s="108">
        <v>1</v>
      </c>
      <c r="AO31" s="108">
        <v>0</v>
      </c>
      <c r="AP31" s="128">
        <v>8869626</v>
      </c>
      <c r="AQ31" s="128">
        <f t="shared" si="1"/>
        <v>0</v>
      </c>
      <c r="AR31" s="52"/>
      <c r="AS31" s="53" t="s">
        <v>113</v>
      </c>
      <c r="AV31" s="60" t="s">
        <v>29</v>
      </c>
      <c r="AW31" s="60" t="s">
        <v>74</v>
      </c>
      <c r="AY31" s="111"/>
    </row>
    <row r="32" spans="1:51" x14ac:dyDescent="0.25">
      <c r="B32" s="41">
        <v>2.875</v>
      </c>
      <c r="C32" s="41">
        <v>0.91666666666667096</v>
      </c>
      <c r="D32" s="123">
        <v>10</v>
      </c>
      <c r="E32" s="42">
        <f t="shared" si="2"/>
        <v>7.042253521126761</v>
      </c>
      <c r="F32" s="110">
        <v>76</v>
      </c>
      <c r="G32" s="42">
        <f t="shared" si="3"/>
        <v>53.521126760563384</v>
      </c>
      <c r="H32" s="43" t="s">
        <v>88</v>
      </c>
      <c r="I32" s="43">
        <f t="shared" si="4"/>
        <v>50</v>
      </c>
      <c r="J32" s="44">
        <f t="shared" si="13"/>
        <v>51.408450704225352</v>
      </c>
      <c r="K32" s="43">
        <f t="shared" si="12"/>
        <v>55.633802816901408</v>
      </c>
      <c r="L32" s="45">
        <v>14</v>
      </c>
      <c r="M32" s="46" t="s">
        <v>118</v>
      </c>
      <c r="N32" s="46">
        <v>12.6</v>
      </c>
      <c r="O32" s="124">
        <v>111</v>
      </c>
      <c r="P32" s="124">
        <v>131</v>
      </c>
      <c r="Q32" s="124">
        <v>46333833</v>
      </c>
      <c r="R32" s="47">
        <f t="shared" si="5"/>
        <v>5007</v>
      </c>
      <c r="S32" s="48">
        <f t="shared" si="6"/>
        <v>120.16800000000001</v>
      </c>
      <c r="T32" s="48">
        <f t="shared" si="7"/>
        <v>5.0069999999999997</v>
      </c>
      <c r="U32" s="125">
        <v>3</v>
      </c>
      <c r="V32" s="125">
        <f t="shared" si="0"/>
        <v>3</v>
      </c>
      <c r="W32" s="126" t="s">
        <v>146</v>
      </c>
      <c r="X32" s="128">
        <v>0</v>
      </c>
      <c r="Y32" s="128">
        <v>1034</v>
      </c>
      <c r="Z32" s="128">
        <v>1187</v>
      </c>
      <c r="AA32" s="128">
        <v>0</v>
      </c>
      <c r="AB32" s="128">
        <v>1188</v>
      </c>
      <c r="AC32" s="49" t="s">
        <v>90</v>
      </c>
      <c r="AD32" s="49" t="s">
        <v>90</v>
      </c>
      <c r="AE32" s="49" t="s">
        <v>90</v>
      </c>
      <c r="AF32" s="127" t="s">
        <v>90</v>
      </c>
      <c r="AG32" s="127">
        <v>39203028</v>
      </c>
      <c r="AH32" s="50">
        <f t="shared" si="9"/>
        <v>1064</v>
      </c>
      <c r="AI32" s="51">
        <f t="shared" si="8"/>
        <v>212.50249650489317</v>
      </c>
      <c r="AJ32" s="108">
        <v>0</v>
      </c>
      <c r="AK32" s="108">
        <v>1</v>
      </c>
      <c r="AL32" s="108">
        <v>1</v>
      </c>
      <c r="AM32" s="108">
        <v>0</v>
      </c>
      <c r="AN32" s="108">
        <v>1</v>
      </c>
      <c r="AO32" s="108">
        <v>0</v>
      </c>
      <c r="AP32" s="128">
        <v>8869626</v>
      </c>
      <c r="AQ32" s="128">
        <f t="shared" si="1"/>
        <v>0</v>
      </c>
      <c r="AR32" s="54">
        <v>1.26</v>
      </c>
      <c r="AS32" s="53" t="s">
        <v>113</v>
      </c>
      <c r="AV32" s="61">
        <v>1</v>
      </c>
      <c r="AW32" s="61">
        <f>IFERROR(AV32*VLOOKUP(AV31,AV24:AW28,2,FALSE)/VLOOKUP(AW31,AV24:AW28,2,FALSE),"Enter Unit and Value")</f>
        <v>1.4189189189189189</v>
      </c>
      <c r="AY32" s="111"/>
    </row>
    <row r="33" spans="2:51" x14ac:dyDescent="0.25">
      <c r="B33" s="41">
        <v>2.9166666666666701</v>
      </c>
      <c r="C33" s="41">
        <v>0.95833333333333803</v>
      </c>
      <c r="D33" s="123">
        <v>7</v>
      </c>
      <c r="E33" s="42">
        <f t="shared" si="2"/>
        <v>4.9295774647887329</v>
      </c>
      <c r="F33" s="110">
        <v>66</v>
      </c>
      <c r="G33" s="42">
        <f t="shared" si="3"/>
        <v>46.478873239436624</v>
      </c>
      <c r="H33" s="43" t="s">
        <v>88</v>
      </c>
      <c r="I33" s="43">
        <f>J33-(2/1.42)</f>
        <v>41.549295774647888</v>
      </c>
      <c r="J33" s="44">
        <f t="shared" ref="J33:J34" si="14">(F33-5)/1.42</f>
        <v>42.95774647887324</v>
      </c>
      <c r="K33" s="43">
        <f t="shared" si="12"/>
        <v>47.183098591549296</v>
      </c>
      <c r="L33" s="45">
        <v>14</v>
      </c>
      <c r="M33" s="46" t="s">
        <v>118</v>
      </c>
      <c r="N33" s="46">
        <v>11.9</v>
      </c>
      <c r="O33" s="124">
        <v>133</v>
      </c>
      <c r="P33" s="124">
        <v>104</v>
      </c>
      <c r="Q33" s="124">
        <v>46338173</v>
      </c>
      <c r="R33" s="47">
        <f t="shared" si="5"/>
        <v>4340</v>
      </c>
      <c r="S33" s="48">
        <f t="shared" si="6"/>
        <v>104.16</v>
      </c>
      <c r="T33" s="48">
        <f t="shared" si="7"/>
        <v>4.34</v>
      </c>
      <c r="U33" s="125">
        <v>4.0999999999999996</v>
      </c>
      <c r="V33" s="125">
        <f t="shared" si="0"/>
        <v>4.0999999999999996</v>
      </c>
      <c r="W33" s="126" t="s">
        <v>125</v>
      </c>
      <c r="X33" s="128">
        <v>0</v>
      </c>
      <c r="Y33" s="128">
        <v>0</v>
      </c>
      <c r="Z33" s="128">
        <v>1157</v>
      </c>
      <c r="AA33" s="128">
        <v>0</v>
      </c>
      <c r="AB33" s="128">
        <v>1156</v>
      </c>
      <c r="AC33" s="49" t="s">
        <v>90</v>
      </c>
      <c r="AD33" s="49" t="s">
        <v>90</v>
      </c>
      <c r="AE33" s="49" t="s">
        <v>90</v>
      </c>
      <c r="AF33" s="127" t="s">
        <v>90</v>
      </c>
      <c r="AG33" s="127">
        <v>39203908</v>
      </c>
      <c r="AH33" s="50">
        <f t="shared" si="9"/>
        <v>880</v>
      </c>
      <c r="AI33" s="51">
        <f t="shared" si="8"/>
        <v>202.76497695852535</v>
      </c>
      <c r="AJ33" s="108">
        <v>0</v>
      </c>
      <c r="AK33" s="108">
        <v>0</v>
      </c>
      <c r="AL33" s="108">
        <v>1</v>
      </c>
      <c r="AM33" s="108">
        <v>0</v>
      </c>
      <c r="AN33" s="108">
        <v>1</v>
      </c>
      <c r="AO33" s="108">
        <v>0.5</v>
      </c>
      <c r="AP33" s="128">
        <v>8870772</v>
      </c>
      <c r="AQ33" s="128">
        <f t="shared" si="1"/>
        <v>1146</v>
      </c>
      <c r="AR33" s="52"/>
      <c r="AS33" s="53" t="s">
        <v>113</v>
      </c>
      <c r="AY33" s="111"/>
    </row>
    <row r="34" spans="2:51" x14ac:dyDescent="0.25">
      <c r="B34" s="41">
        <v>2.9583333333333299</v>
      </c>
      <c r="C34" s="41">
        <v>1</v>
      </c>
      <c r="D34" s="123">
        <v>8</v>
      </c>
      <c r="E34" s="42">
        <f t="shared" si="2"/>
        <v>5.6338028169014089</v>
      </c>
      <c r="F34" s="110">
        <v>66</v>
      </c>
      <c r="G34" s="42">
        <f t="shared" si="3"/>
        <v>46.478873239436624</v>
      </c>
      <c r="H34" s="43" t="s">
        <v>88</v>
      </c>
      <c r="I34" s="43">
        <f t="shared" si="4"/>
        <v>41.549295774647888</v>
      </c>
      <c r="J34" s="44">
        <f t="shared" si="14"/>
        <v>42.95774647887324</v>
      </c>
      <c r="K34" s="43">
        <f t="shared" si="12"/>
        <v>47.183098591549296</v>
      </c>
      <c r="L34" s="45">
        <v>14</v>
      </c>
      <c r="M34" s="46" t="s">
        <v>118</v>
      </c>
      <c r="N34" s="62">
        <v>11.5</v>
      </c>
      <c r="O34" s="124">
        <v>117</v>
      </c>
      <c r="P34" s="124">
        <v>93</v>
      </c>
      <c r="Q34" s="124">
        <v>46342184</v>
      </c>
      <c r="R34" s="47">
        <f t="shared" si="5"/>
        <v>4011</v>
      </c>
      <c r="S34" s="48">
        <f t="shared" si="6"/>
        <v>96.263999999999996</v>
      </c>
      <c r="T34" s="48">
        <f t="shared" si="7"/>
        <v>4.0110000000000001</v>
      </c>
      <c r="U34" s="125">
        <v>5.5</v>
      </c>
      <c r="V34" s="125">
        <f t="shared" si="0"/>
        <v>5.5</v>
      </c>
      <c r="W34" s="126" t="s">
        <v>125</v>
      </c>
      <c r="X34" s="128">
        <v>0</v>
      </c>
      <c r="Y34" s="128">
        <v>0</v>
      </c>
      <c r="Z34" s="128">
        <v>1097</v>
      </c>
      <c r="AA34" s="128">
        <v>0</v>
      </c>
      <c r="AB34" s="128">
        <v>1098</v>
      </c>
      <c r="AC34" s="49" t="s">
        <v>90</v>
      </c>
      <c r="AD34" s="49" t="s">
        <v>90</v>
      </c>
      <c r="AE34" s="49" t="s">
        <v>90</v>
      </c>
      <c r="AF34" s="127" t="s">
        <v>90</v>
      </c>
      <c r="AG34" s="127">
        <v>39204684</v>
      </c>
      <c r="AH34" s="50">
        <f t="shared" si="9"/>
        <v>776</v>
      </c>
      <c r="AI34" s="51">
        <f t="shared" si="8"/>
        <v>193.46796310147096</v>
      </c>
      <c r="AJ34" s="108">
        <v>0</v>
      </c>
      <c r="AK34" s="108">
        <v>0</v>
      </c>
      <c r="AL34" s="108">
        <v>1</v>
      </c>
      <c r="AM34" s="108">
        <v>0</v>
      </c>
      <c r="AN34" s="108">
        <v>1</v>
      </c>
      <c r="AO34" s="108">
        <v>0.5</v>
      </c>
      <c r="AP34" s="128">
        <v>8872042</v>
      </c>
      <c r="AQ34" s="128">
        <f t="shared" si="1"/>
        <v>1270</v>
      </c>
      <c r="AR34" s="52"/>
      <c r="AS34" s="53" t="s">
        <v>113</v>
      </c>
      <c r="AV34" s="57" t="s">
        <v>119</v>
      </c>
      <c r="AW34" s="63" t="s">
        <v>30</v>
      </c>
      <c r="AY34" s="111"/>
    </row>
    <row r="35" spans="2:51" x14ac:dyDescent="0.25">
      <c r="B35" s="102"/>
      <c r="C35" s="103"/>
      <c r="D35" s="102"/>
      <c r="E35" s="105"/>
      <c r="F35" s="105"/>
      <c r="G35" s="106"/>
      <c r="H35" s="104"/>
      <c r="I35" s="105"/>
      <c r="J35" s="105"/>
      <c r="K35" s="106"/>
      <c r="L35" s="357" t="s">
        <v>120</v>
      </c>
      <c r="M35" s="358"/>
      <c r="N35" s="359"/>
      <c r="O35" s="64"/>
      <c r="P35" s="64">
        <f>AVERAGE(P11:P34)</f>
        <v>124.75</v>
      </c>
      <c r="Q35" s="65">
        <f>Q34-Q10</f>
        <v>122222</v>
      </c>
      <c r="R35" s="66">
        <f>SUM(R11:R34)</f>
        <v>122222</v>
      </c>
      <c r="S35" s="67">
        <f>AVERAGE(S11:S34)</f>
        <v>122.22199999999997</v>
      </c>
      <c r="T35" s="67">
        <f>SUM(T11:T34)</f>
        <v>122.22199999999999</v>
      </c>
      <c r="U35" s="104"/>
      <c r="V35" s="104"/>
      <c r="W35" s="58"/>
      <c r="X35" s="96"/>
      <c r="Y35" s="97"/>
      <c r="Z35" s="97"/>
      <c r="AA35" s="97"/>
      <c r="AB35" s="98"/>
      <c r="AC35" s="96"/>
      <c r="AD35" s="97"/>
      <c r="AE35" s="98"/>
      <c r="AF35" s="99"/>
      <c r="AG35" s="68">
        <f>AG34-AG10</f>
        <v>26616</v>
      </c>
      <c r="AH35" s="69">
        <f>SUM(AH11:AH34)</f>
        <v>26616</v>
      </c>
      <c r="AI35" s="70">
        <f>$AH$35/$T35</f>
        <v>217.76766866848851</v>
      </c>
      <c r="AJ35" s="99"/>
      <c r="AK35" s="100"/>
      <c r="AL35" s="100"/>
      <c r="AM35" s="100"/>
      <c r="AN35" s="101"/>
      <c r="AO35" s="71"/>
      <c r="AP35" s="72">
        <f>AP34-AP10</f>
        <v>7399</v>
      </c>
      <c r="AQ35" s="73">
        <f>SUM(AQ11:AQ34)</f>
        <v>7399</v>
      </c>
      <c r="AR35" s="74">
        <f>AVERAGE(AR11:AR34)</f>
        <v>1.1883333333333332</v>
      </c>
      <c r="AS35" s="71"/>
      <c r="AV35" s="75" t="s">
        <v>30</v>
      </c>
      <c r="AW35" s="75">
        <v>1</v>
      </c>
      <c r="AY35" s="111"/>
    </row>
    <row r="36" spans="2:51" x14ac:dyDescent="0.25">
      <c r="B36" s="76"/>
      <c r="C36" s="76"/>
      <c r="D36" s="76"/>
      <c r="E36" s="77"/>
      <c r="F36" s="77"/>
      <c r="G36" s="77"/>
      <c r="H36" s="77"/>
      <c r="I36" s="78"/>
      <c r="J36" s="78"/>
      <c r="K36" s="78"/>
      <c r="L36" s="109"/>
      <c r="M36" s="109"/>
      <c r="N36" s="109"/>
      <c r="O36" s="109"/>
      <c r="P36" s="109"/>
      <c r="Q36" s="109"/>
      <c r="R36" s="109"/>
      <c r="S36" s="109"/>
      <c r="T36" s="109"/>
      <c r="U36" s="79"/>
      <c r="V36" s="79"/>
      <c r="W36" s="109"/>
      <c r="X36" s="109"/>
      <c r="Y36" s="109"/>
      <c r="Z36" s="112"/>
      <c r="AA36" s="109"/>
      <c r="AB36" s="109"/>
      <c r="AC36" s="109"/>
      <c r="AD36" s="109"/>
      <c r="AE36" s="109"/>
      <c r="AH36" s="80"/>
      <c r="AM36" s="109"/>
      <c r="AN36" s="109"/>
      <c r="AO36" s="109"/>
      <c r="AP36" s="109"/>
      <c r="AQ36" s="109"/>
      <c r="AR36" s="109"/>
      <c r="AV36" s="75" t="s">
        <v>121</v>
      </c>
      <c r="AW36" s="75">
        <v>41.67</v>
      </c>
      <c r="AY36" s="111"/>
    </row>
    <row r="37" spans="2:51" x14ac:dyDescent="0.25">
      <c r="B37" s="89" t="s">
        <v>122</v>
      </c>
      <c r="C37" s="89"/>
      <c r="D37" s="89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112"/>
      <c r="X37" s="112"/>
      <c r="Y37" s="112"/>
      <c r="Z37" s="112"/>
      <c r="AA37" s="112"/>
      <c r="AB37" s="112"/>
      <c r="AC37" s="112"/>
      <c r="AD37" s="112"/>
      <c r="AE37" s="112"/>
      <c r="AM37" s="21"/>
      <c r="AN37" s="109"/>
      <c r="AO37" s="109"/>
      <c r="AP37" s="109"/>
      <c r="AQ37" s="109"/>
      <c r="AR37" s="112"/>
      <c r="AV37" s="75" t="s">
        <v>123</v>
      </c>
      <c r="AW37" s="75">
        <v>11.574999999999999</v>
      </c>
      <c r="AY37" s="111"/>
    </row>
    <row r="38" spans="2:51" x14ac:dyDescent="0.25">
      <c r="B38" s="87" t="s">
        <v>124</v>
      </c>
      <c r="C38" s="116"/>
      <c r="D38" s="116"/>
      <c r="E38" s="116"/>
      <c r="F38" s="116"/>
      <c r="G38" s="116"/>
      <c r="H38" s="116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88"/>
      <c r="T38" s="88"/>
      <c r="U38" s="88"/>
      <c r="V38" s="88"/>
      <c r="W38" s="112"/>
      <c r="X38" s="112"/>
      <c r="Y38" s="112"/>
      <c r="Z38" s="112"/>
      <c r="AA38" s="112"/>
      <c r="AB38" s="112"/>
      <c r="AC38" s="112"/>
      <c r="AD38" s="112"/>
      <c r="AE38" s="112"/>
      <c r="AM38" s="21"/>
      <c r="AN38" s="109"/>
      <c r="AO38" s="109"/>
      <c r="AP38" s="109"/>
      <c r="AQ38" s="109"/>
      <c r="AR38" s="112"/>
      <c r="AV38" s="75"/>
      <c r="AW38" s="75"/>
      <c r="AY38" s="111"/>
    </row>
    <row r="39" spans="2:51" x14ac:dyDescent="0.25">
      <c r="B39" s="122" t="s">
        <v>127</v>
      </c>
      <c r="C39" s="116"/>
      <c r="D39" s="116"/>
      <c r="E39" s="116"/>
      <c r="F39" s="116"/>
      <c r="G39" s="116"/>
      <c r="H39" s="116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88"/>
      <c r="T39" s="88"/>
      <c r="U39" s="88"/>
      <c r="V39" s="88"/>
      <c r="W39" s="112"/>
      <c r="X39" s="112"/>
      <c r="Y39" s="112"/>
      <c r="Z39" s="112"/>
      <c r="AA39" s="112"/>
      <c r="AB39" s="112"/>
      <c r="AC39" s="112"/>
      <c r="AD39" s="112"/>
      <c r="AE39" s="112"/>
      <c r="AM39" s="21"/>
      <c r="AN39" s="109"/>
      <c r="AO39" s="109"/>
      <c r="AP39" s="109"/>
      <c r="AQ39" s="109"/>
      <c r="AR39" s="112"/>
      <c r="AV39" s="75"/>
      <c r="AW39" s="75"/>
      <c r="AY39" s="111"/>
    </row>
    <row r="40" spans="2:51" x14ac:dyDescent="0.25">
      <c r="B40" s="85" t="s">
        <v>148</v>
      </c>
      <c r="C40" s="116"/>
      <c r="D40" s="116"/>
      <c r="E40" s="116"/>
      <c r="F40" s="116"/>
      <c r="G40" s="116"/>
      <c r="H40" s="116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88"/>
      <c r="T40" s="88"/>
      <c r="U40" s="88"/>
      <c r="V40" s="88"/>
      <c r="W40" s="112"/>
      <c r="X40" s="112"/>
      <c r="Y40" s="112"/>
      <c r="Z40" s="112"/>
      <c r="AA40" s="112"/>
      <c r="AB40" s="112"/>
      <c r="AC40" s="112"/>
      <c r="AD40" s="112"/>
      <c r="AE40" s="112"/>
      <c r="AM40" s="21"/>
      <c r="AN40" s="109"/>
      <c r="AO40" s="109"/>
      <c r="AP40" s="109"/>
      <c r="AQ40" s="109"/>
      <c r="AR40" s="112"/>
      <c r="AV40" s="75"/>
      <c r="AW40" s="75"/>
      <c r="AY40" s="111"/>
    </row>
    <row r="41" spans="2:51" x14ac:dyDescent="0.25">
      <c r="B41" s="86" t="s">
        <v>149</v>
      </c>
      <c r="C41" s="116"/>
      <c r="D41" s="116"/>
      <c r="E41" s="116"/>
      <c r="F41" s="116"/>
      <c r="G41" s="116"/>
      <c r="H41" s="116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9"/>
      <c r="T41" s="119"/>
      <c r="U41" s="119"/>
      <c r="V41" s="119"/>
      <c r="W41" s="112"/>
      <c r="X41" s="112"/>
      <c r="Y41" s="112"/>
      <c r="Z41" s="112"/>
      <c r="AA41" s="112"/>
      <c r="AB41" s="112"/>
      <c r="AC41" s="112"/>
      <c r="AD41" s="112"/>
      <c r="AE41" s="112"/>
      <c r="AM41" s="113"/>
      <c r="AN41" s="113"/>
      <c r="AO41" s="113"/>
      <c r="AP41" s="113"/>
      <c r="AQ41" s="113"/>
      <c r="AR41" s="113"/>
      <c r="AS41" s="114"/>
      <c r="AV41" s="111"/>
      <c r="AW41" s="107"/>
      <c r="AX41" s="107"/>
      <c r="AY41" s="107"/>
    </row>
    <row r="42" spans="2:51" x14ac:dyDescent="0.25">
      <c r="B42" s="122" t="s">
        <v>130</v>
      </c>
      <c r="C42" s="116"/>
      <c r="D42" s="116"/>
      <c r="E42" s="121"/>
      <c r="F42" s="121"/>
      <c r="G42" s="121"/>
      <c r="H42" s="116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9"/>
      <c r="T42" s="119"/>
      <c r="U42" s="119"/>
      <c r="V42" s="119"/>
      <c r="W42" s="112"/>
      <c r="X42" s="112"/>
      <c r="Y42" s="112"/>
      <c r="Z42" s="112"/>
      <c r="AA42" s="112"/>
      <c r="AB42" s="112"/>
      <c r="AC42" s="112"/>
      <c r="AD42" s="112"/>
      <c r="AE42" s="112"/>
      <c r="AM42" s="113"/>
      <c r="AN42" s="113"/>
      <c r="AO42" s="113"/>
      <c r="AP42" s="113"/>
      <c r="AQ42" s="113"/>
      <c r="AR42" s="113"/>
      <c r="AS42" s="114"/>
      <c r="AV42" s="111"/>
      <c r="AW42" s="107"/>
      <c r="AX42" s="107"/>
      <c r="AY42" s="107"/>
    </row>
    <row r="43" spans="2:51" x14ac:dyDescent="0.25">
      <c r="B43" s="122" t="s">
        <v>134</v>
      </c>
      <c r="C43" s="116"/>
      <c r="D43" s="116"/>
      <c r="E43" s="116"/>
      <c r="F43" s="116"/>
      <c r="G43" s="116"/>
      <c r="H43" s="116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9"/>
      <c r="U43" s="119"/>
      <c r="V43" s="119"/>
      <c r="W43" s="112"/>
      <c r="X43" s="112"/>
      <c r="Y43" s="112"/>
      <c r="Z43" s="112"/>
      <c r="AA43" s="112"/>
      <c r="AB43" s="112"/>
      <c r="AC43" s="112"/>
      <c r="AD43" s="112"/>
      <c r="AE43" s="112"/>
      <c r="AM43" s="113"/>
      <c r="AN43" s="113"/>
      <c r="AO43" s="113"/>
      <c r="AP43" s="113"/>
      <c r="AQ43" s="113"/>
      <c r="AR43" s="113"/>
      <c r="AS43" s="114"/>
      <c r="AV43" s="111"/>
      <c r="AW43" s="107"/>
      <c r="AX43" s="107"/>
      <c r="AY43" s="107"/>
    </row>
    <row r="44" spans="2:51" x14ac:dyDescent="0.25">
      <c r="B44" s="91" t="s">
        <v>144</v>
      </c>
      <c r="C44" s="116"/>
      <c r="D44" s="116"/>
      <c r="E44" s="116"/>
      <c r="F44" s="116"/>
      <c r="G44" s="116"/>
      <c r="H44" s="116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20"/>
      <c r="T44" s="119"/>
      <c r="U44" s="119"/>
      <c r="V44" s="119"/>
      <c r="W44" s="112"/>
      <c r="X44" s="112"/>
      <c r="Y44" s="112"/>
      <c r="Z44" s="112"/>
      <c r="AA44" s="112"/>
      <c r="AB44" s="112"/>
      <c r="AC44" s="112"/>
      <c r="AD44" s="112"/>
      <c r="AE44" s="112"/>
      <c r="AM44" s="113"/>
      <c r="AN44" s="113"/>
      <c r="AO44" s="113"/>
      <c r="AP44" s="113"/>
      <c r="AQ44" s="113"/>
      <c r="AR44" s="113"/>
      <c r="AS44" s="114"/>
      <c r="AV44" s="111"/>
      <c r="AW44" s="107"/>
      <c r="AX44" s="107"/>
      <c r="AY44" s="107"/>
    </row>
    <row r="45" spans="2:51" x14ac:dyDescent="0.25">
      <c r="B45" s="91" t="s">
        <v>151</v>
      </c>
      <c r="C45" s="116"/>
      <c r="D45" s="116"/>
      <c r="E45" s="116"/>
      <c r="F45" s="116"/>
      <c r="G45" s="116"/>
      <c r="H45" s="116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20"/>
      <c r="T45" s="119"/>
      <c r="U45" s="119"/>
      <c r="V45" s="119"/>
      <c r="W45" s="112"/>
      <c r="X45" s="112"/>
      <c r="Y45" s="112"/>
      <c r="Z45" s="112"/>
      <c r="AA45" s="112"/>
      <c r="AB45" s="112"/>
      <c r="AC45" s="112"/>
      <c r="AD45" s="112"/>
      <c r="AE45" s="112"/>
      <c r="AM45" s="113"/>
      <c r="AN45" s="113"/>
      <c r="AO45" s="113"/>
      <c r="AP45" s="113"/>
      <c r="AQ45" s="113"/>
      <c r="AR45" s="113"/>
      <c r="AS45" s="114"/>
      <c r="AV45" s="111"/>
      <c r="AW45" s="107"/>
      <c r="AX45" s="107"/>
      <c r="AY45" s="107"/>
    </row>
    <row r="46" spans="2:51" x14ac:dyDescent="0.25">
      <c r="B46" s="122" t="s">
        <v>140</v>
      </c>
      <c r="C46" s="116"/>
      <c r="D46" s="116"/>
      <c r="E46" s="116"/>
      <c r="F46" s="116"/>
      <c r="G46" s="116"/>
      <c r="H46" s="116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20"/>
      <c r="T46" s="119"/>
      <c r="U46" s="119"/>
      <c r="V46" s="119"/>
      <c r="W46" s="112"/>
      <c r="X46" s="112"/>
      <c r="Y46" s="112"/>
      <c r="Z46" s="112"/>
      <c r="AA46" s="112"/>
      <c r="AB46" s="112"/>
      <c r="AC46" s="112"/>
      <c r="AD46" s="112"/>
      <c r="AE46" s="112"/>
      <c r="AM46" s="113"/>
      <c r="AN46" s="113"/>
      <c r="AO46" s="113"/>
      <c r="AP46" s="113"/>
      <c r="AQ46" s="113"/>
      <c r="AR46" s="113"/>
      <c r="AS46" s="114"/>
      <c r="AV46" s="111"/>
      <c r="AW46" s="107"/>
      <c r="AX46" s="107"/>
      <c r="AY46" s="107"/>
    </row>
    <row r="47" spans="2:51" x14ac:dyDescent="0.25">
      <c r="B47" s="122" t="s">
        <v>135</v>
      </c>
      <c r="C47" s="116"/>
      <c r="D47" s="116"/>
      <c r="E47" s="116"/>
      <c r="F47" s="116"/>
      <c r="G47" s="116"/>
      <c r="H47" s="116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20"/>
      <c r="T47" s="119"/>
      <c r="U47" s="119"/>
      <c r="V47" s="119"/>
      <c r="W47" s="112"/>
      <c r="X47" s="112"/>
      <c r="Y47" s="112"/>
      <c r="Z47" s="112"/>
      <c r="AA47" s="112"/>
      <c r="AB47" s="112"/>
      <c r="AC47" s="112"/>
      <c r="AD47" s="112"/>
      <c r="AE47" s="112"/>
      <c r="AM47" s="113"/>
      <c r="AN47" s="113"/>
      <c r="AO47" s="113"/>
      <c r="AP47" s="113"/>
      <c r="AQ47" s="113"/>
      <c r="AR47" s="113"/>
      <c r="AS47" s="114"/>
      <c r="AV47" s="111"/>
      <c r="AW47" s="107"/>
      <c r="AX47" s="107"/>
      <c r="AY47" s="107"/>
    </row>
    <row r="48" spans="2:51" x14ac:dyDescent="0.25">
      <c r="B48" s="122" t="s">
        <v>136</v>
      </c>
      <c r="C48" s="116"/>
      <c r="D48" s="116"/>
      <c r="E48" s="116"/>
      <c r="F48" s="116"/>
      <c r="G48" s="117"/>
      <c r="H48" s="117"/>
      <c r="I48" s="117"/>
      <c r="J48" s="117"/>
      <c r="K48" s="117"/>
      <c r="L48" s="117"/>
      <c r="M48" s="117"/>
      <c r="N48" s="117"/>
      <c r="O48" s="117"/>
      <c r="P48" s="117"/>
      <c r="Q48" s="120"/>
      <c r="R48" s="119"/>
      <c r="S48" s="119"/>
      <c r="T48" s="137"/>
      <c r="U48" s="112"/>
      <c r="V48" s="112"/>
      <c r="W48" s="112"/>
      <c r="X48" s="112"/>
      <c r="Y48" s="112"/>
      <c r="Z48" s="112"/>
      <c r="AA48" s="112"/>
      <c r="AB48" s="112"/>
      <c r="AC48" s="112"/>
      <c r="AK48" s="113"/>
      <c r="AL48" s="113"/>
      <c r="AM48" s="113"/>
      <c r="AN48" s="113"/>
      <c r="AO48" s="113"/>
      <c r="AP48" s="113"/>
      <c r="AQ48" s="114"/>
      <c r="AR48" s="109"/>
      <c r="AS48" s="109"/>
      <c r="AT48" s="111"/>
      <c r="AU48" s="107"/>
      <c r="AV48" s="107"/>
      <c r="AW48" s="107"/>
      <c r="AX48" s="107"/>
      <c r="AY48" s="107"/>
    </row>
    <row r="49" spans="2:51" x14ac:dyDescent="0.25">
      <c r="B49" s="122" t="s">
        <v>137</v>
      </c>
      <c r="C49" s="129"/>
      <c r="D49" s="129"/>
      <c r="E49" s="129"/>
      <c r="F49" s="130"/>
      <c r="G49" s="117"/>
      <c r="H49" s="117"/>
      <c r="I49" s="117"/>
      <c r="J49" s="117"/>
      <c r="K49" s="117"/>
      <c r="L49" s="117"/>
      <c r="M49" s="117"/>
      <c r="N49" s="117"/>
      <c r="O49" s="117"/>
      <c r="P49" s="120"/>
      <c r="Q49" s="119"/>
      <c r="R49" s="119"/>
      <c r="S49" s="119"/>
      <c r="T49" s="112"/>
      <c r="U49" s="112"/>
      <c r="V49" s="112"/>
      <c r="W49" s="112"/>
      <c r="X49" s="112"/>
      <c r="Y49" s="112"/>
      <c r="Z49" s="112"/>
      <c r="AA49" s="112"/>
      <c r="AB49" s="112"/>
      <c r="AJ49" s="113"/>
      <c r="AK49" s="113"/>
      <c r="AL49" s="113"/>
      <c r="AM49" s="113"/>
      <c r="AN49" s="113"/>
      <c r="AO49" s="113"/>
      <c r="AP49" s="114"/>
      <c r="AQ49" s="109"/>
      <c r="AR49" s="109"/>
      <c r="AS49" s="111"/>
      <c r="AT49" s="107"/>
      <c r="AU49" s="107"/>
      <c r="AV49" s="107"/>
      <c r="AW49" s="107"/>
      <c r="AX49" s="107"/>
      <c r="AY49" s="107"/>
    </row>
    <row r="50" spans="2:51" x14ac:dyDescent="0.25">
      <c r="B50" s="91" t="s">
        <v>145</v>
      </c>
      <c r="C50" s="129"/>
      <c r="D50" s="129"/>
      <c r="E50" s="129"/>
      <c r="F50" s="130"/>
      <c r="G50" s="117"/>
      <c r="H50" s="117"/>
      <c r="I50" s="117"/>
      <c r="J50" s="117"/>
      <c r="K50" s="117"/>
      <c r="L50" s="117"/>
      <c r="M50" s="117"/>
      <c r="N50" s="117"/>
      <c r="O50" s="117"/>
      <c r="P50" s="120"/>
      <c r="Q50" s="119"/>
      <c r="R50" s="119"/>
      <c r="S50" s="119"/>
      <c r="T50" s="112"/>
      <c r="U50" s="112"/>
      <c r="V50" s="112"/>
      <c r="W50" s="112"/>
      <c r="X50" s="112"/>
      <c r="Y50" s="112"/>
      <c r="Z50" s="112"/>
      <c r="AA50" s="112"/>
      <c r="AB50" s="112"/>
      <c r="AJ50" s="113"/>
      <c r="AK50" s="113"/>
      <c r="AL50" s="113"/>
      <c r="AM50" s="113"/>
      <c r="AN50" s="113"/>
      <c r="AO50" s="113"/>
      <c r="AP50" s="114"/>
      <c r="AQ50" s="109"/>
      <c r="AR50" s="109"/>
      <c r="AS50" s="111"/>
      <c r="AT50" s="107"/>
      <c r="AU50" s="107"/>
      <c r="AV50" s="107"/>
      <c r="AW50" s="107"/>
      <c r="AX50" s="107"/>
      <c r="AY50" s="107"/>
    </row>
    <row r="51" spans="2:51" x14ac:dyDescent="0.25">
      <c r="B51" s="122" t="s">
        <v>138</v>
      </c>
      <c r="C51" s="116"/>
      <c r="D51" s="116"/>
      <c r="E51" s="116"/>
      <c r="F51" s="116"/>
      <c r="G51" s="116"/>
      <c r="H51" s="116"/>
      <c r="I51" s="116"/>
      <c r="J51" s="117"/>
      <c r="K51" s="117"/>
      <c r="L51" s="117"/>
      <c r="M51" s="117"/>
      <c r="N51" s="117"/>
      <c r="O51" s="117"/>
      <c r="P51" s="117"/>
      <c r="Q51" s="117"/>
      <c r="R51" s="117"/>
      <c r="S51" s="120"/>
      <c r="T51" s="119"/>
      <c r="U51" s="119"/>
      <c r="V51" s="119"/>
      <c r="W51" s="112"/>
      <c r="X51" s="112"/>
      <c r="Y51" s="112"/>
      <c r="Z51" s="112"/>
      <c r="AA51" s="112"/>
      <c r="AB51" s="112"/>
      <c r="AC51" s="112"/>
      <c r="AD51" s="112"/>
      <c r="AE51" s="112"/>
      <c r="AM51" s="113"/>
      <c r="AN51" s="113"/>
      <c r="AO51" s="113"/>
      <c r="AP51" s="113"/>
      <c r="AQ51" s="113"/>
      <c r="AR51" s="113"/>
      <c r="AS51" s="114"/>
      <c r="AV51" s="111"/>
      <c r="AW51" s="107"/>
      <c r="AX51" s="107"/>
      <c r="AY51" s="107"/>
    </row>
    <row r="52" spans="2:51" x14ac:dyDescent="0.25">
      <c r="B52" s="118" t="s">
        <v>139</v>
      </c>
      <c r="C52" s="116"/>
      <c r="D52" s="116"/>
      <c r="E52" s="116"/>
      <c r="F52" s="116"/>
      <c r="G52" s="116"/>
      <c r="H52" s="116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20"/>
      <c r="T52" s="119"/>
      <c r="U52" s="119"/>
      <c r="V52" s="119"/>
      <c r="W52" s="112"/>
      <c r="X52" s="112"/>
      <c r="Y52" s="112"/>
      <c r="Z52" s="112"/>
      <c r="AA52" s="112"/>
      <c r="AB52" s="112"/>
      <c r="AC52" s="112"/>
      <c r="AD52" s="112"/>
      <c r="AE52" s="112"/>
      <c r="AM52" s="113"/>
      <c r="AN52" s="113"/>
      <c r="AO52" s="113"/>
      <c r="AP52" s="113"/>
      <c r="AQ52" s="113"/>
      <c r="AR52" s="113"/>
      <c r="AS52" s="114"/>
      <c r="AV52" s="111"/>
      <c r="AW52" s="107"/>
      <c r="AX52" s="107"/>
      <c r="AY52" s="107"/>
    </row>
    <row r="53" spans="2:51" x14ac:dyDescent="0.25">
      <c r="B53" s="91" t="s">
        <v>150</v>
      </c>
      <c r="C53" s="116"/>
      <c r="D53" s="116"/>
      <c r="E53" s="116"/>
      <c r="F53" s="116"/>
      <c r="G53" s="116"/>
      <c r="H53" s="116"/>
      <c r="I53" s="116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19"/>
      <c r="U53" s="119"/>
      <c r="V53" s="119"/>
      <c r="W53" s="112"/>
      <c r="X53" s="112"/>
      <c r="Y53" s="112"/>
      <c r="Z53" s="112"/>
      <c r="AA53" s="112"/>
      <c r="AB53" s="112"/>
      <c r="AC53" s="112"/>
      <c r="AD53" s="112"/>
      <c r="AE53" s="112"/>
      <c r="AM53" s="113"/>
      <c r="AN53" s="113"/>
      <c r="AO53" s="113"/>
      <c r="AP53" s="113"/>
      <c r="AQ53" s="113"/>
      <c r="AR53" s="113"/>
      <c r="AS53" s="114"/>
      <c r="AV53" s="111"/>
      <c r="AW53" s="107"/>
      <c r="AX53" s="107"/>
      <c r="AY53" s="107"/>
    </row>
    <row r="54" spans="2:51" x14ac:dyDescent="0.25">
      <c r="B54" s="95"/>
      <c r="C54" s="122"/>
      <c r="D54" s="116"/>
      <c r="E54" s="94"/>
      <c r="F54" s="116"/>
      <c r="G54" s="116"/>
      <c r="H54" s="116"/>
      <c r="I54" s="116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20"/>
      <c r="U54" s="82"/>
      <c r="V54" s="82"/>
      <c r="W54" s="112"/>
      <c r="X54" s="112"/>
      <c r="Y54" s="112"/>
      <c r="Z54" s="112"/>
      <c r="AA54" s="112"/>
      <c r="AB54" s="112"/>
      <c r="AC54" s="112"/>
      <c r="AD54" s="112"/>
      <c r="AE54" s="112"/>
      <c r="AM54" s="113"/>
      <c r="AN54" s="113"/>
      <c r="AO54" s="113"/>
      <c r="AP54" s="113"/>
      <c r="AQ54" s="113"/>
      <c r="AR54" s="113"/>
      <c r="AS54" s="114"/>
      <c r="AV54" s="111"/>
      <c r="AW54" s="107"/>
      <c r="AX54" s="107"/>
      <c r="AY54" s="107"/>
    </row>
    <row r="55" spans="2:51" x14ac:dyDescent="0.25">
      <c r="B55" s="95"/>
      <c r="C55" s="118"/>
      <c r="D55" s="116"/>
      <c r="E55" s="94"/>
      <c r="F55" s="116"/>
      <c r="G55" s="116"/>
      <c r="H55" s="116"/>
      <c r="I55" s="116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20"/>
      <c r="U55" s="82"/>
      <c r="V55" s="82"/>
      <c r="W55" s="112"/>
      <c r="X55" s="112"/>
      <c r="Y55" s="112"/>
      <c r="Z55" s="92"/>
      <c r="AA55" s="112"/>
      <c r="AB55" s="112"/>
      <c r="AC55" s="112"/>
      <c r="AD55" s="112"/>
      <c r="AE55" s="112"/>
      <c r="AM55" s="113"/>
      <c r="AN55" s="113"/>
      <c r="AO55" s="113"/>
      <c r="AP55" s="113"/>
      <c r="AQ55" s="113"/>
      <c r="AR55" s="113"/>
      <c r="AS55" s="114"/>
      <c r="AV55" s="111"/>
      <c r="AW55" s="107"/>
      <c r="AX55" s="107"/>
      <c r="AY55" s="107"/>
    </row>
    <row r="56" spans="2:51" x14ac:dyDescent="0.25">
      <c r="B56" s="95"/>
      <c r="C56" s="118"/>
      <c r="D56" s="116"/>
      <c r="E56" s="116"/>
      <c r="F56" s="116"/>
      <c r="G56" s="116"/>
      <c r="H56" s="116"/>
      <c r="I56" s="94"/>
      <c r="J56" s="117"/>
      <c r="K56" s="117"/>
      <c r="L56" s="117"/>
      <c r="M56" s="117"/>
      <c r="N56" s="117"/>
      <c r="O56" s="117"/>
      <c r="P56" s="117"/>
      <c r="Q56" s="117"/>
      <c r="R56" s="117"/>
      <c r="S56" s="92"/>
      <c r="T56" s="92"/>
      <c r="U56" s="92"/>
      <c r="V56" s="92"/>
      <c r="W56" s="92"/>
      <c r="X56" s="92"/>
      <c r="Y56" s="92"/>
      <c r="Z56" s="83"/>
      <c r="AA56" s="92"/>
      <c r="AB56" s="92"/>
      <c r="AC56" s="92"/>
      <c r="AD56" s="92"/>
      <c r="AE56" s="92"/>
      <c r="AF56" s="92"/>
      <c r="AG56" s="92"/>
      <c r="AH56" s="92"/>
      <c r="AI56" s="92"/>
      <c r="AJ56" s="92"/>
      <c r="AK56" s="92"/>
      <c r="AL56" s="92"/>
      <c r="AM56" s="92"/>
      <c r="AN56" s="92"/>
      <c r="AO56" s="92"/>
      <c r="AP56" s="92"/>
      <c r="AQ56" s="92"/>
      <c r="AR56" s="92"/>
      <c r="AS56" s="92"/>
      <c r="AT56" s="92"/>
      <c r="AU56" s="92"/>
      <c r="AV56" s="111"/>
      <c r="AW56" s="107"/>
      <c r="AX56" s="107"/>
      <c r="AY56" s="107"/>
    </row>
    <row r="57" spans="2:51" x14ac:dyDescent="0.25">
      <c r="B57" s="95"/>
      <c r="C57" s="115"/>
      <c r="D57" s="116"/>
      <c r="E57" s="116"/>
      <c r="F57" s="116"/>
      <c r="G57" s="116"/>
      <c r="H57" s="116"/>
      <c r="I57" s="94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83"/>
      <c r="X57" s="83"/>
      <c r="Y57" s="83"/>
      <c r="Z57" s="112"/>
      <c r="AA57" s="83"/>
      <c r="AB57" s="83"/>
      <c r="AC57" s="83"/>
      <c r="AD57" s="83"/>
      <c r="AE57" s="83"/>
      <c r="AF57" s="83"/>
      <c r="AG57" s="83"/>
      <c r="AH57" s="83"/>
      <c r="AI57" s="83"/>
      <c r="AJ57" s="83"/>
      <c r="AK57" s="83"/>
      <c r="AL57" s="83"/>
      <c r="AM57" s="83"/>
      <c r="AN57" s="83"/>
      <c r="AO57" s="83"/>
      <c r="AP57" s="83"/>
      <c r="AQ57" s="83"/>
      <c r="AR57" s="83"/>
      <c r="AS57" s="83"/>
      <c r="AT57" s="83"/>
      <c r="AU57" s="83"/>
      <c r="AV57" s="111"/>
      <c r="AW57" s="107"/>
      <c r="AX57" s="107"/>
      <c r="AY57" s="107"/>
    </row>
    <row r="58" spans="2:51" x14ac:dyDescent="0.25">
      <c r="B58" s="95"/>
      <c r="C58" s="115"/>
      <c r="D58" s="94"/>
      <c r="E58" s="116"/>
      <c r="F58" s="116"/>
      <c r="G58" s="116"/>
      <c r="H58" s="116"/>
      <c r="I58" s="116"/>
      <c r="J58" s="92"/>
      <c r="K58" s="92"/>
      <c r="L58" s="92"/>
      <c r="M58" s="92"/>
      <c r="N58" s="92"/>
      <c r="O58" s="92"/>
      <c r="P58" s="92"/>
      <c r="Q58" s="92"/>
      <c r="R58" s="92"/>
      <c r="S58" s="117"/>
      <c r="T58" s="120"/>
      <c r="U58" s="82"/>
      <c r="V58" s="82"/>
      <c r="W58" s="112"/>
      <c r="X58" s="112"/>
      <c r="Y58" s="112"/>
      <c r="Z58" s="112"/>
      <c r="AA58" s="112"/>
      <c r="AB58" s="112"/>
      <c r="AC58" s="112"/>
      <c r="AD58" s="112"/>
      <c r="AE58" s="112"/>
      <c r="AM58" s="113"/>
      <c r="AN58" s="113"/>
      <c r="AO58" s="113"/>
      <c r="AP58" s="113"/>
      <c r="AQ58" s="113"/>
      <c r="AR58" s="113"/>
      <c r="AS58" s="114"/>
      <c r="AV58" s="111"/>
      <c r="AW58" s="107"/>
      <c r="AX58" s="107"/>
      <c r="AY58" s="107"/>
    </row>
    <row r="59" spans="2:51" x14ac:dyDescent="0.25">
      <c r="B59" s="95"/>
      <c r="C59" s="122"/>
      <c r="D59" s="94"/>
      <c r="E59" s="116"/>
      <c r="F59" s="116"/>
      <c r="G59" s="116"/>
      <c r="H59" s="116"/>
      <c r="I59" s="116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20"/>
      <c r="U59" s="82"/>
      <c r="V59" s="82"/>
      <c r="W59" s="112"/>
      <c r="X59" s="112"/>
      <c r="Y59" s="112"/>
      <c r="Z59" s="112"/>
      <c r="AA59" s="112"/>
      <c r="AB59" s="112"/>
      <c r="AC59" s="112"/>
      <c r="AD59" s="112"/>
      <c r="AE59" s="112"/>
      <c r="AM59" s="113"/>
      <c r="AN59" s="113"/>
      <c r="AO59" s="113"/>
      <c r="AP59" s="113"/>
      <c r="AQ59" s="113"/>
      <c r="AR59" s="113"/>
      <c r="AS59" s="114"/>
      <c r="AV59" s="111"/>
      <c r="AW59" s="107"/>
      <c r="AX59" s="107"/>
      <c r="AY59" s="107"/>
    </row>
    <row r="60" spans="2:51" x14ac:dyDescent="0.25">
      <c r="B60" s="1"/>
      <c r="C60" s="122"/>
      <c r="D60" s="116"/>
      <c r="E60" s="94"/>
      <c r="F60" s="116"/>
      <c r="G60" s="94"/>
      <c r="H60" s="94"/>
      <c r="I60" s="116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20"/>
      <c r="U60" s="82"/>
      <c r="V60" s="82"/>
      <c r="W60" s="112"/>
      <c r="X60" s="112"/>
      <c r="Y60" s="112"/>
      <c r="Z60" s="112"/>
      <c r="AA60" s="112"/>
      <c r="AB60" s="112"/>
      <c r="AC60" s="112"/>
      <c r="AD60" s="112"/>
      <c r="AE60" s="112"/>
      <c r="AM60" s="113"/>
      <c r="AN60" s="113"/>
      <c r="AO60" s="113"/>
      <c r="AP60" s="113"/>
      <c r="AQ60" s="113"/>
      <c r="AR60" s="113"/>
      <c r="AS60" s="114"/>
      <c r="AV60" s="111"/>
      <c r="AW60" s="107"/>
      <c r="AX60" s="107"/>
      <c r="AY60" s="107"/>
    </row>
    <row r="61" spans="2:51" x14ac:dyDescent="0.25">
      <c r="B61" s="1"/>
      <c r="C61" s="118"/>
      <c r="D61" s="116"/>
      <c r="E61" s="94"/>
      <c r="F61" s="94"/>
      <c r="G61" s="94"/>
      <c r="H61" s="94"/>
      <c r="I61" s="116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20"/>
      <c r="U61" s="82"/>
      <c r="V61" s="82"/>
      <c r="W61" s="112"/>
      <c r="X61" s="112"/>
      <c r="Y61" s="112"/>
      <c r="Z61" s="112"/>
      <c r="AA61" s="112"/>
      <c r="AB61" s="112"/>
      <c r="AC61" s="112"/>
      <c r="AD61" s="112"/>
      <c r="AE61" s="112"/>
      <c r="AM61" s="113"/>
      <c r="AN61" s="113"/>
      <c r="AO61" s="113"/>
      <c r="AP61" s="113"/>
      <c r="AQ61" s="113"/>
      <c r="AR61" s="113"/>
      <c r="AS61" s="114"/>
      <c r="AV61" s="111"/>
      <c r="AW61" s="107"/>
      <c r="AX61" s="107"/>
      <c r="AY61" s="107"/>
    </row>
    <row r="62" spans="2:51" x14ac:dyDescent="0.25">
      <c r="B62" s="81"/>
      <c r="C62" s="118"/>
      <c r="D62" s="116"/>
      <c r="E62" s="116"/>
      <c r="F62" s="94"/>
      <c r="G62" s="116"/>
      <c r="H62" s="116"/>
      <c r="I62" s="92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20"/>
      <c r="U62" s="82"/>
      <c r="V62" s="82"/>
      <c r="W62" s="112"/>
      <c r="X62" s="112"/>
      <c r="Y62" s="112"/>
      <c r="Z62" s="112"/>
      <c r="AA62" s="112"/>
      <c r="AB62" s="112"/>
      <c r="AC62" s="112"/>
      <c r="AD62" s="112"/>
      <c r="AE62" s="112"/>
      <c r="AM62" s="113"/>
      <c r="AN62" s="113"/>
      <c r="AO62" s="113"/>
      <c r="AP62" s="113"/>
      <c r="AQ62" s="113"/>
      <c r="AR62" s="113"/>
      <c r="AS62" s="114"/>
      <c r="AV62" s="111"/>
      <c r="AW62" s="107"/>
      <c r="AX62" s="107"/>
      <c r="AY62" s="107"/>
    </row>
    <row r="63" spans="2:51" x14ac:dyDescent="0.25">
      <c r="B63" s="81"/>
      <c r="C63" s="92"/>
      <c r="D63" s="116"/>
      <c r="E63" s="116"/>
      <c r="F63" s="116"/>
      <c r="G63" s="116"/>
      <c r="H63" s="116"/>
      <c r="I63" s="92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20"/>
      <c r="U63" s="82"/>
      <c r="V63" s="82"/>
      <c r="W63" s="112"/>
      <c r="X63" s="112"/>
      <c r="Y63" s="112"/>
      <c r="Z63" s="112"/>
      <c r="AA63" s="112"/>
      <c r="AB63" s="112"/>
      <c r="AC63" s="112"/>
      <c r="AD63" s="112"/>
      <c r="AE63" s="112"/>
      <c r="AM63" s="113"/>
      <c r="AN63" s="113"/>
      <c r="AO63" s="113"/>
      <c r="AP63" s="113"/>
      <c r="AQ63" s="113"/>
      <c r="AR63" s="113"/>
      <c r="AS63" s="114"/>
      <c r="AU63" s="107"/>
      <c r="AV63" s="111"/>
      <c r="AW63" s="107"/>
      <c r="AX63" s="107"/>
      <c r="AY63" s="107"/>
    </row>
    <row r="64" spans="2:51" ht="229.5" customHeight="1" x14ac:dyDescent="0.25">
      <c r="B64" s="81"/>
      <c r="C64" s="122"/>
      <c r="D64" s="92"/>
      <c r="E64" s="116"/>
      <c r="F64" s="116"/>
      <c r="G64" s="116"/>
      <c r="H64" s="116"/>
      <c r="I64" s="116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20"/>
      <c r="U64" s="82"/>
      <c r="V64" s="82"/>
      <c r="W64" s="112"/>
      <c r="X64" s="112"/>
      <c r="Y64" s="112"/>
      <c r="Z64" s="112"/>
      <c r="AA64" s="112"/>
      <c r="AB64" s="112"/>
      <c r="AC64" s="112"/>
      <c r="AD64" s="112"/>
      <c r="AE64" s="112"/>
      <c r="AM64" s="113"/>
      <c r="AN64" s="113"/>
      <c r="AO64" s="113"/>
      <c r="AP64" s="113"/>
      <c r="AQ64" s="113"/>
      <c r="AR64" s="113"/>
      <c r="AS64" s="114"/>
      <c r="AU64" s="107"/>
      <c r="AV64" s="111"/>
      <c r="AW64" s="107"/>
      <c r="AX64" s="107"/>
      <c r="AY64" s="107"/>
    </row>
    <row r="65" spans="1:51" x14ac:dyDescent="0.25">
      <c r="A65" s="112"/>
      <c r="B65" s="81"/>
      <c r="C65" s="118"/>
      <c r="D65" s="92"/>
      <c r="E65" s="116"/>
      <c r="F65" s="116"/>
      <c r="G65" s="116"/>
      <c r="H65" s="116"/>
      <c r="I65" s="113"/>
      <c r="J65" s="113"/>
      <c r="K65" s="113"/>
      <c r="L65" s="113"/>
      <c r="M65" s="113"/>
      <c r="N65" s="113"/>
      <c r="O65" s="114"/>
      <c r="P65" s="109"/>
      <c r="R65" s="111"/>
      <c r="AS65" s="107"/>
      <c r="AT65" s="107"/>
      <c r="AU65" s="107"/>
      <c r="AV65" s="107"/>
      <c r="AW65" s="107"/>
      <c r="AX65" s="107"/>
      <c r="AY65" s="107"/>
    </row>
    <row r="66" spans="1:51" x14ac:dyDescent="0.25">
      <c r="A66" s="112"/>
      <c r="B66" s="92"/>
      <c r="C66" s="122"/>
      <c r="D66" s="116"/>
      <c r="E66" s="92"/>
      <c r="F66" s="116"/>
      <c r="G66" s="92"/>
      <c r="H66" s="92"/>
      <c r="I66" s="113"/>
      <c r="J66" s="113"/>
      <c r="K66" s="113"/>
      <c r="L66" s="113"/>
      <c r="M66" s="113"/>
      <c r="N66" s="113"/>
      <c r="O66" s="114"/>
      <c r="P66" s="109"/>
      <c r="R66" s="109"/>
      <c r="AS66" s="107"/>
      <c r="AT66" s="107"/>
      <c r="AU66" s="107"/>
      <c r="AV66" s="107"/>
      <c r="AW66" s="107"/>
      <c r="AX66" s="107"/>
      <c r="AY66" s="107"/>
    </row>
    <row r="67" spans="1:51" x14ac:dyDescent="0.25">
      <c r="A67" s="112"/>
      <c r="B67" s="92"/>
      <c r="C67" s="90"/>
      <c r="D67" s="116"/>
      <c r="E67" s="92"/>
      <c r="F67" s="92"/>
      <c r="G67" s="92"/>
      <c r="H67" s="92"/>
      <c r="I67" s="113"/>
      <c r="J67" s="113"/>
      <c r="K67" s="113"/>
      <c r="L67" s="113"/>
      <c r="M67" s="113"/>
      <c r="N67" s="113"/>
      <c r="O67" s="114"/>
      <c r="P67" s="109"/>
      <c r="R67" s="109"/>
      <c r="AS67" s="107"/>
      <c r="AT67" s="107"/>
      <c r="AU67" s="107"/>
      <c r="AV67" s="107"/>
      <c r="AW67" s="107"/>
      <c r="AX67" s="107"/>
      <c r="AY67" s="107"/>
    </row>
    <row r="68" spans="1:51" x14ac:dyDescent="0.25">
      <c r="A68" s="112"/>
      <c r="B68" s="81"/>
      <c r="I68" s="113"/>
      <c r="J68" s="113"/>
      <c r="K68" s="113"/>
      <c r="L68" s="113"/>
      <c r="M68" s="113"/>
      <c r="N68" s="113"/>
      <c r="O68" s="114"/>
      <c r="P68" s="109"/>
      <c r="R68" s="109"/>
      <c r="AS68" s="107"/>
      <c r="AT68" s="107"/>
      <c r="AU68" s="107"/>
      <c r="AV68" s="107"/>
      <c r="AW68" s="107"/>
      <c r="AX68" s="107"/>
      <c r="AY68" s="107"/>
    </row>
    <row r="69" spans="1:51" x14ac:dyDescent="0.25">
      <c r="A69" s="112"/>
      <c r="I69" s="113"/>
      <c r="J69" s="113"/>
      <c r="K69" s="113"/>
      <c r="L69" s="113"/>
      <c r="M69" s="113"/>
      <c r="N69" s="113"/>
      <c r="O69" s="114"/>
      <c r="P69" s="109"/>
      <c r="R69" s="109"/>
      <c r="AS69" s="107"/>
      <c r="AT69" s="107"/>
      <c r="AU69" s="107"/>
      <c r="AV69" s="107"/>
      <c r="AW69" s="107"/>
      <c r="AX69" s="107"/>
      <c r="AY69" s="107"/>
    </row>
    <row r="70" spans="1:51" x14ac:dyDescent="0.25">
      <c r="A70" s="112"/>
      <c r="I70" s="113"/>
      <c r="J70" s="113"/>
      <c r="K70" s="113"/>
      <c r="L70" s="113"/>
      <c r="M70" s="113"/>
      <c r="N70" s="113"/>
      <c r="O70" s="114"/>
      <c r="P70" s="109"/>
      <c r="R70" s="109"/>
      <c r="AS70" s="107"/>
      <c r="AT70" s="107"/>
      <c r="AU70" s="107"/>
      <c r="AV70" s="107"/>
      <c r="AW70" s="107"/>
      <c r="AX70" s="107"/>
      <c r="AY70" s="107"/>
    </row>
    <row r="71" spans="1:51" x14ac:dyDescent="0.25">
      <c r="A71" s="112"/>
      <c r="I71" s="113"/>
      <c r="J71" s="113"/>
      <c r="K71" s="113"/>
      <c r="L71" s="113"/>
      <c r="M71" s="113"/>
      <c r="N71" s="113"/>
      <c r="O71" s="114"/>
      <c r="P71" s="109"/>
      <c r="R71" s="83"/>
      <c r="AS71" s="107"/>
      <c r="AT71" s="107"/>
      <c r="AU71" s="107"/>
      <c r="AV71" s="107"/>
      <c r="AW71" s="107"/>
      <c r="AX71" s="107"/>
      <c r="AY71" s="107"/>
    </row>
    <row r="72" spans="1:51" x14ac:dyDescent="0.25">
      <c r="A72" s="112"/>
      <c r="I72" s="113"/>
      <c r="J72" s="113"/>
      <c r="K72" s="113"/>
      <c r="L72" s="113"/>
      <c r="M72" s="113"/>
      <c r="N72" s="113"/>
      <c r="O72" s="114"/>
      <c r="R72" s="109"/>
      <c r="AS72" s="107"/>
      <c r="AT72" s="107"/>
      <c r="AU72" s="107"/>
      <c r="AV72" s="107"/>
      <c r="AW72" s="107"/>
      <c r="AX72" s="107"/>
      <c r="AY72" s="107"/>
    </row>
    <row r="73" spans="1:51" x14ac:dyDescent="0.25">
      <c r="O73" s="114"/>
      <c r="R73" s="109"/>
      <c r="AS73" s="107"/>
      <c r="AT73" s="107"/>
      <c r="AU73" s="107"/>
      <c r="AV73" s="107"/>
      <c r="AW73" s="107"/>
      <c r="AX73" s="107"/>
      <c r="AY73" s="107"/>
    </row>
    <row r="74" spans="1:51" x14ac:dyDescent="0.25">
      <c r="O74" s="114"/>
      <c r="R74" s="109"/>
      <c r="AS74" s="107"/>
      <c r="AT74" s="107"/>
      <c r="AU74" s="107"/>
      <c r="AV74" s="107"/>
      <c r="AW74" s="107"/>
      <c r="AX74" s="107"/>
      <c r="AY74" s="107"/>
    </row>
    <row r="75" spans="1:51" x14ac:dyDescent="0.25">
      <c r="O75" s="114"/>
      <c r="R75" s="109"/>
      <c r="AS75" s="107"/>
      <c r="AT75" s="107"/>
      <c r="AU75" s="107"/>
      <c r="AV75" s="107"/>
      <c r="AW75" s="107"/>
      <c r="AX75" s="107"/>
      <c r="AY75" s="107"/>
    </row>
    <row r="76" spans="1:51" x14ac:dyDescent="0.25">
      <c r="O76" s="114"/>
      <c r="R76" s="109"/>
      <c r="AS76" s="107"/>
      <c r="AT76" s="107"/>
      <c r="AU76" s="107"/>
      <c r="AV76" s="107"/>
      <c r="AW76" s="107"/>
      <c r="AX76" s="107"/>
      <c r="AY76" s="107"/>
    </row>
    <row r="77" spans="1:51" x14ac:dyDescent="0.25">
      <c r="O77" s="114"/>
      <c r="AS77" s="107"/>
      <c r="AT77" s="107"/>
      <c r="AU77" s="107"/>
      <c r="AV77" s="107"/>
      <c r="AW77" s="107"/>
      <c r="AX77" s="107"/>
      <c r="AY77" s="107"/>
    </row>
    <row r="78" spans="1:51" x14ac:dyDescent="0.25">
      <c r="O78" s="114"/>
      <c r="AS78" s="107"/>
      <c r="AT78" s="107"/>
      <c r="AU78" s="107"/>
      <c r="AV78" s="107"/>
      <c r="AW78" s="107"/>
      <c r="AX78" s="107"/>
      <c r="AY78" s="107"/>
    </row>
    <row r="79" spans="1:51" x14ac:dyDescent="0.25">
      <c r="O79" s="114"/>
      <c r="AS79" s="107"/>
      <c r="AT79" s="107"/>
      <c r="AU79" s="107"/>
      <c r="AV79" s="107"/>
      <c r="AW79" s="107"/>
      <c r="AX79" s="107"/>
      <c r="AY79" s="107"/>
    </row>
    <row r="80" spans="1:51" x14ac:dyDescent="0.25">
      <c r="O80" s="114"/>
      <c r="AS80" s="107"/>
      <c r="AT80" s="107"/>
      <c r="AU80" s="107"/>
      <c r="AV80" s="107"/>
      <c r="AW80" s="107"/>
      <c r="AX80" s="107"/>
      <c r="AY80" s="107"/>
    </row>
    <row r="81" spans="15:51" x14ac:dyDescent="0.25">
      <c r="O81" s="114"/>
      <c r="AS81" s="107"/>
      <c r="AT81" s="107"/>
      <c r="AU81" s="107"/>
      <c r="AV81" s="107"/>
      <c r="AW81" s="107"/>
      <c r="AX81" s="107"/>
      <c r="AY81" s="107"/>
    </row>
    <row r="82" spans="15:51" x14ac:dyDescent="0.25">
      <c r="O82" s="114"/>
      <c r="AS82" s="107"/>
      <c r="AT82" s="107"/>
      <c r="AU82" s="107"/>
      <c r="AV82" s="107"/>
      <c r="AW82" s="107"/>
      <c r="AX82" s="107"/>
      <c r="AY82" s="107"/>
    </row>
    <row r="83" spans="15:51" x14ac:dyDescent="0.25">
      <c r="O83" s="114"/>
      <c r="Q83" s="109"/>
      <c r="AS83" s="107"/>
      <c r="AT83" s="107"/>
      <c r="AU83" s="107"/>
      <c r="AV83" s="107"/>
      <c r="AW83" s="107"/>
      <c r="AX83" s="107"/>
      <c r="AY83" s="107"/>
    </row>
    <row r="84" spans="15:51" x14ac:dyDescent="0.25">
      <c r="O84" s="13"/>
      <c r="P84" s="109"/>
      <c r="Q84" s="109"/>
      <c r="AS84" s="107"/>
      <c r="AT84" s="107"/>
      <c r="AU84" s="107"/>
      <c r="AV84" s="107"/>
      <c r="AW84" s="107"/>
      <c r="AX84" s="107"/>
      <c r="AY84" s="107"/>
    </row>
    <row r="85" spans="15:51" x14ac:dyDescent="0.25">
      <c r="O85" s="13"/>
      <c r="P85" s="109"/>
      <c r="Q85" s="109"/>
      <c r="AS85" s="107"/>
      <c r="AT85" s="107"/>
      <c r="AU85" s="107"/>
      <c r="AV85" s="107"/>
      <c r="AW85" s="107"/>
      <c r="AX85" s="107"/>
      <c r="AY85" s="107"/>
    </row>
    <row r="86" spans="15:51" x14ac:dyDescent="0.25">
      <c r="O86" s="13"/>
      <c r="P86" s="109"/>
      <c r="Q86" s="109"/>
      <c r="AS86" s="107"/>
      <c r="AT86" s="107"/>
      <c r="AU86" s="107"/>
      <c r="AV86" s="107"/>
      <c r="AW86" s="107"/>
      <c r="AX86" s="107"/>
      <c r="AY86" s="107"/>
    </row>
    <row r="87" spans="15:51" x14ac:dyDescent="0.25">
      <c r="O87" s="13"/>
      <c r="P87" s="109"/>
      <c r="Q87" s="109"/>
      <c r="AS87" s="107"/>
      <c r="AT87" s="107"/>
      <c r="AU87" s="107"/>
      <c r="AV87" s="107"/>
      <c r="AW87" s="107"/>
      <c r="AX87" s="107"/>
      <c r="AY87" s="107"/>
    </row>
    <row r="88" spans="15:51" x14ac:dyDescent="0.25">
      <c r="O88" s="13"/>
      <c r="P88" s="109"/>
      <c r="Q88" s="109"/>
      <c r="AS88" s="107"/>
      <c r="AT88" s="107"/>
      <c r="AU88" s="107"/>
      <c r="AV88" s="107"/>
      <c r="AW88" s="107"/>
      <c r="AX88" s="107"/>
      <c r="AY88" s="107"/>
    </row>
    <row r="89" spans="15:51" x14ac:dyDescent="0.25">
      <c r="O89" s="13"/>
      <c r="P89" s="109"/>
      <c r="Q89" s="109"/>
      <c r="AS89" s="107"/>
      <c r="AT89" s="107"/>
      <c r="AU89" s="107"/>
      <c r="AV89" s="107"/>
      <c r="AW89" s="107"/>
      <c r="AX89" s="107"/>
      <c r="AY89" s="107"/>
    </row>
    <row r="90" spans="15:51" x14ac:dyDescent="0.25">
      <c r="O90" s="13"/>
      <c r="P90" s="109"/>
      <c r="Q90" s="109"/>
      <c r="AS90" s="107"/>
      <c r="AT90" s="107"/>
      <c r="AU90" s="107"/>
      <c r="AV90" s="107"/>
      <c r="AW90" s="107"/>
      <c r="AX90" s="107"/>
      <c r="AY90" s="107"/>
    </row>
    <row r="91" spans="15:51" x14ac:dyDescent="0.25">
      <c r="O91" s="13"/>
      <c r="P91" s="109"/>
      <c r="Q91" s="109"/>
      <c r="AS91" s="107"/>
      <c r="AT91" s="107"/>
      <c r="AU91" s="107"/>
      <c r="AV91" s="107"/>
      <c r="AW91" s="107"/>
      <c r="AX91" s="107"/>
      <c r="AY91" s="107"/>
    </row>
    <row r="92" spans="15:51" x14ac:dyDescent="0.25">
      <c r="O92" s="13"/>
      <c r="P92" s="109"/>
      <c r="Q92" s="109"/>
      <c r="AS92" s="107"/>
      <c r="AT92" s="107"/>
      <c r="AU92" s="107"/>
      <c r="AV92" s="107"/>
      <c r="AW92" s="107"/>
      <c r="AX92" s="107"/>
      <c r="AY92" s="107"/>
    </row>
    <row r="93" spans="15:51" x14ac:dyDescent="0.25">
      <c r="O93" s="13"/>
      <c r="P93" s="109"/>
      <c r="Q93" s="109"/>
      <c r="R93" s="109"/>
      <c r="S93" s="109"/>
      <c r="AS93" s="107"/>
      <c r="AT93" s="107"/>
      <c r="AU93" s="107"/>
      <c r="AV93" s="107"/>
      <c r="AW93" s="107"/>
      <c r="AX93" s="107"/>
      <c r="AY93" s="107"/>
    </row>
    <row r="94" spans="15:51" x14ac:dyDescent="0.25">
      <c r="O94" s="13"/>
      <c r="P94" s="109"/>
      <c r="Q94" s="109"/>
      <c r="R94" s="109"/>
      <c r="S94" s="109"/>
      <c r="T94" s="109"/>
      <c r="AS94" s="107"/>
      <c r="AT94" s="107"/>
      <c r="AU94" s="107"/>
      <c r="AV94" s="107"/>
      <c r="AW94" s="107"/>
      <c r="AX94" s="107"/>
      <c r="AY94" s="107"/>
    </row>
    <row r="95" spans="15:51" x14ac:dyDescent="0.25">
      <c r="O95" s="13"/>
      <c r="P95" s="109"/>
      <c r="Q95" s="109"/>
      <c r="R95" s="109"/>
      <c r="S95" s="109"/>
      <c r="T95" s="109"/>
      <c r="AS95" s="107"/>
      <c r="AT95" s="107"/>
      <c r="AU95" s="107"/>
      <c r="AV95" s="107"/>
      <c r="AW95" s="107"/>
      <c r="AX95" s="107"/>
      <c r="AY95" s="107"/>
    </row>
    <row r="96" spans="15:51" x14ac:dyDescent="0.25">
      <c r="O96" s="13"/>
      <c r="P96" s="109"/>
      <c r="T96" s="109"/>
      <c r="AS96" s="107"/>
      <c r="AT96" s="107"/>
      <c r="AU96" s="107"/>
      <c r="AV96" s="107"/>
      <c r="AW96" s="107"/>
      <c r="AX96" s="107"/>
      <c r="AY96" s="107"/>
    </row>
    <row r="97" spans="15:51" x14ac:dyDescent="0.25">
      <c r="O97" s="109"/>
      <c r="Q97" s="109"/>
      <c r="R97" s="109"/>
      <c r="S97" s="109"/>
      <c r="AS97" s="107"/>
      <c r="AT97" s="107"/>
      <c r="AU97" s="107"/>
      <c r="AV97" s="107"/>
      <c r="AW97" s="107"/>
      <c r="AX97" s="107"/>
      <c r="AY97" s="107"/>
    </row>
    <row r="98" spans="15:51" x14ac:dyDescent="0.25">
      <c r="O98" s="13"/>
      <c r="P98" s="109"/>
      <c r="Q98" s="109"/>
      <c r="R98" s="109"/>
      <c r="S98" s="109"/>
      <c r="T98" s="109"/>
      <c r="AS98" s="107"/>
      <c r="AT98" s="107"/>
      <c r="AU98" s="107"/>
      <c r="AV98" s="107"/>
      <c r="AW98" s="107"/>
      <c r="AX98" s="107"/>
      <c r="AY98" s="107"/>
    </row>
    <row r="99" spans="15:51" x14ac:dyDescent="0.25">
      <c r="O99" s="13"/>
      <c r="P99" s="109"/>
      <c r="Q99" s="109"/>
      <c r="R99" s="109"/>
      <c r="S99" s="109"/>
      <c r="T99" s="109"/>
      <c r="U99" s="109"/>
      <c r="AS99" s="107"/>
      <c r="AT99" s="107"/>
      <c r="AU99" s="107"/>
      <c r="AV99" s="107"/>
      <c r="AW99" s="107"/>
      <c r="AX99" s="107"/>
      <c r="AY99" s="107"/>
    </row>
    <row r="100" spans="15:51" x14ac:dyDescent="0.25">
      <c r="O100" s="13"/>
      <c r="P100" s="109"/>
      <c r="T100" s="109"/>
      <c r="U100" s="109"/>
      <c r="AS100" s="107"/>
      <c r="AT100" s="107"/>
      <c r="AU100" s="107"/>
      <c r="AV100" s="107"/>
      <c r="AW100" s="107"/>
      <c r="AX100" s="107"/>
      <c r="AY100" s="107"/>
    </row>
    <row r="112" spans="15:51" x14ac:dyDescent="0.25">
      <c r="AS112" s="107"/>
      <c r="AT112" s="107"/>
      <c r="AU112" s="107"/>
      <c r="AV112" s="107"/>
      <c r="AW112" s="107"/>
      <c r="AX112" s="107"/>
      <c r="AY112" s="107"/>
    </row>
  </sheetData>
  <protectedRanges>
    <protectedRange sqref="N56:R56 B68 S58:T64 B60:B65 N59:R64 T42 S54:T55 T53" name="Range2_12_5_1_1"/>
    <protectedRange sqref="N10 L10 L6 D6 D8 AD8 AF8 O8:U8 AJ8:AR8 AF10 AR11:AR34 L24:N31 N12:N23 N32:N34 N11:AG11 E11:E34 G11:G34 O12:AG34" name="Range1_16_3_1_1"/>
    <protectedRange sqref="I61 J59:M64 J56:M56 I64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65:H65 F66 E65" name="Range2_2_2_9_2_1_1"/>
    <protectedRange sqref="D63 D66:D67" name="Range2_1_1_1_1_1_9_2_1_1"/>
    <protectedRange sqref="C64 C66" name="Range2_4_1_1_1"/>
    <protectedRange sqref="AS16:AS34" name="Range1_1_1_1"/>
    <protectedRange sqref="P3:U5" name="Range1_16_1_1_1_1"/>
    <protectedRange sqref="C67 C65 C62" name="Range2_1_3_1_1"/>
    <protectedRange sqref="H11:H34" name="Range1_1_1_1_1_1_1"/>
    <protectedRange sqref="B66:B67 J57:R58 D64:D65 I62:I63 Z55:Z56 S56:Y57 AA56:AU57 E66:E67 G66:H67 F67" name="Range2_2_1_10_1_1_1_2"/>
    <protectedRange sqref="C63" name="Range2_2_1_10_2_1_1_1"/>
    <protectedRange sqref="G62:H62 D60 F63 E62 N54:R55" name="Range2_12_1_6_1_1"/>
    <protectedRange sqref="D55:D56 I58:I60 I55:M55 G63:H64 G56:H58 E63:E64 F64:F65 F57:F59 E56:E58 J54:M54" name="Range2_2_12_1_7_1_1"/>
    <protectedRange sqref="D61:D62" name="Range2_1_1_1_1_11_1_2_1_1"/>
    <protectedRange sqref="E59 G59:H59 F60" name="Range2_2_2_9_1_1_1_1"/>
    <protectedRange sqref="D57" name="Range2_1_1_1_1_1_9_1_1_1_1"/>
    <protectedRange sqref="C61 C56" name="Range2_1_1_2_1_1"/>
    <protectedRange sqref="C60" name="Range2_1_2_2_1_1"/>
    <protectedRange sqref="C59" name="Range2_3_2_1_1"/>
    <protectedRange sqref="F55:F56 E55 G55:H55" name="Range2_2_12_1_1_1_1_1"/>
    <protectedRange sqref="C55" name="Range2_1_4_2_1_1_1"/>
    <protectedRange sqref="C57:C58" name="Range2_5_1_1_1"/>
    <protectedRange sqref="E60:E61 F61:F62 G60:H61 I56:I57" name="Range2_2_1_1_1_1"/>
    <protectedRange sqref="D58:D59" name="Range2_1_1_1_1_1_1_1_1"/>
    <protectedRange sqref="AS11:AS15" name="Range1_4_1_1_1_1"/>
    <protectedRange sqref="J11:J15 J26:J34" name="Range1_1_2_1_10_1_1_1_1"/>
    <protectedRange sqref="R71" name="Range2_2_1_10_1_1_1_1_1"/>
    <protectedRange sqref="T41" name="Range2_12_5_1_1_4"/>
    <protectedRange sqref="B41:B42" name="Range2_12_5_1_1_1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G42:H42" name="Range2_2_12_1_3_1_1_1_1_1_4_1_1"/>
    <protectedRange sqref="E42:F42" name="Range2_2_12_1_7_1_1_3_1_1"/>
    <protectedRange sqref="I41:J41" name="Range2_2_12_1_4_2_1_1_1_2_1_1"/>
    <protectedRange sqref="S42" name="Range2_12_5_1_1_2_3_1"/>
    <protectedRange sqref="Q42:R42" name="Range2_12_1_6_1_1_1_1_2_1"/>
    <protectedRange sqref="N42:P42" name="Range2_12_1_2_3_1_1_1_1_2_1"/>
    <protectedRange sqref="I42:M42" name="Range2_2_12_1_4_3_1_1_1_1_2_1"/>
    <protectedRange sqref="D42" name="Range2_2_12_1_3_1_2_1_1_1_2_1_2_1"/>
    <protectedRange sqref="S53" name="Range2_12_2_1_1_1_2_1_1"/>
    <protectedRange sqref="Q53:R53" name="Range2_12_1_6_1_1_1_2_3_1_1_3_1_1_1_1_1_1"/>
    <protectedRange sqref="N53:P53" name="Range2_12_1_2_3_1_1_1_2_3_1_1_3_1_1_1_1_1_1"/>
    <protectedRange sqref="J53:M53" name="Range2_2_12_1_4_3_1_1_1_3_3_1_1_3_1_1_1_1_1_1"/>
    <protectedRange sqref="Q49:Q50 R48 T51:T52 T47" name="Range2_12_5_1_1_3"/>
    <protectedRange sqref="T45:T46" name="Range2_12_5_1_1_2_2"/>
    <protectedRange sqref="P49:P50 Q48 S51:S52 S45:S47" name="Range2_12_4_1_1_1_4_2_2_2"/>
    <protectedRange sqref="N49:O50 O48:P48 Q51:R52 Q45:R47" name="Range2_12_1_6_1_1_1_2_3_2_1_1_3"/>
    <protectedRange sqref="K49:M50 L48:N48 N51:P52 N45:P47" name="Range2_12_1_2_3_1_1_1_2_3_2_1_1_3"/>
    <protectedRange sqref="H49:J50 I48:K48 K51:M52 K45:M47" name="Range2_2_12_1_4_3_1_1_1_3_3_2_1_1_3"/>
    <protectedRange sqref="G49:G50 H48 J51:J52 J45:J47" name="Range2_2_12_1_4_3_1_1_1_3_2_1_2_2"/>
    <protectedRange sqref="D49:E49 E48:F48 G47:H47" name="Range2_2_12_1_3_1_2_1_1_1_2_1_1_1_1_1_1_2_1_1"/>
    <protectedRange sqref="C48 D47:E47" name="Range2_2_12_1_3_1_2_1_1_1_2_1_1_1_1_3_1_1_1_1"/>
    <protectedRange sqref="C49 D48 F47" name="Range2_2_12_1_3_1_2_1_1_1_3_1_1_1_1_1_3_1_1_1_1"/>
    <protectedRange sqref="F49 G48 I47" name="Range2_2_12_1_4_3_1_1_1_2_1_2_1_1_3_1_1_1_1_1_1"/>
    <protectedRange sqref="T44" name="Range2_12_5_1_1_2_1_1"/>
    <protectedRange sqref="E45:H46" name="Range2_2_12_1_3_1_2_1_1_1_1_2_1_1_1_1_1_1"/>
    <protectedRange sqref="D45:D46" name="Range2_2_12_1_3_1_2_1_1_1_2_1_2_3_1_1_1_1"/>
    <protectedRange sqref="T43" name="Range2_12_5_1_1_6_1_1_1_1_1_1_1"/>
    <protectedRange sqref="S43" name="Range2_12_5_1_1_5_3_1_1_1_1_1_1_1"/>
    <protectedRange sqref="Q43:R43" name="Range2_12_1_6_1_1_1_2_3_2_1_1_2_1_1_1_1_1"/>
    <protectedRange sqref="N43:P43" name="Range2_12_1_2_3_1_1_1_2_3_2_1_1_2_1_1_1_1_1"/>
    <protectedRange sqref="J43:M43" name="Range2_2_12_1_4_3_1_1_1_3_3_2_1_1_2_1_1_1_1_1"/>
    <protectedRange sqref="I43" name="Range2_2_12_1_4_3_1_1_1_2_1_2_2_1_2_1_1_1_1_1"/>
    <protectedRange sqref="G43:H43 D43:E43" name="Range2_2_12_1_3_1_2_1_1_1_2_1_3_2_1_2_1_1_1_1_1"/>
    <protectedRange sqref="F43" name="Range2_2_12_1_3_1_2_1_1_1_1_1_2_2_1_2_1_1_1_1_1"/>
    <protectedRange sqref="S44" name="Range2_12_4_1_1_1_4_2_2_1_1"/>
    <protectedRange sqref="Q44:R44" name="Range2_12_1_6_1_1_1_2_3_2_1_1_1_1"/>
    <protectedRange sqref="N44:P44" name="Range2_12_1_2_3_1_1_1_2_3_2_1_1_1_1"/>
    <protectedRange sqref="K44:M44" name="Range2_2_12_1_4_3_1_1_1_3_3_2_1_1_1_1"/>
    <protectedRange sqref="J44" name="Range2_2_12_1_4_3_1_1_1_3_2_1_2_1_1"/>
    <protectedRange sqref="D44:E44" name="Range2_2_12_1_3_1_2_1_1_1_2_1_2_3_2_1_1"/>
    <protectedRange sqref="I44" name="Range2_2_12_1_4_2_1_1_1_4_1_2_1_1_1_2_1_1"/>
    <protectedRange sqref="F44:H44" name="Range2_2_12_1_3_1_1_1_1_1_4_1_2_1_2_1_2_1_1"/>
    <protectedRange sqref="I45:I46" name="Range2_2_12_1_4_2_1_1_1_4_1_2_1_1_1_2_2_1"/>
    <protectedRange sqref="B57:B59" name="Range2_12_5_1_1_2"/>
    <protectedRange sqref="B56" name="Range2_12_5_1_1_2_1_4_1_1_1_2_1_1_1_1_1_1_1"/>
    <protectedRange sqref="B54:B55" name="Range2_12_5_1_1_2_1"/>
    <protectedRange sqref="I51" name="Range2_2_12_1_7_1_1_2_2"/>
    <protectedRange sqref="F50" name="Range2_2_12_1_4_3_1_1_1_3_3_1_1_3_1_1_1_1_1_1_2"/>
    <protectedRange sqref="C50:E50" name="Range2_2_12_1_3_1_2_1_1_1_1_2_1_1_1_1_1_1_2"/>
    <protectedRange sqref="G51:H51" name="Range2_2_12_1_3_1_2_1_1_1_2_1_1_1_1_1_1_2_1_1_1_1_1"/>
    <protectedRange sqref="D51:E51" name="Range2_2_12_1_3_1_2_1_1_1_2_1_1_1_1_3_1_1_1_1_1_2_1"/>
    <protectedRange sqref="F51" name="Range2_2_12_1_3_1_2_1_1_1_3_1_1_1_1_1_3_1_1_1_1_1_1_1"/>
    <protectedRange sqref="I53:I54" name="Range2_2_12_1_7_1_1_2_2_1"/>
    <protectedRange sqref="I52" name="Range2_2_12_1_4_3_1_1_1_3_3_1_1_3_1_1_1_1_1_1_2_1"/>
    <protectedRange sqref="E52:H52" name="Range2_2_12_1_3_1_2_1_1_1_1_2_1_1_1_1_1_1_2_1"/>
    <protectedRange sqref="D52" name="Range2_2_12_1_3_1_2_1_1_1_2_1_2_3_1_1_1_1_1_1"/>
    <protectedRange sqref="G54:H54" name="Range2_2_12_1_3_3_1_1_1_2_1_1_1_1_1_1_1_1_1_1_1_1_1_1_1"/>
    <protectedRange sqref="G53:H53" name="Range2_2_12_1_3_1_2_1_1_1_2_1_1_1_1_1_1_2_1_1_1_1_1_2"/>
    <protectedRange sqref="D53:E53" name="Range2_2_12_1_3_1_2_1_1_1_2_1_1_1_1_3_1_1_1_1_1_2_1_1"/>
    <protectedRange sqref="F53:F54" name="Range2_2_12_1_3_1_2_1_1_1_3_1_1_1_1_1_3_1_1_1_1_1_1_1_1"/>
    <protectedRange sqref="D54:E54" name="Range2_2_12_1_3_1_2_1_1_1_3_1_1_1_1_1_1_1_2_1_1_1_1_1_1"/>
    <protectedRange sqref="B44" name="Range2_12_5_1_1_1_2_2_1_1_1_1_1_1_1_1_1_1_1_1_1_1_1_1_1_1_1_1_1_1_1_1_1_1_1_1_1_1"/>
    <protectedRange sqref="B45" name="Range2_12_5_1_1_1_2_2_1_1_1_1_1_1_1_1_1_1_1_2_1_1_1_1_1_1_1_1_1_1_1_1_1_1_1_1_1_1_1_1_1_1_1_1_1_1_1_1_1_1_1_1_1_1"/>
    <protectedRange sqref="B43" name="Range2_12_5_1_1_1_2_1_1_1_1_1_1_1_1_1_1_1_2_1_1_1_1_1_1_1_1_1_1_1_1_1_1_1"/>
    <protectedRange sqref="B46" name="Range2_12_5_1_1_1_2_2_1_1_1_1_1_1_1_1_1_1_1_2_1_1_1_2_1_1_1_2_1_1_1_3_1_1_1_1_1_1_1_1_1_1_1_1_1_1_1_1_1_1_1_1_1_1_1_1_1_1_1_1_1"/>
    <protectedRange sqref="F11:F22" name="Range1_16_3_1_1_2_1_1_1_2_1"/>
    <protectedRange sqref="B47" name="Range2_12_5_1_1_1_2_1_1_1_1_1_1_1_1_1_1_1_2_1_2_1_1_1_1_1_1_1_1_1_2_1_1_1_1_1_1_1_1_1_1_1_1_1"/>
    <protectedRange sqref="B48" name="Range2_12_5_1_1_1_1_1_2_1_1_1_1_1_1_1_1_1_1_1_1_1_1_1_1_1_1_1_1_2"/>
    <protectedRange sqref="B49" name="Range2_12_5_1_1_1_1_1_2_1_1_2_1_1_1_1_1_1_1_1_1_1_1_1_1_1_1_1_1_2"/>
    <protectedRange sqref="B50" name="Range2_12_5_1_1_1_2_2_1_1_1_1_1_1_1_1_1_1_1_2_1_1_1_2_1_1_1_1_1_1_1_1_1_1_1_1_1_1_1_1_2"/>
    <protectedRange sqref="B52" name="Range2_12_5_1_1_1_2_2_1_1_1_1_1_1_1_1_1_1_1_2_1_1_1_1_1_1_1_1_1_3_1_3_1_2_1_1_1_1_1_1_1_1_1_1_1_1_1_2_1_1_1_1_1_2"/>
    <protectedRange sqref="B51" name="Range2_12_5_1_1_1_1_1_2_1_2_1_1_1_2_1_1_1_1_1_1_1_1_1_1_2_1_1_1_1_1_2"/>
    <protectedRange sqref="Q10" name="Range1_16_3_1_1_1_1_1_1"/>
    <protectedRange sqref="AG10" name="Range1_16_3_1_1_1_1_1_2"/>
    <protectedRange sqref="AP10" name="Range1_16_3_1_1_1_1_1_3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748" priority="5" operator="containsText" text="N/A">
      <formula>NOT(ISERROR(SEARCH("N/A",X11)))</formula>
    </cfRule>
    <cfRule type="cellIs" dxfId="747" priority="23" operator="equal">
      <formula>0</formula>
    </cfRule>
  </conditionalFormatting>
  <conditionalFormatting sqref="X11:AE34">
    <cfRule type="cellIs" dxfId="746" priority="22" operator="greaterThanOrEqual">
      <formula>1185</formula>
    </cfRule>
  </conditionalFormatting>
  <conditionalFormatting sqref="X11:AE34">
    <cfRule type="cellIs" dxfId="745" priority="21" operator="between">
      <formula>0.1</formula>
      <formula>1184</formula>
    </cfRule>
  </conditionalFormatting>
  <conditionalFormatting sqref="X8 AO18:AO32 AJ11:AO17 AJ18:AN34">
    <cfRule type="cellIs" dxfId="744" priority="20" operator="equal">
      <formula>0</formula>
    </cfRule>
  </conditionalFormatting>
  <conditionalFormatting sqref="X8 AO18:AO32 AJ11:AO17 AJ18:AN34">
    <cfRule type="cellIs" dxfId="743" priority="19" operator="greaterThan">
      <formula>1179</formula>
    </cfRule>
  </conditionalFormatting>
  <conditionalFormatting sqref="X8 AO18:AO32 AJ11:AO17 AJ18:AN34">
    <cfRule type="cellIs" dxfId="742" priority="18" operator="greaterThan">
      <formula>99</formula>
    </cfRule>
  </conditionalFormatting>
  <conditionalFormatting sqref="X8 AO18:AO32 AJ11:AO17 AJ18:AN34">
    <cfRule type="cellIs" dxfId="741" priority="17" operator="greaterThan">
      <formula>0.99</formula>
    </cfRule>
  </conditionalFormatting>
  <conditionalFormatting sqref="AB8">
    <cfRule type="cellIs" dxfId="740" priority="16" operator="equal">
      <formula>0</formula>
    </cfRule>
  </conditionalFormatting>
  <conditionalFormatting sqref="AB8">
    <cfRule type="cellIs" dxfId="739" priority="15" operator="greaterThan">
      <formula>1179</formula>
    </cfRule>
  </conditionalFormatting>
  <conditionalFormatting sqref="AB8">
    <cfRule type="cellIs" dxfId="738" priority="14" operator="greaterThan">
      <formula>99</formula>
    </cfRule>
  </conditionalFormatting>
  <conditionalFormatting sqref="AB8">
    <cfRule type="cellIs" dxfId="737" priority="13" operator="greaterThan">
      <formula>0.99</formula>
    </cfRule>
  </conditionalFormatting>
  <conditionalFormatting sqref="AQ11:AQ34 AO33:AO34">
    <cfRule type="cellIs" dxfId="736" priority="12" operator="equal">
      <formula>0</formula>
    </cfRule>
  </conditionalFormatting>
  <conditionalFormatting sqref="AQ11:AQ34 AO33:AO34">
    <cfRule type="cellIs" dxfId="735" priority="11" operator="greaterThan">
      <formula>1179</formula>
    </cfRule>
  </conditionalFormatting>
  <conditionalFormatting sqref="AQ11:AQ34 AO33:AO34">
    <cfRule type="cellIs" dxfId="734" priority="10" operator="greaterThan">
      <formula>99</formula>
    </cfRule>
  </conditionalFormatting>
  <conditionalFormatting sqref="AQ11:AQ34 AO33:AO34">
    <cfRule type="cellIs" dxfId="733" priority="9" operator="greaterThan">
      <formula>0.99</formula>
    </cfRule>
  </conditionalFormatting>
  <conditionalFormatting sqref="AI11:AI34">
    <cfRule type="cellIs" dxfId="732" priority="8" operator="greaterThan">
      <formula>$AI$8</formula>
    </cfRule>
  </conditionalFormatting>
  <conditionalFormatting sqref="AH11:AH34">
    <cfRule type="cellIs" dxfId="731" priority="6" operator="greaterThan">
      <formula>$AH$8</formula>
    </cfRule>
    <cfRule type="cellIs" dxfId="730" priority="7" operator="greaterThan">
      <formula>$AH$8</formula>
    </cfRule>
  </conditionalFormatting>
  <conditionalFormatting sqref="AP11:AP34">
    <cfRule type="cellIs" dxfId="729" priority="4" operator="equal">
      <formula>0</formula>
    </cfRule>
  </conditionalFormatting>
  <conditionalFormatting sqref="AP11:AP34">
    <cfRule type="cellIs" dxfId="728" priority="3" operator="greaterThan">
      <formula>1179</formula>
    </cfRule>
  </conditionalFormatting>
  <conditionalFormatting sqref="AP11:AP34">
    <cfRule type="cellIs" dxfId="727" priority="2" operator="greaterThan">
      <formula>99</formula>
    </cfRule>
  </conditionalFormatting>
  <conditionalFormatting sqref="AP11:AP34">
    <cfRule type="cellIs" dxfId="726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12"/>
  <sheetViews>
    <sheetView topLeftCell="A40" zoomScaleNormal="100" workbookViewId="0">
      <selection activeCell="R23" sqref="R23"/>
    </sheetView>
  </sheetViews>
  <sheetFormatPr defaultRowHeight="15" x14ac:dyDescent="0.25"/>
  <cols>
    <col min="1" max="1" width="5.7109375" style="107" customWidth="1"/>
    <col min="2" max="2" width="10.28515625" style="107" customWidth="1"/>
    <col min="3" max="3" width="14" style="107" customWidth="1"/>
    <col min="4" max="7" width="9.140625" style="107"/>
    <col min="8" max="8" width="20.42578125" style="107" customWidth="1"/>
    <col min="9" max="10" width="9.140625" style="107"/>
    <col min="11" max="11" width="9" style="107" customWidth="1"/>
    <col min="12" max="14" width="9.140625" style="107" hidden="1" customWidth="1"/>
    <col min="15" max="16" width="9.28515625" style="107" bestFit="1" customWidth="1"/>
    <col min="17" max="18" width="9.140625" style="107" customWidth="1"/>
    <col min="19" max="19" width="11.5703125" style="107" bestFit="1" customWidth="1"/>
    <col min="20" max="20" width="10.5703125" style="107" bestFit="1" customWidth="1"/>
    <col min="21" max="22" width="9.28515625" style="107" bestFit="1" customWidth="1"/>
    <col min="23" max="23" width="9.140625" style="107"/>
    <col min="24" max="28" width="9.28515625" style="107" bestFit="1" customWidth="1"/>
    <col min="29" max="32" width="9.140625" style="107"/>
    <col min="33" max="33" width="10.5703125" style="107" bestFit="1" customWidth="1"/>
    <col min="34" max="35" width="9.28515625" style="107" bestFit="1" customWidth="1"/>
    <col min="36" max="44" width="9.140625" style="107"/>
    <col min="45" max="45" width="83.85546875" style="13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07"/>
  </cols>
  <sheetData>
    <row r="2" spans="2:51" ht="21" x14ac:dyDescent="0.25">
      <c r="B2" s="3"/>
      <c r="C2" s="109"/>
      <c r="D2" s="109"/>
      <c r="E2" s="4"/>
      <c r="F2" s="4"/>
      <c r="G2" s="109"/>
      <c r="H2" s="5"/>
      <c r="I2" s="5"/>
      <c r="J2" s="109"/>
      <c r="K2" s="5"/>
      <c r="L2" s="5"/>
      <c r="M2" s="109"/>
      <c r="N2" s="109"/>
      <c r="O2" s="6"/>
      <c r="P2" s="7" t="s">
        <v>0</v>
      </c>
      <c r="Q2" s="7"/>
      <c r="R2" s="8"/>
      <c r="S2" s="9"/>
      <c r="T2" s="10"/>
      <c r="U2" s="10"/>
      <c r="V2" s="11"/>
      <c r="W2" s="12"/>
      <c r="X2" s="10"/>
      <c r="Y2" s="10"/>
      <c r="Z2" s="10"/>
      <c r="AA2" s="10"/>
      <c r="AB2" s="10"/>
      <c r="AC2" s="10"/>
      <c r="AD2" s="10"/>
      <c r="AE2" s="10"/>
      <c r="AM2" s="109"/>
      <c r="AN2" s="109"/>
      <c r="AO2" s="109"/>
      <c r="AP2" s="109"/>
      <c r="AQ2" s="109"/>
      <c r="AR2" s="109"/>
    </row>
    <row r="3" spans="2:51" ht="15.75" customHeight="1" x14ac:dyDescent="0.25">
      <c r="B3" s="14" t="s">
        <v>1</v>
      </c>
      <c r="C3" s="14"/>
      <c r="D3" s="14"/>
      <c r="E3" s="109"/>
      <c r="F3" s="5"/>
      <c r="G3" s="5"/>
      <c r="H3" s="109"/>
      <c r="I3" s="109"/>
      <c r="J3" s="109"/>
      <c r="K3" s="15"/>
      <c r="L3" s="16"/>
      <c r="M3" s="109"/>
      <c r="N3" s="109"/>
      <c r="O3" s="17" t="s">
        <v>2</v>
      </c>
      <c r="P3" s="324" t="s">
        <v>131</v>
      </c>
      <c r="Q3" s="325"/>
      <c r="R3" s="325"/>
      <c r="S3" s="325"/>
      <c r="T3" s="325"/>
      <c r="U3" s="326"/>
      <c r="V3" s="18"/>
      <c r="W3" s="18"/>
      <c r="X3" s="18"/>
      <c r="Y3" s="18"/>
      <c r="Z3" s="18"/>
      <c r="AH3" s="109"/>
      <c r="AI3" s="109"/>
      <c r="AJ3" s="109"/>
      <c r="AK3" s="109"/>
      <c r="AL3" s="13"/>
      <c r="AM3" s="109"/>
      <c r="AN3" s="109"/>
      <c r="AO3" s="109"/>
      <c r="AP3" s="109"/>
      <c r="AQ3" s="109"/>
      <c r="AR3" s="109"/>
      <c r="AS3" s="109"/>
    </row>
    <row r="4" spans="2:51" x14ac:dyDescent="0.25">
      <c r="B4" s="19" t="s">
        <v>3</v>
      </c>
      <c r="C4" s="19"/>
      <c r="D4" s="19"/>
      <c r="E4" s="109"/>
      <c r="F4" s="20"/>
      <c r="G4" s="109"/>
      <c r="H4" s="109"/>
      <c r="I4" s="109"/>
      <c r="J4" s="109"/>
      <c r="K4" s="109"/>
      <c r="L4" s="109"/>
      <c r="M4" s="109"/>
      <c r="N4" s="109"/>
      <c r="O4" s="17" t="s">
        <v>4</v>
      </c>
      <c r="P4" s="324" t="s">
        <v>132</v>
      </c>
      <c r="Q4" s="325"/>
      <c r="R4" s="325"/>
      <c r="S4" s="325"/>
      <c r="T4" s="325"/>
      <c r="U4" s="326"/>
      <c r="V4" s="18"/>
      <c r="W4" s="18"/>
      <c r="X4" s="18"/>
      <c r="Y4" s="18"/>
      <c r="Z4" s="18"/>
      <c r="AH4" s="109"/>
      <c r="AI4" s="109"/>
      <c r="AJ4" s="109"/>
      <c r="AK4" s="109"/>
      <c r="AL4" s="13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1"/>
      <c r="F5" s="21"/>
      <c r="G5" s="109"/>
      <c r="H5" s="109"/>
      <c r="I5" s="109"/>
      <c r="J5" s="109"/>
      <c r="K5" s="109"/>
      <c r="L5" s="109"/>
      <c r="M5" s="109"/>
      <c r="N5" s="109"/>
      <c r="O5" s="17" t="s">
        <v>5</v>
      </c>
      <c r="P5" s="324" t="s">
        <v>129</v>
      </c>
      <c r="Q5" s="325"/>
      <c r="R5" s="325"/>
      <c r="S5" s="325"/>
      <c r="T5" s="325"/>
      <c r="U5" s="326"/>
      <c r="V5" s="18"/>
      <c r="W5" s="18"/>
      <c r="X5" s="18"/>
      <c r="Y5" s="18"/>
      <c r="Z5" s="18"/>
      <c r="AH5" s="109"/>
      <c r="AI5" s="109"/>
      <c r="AJ5" s="109"/>
      <c r="AK5" s="109"/>
      <c r="AL5" s="13"/>
      <c r="AM5" s="109"/>
      <c r="AN5" s="109"/>
      <c r="AO5" s="109"/>
      <c r="AP5" s="109"/>
      <c r="AQ5" s="109"/>
      <c r="AR5" s="109"/>
      <c r="AS5" s="109"/>
    </row>
    <row r="6" spans="2:51" x14ac:dyDescent="0.25">
      <c r="B6" s="324" t="s">
        <v>6</v>
      </c>
      <c r="C6" s="326"/>
      <c r="D6" s="327" t="s">
        <v>7</v>
      </c>
      <c r="E6" s="328"/>
      <c r="F6" s="328"/>
      <c r="G6" s="328"/>
      <c r="H6" s="329"/>
      <c r="I6" s="109"/>
      <c r="J6" s="109"/>
      <c r="K6" s="273"/>
      <c r="L6" s="330">
        <v>41686</v>
      </c>
      <c r="M6" s="331"/>
      <c r="N6" s="22"/>
      <c r="O6" s="22"/>
      <c r="P6" s="23"/>
      <c r="Q6" s="23"/>
      <c r="R6" s="23"/>
      <c r="S6" s="23"/>
      <c r="T6" s="23"/>
      <c r="U6" s="23"/>
      <c r="V6" s="23"/>
      <c r="W6" s="24"/>
      <c r="X6" s="24"/>
      <c r="Y6" s="24"/>
      <c r="Z6" s="24"/>
      <c r="AA6" s="24"/>
      <c r="AB6" s="24"/>
      <c r="AC6" s="24"/>
      <c r="AD6" s="24"/>
      <c r="AE6" s="24"/>
      <c r="AJ6" s="25"/>
      <c r="AM6" s="26"/>
      <c r="AN6" s="26"/>
      <c r="AO6" s="26"/>
      <c r="AP6" s="26"/>
      <c r="AQ6" s="26"/>
      <c r="AR6" s="26"/>
      <c r="AS6" s="27"/>
    </row>
    <row r="7" spans="2:51" ht="36" x14ac:dyDescent="0.25">
      <c r="B7" s="332" t="s">
        <v>8</v>
      </c>
      <c r="C7" s="333"/>
      <c r="D7" s="332" t="s">
        <v>9</v>
      </c>
      <c r="E7" s="334"/>
      <c r="F7" s="334"/>
      <c r="G7" s="333"/>
      <c r="H7" s="268" t="s">
        <v>10</v>
      </c>
      <c r="I7" s="269" t="s">
        <v>11</v>
      </c>
      <c r="J7" s="269" t="s">
        <v>12</v>
      </c>
      <c r="K7" s="269" t="s">
        <v>13</v>
      </c>
      <c r="L7" s="13"/>
      <c r="M7" s="13"/>
      <c r="N7" s="13"/>
      <c r="O7" s="268" t="s">
        <v>14</v>
      </c>
      <c r="P7" s="332" t="s">
        <v>15</v>
      </c>
      <c r="Q7" s="334"/>
      <c r="R7" s="334"/>
      <c r="S7" s="334"/>
      <c r="T7" s="333"/>
      <c r="U7" s="345" t="s">
        <v>16</v>
      </c>
      <c r="V7" s="345"/>
      <c r="W7" s="269" t="s">
        <v>17</v>
      </c>
      <c r="X7" s="332" t="s">
        <v>18</v>
      </c>
      <c r="Y7" s="333"/>
      <c r="Z7" s="332" t="s">
        <v>19</v>
      </c>
      <c r="AA7" s="333"/>
      <c r="AB7" s="332" t="s">
        <v>20</v>
      </c>
      <c r="AC7" s="333"/>
      <c r="AD7" s="332" t="s">
        <v>21</v>
      </c>
      <c r="AE7" s="333"/>
      <c r="AF7" s="269" t="s">
        <v>22</v>
      </c>
      <c r="AG7" s="269" t="s">
        <v>23</v>
      </c>
      <c r="AH7" s="269" t="s">
        <v>24</v>
      </c>
      <c r="AI7" s="269" t="s">
        <v>25</v>
      </c>
      <c r="AJ7" s="332" t="s">
        <v>26</v>
      </c>
      <c r="AK7" s="334"/>
      <c r="AL7" s="334"/>
      <c r="AM7" s="334"/>
      <c r="AN7" s="333"/>
      <c r="AO7" s="332" t="s">
        <v>27</v>
      </c>
      <c r="AP7" s="334"/>
      <c r="AQ7" s="333"/>
      <c r="AR7" s="269" t="s">
        <v>28</v>
      </c>
      <c r="AS7" s="28"/>
      <c r="AT7" s="13"/>
      <c r="AU7" s="13"/>
      <c r="AV7" s="13"/>
      <c r="AW7" s="13"/>
      <c r="AX7" s="13"/>
      <c r="AY7" s="13"/>
    </row>
    <row r="8" spans="2:51" x14ac:dyDescent="0.25">
      <c r="B8" s="335">
        <v>42236</v>
      </c>
      <c r="C8" s="336"/>
      <c r="D8" s="337" t="s">
        <v>29</v>
      </c>
      <c r="E8" s="338"/>
      <c r="F8" s="338"/>
      <c r="G8" s="339"/>
      <c r="H8" s="29"/>
      <c r="I8" s="337" t="s">
        <v>29</v>
      </c>
      <c r="J8" s="338"/>
      <c r="K8" s="339"/>
      <c r="L8" s="30"/>
      <c r="M8" s="30"/>
      <c r="N8" s="30"/>
      <c r="O8" s="29" t="s">
        <v>30</v>
      </c>
      <c r="P8" s="29" t="s">
        <v>30</v>
      </c>
      <c r="Q8" s="29" t="s">
        <v>31</v>
      </c>
      <c r="R8" s="29" t="s">
        <v>31</v>
      </c>
      <c r="S8" s="29" t="s">
        <v>30</v>
      </c>
      <c r="T8" s="29" t="s">
        <v>32</v>
      </c>
      <c r="U8" s="340" t="s">
        <v>33</v>
      </c>
      <c r="V8" s="340"/>
      <c r="W8" s="31" t="s">
        <v>133</v>
      </c>
      <c r="X8" s="341">
        <v>0</v>
      </c>
      <c r="Y8" s="342"/>
      <c r="Z8" s="343" t="s">
        <v>35</v>
      </c>
      <c r="AA8" s="344"/>
      <c r="AB8" s="341">
        <v>1185</v>
      </c>
      <c r="AC8" s="342"/>
      <c r="AD8" s="346">
        <v>800</v>
      </c>
      <c r="AE8" s="347"/>
      <c r="AF8" s="29"/>
      <c r="AG8" s="31">
        <f>AG34-AG10</f>
        <v>26896</v>
      </c>
      <c r="AH8" s="32"/>
      <c r="AI8" s="32"/>
      <c r="AJ8" s="29" t="s">
        <v>36</v>
      </c>
      <c r="AK8" s="29" t="s">
        <v>36</v>
      </c>
      <c r="AL8" s="29" t="s">
        <v>36</v>
      </c>
      <c r="AM8" s="29" t="s">
        <v>36</v>
      </c>
      <c r="AN8" s="29" t="s">
        <v>36</v>
      </c>
      <c r="AO8" s="29" t="s">
        <v>36</v>
      </c>
      <c r="AP8" s="29" t="s">
        <v>31</v>
      </c>
      <c r="AQ8" s="29" t="s">
        <v>31</v>
      </c>
      <c r="AR8" s="29" t="s">
        <v>37</v>
      </c>
      <c r="AS8" s="28"/>
      <c r="AV8" s="33" t="s">
        <v>38</v>
      </c>
    </row>
    <row r="9" spans="2:51" ht="60" x14ac:dyDescent="0.25">
      <c r="B9" s="348" t="s">
        <v>39</v>
      </c>
      <c r="C9" s="348"/>
      <c r="D9" s="349" t="s">
        <v>40</v>
      </c>
      <c r="E9" s="350"/>
      <c r="F9" s="351" t="s">
        <v>41</v>
      </c>
      <c r="G9" s="350"/>
      <c r="H9" s="352" t="s">
        <v>42</v>
      </c>
      <c r="I9" s="348" t="s">
        <v>43</v>
      </c>
      <c r="J9" s="348"/>
      <c r="K9" s="348"/>
      <c r="L9" s="269" t="s">
        <v>44</v>
      </c>
      <c r="M9" s="345" t="s">
        <v>45</v>
      </c>
      <c r="N9" s="34" t="s">
        <v>46</v>
      </c>
      <c r="O9" s="353" t="s">
        <v>47</v>
      </c>
      <c r="P9" s="353" t="s">
        <v>48</v>
      </c>
      <c r="Q9" s="35" t="s">
        <v>49</v>
      </c>
      <c r="R9" s="360" t="s">
        <v>50</v>
      </c>
      <c r="S9" s="361"/>
      <c r="T9" s="362"/>
      <c r="U9" s="270" t="s">
        <v>51</v>
      </c>
      <c r="V9" s="270" t="s">
        <v>52</v>
      </c>
      <c r="W9" s="348" t="s">
        <v>53</v>
      </c>
      <c r="X9" s="366" t="s">
        <v>54</v>
      </c>
      <c r="Y9" s="367"/>
      <c r="Z9" s="367"/>
      <c r="AA9" s="367"/>
      <c r="AB9" s="367"/>
      <c r="AC9" s="367"/>
      <c r="AD9" s="367"/>
      <c r="AE9" s="368"/>
      <c r="AF9" s="272" t="s">
        <v>55</v>
      </c>
      <c r="AG9" s="272" t="s">
        <v>56</v>
      </c>
      <c r="AH9" s="355" t="s">
        <v>57</v>
      </c>
      <c r="AI9" s="369" t="s">
        <v>58</v>
      </c>
      <c r="AJ9" s="270" t="s">
        <v>59</v>
      </c>
      <c r="AK9" s="270" t="s">
        <v>60</v>
      </c>
      <c r="AL9" s="270" t="s">
        <v>61</v>
      </c>
      <c r="AM9" s="270" t="s">
        <v>62</v>
      </c>
      <c r="AN9" s="270" t="s">
        <v>63</v>
      </c>
      <c r="AO9" s="270" t="s">
        <v>64</v>
      </c>
      <c r="AP9" s="270" t="s">
        <v>65</v>
      </c>
      <c r="AQ9" s="353" t="s">
        <v>66</v>
      </c>
      <c r="AR9" s="270" t="s">
        <v>67</v>
      </c>
      <c r="AS9" s="355" t="s">
        <v>68</v>
      </c>
      <c r="AV9" s="36" t="s">
        <v>69</v>
      </c>
      <c r="AW9" s="36" t="s">
        <v>70</v>
      </c>
      <c r="AY9" s="37" t="s">
        <v>71</v>
      </c>
    </row>
    <row r="10" spans="2:51" x14ac:dyDescent="0.25">
      <c r="B10" s="270" t="s">
        <v>72</v>
      </c>
      <c r="C10" s="270" t="s">
        <v>73</v>
      </c>
      <c r="D10" s="270" t="s">
        <v>74</v>
      </c>
      <c r="E10" s="270" t="s">
        <v>75</v>
      </c>
      <c r="F10" s="270" t="s">
        <v>74</v>
      </c>
      <c r="G10" s="270" t="s">
        <v>75</v>
      </c>
      <c r="H10" s="352"/>
      <c r="I10" s="270" t="s">
        <v>75</v>
      </c>
      <c r="J10" s="270" t="s">
        <v>75</v>
      </c>
      <c r="K10" s="270" t="s">
        <v>75</v>
      </c>
      <c r="L10" s="29" t="s">
        <v>29</v>
      </c>
      <c r="M10" s="345"/>
      <c r="N10" s="29" t="s">
        <v>29</v>
      </c>
      <c r="O10" s="354"/>
      <c r="P10" s="354"/>
      <c r="Q10" s="2">
        <f>'AUG 19'!Q34:Q34</f>
        <v>48368746</v>
      </c>
      <c r="R10" s="363"/>
      <c r="S10" s="364"/>
      <c r="T10" s="365"/>
      <c r="U10" s="270" t="s">
        <v>75</v>
      </c>
      <c r="V10" s="270" t="s">
        <v>75</v>
      </c>
      <c r="W10" s="348"/>
      <c r="X10" s="38" t="s">
        <v>76</v>
      </c>
      <c r="Y10" s="38" t="s">
        <v>77</v>
      </c>
      <c r="Z10" s="38" t="s">
        <v>78</v>
      </c>
      <c r="AA10" s="38" t="s">
        <v>79</v>
      </c>
      <c r="AB10" s="38" t="s">
        <v>80</v>
      </c>
      <c r="AC10" s="38" t="s">
        <v>81</v>
      </c>
      <c r="AD10" s="38" t="s">
        <v>82</v>
      </c>
      <c r="AE10" s="38" t="s">
        <v>83</v>
      </c>
      <c r="AF10" s="39"/>
      <c r="AG10" s="2">
        <f>'AUG 19'!AG34:AG34</f>
        <v>39648524</v>
      </c>
      <c r="AH10" s="355"/>
      <c r="AI10" s="370"/>
      <c r="AJ10" s="270" t="s">
        <v>84</v>
      </c>
      <c r="AK10" s="270" t="s">
        <v>84</v>
      </c>
      <c r="AL10" s="270" t="s">
        <v>84</v>
      </c>
      <c r="AM10" s="270" t="s">
        <v>84</v>
      </c>
      <c r="AN10" s="270" t="s">
        <v>84</v>
      </c>
      <c r="AO10" s="270" t="s">
        <v>84</v>
      </c>
      <c r="AP10" s="2">
        <f>'AUG 19'!AP34:AP34</f>
        <v>8990079</v>
      </c>
      <c r="AQ10" s="354"/>
      <c r="AR10" s="271" t="s">
        <v>85</v>
      </c>
      <c r="AS10" s="355"/>
      <c r="AV10" s="40" t="s">
        <v>86</v>
      </c>
      <c r="AW10" s="40" t="s">
        <v>87</v>
      </c>
      <c r="AY10" s="84" t="s">
        <v>126</v>
      </c>
    </row>
    <row r="11" spans="2:51" x14ac:dyDescent="0.25">
      <c r="B11" s="41">
        <v>2</v>
      </c>
      <c r="C11" s="41">
        <v>4.1666666666666664E-2</v>
      </c>
      <c r="D11" s="123">
        <v>10</v>
      </c>
      <c r="E11" s="42">
        <f>D11/1.42</f>
        <v>7.042253521126761</v>
      </c>
      <c r="F11" s="110">
        <v>66</v>
      </c>
      <c r="G11" s="42">
        <f>F11/1.42</f>
        <v>46.478873239436624</v>
      </c>
      <c r="H11" s="43" t="s">
        <v>88</v>
      </c>
      <c r="I11" s="43">
        <f>J11-(2/1.42)</f>
        <v>41.549295774647888</v>
      </c>
      <c r="J11" s="44">
        <f>(F11-5)/1.42</f>
        <v>42.95774647887324</v>
      </c>
      <c r="K11" s="43">
        <f>J11+(6/1.42)</f>
        <v>47.183098591549296</v>
      </c>
      <c r="L11" s="45">
        <v>14</v>
      </c>
      <c r="M11" s="46" t="s">
        <v>89</v>
      </c>
      <c r="N11" s="46">
        <v>11.4</v>
      </c>
      <c r="O11" s="124">
        <v>129</v>
      </c>
      <c r="P11" s="124">
        <v>88</v>
      </c>
      <c r="Q11" s="124">
        <v>48372455</v>
      </c>
      <c r="R11" s="47">
        <f>IF(ISBLANK(Q11),"-",Q11-Q10)</f>
        <v>3709</v>
      </c>
      <c r="S11" s="48">
        <f>R11*24/1000</f>
        <v>89.016000000000005</v>
      </c>
      <c r="T11" s="48">
        <f>R11/1000</f>
        <v>3.7090000000000001</v>
      </c>
      <c r="U11" s="125">
        <v>5.4</v>
      </c>
      <c r="V11" s="125">
        <f t="shared" ref="V11:V34" si="0">U11</f>
        <v>5.4</v>
      </c>
      <c r="W11" s="126" t="s">
        <v>125</v>
      </c>
      <c r="X11" s="128">
        <v>0</v>
      </c>
      <c r="Y11" s="128">
        <v>0</v>
      </c>
      <c r="Z11" s="128">
        <v>1117</v>
      </c>
      <c r="AA11" s="128">
        <v>0</v>
      </c>
      <c r="AB11" s="128">
        <v>1116</v>
      </c>
      <c r="AC11" s="49" t="s">
        <v>90</v>
      </c>
      <c r="AD11" s="49" t="s">
        <v>90</v>
      </c>
      <c r="AE11" s="49" t="s">
        <v>90</v>
      </c>
      <c r="AF11" s="127" t="s">
        <v>90</v>
      </c>
      <c r="AG11" s="127">
        <v>39649256</v>
      </c>
      <c r="AH11" s="50">
        <f>IF(ISBLANK(AG11),"-",AG11-AG10)</f>
        <v>732</v>
      </c>
      <c r="AI11" s="51">
        <f>AH11/T11</f>
        <v>197.357778376921</v>
      </c>
      <c r="AJ11" s="108">
        <v>0</v>
      </c>
      <c r="AK11" s="108">
        <v>0</v>
      </c>
      <c r="AL11" s="108">
        <v>1</v>
      </c>
      <c r="AM11" s="108">
        <v>0</v>
      </c>
      <c r="AN11" s="108">
        <v>1</v>
      </c>
      <c r="AO11" s="108">
        <v>0.45</v>
      </c>
      <c r="AP11" s="128">
        <v>8991626</v>
      </c>
      <c r="AQ11" s="128">
        <f t="shared" ref="AQ11:AQ34" si="1">AP11-AP10</f>
        <v>1547</v>
      </c>
      <c r="AR11" s="52"/>
      <c r="AS11" s="53" t="s">
        <v>113</v>
      </c>
      <c r="AV11" s="40" t="s">
        <v>88</v>
      </c>
      <c r="AW11" s="40" t="s">
        <v>91</v>
      </c>
      <c r="AY11" s="84" t="s">
        <v>131</v>
      </c>
    </row>
    <row r="12" spans="2:51" x14ac:dyDescent="0.25">
      <c r="B12" s="41">
        <v>2.0416666666666701</v>
      </c>
      <c r="C12" s="41">
        <v>8.3333333333333329E-2</v>
      </c>
      <c r="D12" s="123">
        <v>12</v>
      </c>
      <c r="E12" s="42">
        <f t="shared" ref="E12:E34" si="2">D12/1.42</f>
        <v>8.4507042253521139</v>
      </c>
      <c r="F12" s="110">
        <v>66</v>
      </c>
      <c r="G12" s="42">
        <f t="shared" ref="G12:G34" si="3">F12/1.42</f>
        <v>46.478873239436624</v>
      </c>
      <c r="H12" s="43" t="s">
        <v>88</v>
      </c>
      <c r="I12" s="43">
        <f t="shared" ref="I12:I34" si="4">J12-(2/1.42)</f>
        <v>41.549295774647888</v>
      </c>
      <c r="J12" s="44">
        <f>(F12-5)/1.42</f>
        <v>42.95774647887324</v>
      </c>
      <c r="K12" s="43">
        <f>J12+(6/1.42)</f>
        <v>47.183098591549296</v>
      </c>
      <c r="L12" s="45">
        <v>14</v>
      </c>
      <c r="M12" s="46" t="s">
        <v>89</v>
      </c>
      <c r="N12" s="46">
        <v>11.2</v>
      </c>
      <c r="O12" s="124">
        <v>127</v>
      </c>
      <c r="P12" s="124">
        <v>112</v>
      </c>
      <c r="Q12" s="124">
        <v>48376040</v>
      </c>
      <c r="R12" s="47">
        <f t="shared" ref="R12:R34" si="5">IF(ISBLANK(Q12),"-",Q12-Q11)</f>
        <v>3585</v>
      </c>
      <c r="S12" s="48">
        <f t="shared" ref="S12:S34" si="6">R12*24/1000</f>
        <v>86.04</v>
      </c>
      <c r="T12" s="48">
        <f t="shared" ref="T12:T34" si="7">R12/1000</f>
        <v>3.585</v>
      </c>
      <c r="U12" s="125">
        <v>7</v>
      </c>
      <c r="V12" s="125">
        <f t="shared" si="0"/>
        <v>7</v>
      </c>
      <c r="W12" s="126" t="s">
        <v>125</v>
      </c>
      <c r="X12" s="128">
        <v>0</v>
      </c>
      <c r="Y12" s="128">
        <v>0</v>
      </c>
      <c r="Z12" s="128">
        <v>1077</v>
      </c>
      <c r="AA12" s="128">
        <v>0</v>
      </c>
      <c r="AB12" s="128">
        <v>1087</v>
      </c>
      <c r="AC12" s="49" t="s">
        <v>90</v>
      </c>
      <c r="AD12" s="49" t="s">
        <v>90</v>
      </c>
      <c r="AE12" s="49" t="s">
        <v>90</v>
      </c>
      <c r="AF12" s="127" t="s">
        <v>90</v>
      </c>
      <c r="AG12" s="127">
        <v>39649916</v>
      </c>
      <c r="AH12" s="50">
        <f>IF(ISBLANK(AG12),"-",AG12-AG11)</f>
        <v>660</v>
      </c>
      <c r="AI12" s="51">
        <f t="shared" ref="AI12:AI34" si="8">AH12/T12</f>
        <v>184.10041841004184</v>
      </c>
      <c r="AJ12" s="108">
        <v>0</v>
      </c>
      <c r="AK12" s="108">
        <v>0</v>
      </c>
      <c r="AL12" s="108">
        <v>1</v>
      </c>
      <c r="AM12" s="108">
        <v>0</v>
      </c>
      <c r="AN12" s="108">
        <v>1</v>
      </c>
      <c r="AO12" s="108">
        <v>0.45</v>
      </c>
      <c r="AP12" s="128">
        <v>8993152</v>
      </c>
      <c r="AQ12" s="128">
        <f t="shared" si="1"/>
        <v>1526</v>
      </c>
      <c r="AR12" s="54">
        <v>1.1499999999999999</v>
      </c>
      <c r="AS12" s="53" t="s">
        <v>113</v>
      </c>
      <c r="AV12" s="40" t="s">
        <v>92</v>
      </c>
      <c r="AW12" s="40" t="s">
        <v>93</v>
      </c>
      <c r="AY12" s="84" t="s">
        <v>132</v>
      </c>
    </row>
    <row r="13" spans="2:51" x14ac:dyDescent="0.25">
      <c r="B13" s="41">
        <v>2.0833333333333299</v>
      </c>
      <c r="C13" s="41">
        <v>0.125</v>
      </c>
      <c r="D13" s="123">
        <v>13</v>
      </c>
      <c r="E13" s="42">
        <f t="shared" si="2"/>
        <v>9.1549295774647899</v>
      </c>
      <c r="F13" s="110">
        <v>66</v>
      </c>
      <c r="G13" s="42">
        <f t="shared" si="3"/>
        <v>46.478873239436624</v>
      </c>
      <c r="H13" s="43" t="s">
        <v>88</v>
      </c>
      <c r="I13" s="43">
        <f t="shared" si="4"/>
        <v>41.549295774647888</v>
      </c>
      <c r="J13" s="44">
        <f>(F13-5)/1.42</f>
        <v>42.95774647887324</v>
      </c>
      <c r="K13" s="43">
        <f>J13+(6/1.42)</f>
        <v>47.183098591549296</v>
      </c>
      <c r="L13" s="45">
        <v>14</v>
      </c>
      <c r="M13" s="46" t="s">
        <v>89</v>
      </c>
      <c r="N13" s="46">
        <v>11.2</v>
      </c>
      <c r="O13" s="124">
        <v>121</v>
      </c>
      <c r="P13" s="124">
        <v>89</v>
      </c>
      <c r="Q13" s="124">
        <v>48381001</v>
      </c>
      <c r="R13" s="47">
        <f t="shared" si="5"/>
        <v>4961</v>
      </c>
      <c r="S13" s="48">
        <f t="shared" si="6"/>
        <v>119.06399999999999</v>
      </c>
      <c r="T13" s="48">
        <f t="shared" si="7"/>
        <v>4.9610000000000003</v>
      </c>
      <c r="U13" s="125">
        <v>8.4</v>
      </c>
      <c r="V13" s="125">
        <f t="shared" si="0"/>
        <v>8.4</v>
      </c>
      <c r="W13" s="126" t="s">
        <v>125</v>
      </c>
      <c r="X13" s="128">
        <v>0</v>
      </c>
      <c r="Y13" s="128">
        <v>0</v>
      </c>
      <c r="Z13" s="128">
        <v>1077</v>
      </c>
      <c r="AA13" s="128">
        <v>0</v>
      </c>
      <c r="AB13" s="128">
        <v>1087</v>
      </c>
      <c r="AC13" s="49" t="s">
        <v>90</v>
      </c>
      <c r="AD13" s="49" t="s">
        <v>90</v>
      </c>
      <c r="AE13" s="49" t="s">
        <v>90</v>
      </c>
      <c r="AF13" s="127" t="s">
        <v>90</v>
      </c>
      <c r="AG13" s="127">
        <v>39650823</v>
      </c>
      <c r="AH13" s="50">
        <f>IF(ISBLANK(AG13),"-",AG13-AG12)</f>
        <v>907</v>
      </c>
      <c r="AI13" s="51">
        <f t="shared" si="8"/>
        <v>182.82604313646442</v>
      </c>
      <c r="AJ13" s="108">
        <v>0</v>
      </c>
      <c r="AK13" s="108">
        <v>0</v>
      </c>
      <c r="AL13" s="108">
        <v>1</v>
      </c>
      <c r="AM13" s="108">
        <v>0</v>
      </c>
      <c r="AN13" s="108">
        <v>1</v>
      </c>
      <c r="AO13" s="108">
        <v>0.45</v>
      </c>
      <c r="AP13" s="128">
        <v>8995100</v>
      </c>
      <c r="AQ13" s="128">
        <f t="shared" si="1"/>
        <v>1948</v>
      </c>
      <c r="AR13" s="52"/>
      <c r="AS13" s="53" t="s">
        <v>113</v>
      </c>
      <c r="AV13" s="40" t="s">
        <v>94</v>
      </c>
      <c r="AW13" s="40" t="s">
        <v>95</v>
      </c>
      <c r="AY13" s="84" t="s">
        <v>129</v>
      </c>
    </row>
    <row r="14" spans="2:51" x14ac:dyDescent="0.25">
      <c r="B14" s="41">
        <v>2.125</v>
      </c>
      <c r="C14" s="41">
        <v>0.16666666666666699</v>
      </c>
      <c r="D14" s="123">
        <v>18</v>
      </c>
      <c r="E14" s="42">
        <f t="shared" si="2"/>
        <v>12.67605633802817</v>
      </c>
      <c r="F14" s="110">
        <v>66</v>
      </c>
      <c r="G14" s="42">
        <f t="shared" si="3"/>
        <v>46.478873239436624</v>
      </c>
      <c r="H14" s="43" t="s">
        <v>88</v>
      </c>
      <c r="I14" s="43">
        <f t="shared" si="4"/>
        <v>41.549295774647888</v>
      </c>
      <c r="J14" s="44">
        <f>(F14-5)/1.42</f>
        <v>42.95774647887324</v>
      </c>
      <c r="K14" s="43">
        <f>J14+(6/1.42)</f>
        <v>47.183098591549296</v>
      </c>
      <c r="L14" s="45">
        <v>14</v>
      </c>
      <c r="M14" s="46" t="s">
        <v>89</v>
      </c>
      <c r="N14" s="46">
        <v>12.8</v>
      </c>
      <c r="O14" s="124">
        <v>90</v>
      </c>
      <c r="P14" s="124">
        <v>86</v>
      </c>
      <c r="Q14" s="124">
        <v>48383368</v>
      </c>
      <c r="R14" s="47">
        <f t="shared" si="5"/>
        <v>2367</v>
      </c>
      <c r="S14" s="48">
        <f t="shared" si="6"/>
        <v>56.808</v>
      </c>
      <c r="T14" s="48">
        <f t="shared" si="7"/>
        <v>2.367</v>
      </c>
      <c r="U14" s="125">
        <v>9.5</v>
      </c>
      <c r="V14" s="125">
        <f t="shared" si="0"/>
        <v>9.5</v>
      </c>
      <c r="W14" s="126" t="s">
        <v>125</v>
      </c>
      <c r="X14" s="128">
        <v>0</v>
      </c>
      <c r="Y14" s="128">
        <v>0</v>
      </c>
      <c r="Z14" s="128">
        <v>1007</v>
      </c>
      <c r="AA14" s="128">
        <v>0</v>
      </c>
      <c r="AB14" s="128">
        <v>1006</v>
      </c>
      <c r="AC14" s="49" t="s">
        <v>90</v>
      </c>
      <c r="AD14" s="49" t="s">
        <v>90</v>
      </c>
      <c r="AE14" s="49" t="s">
        <v>90</v>
      </c>
      <c r="AF14" s="127" t="s">
        <v>90</v>
      </c>
      <c r="AG14" s="127">
        <v>39651236</v>
      </c>
      <c r="AH14" s="50">
        <f t="shared" ref="AH14:AH34" si="9">IF(ISBLANK(AG14),"-",AG14-AG13)</f>
        <v>413</v>
      </c>
      <c r="AI14" s="51">
        <f t="shared" si="8"/>
        <v>174.48246725813266</v>
      </c>
      <c r="AJ14" s="108">
        <v>0</v>
      </c>
      <c r="AK14" s="108">
        <v>0</v>
      </c>
      <c r="AL14" s="108">
        <v>1</v>
      </c>
      <c r="AM14" s="108">
        <v>0</v>
      </c>
      <c r="AN14" s="108">
        <v>1</v>
      </c>
      <c r="AO14" s="108">
        <v>0.45</v>
      </c>
      <c r="AP14" s="128">
        <v>8995433</v>
      </c>
      <c r="AQ14" s="128">
        <f t="shared" si="1"/>
        <v>333</v>
      </c>
      <c r="AR14" s="52"/>
      <c r="AS14" s="53" t="s">
        <v>113</v>
      </c>
      <c r="AT14" s="55"/>
      <c r="AV14" s="40" t="s">
        <v>96</v>
      </c>
      <c r="AW14" s="40" t="s">
        <v>97</v>
      </c>
    </row>
    <row r="15" spans="2:51" x14ac:dyDescent="0.25">
      <c r="B15" s="41">
        <v>2.1666666666666701</v>
      </c>
      <c r="C15" s="41">
        <v>0.20833333333333301</v>
      </c>
      <c r="D15" s="123">
        <v>14</v>
      </c>
      <c r="E15" s="42">
        <f t="shared" si="2"/>
        <v>9.8591549295774659</v>
      </c>
      <c r="F15" s="110">
        <v>66</v>
      </c>
      <c r="G15" s="42">
        <f t="shared" si="3"/>
        <v>46.478873239436624</v>
      </c>
      <c r="H15" s="43" t="s">
        <v>88</v>
      </c>
      <c r="I15" s="43">
        <f t="shared" si="4"/>
        <v>41.549295774647888</v>
      </c>
      <c r="J15" s="44">
        <f>(F15-5)/1.42</f>
        <v>42.95774647887324</v>
      </c>
      <c r="K15" s="43">
        <f>J15+(6/1.42)</f>
        <v>47.183098591549296</v>
      </c>
      <c r="L15" s="45">
        <v>18</v>
      </c>
      <c r="M15" s="46" t="s">
        <v>89</v>
      </c>
      <c r="N15" s="46">
        <v>13.1</v>
      </c>
      <c r="O15" s="124">
        <v>109</v>
      </c>
      <c r="P15" s="124">
        <v>103</v>
      </c>
      <c r="Q15" s="124">
        <v>48387479</v>
      </c>
      <c r="R15" s="47">
        <f t="shared" si="5"/>
        <v>4111</v>
      </c>
      <c r="S15" s="48">
        <f t="shared" si="6"/>
        <v>98.664000000000001</v>
      </c>
      <c r="T15" s="48">
        <f t="shared" si="7"/>
        <v>4.1109999999999998</v>
      </c>
      <c r="U15" s="125">
        <v>9.5</v>
      </c>
      <c r="V15" s="125">
        <f t="shared" si="0"/>
        <v>9.5</v>
      </c>
      <c r="W15" s="126" t="s">
        <v>125</v>
      </c>
      <c r="X15" s="128">
        <v>0</v>
      </c>
      <c r="Y15" s="128">
        <v>0</v>
      </c>
      <c r="Z15" s="128">
        <v>1078</v>
      </c>
      <c r="AA15" s="128">
        <v>0</v>
      </c>
      <c r="AB15" s="128">
        <v>1187</v>
      </c>
      <c r="AC15" s="49" t="s">
        <v>90</v>
      </c>
      <c r="AD15" s="49" t="s">
        <v>90</v>
      </c>
      <c r="AE15" s="49" t="s">
        <v>90</v>
      </c>
      <c r="AF15" s="127" t="s">
        <v>90</v>
      </c>
      <c r="AG15" s="127">
        <v>39651928</v>
      </c>
      <c r="AH15" s="50">
        <f t="shared" si="9"/>
        <v>692</v>
      </c>
      <c r="AI15" s="51">
        <f t="shared" si="8"/>
        <v>168.32887375334468</v>
      </c>
      <c r="AJ15" s="108">
        <v>0</v>
      </c>
      <c r="AK15" s="108">
        <v>0</v>
      </c>
      <c r="AL15" s="108">
        <v>1</v>
      </c>
      <c r="AM15" s="108">
        <v>0</v>
      </c>
      <c r="AN15" s="108">
        <v>1</v>
      </c>
      <c r="AO15" s="108">
        <v>0</v>
      </c>
      <c r="AP15" s="128">
        <v>8995433</v>
      </c>
      <c r="AQ15" s="128">
        <f t="shared" si="1"/>
        <v>0</v>
      </c>
      <c r="AR15" s="52"/>
      <c r="AS15" s="53" t="s">
        <v>113</v>
      </c>
      <c r="AV15" s="40" t="s">
        <v>98</v>
      </c>
      <c r="AW15" s="40" t="s">
        <v>99</v>
      </c>
      <c r="AY15" s="107"/>
    </row>
    <row r="16" spans="2:51" x14ac:dyDescent="0.25">
      <c r="B16" s="41">
        <v>2.2083333333333299</v>
      </c>
      <c r="C16" s="41">
        <v>0.25</v>
      </c>
      <c r="D16" s="123">
        <v>12</v>
      </c>
      <c r="E16" s="42">
        <f t="shared" si="2"/>
        <v>8.4507042253521139</v>
      </c>
      <c r="F16" s="110">
        <v>75</v>
      </c>
      <c r="G16" s="42">
        <f t="shared" si="3"/>
        <v>52.816901408450704</v>
      </c>
      <c r="H16" s="43" t="s">
        <v>88</v>
      </c>
      <c r="I16" s="43">
        <f t="shared" si="4"/>
        <v>51.408450704225352</v>
      </c>
      <c r="J16" s="44">
        <f t="shared" ref="J16:J25" si="10">F16/1.42</f>
        <v>52.816901408450704</v>
      </c>
      <c r="K16" s="43">
        <f>J16+1.42</f>
        <v>54.236901408450706</v>
      </c>
      <c r="L16" s="45">
        <v>19</v>
      </c>
      <c r="M16" s="46" t="s">
        <v>100</v>
      </c>
      <c r="N16" s="46">
        <v>13.1</v>
      </c>
      <c r="O16" s="124">
        <v>122</v>
      </c>
      <c r="P16" s="124">
        <v>118</v>
      </c>
      <c r="Q16" s="124">
        <v>48392156</v>
      </c>
      <c r="R16" s="47">
        <f t="shared" si="5"/>
        <v>4677</v>
      </c>
      <c r="S16" s="48">
        <f t="shared" si="6"/>
        <v>112.248</v>
      </c>
      <c r="T16" s="48">
        <f t="shared" si="7"/>
        <v>4.6769999999999996</v>
      </c>
      <c r="U16" s="125">
        <v>9.5</v>
      </c>
      <c r="V16" s="125">
        <f t="shared" si="0"/>
        <v>9.5</v>
      </c>
      <c r="W16" s="126" t="s">
        <v>125</v>
      </c>
      <c r="X16" s="128">
        <v>0</v>
      </c>
      <c r="Y16" s="128">
        <v>0</v>
      </c>
      <c r="Z16" s="128">
        <v>1188</v>
      </c>
      <c r="AA16" s="128">
        <v>0</v>
      </c>
      <c r="AB16" s="128">
        <v>1187</v>
      </c>
      <c r="AC16" s="49" t="s">
        <v>90</v>
      </c>
      <c r="AD16" s="49" t="s">
        <v>90</v>
      </c>
      <c r="AE16" s="49" t="s">
        <v>90</v>
      </c>
      <c r="AF16" s="127" t="s">
        <v>90</v>
      </c>
      <c r="AG16" s="127">
        <v>39652800</v>
      </c>
      <c r="AH16" s="50">
        <f t="shared" si="9"/>
        <v>872</v>
      </c>
      <c r="AI16" s="51">
        <f t="shared" si="8"/>
        <v>186.44430190292925</v>
      </c>
      <c r="AJ16" s="108">
        <v>0</v>
      </c>
      <c r="AK16" s="108">
        <v>0</v>
      </c>
      <c r="AL16" s="108">
        <v>1</v>
      </c>
      <c r="AM16" s="108">
        <v>0</v>
      </c>
      <c r="AN16" s="108">
        <v>1</v>
      </c>
      <c r="AO16" s="108">
        <v>0</v>
      </c>
      <c r="AP16" s="128">
        <v>8995433</v>
      </c>
      <c r="AQ16" s="128">
        <f t="shared" si="1"/>
        <v>0</v>
      </c>
      <c r="AR16" s="54">
        <v>1.28</v>
      </c>
      <c r="AS16" s="53" t="s">
        <v>101</v>
      </c>
      <c r="AV16" s="40" t="s">
        <v>102</v>
      </c>
      <c r="AW16" s="40" t="s">
        <v>103</v>
      </c>
      <c r="AY16" s="107"/>
    </row>
    <row r="17" spans="1:51" x14ac:dyDescent="0.25">
      <c r="B17" s="41">
        <v>2.25</v>
      </c>
      <c r="C17" s="41">
        <v>0.29166666666666702</v>
      </c>
      <c r="D17" s="123">
        <v>9</v>
      </c>
      <c r="E17" s="42">
        <f t="shared" si="2"/>
        <v>6.3380281690140849</v>
      </c>
      <c r="F17" s="110">
        <v>83</v>
      </c>
      <c r="G17" s="42">
        <f t="shared" si="3"/>
        <v>58.450704225352112</v>
      </c>
      <c r="H17" s="43" t="s">
        <v>88</v>
      </c>
      <c r="I17" s="43">
        <f t="shared" si="4"/>
        <v>57.04225352112676</v>
      </c>
      <c r="J17" s="44">
        <f t="shared" si="10"/>
        <v>58.450704225352112</v>
      </c>
      <c r="K17" s="43">
        <f t="shared" ref="K17:K22" si="11">J17+1.42</f>
        <v>59.870704225352114</v>
      </c>
      <c r="L17" s="45">
        <v>19</v>
      </c>
      <c r="M17" s="46" t="s">
        <v>100</v>
      </c>
      <c r="N17" s="46">
        <v>16.7</v>
      </c>
      <c r="O17" s="124">
        <v>131</v>
      </c>
      <c r="P17" s="124">
        <v>150</v>
      </c>
      <c r="Q17" s="124">
        <v>48398484</v>
      </c>
      <c r="R17" s="47">
        <f t="shared" si="5"/>
        <v>6328</v>
      </c>
      <c r="S17" s="48">
        <f t="shared" si="6"/>
        <v>151.87200000000001</v>
      </c>
      <c r="T17" s="48">
        <f t="shared" si="7"/>
        <v>6.3280000000000003</v>
      </c>
      <c r="U17" s="125">
        <v>8.9</v>
      </c>
      <c r="V17" s="125">
        <f t="shared" si="0"/>
        <v>8.9</v>
      </c>
      <c r="W17" s="126" t="s">
        <v>133</v>
      </c>
      <c r="X17" s="128">
        <v>0</v>
      </c>
      <c r="Y17" s="128">
        <v>1107</v>
      </c>
      <c r="Z17" s="128">
        <v>1188</v>
      </c>
      <c r="AA17" s="128">
        <v>1185</v>
      </c>
      <c r="AB17" s="128">
        <v>1186</v>
      </c>
      <c r="AC17" s="49" t="s">
        <v>90</v>
      </c>
      <c r="AD17" s="49" t="s">
        <v>90</v>
      </c>
      <c r="AE17" s="49" t="s">
        <v>90</v>
      </c>
      <c r="AF17" s="127" t="s">
        <v>90</v>
      </c>
      <c r="AG17" s="127">
        <v>39654212</v>
      </c>
      <c r="AH17" s="50">
        <f t="shared" si="9"/>
        <v>1412</v>
      </c>
      <c r="AI17" s="51">
        <f t="shared" si="8"/>
        <v>223.13527180783817</v>
      </c>
      <c r="AJ17" s="108">
        <v>0</v>
      </c>
      <c r="AK17" s="108">
        <v>1</v>
      </c>
      <c r="AL17" s="108">
        <v>1</v>
      </c>
      <c r="AM17" s="108">
        <v>1</v>
      </c>
      <c r="AN17" s="108">
        <v>1</v>
      </c>
      <c r="AO17" s="108">
        <v>0</v>
      </c>
      <c r="AP17" s="128">
        <v>8995433</v>
      </c>
      <c r="AQ17" s="128">
        <f t="shared" si="1"/>
        <v>0</v>
      </c>
      <c r="AR17" s="52"/>
      <c r="AS17" s="53" t="s">
        <v>101</v>
      </c>
      <c r="AT17" s="55"/>
      <c r="AV17" s="40" t="s">
        <v>104</v>
      </c>
      <c r="AW17" s="40" t="s">
        <v>105</v>
      </c>
      <c r="AY17" s="111"/>
    </row>
    <row r="18" spans="1:51" x14ac:dyDescent="0.25">
      <c r="B18" s="41">
        <v>2.2916666666666701</v>
      </c>
      <c r="C18" s="41">
        <v>0.33333333333333298</v>
      </c>
      <c r="D18" s="123">
        <v>8</v>
      </c>
      <c r="E18" s="42">
        <f t="shared" si="2"/>
        <v>5.6338028169014089</v>
      </c>
      <c r="F18" s="110">
        <v>83</v>
      </c>
      <c r="G18" s="42">
        <f t="shared" si="3"/>
        <v>58.450704225352112</v>
      </c>
      <c r="H18" s="43" t="s">
        <v>88</v>
      </c>
      <c r="I18" s="43">
        <f t="shared" si="4"/>
        <v>57.04225352112676</v>
      </c>
      <c r="J18" s="44">
        <f t="shared" si="10"/>
        <v>58.450704225352112</v>
      </c>
      <c r="K18" s="43">
        <f t="shared" si="11"/>
        <v>59.870704225352114</v>
      </c>
      <c r="L18" s="45">
        <v>19</v>
      </c>
      <c r="M18" s="46" t="s">
        <v>100</v>
      </c>
      <c r="N18" s="46">
        <v>17.3</v>
      </c>
      <c r="O18" s="124">
        <v>131</v>
      </c>
      <c r="P18" s="124">
        <v>147</v>
      </c>
      <c r="Q18" s="124">
        <v>48404739</v>
      </c>
      <c r="R18" s="47">
        <f t="shared" si="5"/>
        <v>6255</v>
      </c>
      <c r="S18" s="48">
        <f t="shared" si="6"/>
        <v>150.12</v>
      </c>
      <c r="T18" s="48">
        <f t="shared" si="7"/>
        <v>6.2549999999999999</v>
      </c>
      <c r="U18" s="125">
        <v>8</v>
      </c>
      <c r="V18" s="125">
        <f t="shared" si="0"/>
        <v>8</v>
      </c>
      <c r="W18" s="126" t="s">
        <v>133</v>
      </c>
      <c r="X18" s="128">
        <v>0</v>
      </c>
      <c r="Y18" s="128">
        <v>1108</v>
      </c>
      <c r="Z18" s="128">
        <v>1188</v>
      </c>
      <c r="AA18" s="128">
        <v>1185</v>
      </c>
      <c r="AB18" s="128">
        <v>1186</v>
      </c>
      <c r="AC18" s="49" t="s">
        <v>90</v>
      </c>
      <c r="AD18" s="49" t="s">
        <v>90</v>
      </c>
      <c r="AE18" s="49" t="s">
        <v>90</v>
      </c>
      <c r="AF18" s="127" t="s">
        <v>90</v>
      </c>
      <c r="AG18" s="127">
        <v>39655620</v>
      </c>
      <c r="AH18" s="50">
        <f t="shared" si="9"/>
        <v>1408</v>
      </c>
      <c r="AI18" s="51">
        <f t="shared" si="8"/>
        <v>225.09992006394884</v>
      </c>
      <c r="AJ18" s="108">
        <v>0</v>
      </c>
      <c r="AK18" s="108">
        <v>1</v>
      </c>
      <c r="AL18" s="108">
        <v>1</v>
      </c>
      <c r="AM18" s="108">
        <v>1</v>
      </c>
      <c r="AN18" s="108">
        <v>1</v>
      </c>
      <c r="AO18" s="108">
        <v>0</v>
      </c>
      <c r="AP18" s="128">
        <v>8995433</v>
      </c>
      <c r="AQ18" s="128">
        <f t="shared" si="1"/>
        <v>0</v>
      </c>
      <c r="AR18" s="52"/>
      <c r="AS18" s="53" t="s">
        <v>101</v>
      </c>
      <c r="AV18" s="40" t="s">
        <v>106</v>
      </c>
      <c r="AW18" s="40" t="s">
        <v>107</v>
      </c>
      <c r="AY18" s="111"/>
    </row>
    <row r="19" spans="1:51" x14ac:dyDescent="0.25">
      <c r="B19" s="41">
        <v>2.3333333333333299</v>
      </c>
      <c r="C19" s="41">
        <v>0.375</v>
      </c>
      <c r="D19" s="123">
        <v>6</v>
      </c>
      <c r="E19" s="42">
        <f t="shared" si="2"/>
        <v>4.2253521126760569</v>
      </c>
      <c r="F19" s="110">
        <v>83</v>
      </c>
      <c r="G19" s="42">
        <f t="shared" si="3"/>
        <v>58.450704225352112</v>
      </c>
      <c r="H19" s="43" t="s">
        <v>88</v>
      </c>
      <c r="I19" s="43">
        <f t="shared" si="4"/>
        <v>57.04225352112676</v>
      </c>
      <c r="J19" s="44">
        <f t="shared" si="10"/>
        <v>58.450704225352112</v>
      </c>
      <c r="K19" s="43">
        <f t="shared" si="11"/>
        <v>59.870704225352114</v>
      </c>
      <c r="L19" s="45">
        <v>19</v>
      </c>
      <c r="M19" s="46" t="s">
        <v>100</v>
      </c>
      <c r="N19" s="46">
        <v>18.399999999999999</v>
      </c>
      <c r="O19" s="124">
        <v>128</v>
      </c>
      <c r="P19" s="124">
        <v>149</v>
      </c>
      <c r="Q19" s="124">
        <v>48410952</v>
      </c>
      <c r="R19" s="47">
        <f t="shared" si="5"/>
        <v>6213</v>
      </c>
      <c r="S19" s="48">
        <f t="shared" si="6"/>
        <v>149.11199999999999</v>
      </c>
      <c r="T19" s="48">
        <f t="shared" si="7"/>
        <v>6.2130000000000001</v>
      </c>
      <c r="U19" s="125">
        <v>7.2</v>
      </c>
      <c r="V19" s="125">
        <f t="shared" si="0"/>
        <v>7.2</v>
      </c>
      <c r="W19" s="126" t="s">
        <v>133</v>
      </c>
      <c r="X19" s="128">
        <v>0</v>
      </c>
      <c r="Y19" s="128">
        <v>1108</v>
      </c>
      <c r="Z19" s="128">
        <v>1188</v>
      </c>
      <c r="AA19" s="128">
        <v>1185</v>
      </c>
      <c r="AB19" s="128">
        <v>1186</v>
      </c>
      <c r="AC19" s="49" t="s">
        <v>90</v>
      </c>
      <c r="AD19" s="49" t="s">
        <v>90</v>
      </c>
      <c r="AE19" s="49" t="s">
        <v>90</v>
      </c>
      <c r="AF19" s="127" t="s">
        <v>90</v>
      </c>
      <c r="AG19" s="127">
        <v>39657028</v>
      </c>
      <c r="AH19" s="50">
        <f t="shared" si="9"/>
        <v>1408</v>
      </c>
      <c r="AI19" s="51">
        <f t="shared" si="8"/>
        <v>226.62159987123772</v>
      </c>
      <c r="AJ19" s="108">
        <v>0</v>
      </c>
      <c r="AK19" s="108">
        <v>1</v>
      </c>
      <c r="AL19" s="108">
        <v>1</v>
      </c>
      <c r="AM19" s="108">
        <v>1</v>
      </c>
      <c r="AN19" s="108">
        <v>1</v>
      </c>
      <c r="AO19" s="108">
        <v>0</v>
      </c>
      <c r="AP19" s="128">
        <v>8995433</v>
      </c>
      <c r="AQ19" s="128">
        <f t="shared" si="1"/>
        <v>0</v>
      </c>
      <c r="AR19" s="52"/>
      <c r="AS19" s="53" t="s">
        <v>101</v>
      </c>
      <c r="AV19" s="40" t="s">
        <v>108</v>
      </c>
      <c r="AW19" s="40" t="s">
        <v>109</v>
      </c>
      <c r="AY19" s="111"/>
    </row>
    <row r="20" spans="1:51" x14ac:dyDescent="0.25">
      <c r="B20" s="41">
        <v>2.375</v>
      </c>
      <c r="C20" s="41">
        <v>0.41666666666666669</v>
      </c>
      <c r="D20" s="123">
        <v>7</v>
      </c>
      <c r="E20" s="42">
        <f t="shared" si="2"/>
        <v>4.9295774647887329</v>
      </c>
      <c r="F20" s="110">
        <v>80</v>
      </c>
      <c r="G20" s="42">
        <f t="shared" si="3"/>
        <v>56.338028169014088</v>
      </c>
      <c r="H20" s="43" t="s">
        <v>88</v>
      </c>
      <c r="I20" s="43">
        <f t="shared" si="4"/>
        <v>54.929577464788736</v>
      </c>
      <c r="J20" s="44">
        <f t="shared" si="10"/>
        <v>56.338028169014088</v>
      </c>
      <c r="K20" s="43">
        <f t="shared" si="11"/>
        <v>57.758028169014089</v>
      </c>
      <c r="L20" s="45">
        <v>19</v>
      </c>
      <c r="M20" s="46" t="s">
        <v>100</v>
      </c>
      <c r="N20" s="46">
        <v>17.7</v>
      </c>
      <c r="O20" s="124">
        <v>127</v>
      </c>
      <c r="P20" s="124">
        <v>145</v>
      </c>
      <c r="Q20" s="124">
        <v>48417124</v>
      </c>
      <c r="R20" s="47">
        <f t="shared" si="5"/>
        <v>6172</v>
      </c>
      <c r="S20" s="48">
        <f t="shared" si="6"/>
        <v>148.12799999999999</v>
      </c>
      <c r="T20" s="48">
        <f t="shared" si="7"/>
        <v>6.1719999999999997</v>
      </c>
      <c r="U20" s="125">
        <v>6.2</v>
      </c>
      <c r="V20" s="125">
        <v>6.2</v>
      </c>
      <c r="W20" s="126" t="s">
        <v>133</v>
      </c>
      <c r="X20" s="128">
        <v>0</v>
      </c>
      <c r="Y20" s="280">
        <v>1188</v>
      </c>
      <c r="Z20" s="128">
        <v>1188</v>
      </c>
      <c r="AA20" s="128">
        <v>1185</v>
      </c>
      <c r="AB20" s="128">
        <v>1186</v>
      </c>
      <c r="AC20" s="49" t="s">
        <v>90</v>
      </c>
      <c r="AD20" s="49" t="s">
        <v>90</v>
      </c>
      <c r="AE20" s="49" t="s">
        <v>90</v>
      </c>
      <c r="AF20" s="127" t="s">
        <v>90</v>
      </c>
      <c r="AG20" s="127">
        <v>39658452</v>
      </c>
      <c r="AH20" s="50">
        <f t="shared" si="9"/>
        <v>1424</v>
      </c>
      <c r="AI20" s="51">
        <f t="shared" si="8"/>
        <v>230.71937783538561</v>
      </c>
      <c r="AJ20" s="108">
        <v>0</v>
      </c>
      <c r="AK20" s="108">
        <v>1</v>
      </c>
      <c r="AL20" s="108">
        <v>1</v>
      </c>
      <c r="AM20" s="108">
        <v>1</v>
      </c>
      <c r="AN20" s="108">
        <v>1</v>
      </c>
      <c r="AO20" s="108">
        <v>0</v>
      </c>
      <c r="AP20" s="128">
        <v>8995433</v>
      </c>
      <c r="AQ20" s="128">
        <f t="shared" si="1"/>
        <v>0</v>
      </c>
      <c r="AR20" s="54">
        <v>1.42</v>
      </c>
      <c r="AS20" s="53" t="s">
        <v>101</v>
      </c>
      <c r="AY20" s="111"/>
    </row>
    <row r="21" spans="1:51" x14ac:dyDescent="0.25">
      <c r="B21" s="41">
        <v>2.4166666666666701</v>
      </c>
      <c r="C21" s="41">
        <v>0.45833333333333298</v>
      </c>
      <c r="D21" s="123">
        <v>7</v>
      </c>
      <c r="E21" s="42">
        <f t="shared" si="2"/>
        <v>4.9295774647887329</v>
      </c>
      <c r="F21" s="110">
        <v>80</v>
      </c>
      <c r="G21" s="42">
        <f t="shared" si="3"/>
        <v>56.338028169014088</v>
      </c>
      <c r="H21" s="43" t="s">
        <v>88</v>
      </c>
      <c r="I21" s="43">
        <f t="shared" si="4"/>
        <v>54.929577464788736</v>
      </c>
      <c r="J21" s="44">
        <f t="shared" si="10"/>
        <v>56.338028169014088</v>
      </c>
      <c r="K21" s="43">
        <f t="shared" si="11"/>
        <v>57.758028169014089</v>
      </c>
      <c r="L21" s="45">
        <v>19</v>
      </c>
      <c r="M21" s="46" t="s">
        <v>100</v>
      </c>
      <c r="N21" s="46">
        <v>17.7</v>
      </c>
      <c r="O21" s="124">
        <v>128</v>
      </c>
      <c r="P21" s="124">
        <v>140</v>
      </c>
      <c r="Q21" s="124">
        <v>48423179</v>
      </c>
      <c r="R21" s="47">
        <f t="shared" si="5"/>
        <v>6055</v>
      </c>
      <c r="S21" s="48">
        <f t="shared" si="6"/>
        <v>145.32</v>
      </c>
      <c r="T21" s="48">
        <f t="shared" si="7"/>
        <v>6.0549999999999997</v>
      </c>
      <c r="U21" s="125">
        <v>5.3</v>
      </c>
      <c r="V21" s="125">
        <v>5.3</v>
      </c>
      <c r="W21" s="126" t="s">
        <v>133</v>
      </c>
      <c r="X21" s="128">
        <v>0</v>
      </c>
      <c r="Y21" s="128">
        <v>1188</v>
      </c>
      <c r="Z21" s="128">
        <v>1188</v>
      </c>
      <c r="AA21" s="128">
        <v>1185</v>
      </c>
      <c r="AB21" s="128">
        <v>1186</v>
      </c>
      <c r="AC21" s="49" t="s">
        <v>90</v>
      </c>
      <c r="AD21" s="49" t="s">
        <v>90</v>
      </c>
      <c r="AE21" s="49" t="s">
        <v>90</v>
      </c>
      <c r="AF21" s="127" t="s">
        <v>90</v>
      </c>
      <c r="AG21" s="127">
        <v>39659852</v>
      </c>
      <c r="AH21" s="50">
        <f t="shared" si="9"/>
        <v>1400</v>
      </c>
      <c r="AI21" s="51">
        <f t="shared" si="8"/>
        <v>231.21387283236996</v>
      </c>
      <c r="AJ21" s="108">
        <v>0</v>
      </c>
      <c r="AK21" s="108">
        <v>1</v>
      </c>
      <c r="AL21" s="108">
        <v>1</v>
      </c>
      <c r="AM21" s="108">
        <v>1</v>
      </c>
      <c r="AN21" s="108">
        <v>1</v>
      </c>
      <c r="AO21" s="108">
        <v>0</v>
      </c>
      <c r="AP21" s="128">
        <v>8995433</v>
      </c>
      <c r="AQ21" s="128">
        <f t="shared" si="1"/>
        <v>0</v>
      </c>
      <c r="AR21" s="52"/>
      <c r="AS21" s="53" t="s">
        <v>101</v>
      </c>
      <c r="AY21" s="111"/>
    </row>
    <row r="22" spans="1:51" x14ac:dyDescent="0.25">
      <c r="B22" s="41">
        <v>2.4583333333333299</v>
      </c>
      <c r="C22" s="41">
        <v>0.5</v>
      </c>
      <c r="D22" s="123">
        <v>8</v>
      </c>
      <c r="E22" s="42">
        <f t="shared" si="2"/>
        <v>5.6338028169014089</v>
      </c>
      <c r="F22" s="110">
        <v>81</v>
      </c>
      <c r="G22" s="42">
        <f t="shared" si="3"/>
        <v>57.04225352112676</v>
      </c>
      <c r="H22" s="43" t="s">
        <v>88</v>
      </c>
      <c r="I22" s="43">
        <f t="shared" si="4"/>
        <v>55.633802816901408</v>
      </c>
      <c r="J22" s="44">
        <f t="shared" si="10"/>
        <v>57.04225352112676</v>
      </c>
      <c r="K22" s="43">
        <f t="shared" si="11"/>
        <v>58.462253521126762</v>
      </c>
      <c r="L22" s="45">
        <v>19</v>
      </c>
      <c r="M22" s="46" t="s">
        <v>100</v>
      </c>
      <c r="N22" s="46">
        <v>17.3</v>
      </c>
      <c r="O22" s="124">
        <v>131</v>
      </c>
      <c r="P22" s="124">
        <v>138</v>
      </c>
      <c r="Q22" s="124">
        <v>48429146</v>
      </c>
      <c r="R22" s="47">
        <f t="shared" si="5"/>
        <v>5967</v>
      </c>
      <c r="S22" s="48">
        <f t="shared" si="6"/>
        <v>143.208</v>
      </c>
      <c r="T22" s="48">
        <f t="shared" si="7"/>
        <v>5.9669999999999996</v>
      </c>
      <c r="U22" s="125">
        <v>4.7</v>
      </c>
      <c r="V22" s="125">
        <f t="shared" si="0"/>
        <v>4.7</v>
      </c>
      <c r="W22" s="126" t="s">
        <v>133</v>
      </c>
      <c r="X22" s="128">
        <v>0</v>
      </c>
      <c r="Y22" s="128">
        <v>1056</v>
      </c>
      <c r="Z22" s="128">
        <v>1188</v>
      </c>
      <c r="AA22" s="128">
        <v>1185</v>
      </c>
      <c r="AB22" s="128">
        <v>1186</v>
      </c>
      <c r="AC22" s="49" t="s">
        <v>90</v>
      </c>
      <c r="AD22" s="49" t="s">
        <v>90</v>
      </c>
      <c r="AE22" s="49" t="s">
        <v>90</v>
      </c>
      <c r="AF22" s="127" t="s">
        <v>90</v>
      </c>
      <c r="AG22" s="127">
        <v>39661228</v>
      </c>
      <c r="AH22" s="50">
        <f t="shared" si="9"/>
        <v>1376</v>
      </c>
      <c r="AI22" s="51">
        <f t="shared" si="8"/>
        <v>230.60164236634827</v>
      </c>
      <c r="AJ22" s="108">
        <v>0</v>
      </c>
      <c r="AK22" s="108">
        <v>1</v>
      </c>
      <c r="AL22" s="108">
        <v>1</v>
      </c>
      <c r="AM22" s="108">
        <v>1</v>
      </c>
      <c r="AN22" s="108">
        <v>1</v>
      </c>
      <c r="AO22" s="108">
        <v>0</v>
      </c>
      <c r="AP22" s="128">
        <v>8995433</v>
      </c>
      <c r="AQ22" s="128">
        <f t="shared" si="1"/>
        <v>0</v>
      </c>
      <c r="AR22" s="52"/>
      <c r="AS22" s="53" t="s">
        <v>101</v>
      </c>
      <c r="AV22" s="56" t="s">
        <v>110</v>
      </c>
      <c r="AY22" s="111"/>
    </row>
    <row r="23" spans="1:51" x14ac:dyDescent="0.25">
      <c r="A23" s="107" t="s">
        <v>128</v>
      </c>
      <c r="B23" s="41">
        <v>2.5</v>
      </c>
      <c r="C23" s="41">
        <v>0.54166666666666696</v>
      </c>
      <c r="D23" s="123">
        <v>7</v>
      </c>
      <c r="E23" s="42">
        <v>8</v>
      </c>
      <c r="F23" s="110">
        <v>81</v>
      </c>
      <c r="G23" s="42">
        <f t="shared" si="3"/>
        <v>57.04225352112676</v>
      </c>
      <c r="H23" s="43" t="s">
        <v>88</v>
      </c>
      <c r="I23" s="43">
        <f t="shared" si="4"/>
        <v>55.633802816901408</v>
      </c>
      <c r="J23" s="44">
        <f t="shared" si="10"/>
        <v>57.04225352112676</v>
      </c>
      <c r="K23" s="43">
        <f>J23+(6/1.42)</f>
        <v>61.267605633802816</v>
      </c>
      <c r="L23" s="45">
        <v>19</v>
      </c>
      <c r="M23" s="46" t="s">
        <v>100</v>
      </c>
      <c r="N23" s="46">
        <v>17.5</v>
      </c>
      <c r="O23" s="124">
        <v>131</v>
      </c>
      <c r="P23" s="124">
        <v>132</v>
      </c>
      <c r="Q23" s="124">
        <v>48434877</v>
      </c>
      <c r="R23" s="47">
        <f t="shared" si="5"/>
        <v>5731</v>
      </c>
      <c r="S23" s="48">
        <f t="shared" si="6"/>
        <v>137.54400000000001</v>
      </c>
      <c r="T23" s="48">
        <f t="shared" si="7"/>
        <v>5.7309999999999999</v>
      </c>
      <c r="U23" s="125">
        <v>4.3</v>
      </c>
      <c r="V23" s="125">
        <f t="shared" si="0"/>
        <v>4.3</v>
      </c>
      <c r="W23" s="126" t="s">
        <v>133</v>
      </c>
      <c r="X23" s="128">
        <v>0</v>
      </c>
      <c r="Y23" s="128">
        <v>1024</v>
      </c>
      <c r="Z23" s="128">
        <v>1188</v>
      </c>
      <c r="AA23" s="128">
        <v>1185</v>
      </c>
      <c r="AB23" s="128">
        <v>1186</v>
      </c>
      <c r="AC23" s="49" t="s">
        <v>90</v>
      </c>
      <c r="AD23" s="49" t="s">
        <v>90</v>
      </c>
      <c r="AE23" s="49" t="s">
        <v>90</v>
      </c>
      <c r="AF23" s="127" t="s">
        <v>90</v>
      </c>
      <c r="AG23" s="127">
        <v>39662556</v>
      </c>
      <c r="AH23" s="50">
        <f t="shared" si="9"/>
        <v>1328</v>
      </c>
      <c r="AI23" s="51">
        <f t="shared" si="8"/>
        <v>231.72221252835456</v>
      </c>
      <c r="AJ23" s="108">
        <v>0</v>
      </c>
      <c r="AK23" s="108">
        <v>1</v>
      </c>
      <c r="AL23" s="108">
        <v>1</v>
      </c>
      <c r="AM23" s="108">
        <v>1</v>
      </c>
      <c r="AN23" s="108">
        <v>1</v>
      </c>
      <c r="AO23" s="108">
        <v>0</v>
      </c>
      <c r="AP23" s="128">
        <v>8995433</v>
      </c>
      <c r="AQ23" s="128">
        <f t="shared" si="1"/>
        <v>0</v>
      </c>
      <c r="AR23" s="52"/>
      <c r="AS23" s="53" t="s">
        <v>113</v>
      </c>
      <c r="AT23" s="55"/>
      <c r="AV23" s="57" t="s">
        <v>111</v>
      </c>
      <c r="AW23" s="58" t="s">
        <v>112</v>
      </c>
      <c r="AY23" s="111"/>
    </row>
    <row r="24" spans="1:51" x14ac:dyDescent="0.25">
      <c r="B24" s="41">
        <v>2.5416666666666701</v>
      </c>
      <c r="C24" s="41">
        <v>0.58333333333333404</v>
      </c>
      <c r="D24" s="123">
        <v>8</v>
      </c>
      <c r="E24" s="42">
        <f t="shared" si="2"/>
        <v>5.6338028169014089</v>
      </c>
      <c r="F24" s="110">
        <v>81</v>
      </c>
      <c r="G24" s="42">
        <f t="shared" si="3"/>
        <v>57.04225352112676</v>
      </c>
      <c r="H24" s="43" t="s">
        <v>88</v>
      </c>
      <c r="I24" s="43">
        <f t="shared" si="4"/>
        <v>55.633802816901408</v>
      </c>
      <c r="J24" s="44">
        <f t="shared" si="10"/>
        <v>57.04225352112676</v>
      </c>
      <c r="K24" s="43">
        <f t="shared" ref="K24:K34" si="12">J24+(6/1.42)</f>
        <v>61.267605633802816</v>
      </c>
      <c r="L24" s="45">
        <v>18</v>
      </c>
      <c r="M24" s="46" t="s">
        <v>100</v>
      </c>
      <c r="N24" s="46">
        <v>17.3</v>
      </c>
      <c r="O24" s="124">
        <v>130</v>
      </c>
      <c r="P24" s="124">
        <v>135</v>
      </c>
      <c r="Q24" s="124">
        <v>48440189</v>
      </c>
      <c r="R24" s="47">
        <f t="shared" si="5"/>
        <v>5312</v>
      </c>
      <c r="S24" s="48">
        <f t="shared" si="6"/>
        <v>127.488</v>
      </c>
      <c r="T24" s="48">
        <f t="shared" si="7"/>
        <v>5.3120000000000003</v>
      </c>
      <c r="U24" s="125">
        <v>4</v>
      </c>
      <c r="V24" s="125">
        <f t="shared" si="0"/>
        <v>4</v>
      </c>
      <c r="W24" s="126" t="s">
        <v>133</v>
      </c>
      <c r="X24" s="128">
        <v>0</v>
      </c>
      <c r="Y24" s="128">
        <v>1025</v>
      </c>
      <c r="Z24" s="128">
        <v>1188</v>
      </c>
      <c r="AA24" s="128">
        <v>1185</v>
      </c>
      <c r="AB24" s="128">
        <v>1188</v>
      </c>
      <c r="AC24" s="49" t="s">
        <v>90</v>
      </c>
      <c r="AD24" s="49" t="s">
        <v>90</v>
      </c>
      <c r="AE24" s="49" t="s">
        <v>90</v>
      </c>
      <c r="AF24" s="127" t="s">
        <v>90</v>
      </c>
      <c r="AG24" s="127">
        <v>39663808</v>
      </c>
      <c r="AH24" s="50">
        <f t="shared" si="9"/>
        <v>1252</v>
      </c>
      <c r="AI24" s="51">
        <f t="shared" si="8"/>
        <v>235.69277108433732</v>
      </c>
      <c r="AJ24" s="108">
        <v>0</v>
      </c>
      <c r="AK24" s="108">
        <v>1</v>
      </c>
      <c r="AL24" s="108">
        <v>1</v>
      </c>
      <c r="AM24" s="108">
        <v>1</v>
      </c>
      <c r="AN24" s="108">
        <v>1</v>
      </c>
      <c r="AO24" s="108">
        <v>0</v>
      </c>
      <c r="AP24" s="128">
        <v>8995433</v>
      </c>
      <c r="AQ24" s="128">
        <f t="shared" si="1"/>
        <v>0</v>
      </c>
      <c r="AR24" s="54">
        <v>1.29</v>
      </c>
      <c r="AS24" s="53" t="s">
        <v>113</v>
      </c>
      <c r="AV24" s="59" t="s">
        <v>29</v>
      </c>
      <c r="AW24" s="59">
        <v>14.7</v>
      </c>
      <c r="AY24" s="111"/>
    </row>
    <row r="25" spans="1:51" x14ac:dyDescent="0.25">
      <c r="B25" s="41">
        <v>2.5833333333333299</v>
      </c>
      <c r="C25" s="41">
        <v>0.625</v>
      </c>
      <c r="D25" s="123">
        <v>8</v>
      </c>
      <c r="E25" s="42">
        <f t="shared" si="2"/>
        <v>5.6338028169014089</v>
      </c>
      <c r="F25" s="110">
        <v>81</v>
      </c>
      <c r="G25" s="42">
        <f t="shared" si="3"/>
        <v>57.04225352112676</v>
      </c>
      <c r="H25" s="43" t="s">
        <v>88</v>
      </c>
      <c r="I25" s="43">
        <f t="shared" si="4"/>
        <v>55.633802816901408</v>
      </c>
      <c r="J25" s="44">
        <f t="shared" si="10"/>
        <v>57.04225352112676</v>
      </c>
      <c r="K25" s="43">
        <f t="shared" si="12"/>
        <v>61.267605633802816</v>
      </c>
      <c r="L25" s="45">
        <v>18</v>
      </c>
      <c r="M25" s="46" t="s">
        <v>100</v>
      </c>
      <c r="N25" s="46">
        <v>16.899999999999999</v>
      </c>
      <c r="O25" s="124">
        <v>129</v>
      </c>
      <c r="P25" s="124">
        <v>130</v>
      </c>
      <c r="Q25" s="124">
        <v>48445703</v>
      </c>
      <c r="R25" s="47">
        <f t="shared" si="5"/>
        <v>5514</v>
      </c>
      <c r="S25" s="48">
        <f t="shared" si="6"/>
        <v>132.33600000000001</v>
      </c>
      <c r="T25" s="48">
        <f t="shared" si="7"/>
        <v>5.5140000000000002</v>
      </c>
      <c r="U25" s="125">
        <v>3.8</v>
      </c>
      <c r="V25" s="125">
        <f t="shared" si="0"/>
        <v>3.8</v>
      </c>
      <c r="W25" s="126" t="s">
        <v>133</v>
      </c>
      <c r="X25" s="128">
        <v>0</v>
      </c>
      <c r="Y25" s="128">
        <v>1024</v>
      </c>
      <c r="Z25" s="128">
        <v>1188</v>
      </c>
      <c r="AA25" s="128">
        <v>1185</v>
      </c>
      <c r="AB25" s="128">
        <v>1188</v>
      </c>
      <c r="AC25" s="49" t="s">
        <v>90</v>
      </c>
      <c r="AD25" s="49" t="s">
        <v>90</v>
      </c>
      <c r="AE25" s="49" t="s">
        <v>90</v>
      </c>
      <c r="AF25" s="127" t="s">
        <v>90</v>
      </c>
      <c r="AG25" s="127">
        <v>39665116</v>
      </c>
      <c r="AH25" s="50">
        <f t="shared" si="9"/>
        <v>1308</v>
      </c>
      <c r="AI25" s="51">
        <f t="shared" si="8"/>
        <v>237.21436343852011</v>
      </c>
      <c r="AJ25" s="108">
        <v>0</v>
      </c>
      <c r="AK25" s="108">
        <v>1</v>
      </c>
      <c r="AL25" s="108">
        <v>1</v>
      </c>
      <c r="AM25" s="108">
        <v>1</v>
      </c>
      <c r="AN25" s="108">
        <v>1</v>
      </c>
      <c r="AO25" s="108">
        <v>0</v>
      </c>
      <c r="AP25" s="128">
        <v>8995433</v>
      </c>
      <c r="AQ25" s="128">
        <f t="shared" si="1"/>
        <v>0</v>
      </c>
      <c r="AR25" s="52"/>
      <c r="AS25" s="53" t="s">
        <v>113</v>
      </c>
      <c r="AV25" s="59" t="s">
        <v>74</v>
      </c>
      <c r="AW25" s="59">
        <v>10.36</v>
      </c>
      <c r="AY25" s="111"/>
    </row>
    <row r="26" spans="1:51" x14ac:dyDescent="0.25">
      <c r="B26" s="41">
        <v>2.625</v>
      </c>
      <c r="C26" s="41">
        <v>0.66666666666666696</v>
      </c>
      <c r="D26" s="123">
        <v>8</v>
      </c>
      <c r="E26" s="42">
        <f t="shared" si="2"/>
        <v>5.6338028169014089</v>
      </c>
      <c r="F26" s="110">
        <v>81</v>
      </c>
      <c r="G26" s="42">
        <f t="shared" si="3"/>
        <v>57.04225352112676</v>
      </c>
      <c r="H26" s="43" t="s">
        <v>88</v>
      </c>
      <c r="I26" s="43">
        <f t="shared" si="4"/>
        <v>53.521126760563384</v>
      </c>
      <c r="J26" s="44">
        <f>(F26-3)/1.42</f>
        <v>54.929577464788736</v>
      </c>
      <c r="K26" s="43">
        <f t="shared" si="12"/>
        <v>59.154929577464792</v>
      </c>
      <c r="L26" s="45">
        <v>18</v>
      </c>
      <c r="M26" s="46" t="s">
        <v>100</v>
      </c>
      <c r="N26" s="46">
        <v>16.7</v>
      </c>
      <c r="O26" s="124">
        <v>131</v>
      </c>
      <c r="P26" s="124">
        <v>130</v>
      </c>
      <c r="Q26" s="124">
        <v>48450972</v>
      </c>
      <c r="R26" s="47">
        <f t="shared" si="5"/>
        <v>5269</v>
      </c>
      <c r="S26" s="48">
        <f t="shared" si="6"/>
        <v>126.456</v>
      </c>
      <c r="T26" s="48">
        <f t="shared" si="7"/>
        <v>5.2690000000000001</v>
      </c>
      <c r="U26" s="125">
        <v>3.7</v>
      </c>
      <c r="V26" s="125">
        <f t="shared" si="0"/>
        <v>3.7</v>
      </c>
      <c r="W26" s="126" t="s">
        <v>133</v>
      </c>
      <c r="X26" s="128">
        <v>0</v>
      </c>
      <c r="Y26" s="128">
        <v>1004</v>
      </c>
      <c r="Z26" s="128">
        <v>1187</v>
      </c>
      <c r="AA26" s="128">
        <v>1185</v>
      </c>
      <c r="AB26" s="128">
        <v>1187</v>
      </c>
      <c r="AC26" s="49" t="s">
        <v>90</v>
      </c>
      <c r="AD26" s="49" t="s">
        <v>90</v>
      </c>
      <c r="AE26" s="49" t="s">
        <v>90</v>
      </c>
      <c r="AF26" s="127" t="s">
        <v>90</v>
      </c>
      <c r="AG26" s="127">
        <v>39666380</v>
      </c>
      <c r="AH26" s="50">
        <f t="shared" si="9"/>
        <v>1264</v>
      </c>
      <c r="AI26" s="51">
        <f t="shared" si="8"/>
        <v>239.89371797304992</v>
      </c>
      <c r="AJ26" s="108">
        <v>0</v>
      </c>
      <c r="AK26" s="108">
        <v>1</v>
      </c>
      <c r="AL26" s="108">
        <v>1</v>
      </c>
      <c r="AM26" s="108">
        <v>1</v>
      </c>
      <c r="AN26" s="108">
        <v>1</v>
      </c>
      <c r="AO26" s="108">
        <v>0</v>
      </c>
      <c r="AP26" s="128">
        <v>8995433</v>
      </c>
      <c r="AQ26" s="128">
        <f t="shared" si="1"/>
        <v>0</v>
      </c>
      <c r="AR26" s="52"/>
      <c r="AS26" s="53" t="s">
        <v>113</v>
      </c>
      <c r="AV26" s="59" t="s">
        <v>114</v>
      </c>
      <c r="AW26" s="59">
        <v>1.01325</v>
      </c>
      <c r="AY26" s="111"/>
    </row>
    <row r="27" spans="1:51" x14ac:dyDescent="0.25">
      <c r="B27" s="41">
        <v>2.6666666666666701</v>
      </c>
      <c r="C27" s="41">
        <v>0.70833333333333404</v>
      </c>
      <c r="D27" s="123">
        <v>8</v>
      </c>
      <c r="E27" s="42">
        <f t="shared" si="2"/>
        <v>5.6338028169014089</v>
      </c>
      <c r="F27" s="110">
        <v>81</v>
      </c>
      <c r="G27" s="42">
        <f t="shared" si="3"/>
        <v>57.04225352112676</v>
      </c>
      <c r="H27" s="43" t="s">
        <v>88</v>
      </c>
      <c r="I27" s="43">
        <f t="shared" si="4"/>
        <v>53.521126760563384</v>
      </c>
      <c r="J27" s="44">
        <f t="shared" ref="J27:J32" si="13">(F27-3)/1.42</f>
        <v>54.929577464788736</v>
      </c>
      <c r="K27" s="43">
        <f t="shared" si="12"/>
        <v>59.154929577464792</v>
      </c>
      <c r="L27" s="45">
        <v>18</v>
      </c>
      <c r="M27" s="46" t="s">
        <v>100</v>
      </c>
      <c r="N27" s="46">
        <v>16.7</v>
      </c>
      <c r="O27" s="124">
        <v>133</v>
      </c>
      <c r="P27" s="124">
        <v>129</v>
      </c>
      <c r="Q27" s="124">
        <v>48456541</v>
      </c>
      <c r="R27" s="47">
        <f t="shared" si="5"/>
        <v>5569</v>
      </c>
      <c r="S27" s="48">
        <f t="shared" si="6"/>
        <v>133.65600000000001</v>
      </c>
      <c r="T27" s="48">
        <f t="shared" si="7"/>
        <v>5.569</v>
      </c>
      <c r="U27" s="125">
        <v>3.7</v>
      </c>
      <c r="V27" s="125">
        <f t="shared" si="0"/>
        <v>3.7</v>
      </c>
      <c r="W27" s="126" t="s">
        <v>133</v>
      </c>
      <c r="X27" s="128">
        <v>0</v>
      </c>
      <c r="Y27" s="128">
        <v>1004</v>
      </c>
      <c r="Z27" s="128">
        <v>1187</v>
      </c>
      <c r="AA27" s="128">
        <v>1185</v>
      </c>
      <c r="AB27" s="128">
        <v>1187</v>
      </c>
      <c r="AC27" s="49" t="s">
        <v>90</v>
      </c>
      <c r="AD27" s="49" t="s">
        <v>90</v>
      </c>
      <c r="AE27" s="49" t="s">
        <v>90</v>
      </c>
      <c r="AF27" s="127" t="s">
        <v>90</v>
      </c>
      <c r="AG27" s="127">
        <v>39667716</v>
      </c>
      <c r="AH27" s="50">
        <f t="shared" si="9"/>
        <v>1336</v>
      </c>
      <c r="AI27" s="51">
        <f t="shared" si="8"/>
        <v>239.89944334710003</v>
      </c>
      <c r="AJ27" s="108">
        <v>0</v>
      </c>
      <c r="AK27" s="108">
        <v>1</v>
      </c>
      <c r="AL27" s="108">
        <v>1</v>
      </c>
      <c r="AM27" s="108">
        <v>1</v>
      </c>
      <c r="AN27" s="108">
        <v>1</v>
      </c>
      <c r="AO27" s="108">
        <v>0</v>
      </c>
      <c r="AP27" s="128">
        <v>8995433</v>
      </c>
      <c r="AQ27" s="128">
        <f t="shared" si="1"/>
        <v>0</v>
      </c>
      <c r="AR27" s="52"/>
      <c r="AS27" s="53" t="s">
        <v>113</v>
      </c>
      <c r="AV27" s="59" t="s">
        <v>115</v>
      </c>
      <c r="AW27" s="59">
        <v>1</v>
      </c>
      <c r="AY27" s="111"/>
    </row>
    <row r="28" spans="1:51" x14ac:dyDescent="0.25">
      <c r="B28" s="41">
        <v>2.7083333333333299</v>
      </c>
      <c r="C28" s="41">
        <v>0.750000000000002</v>
      </c>
      <c r="D28" s="123">
        <v>8</v>
      </c>
      <c r="E28" s="42">
        <f t="shared" si="2"/>
        <v>5.6338028169014089</v>
      </c>
      <c r="F28" s="110">
        <v>78</v>
      </c>
      <c r="G28" s="42">
        <f t="shared" si="3"/>
        <v>54.929577464788736</v>
      </c>
      <c r="H28" s="43" t="s">
        <v>88</v>
      </c>
      <c r="I28" s="43">
        <f t="shared" si="4"/>
        <v>51.408450704225352</v>
      </c>
      <c r="J28" s="44">
        <f t="shared" si="13"/>
        <v>52.816901408450704</v>
      </c>
      <c r="K28" s="43">
        <f t="shared" si="12"/>
        <v>57.04225352112676</v>
      </c>
      <c r="L28" s="45">
        <v>18</v>
      </c>
      <c r="M28" s="46" t="s">
        <v>100</v>
      </c>
      <c r="N28" s="46">
        <v>16.7</v>
      </c>
      <c r="O28" s="124">
        <v>135</v>
      </c>
      <c r="P28" s="124">
        <v>129</v>
      </c>
      <c r="Q28" s="124">
        <v>48461887</v>
      </c>
      <c r="R28" s="47">
        <f t="shared" si="5"/>
        <v>5346</v>
      </c>
      <c r="S28" s="48">
        <f t="shared" si="6"/>
        <v>128.304</v>
      </c>
      <c r="T28" s="48">
        <f t="shared" si="7"/>
        <v>5.3460000000000001</v>
      </c>
      <c r="U28" s="125">
        <v>3.6</v>
      </c>
      <c r="V28" s="125">
        <f t="shared" si="0"/>
        <v>3.6</v>
      </c>
      <c r="W28" s="126" t="s">
        <v>133</v>
      </c>
      <c r="X28" s="128">
        <v>0</v>
      </c>
      <c r="Y28" s="128">
        <v>1004</v>
      </c>
      <c r="Z28" s="128">
        <v>1187</v>
      </c>
      <c r="AA28" s="128">
        <v>1185</v>
      </c>
      <c r="AB28" s="128">
        <v>1187</v>
      </c>
      <c r="AC28" s="49" t="s">
        <v>90</v>
      </c>
      <c r="AD28" s="49" t="s">
        <v>90</v>
      </c>
      <c r="AE28" s="49" t="s">
        <v>90</v>
      </c>
      <c r="AF28" s="127" t="s">
        <v>90</v>
      </c>
      <c r="AG28" s="127">
        <v>39668984</v>
      </c>
      <c r="AH28" s="50">
        <f t="shared" si="9"/>
        <v>1268</v>
      </c>
      <c r="AI28" s="51">
        <f t="shared" si="8"/>
        <v>237.18668163112608</v>
      </c>
      <c r="AJ28" s="108">
        <v>0</v>
      </c>
      <c r="AK28" s="108">
        <v>1</v>
      </c>
      <c r="AL28" s="108">
        <v>1</v>
      </c>
      <c r="AM28" s="108">
        <v>1</v>
      </c>
      <c r="AN28" s="108">
        <v>1</v>
      </c>
      <c r="AO28" s="108">
        <v>0</v>
      </c>
      <c r="AP28" s="128">
        <v>8995433</v>
      </c>
      <c r="AQ28" s="128">
        <f t="shared" si="1"/>
        <v>0</v>
      </c>
      <c r="AR28" s="54">
        <v>1.1499999999999999</v>
      </c>
      <c r="AS28" s="53" t="s">
        <v>113</v>
      </c>
      <c r="AV28" s="59" t="s">
        <v>116</v>
      </c>
      <c r="AW28" s="59">
        <v>101.325</v>
      </c>
      <c r="AY28" s="111"/>
    </row>
    <row r="29" spans="1:51" x14ac:dyDescent="0.25">
      <c r="B29" s="41">
        <v>2.75</v>
      </c>
      <c r="C29" s="41">
        <v>0.79166666666666896</v>
      </c>
      <c r="D29" s="123">
        <v>8</v>
      </c>
      <c r="E29" s="42">
        <f t="shared" si="2"/>
        <v>5.6338028169014089</v>
      </c>
      <c r="F29" s="110">
        <v>78</v>
      </c>
      <c r="G29" s="42">
        <f t="shared" si="3"/>
        <v>54.929577464788736</v>
      </c>
      <c r="H29" s="43" t="s">
        <v>88</v>
      </c>
      <c r="I29" s="43">
        <f t="shared" si="4"/>
        <v>51.408450704225352</v>
      </c>
      <c r="J29" s="44">
        <f t="shared" si="13"/>
        <v>52.816901408450704</v>
      </c>
      <c r="K29" s="43">
        <f t="shared" si="12"/>
        <v>57.04225352112676</v>
      </c>
      <c r="L29" s="45">
        <v>18</v>
      </c>
      <c r="M29" s="46" t="s">
        <v>100</v>
      </c>
      <c r="N29" s="46">
        <v>16.600000000000001</v>
      </c>
      <c r="O29" s="124">
        <v>132</v>
      </c>
      <c r="P29" s="124">
        <v>131</v>
      </c>
      <c r="Q29" s="124">
        <v>48467540</v>
      </c>
      <c r="R29" s="47">
        <f t="shared" si="5"/>
        <v>5653</v>
      </c>
      <c r="S29" s="48">
        <f t="shared" si="6"/>
        <v>135.672</v>
      </c>
      <c r="T29" s="48">
        <f t="shared" si="7"/>
        <v>5.6529999999999996</v>
      </c>
      <c r="U29" s="125">
        <v>3.6</v>
      </c>
      <c r="V29" s="125">
        <f t="shared" si="0"/>
        <v>3.6</v>
      </c>
      <c r="W29" s="126" t="s">
        <v>133</v>
      </c>
      <c r="X29" s="128">
        <v>0</v>
      </c>
      <c r="Y29" s="128">
        <v>1034</v>
      </c>
      <c r="Z29" s="128">
        <v>1187</v>
      </c>
      <c r="AA29" s="128">
        <v>1185</v>
      </c>
      <c r="AB29" s="128">
        <v>1187</v>
      </c>
      <c r="AC29" s="49" t="s">
        <v>90</v>
      </c>
      <c r="AD29" s="49" t="s">
        <v>90</v>
      </c>
      <c r="AE29" s="49" t="s">
        <v>90</v>
      </c>
      <c r="AF29" s="127" t="s">
        <v>90</v>
      </c>
      <c r="AG29" s="127">
        <v>39670324</v>
      </c>
      <c r="AH29" s="50">
        <f t="shared" si="9"/>
        <v>1340</v>
      </c>
      <c r="AI29" s="51">
        <f t="shared" si="8"/>
        <v>237.04227843622857</v>
      </c>
      <c r="AJ29" s="108">
        <v>0</v>
      </c>
      <c r="AK29" s="108">
        <v>1</v>
      </c>
      <c r="AL29" s="108">
        <v>1</v>
      </c>
      <c r="AM29" s="108">
        <v>1</v>
      </c>
      <c r="AN29" s="108">
        <v>1</v>
      </c>
      <c r="AO29" s="108">
        <v>0</v>
      </c>
      <c r="AP29" s="128">
        <v>8995433</v>
      </c>
      <c r="AQ29" s="128">
        <f t="shared" si="1"/>
        <v>0</v>
      </c>
      <c r="AR29" s="52"/>
      <c r="AS29" s="53" t="s">
        <v>113</v>
      </c>
      <c r="AY29" s="111"/>
    </row>
    <row r="30" spans="1:51" x14ac:dyDescent="0.25">
      <c r="B30" s="41">
        <v>2.7916666666666701</v>
      </c>
      <c r="C30" s="41">
        <v>0.83333333333333703</v>
      </c>
      <c r="D30" s="123">
        <v>8</v>
      </c>
      <c r="E30" s="42">
        <f t="shared" si="2"/>
        <v>5.6338028169014089</v>
      </c>
      <c r="F30" s="110">
        <v>76</v>
      </c>
      <c r="G30" s="42">
        <f t="shared" si="3"/>
        <v>53.521126760563384</v>
      </c>
      <c r="H30" s="43" t="s">
        <v>88</v>
      </c>
      <c r="I30" s="43">
        <f t="shared" si="4"/>
        <v>50</v>
      </c>
      <c r="J30" s="44">
        <f t="shared" si="13"/>
        <v>51.408450704225352</v>
      </c>
      <c r="K30" s="43">
        <f t="shared" si="12"/>
        <v>55.633802816901408</v>
      </c>
      <c r="L30" s="45">
        <v>18</v>
      </c>
      <c r="M30" s="46" t="s">
        <v>100</v>
      </c>
      <c r="N30" s="46">
        <v>16.600000000000001</v>
      </c>
      <c r="O30" s="124">
        <v>130</v>
      </c>
      <c r="P30" s="124">
        <v>132</v>
      </c>
      <c r="Q30" s="124">
        <v>48473051</v>
      </c>
      <c r="R30" s="47">
        <f t="shared" si="5"/>
        <v>5511</v>
      </c>
      <c r="S30" s="48">
        <f t="shared" si="6"/>
        <v>132.26400000000001</v>
      </c>
      <c r="T30" s="48">
        <f t="shared" si="7"/>
        <v>5.5110000000000001</v>
      </c>
      <c r="U30" s="125">
        <v>3.5</v>
      </c>
      <c r="V30" s="125">
        <f t="shared" si="0"/>
        <v>3.5</v>
      </c>
      <c r="W30" s="126" t="s">
        <v>133</v>
      </c>
      <c r="X30" s="128">
        <v>0</v>
      </c>
      <c r="Y30" s="128">
        <v>1034</v>
      </c>
      <c r="Z30" s="128">
        <v>1187</v>
      </c>
      <c r="AA30" s="128">
        <v>1185</v>
      </c>
      <c r="AB30" s="128">
        <v>1187</v>
      </c>
      <c r="AC30" s="49" t="s">
        <v>90</v>
      </c>
      <c r="AD30" s="49" t="s">
        <v>90</v>
      </c>
      <c r="AE30" s="49" t="s">
        <v>90</v>
      </c>
      <c r="AF30" s="127" t="s">
        <v>90</v>
      </c>
      <c r="AG30" s="127">
        <v>39671628</v>
      </c>
      <c r="AH30" s="50">
        <f t="shared" si="9"/>
        <v>1304</v>
      </c>
      <c r="AI30" s="51">
        <f t="shared" si="8"/>
        <v>236.61767374342224</v>
      </c>
      <c r="AJ30" s="108">
        <v>0</v>
      </c>
      <c r="AK30" s="108">
        <v>1</v>
      </c>
      <c r="AL30" s="108">
        <v>1</v>
      </c>
      <c r="AM30" s="108">
        <v>1</v>
      </c>
      <c r="AN30" s="108">
        <v>1</v>
      </c>
      <c r="AO30" s="108">
        <v>0</v>
      </c>
      <c r="AP30" s="128">
        <v>8995433</v>
      </c>
      <c r="AQ30" s="128">
        <f t="shared" si="1"/>
        <v>0</v>
      </c>
      <c r="AR30" s="52"/>
      <c r="AS30" s="53" t="s">
        <v>113</v>
      </c>
      <c r="AV30" s="356" t="s">
        <v>117</v>
      </c>
      <c r="AW30" s="356"/>
      <c r="AY30" s="111"/>
    </row>
    <row r="31" spans="1:51" x14ac:dyDescent="0.25">
      <c r="B31" s="41">
        <v>2.8333333333333299</v>
      </c>
      <c r="C31" s="41">
        <v>0.875000000000004</v>
      </c>
      <c r="D31" s="123">
        <v>12</v>
      </c>
      <c r="E31" s="42">
        <f t="shared" si="2"/>
        <v>8.4507042253521139</v>
      </c>
      <c r="F31" s="110">
        <v>76</v>
      </c>
      <c r="G31" s="42">
        <f t="shared" si="3"/>
        <v>53.521126760563384</v>
      </c>
      <c r="H31" s="43" t="s">
        <v>88</v>
      </c>
      <c r="I31" s="43">
        <f t="shared" si="4"/>
        <v>50</v>
      </c>
      <c r="J31" s="44">
        <f t="shared" si="13"/>
        <v>51.408450704225352</v>
      </c>
      <c r="K31" s="43">
        <f t="shared" si="12"/>
        <v>55.633802816901408</v>
      </c>
      <c r="L31" s="45">
        <v>18</v>
      </c>
      <c r="M31" s="46" t="s">
        <v>100</v>
      </c>
      <c r="N31" s="46">
        <v>16.100000000000001</v>
      </c>
      <c r="O31" s="124">
        <v>103</v>
      </c>
      <c r="P31" s="124">
        <v>126</v>
      </c>
      <c r="Q31" s="124">
        <v>48478202</v>
      </c>
      <c r="R31" s="47">
        <f t="shared" si="5"/>
        <v>5151</v>
      </c>
      <c r="S31" s="48">
        <f t="shared" si="6"/>
        <v>123.624</v>
      </c>
      <c r="T31" s="48">
        <f t="shared" si="7"/>
        <v>5.1509999999999998</v>
      </c>
      <c r="U31" s="125">
        <v>2.7</v>
      </c>
      <c r="V31" s="125">
        <f t="shared" si="0"/>
        <v>2.7</v>
      </c>
      <c r="W31" s="126" t="s">
        <v>146</v>
      </c>
      <c r="X31" s="128">
        <v>0</v>
      </c>
      <c r="Y31" s="128">
        <v>1128</v>
      </c>
      <c r="Z31" s="128">
        <v>1187</v>
      </c>
      <c r="AA31" s="128">
        <v>0</v>
      </c>
      <c r="AB31" s="128">
        <v>1187</v>
      </c>
      <c r="AC31" s="49" t="s">
        <v>90</v>
      </c>
      <c r="AD31" s="49" t="s">
        <v>90</v>
      </c>
      <c r="AE31" s="49" t="s">
        <v>90</v>
      </c>
      <c r="AF31" s="127" t="s">
        <v>90</v>
      </c>
      <c r="AG31" s="127">
        <v>39672724</v>
      </c>
      <c r="AH31" s="50">
        <f t="shared" si="9"/>
        <v>1096</v>
      </c>
      <c r="AI31" s="51">
        <f t="shared" si="8"/>
        <v>212.77421859833044</v>
      </c>
      <c r="AJ31" s="108">
        <v>0</v>
      </c>
      <c r="AK31" s="108">
        <v>1</v>
      </c>
      <c r="AL31" s="108">
        <v>1</v>
      </c>
      <c r="AM31" s="108">
        <v>0</v>
      </c>
      <c r="AN31" s="108">
        <v>1</v>
      </c>
      <c r="AO31" s="108">
        <v>0</v>
      </c>
      <c r="AP31" s="128">
        <v>8995433</v>
      </c>
      <c r="AQ31" s="128">
        <f t="shared" si="1"/>
        <v>0</v>
      </c>
      <c r="AR31" s="52"/>
      <c r="AS31" s="53" t="s">
        <v>113</v>
      </c>
      <c r="AV31" s="60" t="s">
        <v>29</v>
      </c>
      <c r="AW31" s="60" t="s">
        <v>74</v>
      </c>
      <c r="AY31" s="111"/>
    </row>
    <row r="32" spans="1:51" x14ac:dyDescent="0.25">
      <c r="B32" s="41">
        <v>2.875</v>
      </c>
      <c r="C32" s="41">
        <v>0.91666666666667096</v>
      </c>
      <c r="D32" s="123">
        <v>13</v>
      </c>
      <c r="E32" s="42">
        <f t="shared" si="2"/>
        <v>9.1549295774647899</v>
      </c>
      <c r="F32" s="110">
        <v>76</v>
      </c>
      <c r="G32" s="42">
        <f t="shared" si="3"/>
        <v>53.521126760563384</v>
      </c>
      <c r="H32" s="43" t="s">
        <v>88</v>
      </c>
      <c r="I32" s="43">
        <f t="shared" si="4"/>
        <v>50</v>
      </c>
      <c r="J32" s="44">
        <f t="shared" si="13"/>
        <v>51.408450704225352</v>
      </c>
      <c r="K32" s="43">
        <f t="shared" si="12"/>
        <v>55.633802816901408</v>
      </c>
      <c r="L32" s="45">
        <v>14</v>
      </c>
      <c r="M32" s="46" t="s">
        <v>118</v>
      </c>
      <c r="N32" s="46">
        <v>12.6</v>
      </c>
      <c r="O32" s="124">
        <v>104</v>
      </c>
      <c r="P32" s="124">
        <v>123</v>
      </c>
      <c r="Q32" s="124">
        <v>48483258</v>
      </c>
      <c r="R32" s="47">
        <f t="shared" si="5"/>
        <v>5056</v>
      </c>
      <c r="S32" s="48">
        <f t="shared" si="6"/>
        <v>121.34399999999999</v>
      </c>
      <c r="T32" s="48">
        <f t="shared" si="7"/>
        <v>5.056</v>
      </c>
      <c r="U32" s="125">
        <v>1.9</v>
      </c>
      <c r="V32" s="125">
        <f t="shared" si="0"/>
        <v>1.9</v>
      </c>
      <c r="W32" s="126" t="s">
        <v>146</v>
      </c>
      <c r="X32" s="128">
        <v>0</v>
      </c>
      <c r="Y32" s="128">
        <v>1056</v>
      </c>
      <c r="Z32" s="128">
        <v>1187</v>
      </c>
      <c r="AA32" s="128">
        <v>0</v>
      </c>
      <c r="AB32" s="128">
        <v>1187</v>
      </c>
      <c r="AC32" s="49" t="s">
        <v>90</v>
      </c>
      <c r="AD32" s="49" t="s">
        <v>90</v>
      </c>
      <c r="AE32" s="49" t="s">
        <v>90</v>
      </c>
      <c r="AF32" s="127" t="s">
        <v>90</v>
      </c>
      <c r="AG32" s="127">
        <v>39673798</v>
      </c>
      <c r="AH32" s="50">
        <f t="shared" si="9"/>
        <v>1074</v>
      </c>
      <c r="AI32" s="51">
        <f t="shared" si="8"/>
        <v>212.42088607594937</v>
      </c>
      <c r="AJ32" s="108">
        <v>0</v>
      </c>
      <c r="AK32" s="108">
        <v>1</v>
      </c>
      <c r="AL32" s="108">
        <v>1</v>
      </c>
      <c r="AM32" s="108">
        <v>0</v>
      </c>
      <c r="AN32" s="108">
        <v>1</v>
      </c>
      <c r="AO32" s="108">
        <v>0</v>
      </c>
      <c r="AP32" s="128">
        <v>8995433</v>
      </c>
      <c r="AQ32" s="128">
        <f t="shared" si="1"/>
        <v>0</v>
      </c>
      <c r="AR32" s="54">
        <v>1.02</v>
      </c>
      <c r="AS32" s="53" t="s">
        <v>113</v>
      </c>
      <c r="AV32" s="61">
        <v>1</v>
      </c>
      <c r="AW32" s="61">
        <f>IFERROR(AV32*VLOOKUP(AV31,AV24:AW28,2,FALSE)/VLOOKUP(AW31,AV24:AW28,2,FALSE),"Enter Unit and Value")</f>
        <v>1.4189189189189189</v>
      </c>
      <c r="AY32" s="111"/>
    </row>
    <row r="33" spans="2:51" x14ac:dyDescent="0.25">
      <c r="B33" s="41">
        <v>2.9166666666666701</v>
      </c>
      <c r="C33" s="41">
        <v>0.95833333333333803</v>
      </c>
      <c r="D33" s="123">
        <v>10</v>
      </c>
      <c r="E33" s="42">
        <f t="shared" si="2"/>
        <v>7.042253521126761</v>
      </c>
      <c r="F33" s="110">
        <v>66</v>
      </c>
      <c r="G33" s="42">
        <f t="shared" si="3"/>
        <v>46.478873239436624</v>
      </c>
      <c r="H33" s="43" t="s">
        <v>88</v>
      </c>
      <c r="I33" s="43">
        <f>J33-(2/1.42)</f>
        <v>41.549295774647888</v>
      </c>
      <c r="J33" s="44">
        <f t="shared" ref="J33:J34" si="14">(F33-5)/1.42</f>
        <v>42.95774647887324</v>
      </c>
      <c r="K33" s="43">
        <f t="shared" si="12"/>
        <v>47.183098591549296</v>
      </c>
      <c r="L33" s="45">
        <v>14</v>
      </c>
      <c r="M33" s="46" t="s">
        <v>118</v>
      </c>
      <c r="N33" s="46">
        <v>11.9</v>
      </c>
      <c r="O33" s="124">
        <v>136</v>
      </c>
      <c r="P33" s="124">
        <v>101</v>
      </c>
      <c r="Q33" s="124">
        <v>48487456</v>
      </c>
      <c r="R33" s="47">
        <f t="shared" si="5"/>
        <v>4198</v>
      </c>
      <c r="S33" s="48">
        <f t="shared" si="6"/>
        <v>100.752</v>
      </c>
      <c r="T33" s="48">
        <f t="shared" si="7"/>
        <v>4.1980000000000004</v>
      </c>
      <c r="U33" s="125">
        <v>2.8</v>
      </c>
      <c r="V33" s="125">
        <f t="shared" si="0"/>
        <v>2.8</v>
      </c>
      <c r="W33" s="126" t="s">
        <v>125</v>
      </c>
      <c r="X33" s="128">
        <v>0</v>
      </c>
      <c r="Y33" s="128">
        <v>0</v>
      </c>
      <c r="Z33" s="128">
        <v>1188</v>
      </c>
      <c r="AA33" s="128">
        <v>0</v>
      </c>
      <c r="AB33" s="128">
        <v>1187</v>
      </c>
      <c r="AC33" s="49" t="s">
        <v>90</v>
      </c>
      <c r="AD33" s="49" t="s">
        <v>90</v>
      </c>
      <c r="AE33" s="49" t="s">
        <v>90</v>
      </c>
      <c r="AF33" s="127" t="s">
        <v>90</v>
      </c>
      <c r="AG33" s="127">
        <v>39674668</v>
      </c>
      <c r="AH33" s="50">
        <f t="shared" si="9"/>
        <v>870</v>
      </c>
      <c r="AI33" s="51">
        <f t="shared" si="8"/>
        <v>207.24154359218673</v>
      </c>
      <c r="AJ33" s="108">
        <v>0</v>
      </c>
      <c r="AK33" s="108">
        <v>0</v>
      </c>
      <c r="AL33" s="108">
        <v>1</v>
      </c>
      <c r="AM33" s="108">
        <v>0</v>
      </c>
      <c r="AN33" s="108">
        <v>1</v>
      </c>
      <c r="AO33" s="108">
        <v>0.35</v>
      </c>
      <c r="AP33" s="128">
        <v>8996526</v>
      </c>
      <c r="AQ33" s="128">
        <f t="shared" si="1"/>
        <v>1093</v>
      </c>
      <c r="AR33" s="52"/>
      <c r="AS33" s="53" t="s">
        <v>113</v>
      </c>
      <c r="AY33" s="111"/>
    </row>
    <row r="34" spans="2:51" x14ac:dyDescent="0.25">
      <c r="B34" s="41">
        <v>2.9583333333333299</v>
      </c>
      <c r="C34" s="41">
        <v>1</v>
      </c>
      <c r="D34" s="123">
        <v>12</v>
      </c>
      <c r="E34" s="42">
        <f t="shared" si="2"/>
        <v>8.4507042253521139</v>
      </c>
      <c r="F34" s="110">
        <v>66</v>
      </c>
      <c r="G34" s="42">
        <f t="shared" si="3"/>
        <v>46.478873239436624</v>
      </c>
      <c r="H34" s="43" t="s">
        <v>88</v>
      </c>
      <c r="I34" s="43">
        <f t="shared" si="4"/>
        <v>41.549295774647888</v>
      </c>
      <c r="J34" s="44">
        <f t="shared" si="14"/>
        <v>42.95774647887324</v>
      </c>
      <c r="K34" s="43">
        <f t="shared" si="12"/>
        <v>47.183098591549296</v>
      </c>
      <c r="L34" s="45">
        <v>14</v>
      </c>
      <c r="M34" s="46" t="s">
        <v>118</v>
      </c>
      <c r="N34" s="62">
        <v>11.5</v>
      </c>
      <c r="O34" s="124">
        <v>126</v>
      </c>
      <c r="P34" s="124">
        <v>94</v>
      </c>
      <c r="Q34" s="124">
        <v>48491458</v>
      </c>
      <c r="R34" s="47">
        <f t="shared" si="5"/>
        <v>4002</v>
      </c>
      <c r="S34" s="48">
        <f t="shared" si="6"/>
        <v>96.048000000000002</v>
      </c>
      <c r="T34" s="48">
        <f t="shared" si="7"/>
        <v>4.0019999999999998</v>
      </c>
      <c r="U34" s="125">
        <v>4.4000000000000004</v>
      </c>
      <c r="V34" s="125">
        <f t="shared" si="0"/>
        <v>4.4000000000000004</v>
      </c>
      <c r="W34" s="126" t="s">
        <v>125</v>
      </c>
      <c r="X34" s="128">
        <v>0</v>
      </c>
      <c r="Y34" s="128">
        <v>0</v>
      </c>
      <c r="Z34" s="128">
        <v>1117</v>
      </c>
      <c r="AA34" s="128">
        <v>0</v>
      </c>
      <c r="AB34" s="128">
        <v>1097</v>
      </c>
      <c r="AC34" s="49" t="s">
        <v>90</v>
      </c>
      <c r="AD34" s="49" t="s">
        <v>90</v>
      </c>
      <c r="AE34" s="49" t="s">
        <v>90</v>
      </c>
      <c r="AF34" s="127" t="s">
        <v>90</v>
      </c>
      <c r="AG34" s="127">
        <v>39675420</v>
      </c>
      <c r="AH34" s="50">
        <f t="shared" si="9"/>
        <v>752</v>
      </c>
      <c r="AI34" s="51">
        <f t="shared" si="8"/>
        <v>187.90604697651176</v>
      </c>
      <c r="AJ34" s="108">
        <v>0</v>
      </c>
      <c r="AK34" s="108">
        <v>0</v>
      </c>
      <c r="AL34" s="108">
        <v>1</v>
      </c>
      <c r="AM34" s="108">
        <v>0</v>
      </c>
      <c r="AN34" s="108">
        <v>1</v>
      </c>
      <c r="AO34" s="108">
        <v>0.35</v>
      </c>
      <c r="AP34" s="128">
        <v>8997893</v>
      </c>
      <c r="AQ34" s="128">
        <f t="shared" si="1"/>
        <v>1367</v>
      </c>
      <c r="AR34" s="52"/>
      <c r="AS34" s="53" t="s">
        <v>113</v>
      </c>
      <c r="AV34" s="57" t="s">
        <v>119</v>
      </c>
      <c r="AW34" s="63" t="s">
        <v>30</v>
      </c>
      <c r="AY34" s="111"/>
    </row>
    <row r="35" spans="2:51" x14ac:dyDescent="0.25">
      <c r="B35" s="102"/>
      <c r="C35" s="103"/>
      <c r="D35" s="102"/>
      <c r="E35" s="105"/>
      <c r="F35" s="105"/>
      <c r="G35" s="106"/>
      <c r="H35" s="104"/>
      <c r="I35" s="105"/>
      <c r="J35" s="105"/>
      <c r="K35" s="106"/>
      <c r="L35" s="357" t="s">
        <v>120</v>
      </c>
      <c r="M35" s="358"/>
      <c r="N35" s="359"/>
      <c r="O35" s="64"/>
      <c r="P35" s="64">
        <f>AVERAGE(P11:P34)</f>
        <v>123.20833333333333</v>
      </c>
      <c r="Q35" s="65">
        <f>Q34-Q10</f>
        <v>122712</v>
      </c>
      <c r="R35" s="66">
        <f>SUM(R11:R34)</f>
        <v>122712</v>
      </c>
      <c r="S35" s="67">
        <f>AVERAGE(S11:S34)</f>
        <v>122.71199999999999</v>
      </c>
      <c r="T35" s="67">
        <f>SUM(T11:T34)</f>
        <v>122.712</v>
      </c>
      <c r="U35" s="104"/>
      <c r="V35" s="104"/>
      <c r="W35" s="58"/>
      <c r="X35" s="96"/>
      <c r="Y35" s="97"/>
      <c r="Z35" s="97"/>
      <c r="AA35" s="97"/>
      <c r="AB35" s="98"/>
      <c r="AC35" s="96"/>
      <c r="AD35" s="97"/>
      <c r="AE35" s="98"/>
      <c r="AF35" s="99"/>
      <c r="AG35" s="68"/>
      <c r="AH35" s="69">
        <f>SUM(AH11:AH34)</f>
        <v>26896</v>
      </c>
      <c r="AI35" s="70">
        <f>$AH$35/$T35</f>
        <v>219.17986830953777</v>
      </c>
      <c r="AJ35" s="99"/>
      <c r="AK35" s="100"/>
      <c r="AL35" s="100"/>
      <c r="AM35" s="100"/>
      <c r="AN35" s="101"/>
      <c r="AO35" s="71"/>
      <c r="AP35" s="72">
        <f>AP34-AP10</f>
        <v>7814</v>
      </c>
      <c r="AQ35" s="73">
        <f>SUM(AQ11:AQ34)</f>
        <v>7814</v>
      </c>
      <c r="AR35" s="74">
        <f>AVERAGE(AR11:AR34)</f>
        <v>1.218333333333333</v>
      </c>
      <c r="AS35" s="71"/>
      <c r="AV35" s="75" t="s">
        <v>30</v>
      </c>
      <c r="AW35" s="75">
        <v>1</v>
      </c>
      <c r="AY35" s="111"/>
    </row>
    <row r="36" spans="2:51" x14ac:dyDescent="0.25">
      <c r="B36" s="76"/>
      <c r="C36" s="76"/>
      <c r="D36" s="76"/>
      <c r="E36" s="77"/>
      <c r="F36" s="77"/>
      <c r="G36" s="77"/>
      <c r="H36" s="77"/>
      <c r="I36" s="78"/>
      <c r="J36" s="78"/>
      <c r="K36" s="78"/>
      <c r="L36" s="109"/>
      <c r="M36" s="109"/>
      <c r="N36" s="109"/>
      <c r="O36" s="109"/>
      <c r="P36" s="109"/>
      <c r="Q36" s="109"/>
      <c r="R36" s="109"/>
      <c r="S36" s="109"/>
      <c r="T36" s="109"/>
      <c r="U36" s="79"/>
      <c r="V36" s="79"/>
      <c r="W36" s="109"/>
      <c r="X36" s="109"/>
      <c r="Y36" s="109"/>
      <c r="Z36" s="112"/>
      <c r="AA36" s="109"/>
      <c r="AB36" s="109"/>
      <c r="AC36" s="109"/>
      <c r="AD36" s="109"/>
      <c r="AE36" s="109"/>
      <c r="AH36" s="80"/>
      <c r="AM36" s="109"/>
      <c r="AN36" s="109"/>
      <c r="AO36" s="109"/>
      <c r="AP36" s="109"/>
      <c r="AQ36" s="109"/>
      <c r="AR36" s="109"/>
      <c r="AV36" s="75" t="s">
        <v>121</v>
      </c>
      <c r="AW36" s="75">
        <v>41.67</v>
      </c>
      <c r="AY36" s="111"/>
    </row>
    <row r="37" spans="2:51" x14ac:dyDescent="0.25">
      <c r="B37" s="89" t="s">
        <v>122</v>
      </c>
      <c r="C37" s="89"/>
      <c r="D37" s="89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112"/>
      <c r="X37" s="112"/>
      <c r="Y37" s="112"/>
      <c r="Z37" s="112"/>
      <c r="AA37" s="112"/>
      <c r="AB37" s="112"/>
      <c r="AC37" s="112"/>
      <c r="AD37" s="112"/>
      <c r="AE37" s="112"/>
      <c r="AM37" s="21"/>
      <c r="AN37" s="109"/>
      <c r="AO37" s="109"/>
      <c r="AP37" s="109"/>
      <c r="AQ37" s="109"/>
      <c r="AR37" s="112"/>
      <c r="AV37" s="75" t="s">
        <v>123</v>
      </c>
      <c r="AW37" s="75">
        <v>11.574999999999999</v>
      </c>
      <c r="AY37" s="111"/>
    </row>
    <row r="38" spans="2:51" x14ac:dyDescent="0.25">
      <c r="B38" s="87" t="s">
        <v>124</v>
      </c>
      <c r="C38" s="116"/>
      <c r="D38" s="116"/>
      <c r="E38" s="116"/>
      <c r="F38" s="116"/>
      <c r="G38" s="116"/>
      <c r="H38" s="116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88"/>
      <c r="T38" s="88"/>
      <c r="U38" s="88"/>
      <c r="V38" s="88"/>
      <c r="W38" s="112"/>
      <c r="X38" s="112"/>
      <c r="Y38" s="112"/>
      <c r="Z38" s="112"/>
      <c r="AA38" s="112"/>
      <c r="AB38" s="112"/>
      <c r="AC38" s="112"/>
      <c r="AD38" s="112"/>
      <c r="AE38" s="112"/>
      <c r="AM38" s="21"/>
      <c r="AN38" s="109"/>
      <c r="AO38" s="109"/>
      <c r="AP38" s="109"/>
      <c r="AQ38" s="109"/>
      <c r="AR38" s="112"/>
      <c r="AV38" s="75"/>
      <c r="AW38" s="75"/>
      <c r="AY38" s="111"/>
    </row>
    <row r="39" spans="2:51" x14ac:dyDescent="0.25">
      <c r="B39" s="122" t="s">
        <v>127</v>
      </c>
      <c r="C39" s="116"/>
      <c r="D39" s="116"/>
      <c r="E39" s="116"/>
      <c r="F39" s="116"/>
      <c r="G39" s="116"/>
      <c r="H39" s="116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88"/>
      <c r="T39" s="88"/>
      <c r="U39" s="88"/>
      <c r="V39" s="88"/>
      <c r="W39" s="112"/>
      <c r="X39" s="112"/>
      <c r="Y39" s="112"/>
      <c r="Z39" s="112"/>
      <c r="AA39" s="112"/>
      <c r="AB39" s="112"/>
      <c r="AC39" s="112"/>
      <c r="AD39" s="112"/>
      <c r="AE39" s="112"/>
      <c r="AM39" s="21"/>
      <c r="AN39" s="109"/>
      <c r="AO39" s="109"/>
      <c r="AP39" s="109"/>
      <c r="AQ39" s="109"/>
      <c r="AR39" s="112"/>
      <c r="AV39" s="75"/>
      <c r="AW39" s="75"/>
      <c r="AY39" s="111"/>
    </row>
    <row r="40" spans="2:51" x14ac:dyDescent="0.25">
      <c r="B40" s="85" t="s">
        <v>236</v>
      </c>
      <c r="C40" s="116"/>
      <c r="D40" s="116"/>
      <c r="E40" s="116"/>
      <c r="F40" s="116"/>
      <c r="G40" s="116"/>
      <c r="H40" s="116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88"/>
      <c r="T40" s="88"/>
      <c r="U40" s="88"/>
      <c r="V40" s="88"/>
      <c r="W40" s="112"/>
      <c r="X40" s="112"/>
      <c r="Y40" s="112"/>
      <c r="Z40" s="112"/>
      <c r="AA40" s="112"/>
      <c r="AB40" s="112"/>
      <c r="AC40" s="112"/>
      <c r="AD40" s="112"/>
      <c r="AE40" s="112"/>
      <c r="AM40" s="21"/>
      <c r="AN40" s="109"/>
      <c r="AO40" s="109"/>
      <c r="AP40" s="109"/>
      <c r="AQ40" s="109"/>
      <c r="AR40" s="112"/>
      <c r="AV40" s="75"/>
      <c r="AW40" s="75"/>
      <c r="AY40" s="111"/>
    </row>
    <row r="41" spans="2:51" x14ac:dyDescent="0.25">
      <c r="B41" s="86" t="s">
        <v>242</v>
      </c>
      <c r="C41" s="116"/>
      <c r="D41" s="116"/>
      <c r="E41" s="116"/>
      <c r="F41" s="116"/>
      <c r="G41" s="116"/>
      <c r="H41" s="116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9"/>
      <c r="T41" s="119"/>
      <c r="U41" s="119"/>
      <c r="V41" s="119"/>
      <c r="W41" s="112"/>
      <c r="X41" s="112"/>
      <c r="Y41" s="112"/>
      <c r="Z41" s="112"/>
      <c r="AA41" s="112"/>
      <c r="AB41" s="112"/>
      <c r="AC41" s="112"/>
      <c r="AD41" s="112"/>
      <c r="AE41" s="112"/>
      <c r="AM41" s="113"/>
      <c r="AN41" s="113"/>
      <c r="AO41" s="113"/>
      <c r="AP41" s="113"/>
      <c r="AQ41" s="113"/>
      <c r="AR41" s="113"/>
      <c r="AS41" s="114"/>
      <c r="AV41" s="111"/>
      <c r="AW41" s="107"/>
      <c r="AX41" s="107"/>
      <c r="AY41" s="107"/>
    </row>
    <row r="42" spans="2:51" x14ac:dyDescent="0.25">
      <c r="B42" s="122" t="s">
        <v>130</v>
      </c>
      <c r="C42" s="116"/>
      <c r="D42" s="116"/>
      <c r="E42" s="121"/>
      <c r="F42" s="121"/>
      <c r="G42" s="121"/>
      <c r="H42" s="116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9"/>
      <c r="T42" s="119"/>
      <c r="U42" s="119"/>
      <c r="V42" s="119"/>
      <c r="W42" s="112"/>
      <c r="X42" s="112"/>
      <c r="Y42" s="112"/>
      <c r="Z42" s="112"/>
      <c r="AA42" s="112"/>
      <c r="AB42" s="112"/>
      <c r="AC42" s="112"/>
      <c r="AD42" s="112"/>
      <c r="AE42" s="112"/>
      <c r="AM42" s="113"/>
      <c r="AN42" s="113"/>
      <c r="AO42" s="113"/>
      <c r="AP42" s="113"/>
      <c r="AQ42" s="113"/>
      <c r="AR42" s="113"/>
      <c r="AS42" s="114"/>
      <c r="AV42" s="111"/>
      <c r="AW42" s="107"/>
      <c r="AX42" s="107"/>
      <c r="AY42" s="107"/>
    </row>
    <row r="43" spans="2:51" x14ac:dyDescent="0.25">
      <c r="B43" s="122" t="s">
        <v>134</v>
      </c>
      <c r="C43" s="116"/>
      <c r="D43" s="116"/>
      <c r="E43" s="116"/>
      <c r="F43" s="116"/>
      <c r="G43" s="116"/>
      <c r="H43" s="116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9"/>
      <c r="U43" s="119"/>
      <c r="V43" s="119"/>
      <c r="W43" s="112"/>
      <c r="X43" s="112"/>
      <c r="Y43" s="112"/>
      <c r="Z43" s="112"/>
      <c r="AA43" s="112"/>
      <c r="AB43" s="112"/>
      <c r="AC43" s="112"/>
      <c r="AD43" s="112"/>
      <c r="AE43" s="112"/>
      <c r="AM43" s="113"/>
      <c r="AN43" s="113"/>
      <c r="AO43" s="113"/>
      <c r="AP43" s="113"/>
      <c r="AQ43" s="113"/>
      <c r="AR43" s="113"/>
      <c r="AS43" s="114"/>
      <c r="AV43" s="111"/>
      <c r="AW43" s="107"/>
      <c r="AX43" s="107"/>
      <c r="AY43" s="107"/>
    </row>
    <row r="44" spans="2:51" x14ac:dyDescent="0.25">
      <c r="B44" s="91" t="s">
        <v>144</v>
      </c>
      <c r="C44" s="116"/>
      <c r="D44" s="116"/>
      <c r="E44" s="116"/>
      <c r="F44" s="116"/>
      <c r="G44" s="116"/>
      <c r="H44" s="116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20"/>
      <c r="T44" s="119"/>
      <c r="U44" s="119"/>
      <c r="V44" s="119"/>
      <c r="W44" s="112"/>
      <c r="X44" s="112"/>
      <c r="Y44" s="112"/>
      <c r="Z44" s="112"/>
      <c r="AA44" s="112"/>
      <c r="AB44" s="112"/>
      <c r="AC44" s="112"/>
      <c r="AD44" s="112"/>
      <c r="AE44" s="112"/>
      <c r="AM44" s="113"/>
      <c r="AN44" s="113"/>
      <c r="AO44" s="113"/>
      <c r="AP44" s="113"/>
      <c r="AQ44" s="113"/>
      <c r="AR44" s="113"/>
      <c r="AS44" s="114"/>
      <c r="AV44" s="111"/>
      <c r="AW44" s="107"/>
      <c r="AX44" s="107"/>
      <c r="AY44" s="107"/>
    </row>
    <row r="45" spans="2:51" x14ac:dyDescent="0.25">
      <c r="B45" s="91" t="s">
        <v>143</v>
      </c>
      <c r="C45" s="116"/>
      <c r="D45" s="116"/>
      <c r="E45" s="116"/>
      <c r="F45" s="116"/>
      <c r="G45" s="116"/>
      <c r="H45" s="116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20"/>
      <c r="T45" s="119"/>
      <c r="U45" s="119"/>
      <c r="V45" s="119"/>
      <c r="W45" s="112"/>
      <c r="X45" s="112"/>
      <c r="Y45" s="112"/>
      <c r="Z45" s="112"/>
      <c r="AA45" s="112"/>
      <c r="AB45" s="112"/>
      <c r="AC45" s="112"/>
      <c r="AD45" s="112"/>
      <c r="AE45" s="112"/>
      <c r="AM45" s="113"/>
      <c r="AN45" s="113"/>
      <c r="AO45" s="113"/>
      <c r="AP45" s="113"/>
      <c r="AQ45" s="113"/>
      <c r="AR45" s="113"/>
      <c r="AS45" s="114"/>
      <c r="AV45" s="111"/>
      <c r="AW45" s="107"/>
      <c r="AX45" s="107"/>
      <c r="AY45" s="107"/>
    </row>
    <row r="46" spans="2:51" x14ac:dyDescent="0.25">
      <c r="B46" s="180" t="s">
        <v>238</v>
      </c>
      <c r="C46" s="181"/>
      <c r="D46" s="181"/>
      <c r="E46" s="181"/>
      <c r="F46" s="181"/>
      <c r="G46" s="181"/>
      <c r="H46" s="116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20"/>
      <c r="T46" s="119"/>
      <c r="U46" s="119"/>
      <c r="V46" s="119"/>
      <c r="W46" s="112"/>
      <c r="X46" s="112"/>
      <c r="Y46" s="112"/>
      <c r="Z46" s="112"/>
      <c r="AA46" s="112"/>
      <c r="AB46" s="112"/>
      <c r="AC46" s="112"/>
      <c r="AD46" s="112"/>
      <c r="AE46" s="112"/>
      <c r="AM46" s="113"/>
      <c r="AN46" s="113"/>
      <c r="AO46" s="113"/>
      <c r="AP46" s="113"/>
      <c r="AQ46" s="113"/>
      <c r="AR46" s="113"/>
      <c r="AS46" s="114"/>
      <c r="AV46" s="111"/>
      <c r="AW46" s="107"/>
      <c r="AX46" s="107"/>
      <c r="AY46" s="107"/>
    </row>
    <row r="47" spans="2:51" x14ac:dyDescent="0.25">
      <c r="B47" s="122" t="s">
        <v>241</v>
      </c>
      <c r="C47" s="116"/>
      <c r="D47" s="116"/>
      <c r="E47" s="116"/>
      <c r="F47" s="116"/>
      <c r="G47" s="116"/>
      <c r="H47" s="116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20"/>
      <c r="T47" s="119"/>
      <c r="U47" s="119"/>
      <c r="V47" s="119"/>
      <c r="W47" s="112"/>
      <c r="X47" s="112"/>
      <c r="Y47" s="112"/>
      <c r="Z47" s="112"/>
      <c r="AA47" s="112"/>
      <c r="AB47" s="112"/>
      <c r="AC47" s="112"/>
      <c r="AD47" s="112"/>
      <c r="AE47" s="112"/>
      <c r="AM47" s="113"/>
      <c r="AN47" s="113"/>
      <c r="AO47" s="113"/>
      <c r="AP47" s="113"/>
      <c r="AQ47" s="113"/>
      <c r="AR47" s="113"/>
      <c r="AS47" s="114"/>
      <c r="AV47" s="111"/>
      <c r="AW47" s="107"/>
      <c r="AX47" s="107"/>
      <c r="AY47" s="107"/>
    </row>
    <row r="48" spans="2:51" x14ac:dyDescent="0.25">
      <c r="B48" s="122" t="s">
        <v>135</v>
      </c>
      <c r="C48" s="116"/>
      <c r="D48" s="116"/>
      <c r="E48" s="116"/>
      <c r="F48" s="116"/>
      <c r="G48" s="116"/>
      <c r="H48" s="116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20"/>
      <c r="T48" s="137"/>
      <c r="U48" s="137"/>
      <c r="V48" s="137"/>
      <c r="W48" s="112"/>
      <c r="X48" s="112"/>
      <c r="Y48" s="112"/>
      <c r="Z48" s="112"/>
      <c r="AA48" s="112"/>
      <c r="AB48" s="112"/>
      <c r="AC48" s="112"/>
      <c r="AD48" s="112"/>
      <c r="AE48" s="112"/>
      <c r="AM48" s="113"/>
      <c r="AN48" s="113"/>
      <c r="AO48" s="113"/>
      <c r="AP48" s="113"/>
      <c r="AQ48" s="113"/>
      <c r="AR48" s="113"/>
      <c r="AS48" s="114"/>
      <c r="AV48" s="111"/>
      <c r="AW48" s="107"/>
      <c r="AX48" s="107"/>
      <c r="AY48" s="107"/>
    </row>
    <row r="49" spans="2:51" x14ac:dyDescent="0.25">
      <c r="B49" s="122" t="s">
        <v>136</v>
      </c>
      <c r="C49" s="116"/>
      <c r="D49" s="116"/>
      <c r="E49" s="116"/>
      <c r="F49" s="116"/>
      <c r="G49" s="116"/>
      <c r="H49" s="116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20"/>
      <c r="T49" s="137"/>
      <c r="U49" s="137"/>
      <c r="V49" s="137"/>
      <c r="W49" s="112"/>
      <c r="X49" s="112"/>
      <c r="Y49" s="112"/>
      <c r="Z49" s="112"/>
      <c r="AA49" s="112"/>
      <c r="AB49" s="112"/>
      <c r="AC49" s="112"/>
      <c r="AD49" s="112"/>
      <c r="AE49" s="112"/>
      <c r="AM49" s="113"/>
      <c r="AN49" s="113"/>
      <c r="AO49" s="113"/>
      <c r="AP49" s="113"/>
      <c r="AQ49" s="113"/>
      <c r="AR49" s="113"/>
      <c r="AS49" s="114"/>
      <c r="AV49" s="111"/>
      <c r="AW49" s="107"/>
      <c r="AX49" s="107"/>
      <c r="AY49" s="107"/>
    </row>
    <row r="50" spans="2:51" x14ac:dyDescent="0.25">
      <c r="B50" s="122" t="s">
        <v>137</v>
      </c>
      <c r="C50" s="116"/>
      <c r="D50" s="116"/>
      <c r="E50" s="116"/>
      <c r="F50" s="116"/>
      <c r="G50" s="116"/>
      <c r="H50" s="116"/>
      <c r="I50" s="117"/>
      <c r="J50" s="117"/>
      <c r="K50" s="117"/>
      <c r="L50" s="117"/>
      <c r="M50" s="117"/>
      <c r="N50" s="117"/>
      <c r="O50" s="117"/>
      <c r="P50" s="117"/>
      <c r="Q50" s="117"/>
      <c r="R50" s="117"/>
      <c r="S50" s="120"/>
      <c r="T50" s="137"/>
      <c r="U50" s="137"/>
      <c r="V50" s="137"/>
      <c r="W50" s="112"/>
      <c r="X50" s="112"/>
      <c r="Y50" s="112"/>
      <c r="Z50" s="112"/>
      <c r="AA50" s="112"/>
      <c r="AB50" s="112"/>
      <c r="AC50" s="112"/>
      <c r="AD50" s="112"/>
      <c r="AE50" s="112"/>
      <c r="AM50" s="113"/>
      <c r="AN50" s="113"/>
      <c r="AO50" s="113"/>
      <c r="AP50" s="113"/>
      <c r="AQ50" s="113"/>
      <c r="AR50" s="113"/>
      <c r="AS50" s="114"/>
      <c r="AV50" s="111"/>
      <c r="AW50" s="107"/>
      <c r="AX50" s="107"/>
      <c r="AY50" s="107"/>
    </row>
    <row r="51" spans="2:51" x14ac:dyDescent="0.25">
      <c r="B51" s="91" t="s">
        <v>145</v>
      </c>
      <c r="C51" s="116"/>
      <c r="D51" s="116"/>
      <c r="E51" s="116"/>
      <c r="F51" s="116"/>
      <c r="G51" s="117"/>
      <c r="H51" s="117"/>
      <c r="I51" s="117"/>
      <c r="J51" s="117"/>
      <c r="K51" s="117"/>
      <c r="L51" s="117"/>
      <c r="M51" s="117"/>
      <c r="N51" s="117"/>
      <c r="O51" s="117"/>
      <c r="P51" s="117"/>
      <c r="Q51" s="120"/>
      <c r="R51" s="119"/>
      <c r="S51" s="119"/>
      <c r="T51" s="137"/>
      <c r="U51" s="112"/>
      <c r="V51" s="112"/>
      <c r="W51" s="112"/>
      <c r="X51" s="112"/>
      <c r="Y51" s="112"/>
      <c r="Z51" s="112"/>
      <c r="AA51" s="112"/>
      <c r="AB51" s="112"/>
      <c r="AC51" s="112"/>
      <c r="AK51" s="113"/>
      <c r="AL51" s="113"/>
      <c r="AM51" s="113"/>
      <c r="AN51" s="113"/>
      <c r="AO51" s="113"/>
      <c r="AP51" s="113"/>
      <c r="AQ51" s="114"/>
      <c r="AR51" s="109"/>
      <c r="AS51" s="109"/>
      <c r="AT51" s="111"/>
      <c r="AU51" s="107"/>
      <c r="AV51" s="107"/>
      <c r="AW51" s="107"/>
      <c r="AX51" s="107"/>
      <c r="AY51" s="107"/>
    </row>
    <row r="52" spans="2:51" x14ac:dyDescent="0.25">
      <c r="B52" s="122" t="s">
        <v>138</v>
      </c>
      <c r="C52" s="116"/>
      <c r="D52" s="116"/>
      <c r="E52" s="116"/>
      <c r="F52" s="116"/>
      <c r="G52" s="116"/>
      <c r="H52" s="116"/>
      <c r="I52" s="116"/>
      <c r="J52" s="117"/>
      <c r="K52" s="117"/>
      <c r="L52" s="117"/>
      <c r="M52" s="117"/>
      <c r="N52" s="117"/>
      <c r="O52" s="117"/>
      <c r="P52" s="117"/>
      <c r="Q52" s="117"/>
      <c r="R52" s="117"/>
      <c r="S52" s="120"/>
      <c r="T52" s="119"/>
      <c r="U52" s="119"/>
      <c r="V52" s="119"/>
      <c r="W52" s="112"/>
      <c r="X52" s="112"/>
      <c r="Y52" s="112"/>
      <c r="Z52" s="112"/>
      <c r="AA52" s="112"/>
      <c r="AB52" s="112"/>
      <c r="AC52" s="112"/>
      <c r="AD52" s="112"/>
      <c r="AE52" s="112"/>
      <c r="AM52" s="113"/>
      <c r="AN52" s="113"/>
      <c r="AO52" s="113"/>
      <c r="AP52" s="113"/>
      <c r="AQ52" s="113"/>
      <c r="AR52" s="113"/>
      <c r="AS52" s="114"/>
      <c r="AV52" s="111"/>
      <c r="AW52" s="107"/>
      <c r="AX52" s="107"/>
      <c r="AY52" s="107"/>
    </row>
    <row r="53" spans="2:51" x14ac:dyDescent="0.25">
      <c r="B53" s="118" t="s">
        <v>139</v>
      </c>
      <c r="C53" s="116"/>
      <c r="D53" s="116"/>
      <c r="E53" s="116"/>
      <c r="F53" s="116"/>
      <c r="G53" s="116"/>
      <c r="H53" s="116"/>
      <c r="I53" s="116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19"/>
      <c r="U53" s="119"/>
      <c r="V53" s="119"/>
      <c r="W53" s="112"/>
      <c r="X53" s="112"/>
      <c r="Y53" s="112"/>
      <c r="Z53" s="112"/>
      <c r="AA53" s="112"/>
      <c r="AB53" s="112"/>
      <c r="AC53" s="112"/>
      <c r="AD53" s="112"/>
      <c r="AE53" s="112"/>
      <c r="AM53" s="113"/>
      <c r="AN53" s="113"/>
      <c r="AO53" s="113"/>
      <c r="AP53" s="113"/>
      <c r="AQ53" s="113"/>
      <c r="AR53" s="113"/>
      <c r="AS53" s="114"/>
      <c r="AV53" s="111"/>
      <c r="AW53" s="107"/>
      <c r="AX53" s="107"/>
      <c r="AY53" s="107"/>
    </row>
    <row r="54" spans="2:51" x14ac:dyDescent="0.25">
      <c r="B54" s="91" t="s">
        <v>243</v>
      </c>
      <c r="C54" s="122"/>
      <c r="D54" s="116"/>
      <c r="E54" s="94"/>
      <c r="F54" s="116"/>
      <c r="G54" s="116"/>
      <c r="H54" s="116"/>
      <c r="I54" s="116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20"/>
      <c r="U54" s="82"/>
      <c r="V54" s="82"/>
      <c r="W54" s="112"/>
      <c r="X54" s="112"/>
      <c r="Y54" s="112"/>
      <c r="Z54" s="112"/>
      <c r="AA54" s="112"/>
      <c r="AB54" s="112"/>
      <c r="AC54" s="112"/>
      <c r="AD54" s="112"/>
      <c r="AE54" s="112"/>
      <c r="AM54" s="113"/>
      <c r="AN54" s="113"/>
      <c r="AO54" s="113"/>
      <c r="AP54" s="113"/>
      <c r="AQ54" s="113"/>
      <c r="AR54" s="113"/>
      <c r="AS54" s="114"/>
      <c r="AV54" s="111"/>
      <c r="AW54" s="107"/>
      <c r="AX54" s="107"/>
      <c r="AY54" s="107"/>
    </row>
    <row r="55" spans="2:51" x14ac:dyDescent="0.25">
      <c r="B55" s="95"/>
      <c r="C55" s="118"/>
      <c r="D55" s="116"/>
      <c r="E55" s="94"/>
      <c r="F55" s="116"/>
      <c r="G55" s="116"/>
      <c r="H55" s="116"/>
      <c r="I55" s="116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20"/>
      <c r="U55" s="82"/>
      <c r="V55" s="82"/>
      <c r="W55" s="112"/>
      <c r="X55" s="112"/>
      <c r="Y55" s="112"/>
      <c r="Z55" s="92"/>
      <c r="AA55" s="112"/>
      <c r="AB55" s="112"/>
      <c r="AC55" s="112"/>
      <c r="AD55" s="112"/>
      <c r="AE55" s="112"/>
      <c r="AM55" s="113"/>
      <c r="AN55" s="113"/>
      <c r="AO55" s="113"/>
      <c r="AP55" s="113"/>
      <c r="AQ55" s="113"/>
      <c r="AR55" s="113"/>
      <c r="AS55" s="114"/>
      <c r="AV55" s="111"/>
      <c r="AW55" s="107"/>
      <c r="AX55" s="107"/>
      <c r="AY55" s="107"/>
    </row>
    <row r="56" spans="2:51" x14ac:dyDescent="0.25">
      <c r="B56" s="95"/>
      <c r="C56" s="118"/>
      <c r="D56" s="116"/>
      <c r="E56" s="116"/>
      <c r="F56" s="116"/>
      <c r="G56" s="116"/>
      <c r="H56" s="116"/>
      <c r="I56" s="94"/>
      <c r="J56" s="117"/>
      <c r="K56" s="117"/>
      <c r="L56" s="117"/>
      <c r="M56" s="117"/>
      <c r="N56" s="117"/>
      <c r="O56" s="117"/>
      <c r="P56" s="117"/>
      <c r="Q56" s="117"/>
      <c r="R56" s="117"/>
      <c r="S56" s="92"/>
      <c r="T56" s="92"/>
      <c r="U56" s="92"/>
      <c r="V56" s="92"/>
      <c r="W56" s="92"/>
      <c r="X56" s="92"/>
      <c r="Y56" s="92"/>
      <c r="Z56" s="83"/>
      <c r="AA56" s="92"/>
      <c r="AB56" s="92"/>
      <c r="AC56" s="92"/>
      <c r="AD56" s="92"/>
      <c r="AE56" s="92"/>
      <c r="AF56" s="92"/>
      <c r="AG56" s="92"/>
      <c r="AH56" s="92"/>
      <c r="AI56" s="92"/>
      <c r="AJ56" s="92"/>
      <c r="AK56" s="92"/>
      <c r="AL56" s="92"/>
      <c r="AM56" s="92"/>
      <c r="AN56" s="92"/>
      <c r="AO56" s="92"/>
      <c r="AP56" s="92"/>
      <c r="AQ56" s="92"/>
      <c r="AR56" s="92"/>
      <c r="AS56" s="92"/>
      <c r="AT56" s="92"/>
      <c r="AU56" s="92"/>
      <c r="AV56" s="111"/>
      <c r="AW56" s="107"/>
      <c r="AX56" s="107"/>
      <c r="AY56" s="107"/>
    </row>
    <row r="57" spans="2:51" x14ac:dyDescent="0.25">
      <c r="B57" s="95"/>
      <c r="C57" s="115"/>
      <c r="D57" s="116"/>
      <c r="E57" s="116"/>
      <c r="F57" s="116"/>
      <c r="G57" s="116"/>
      <c r="H57" s="116"/>
      <c r="I57" s="94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83"/>
      <c r="X57" s="83"/>
      <c r="Y57" s="83"/>
      <c r="Z57" s="112"/>
      <c r="AA57" s="83"/>
      <c r="AB57" s="83"/>
      <c r="AC57" s="83"/>
      <c r="AD57" s="83"/>
      <c r="AE57" s="83"/>
      <c r="AF57" s="83"/>
      <c r="AG57" s="83"/>
      <c r="AH57" s="83"/>
      <c r="AI57" s="83"/>
      <c r="AJ57" s="83"/>
      <c r="AK57" s="83"/>
      <c r="AL57" s="83"/>
      <c r="AM57" s="83"/>
      <c r="AN57" s="83"/>
      <c r="AO57" s="83"/>
      <c r="AP57" s="83"/>
      <c r="AQ57" s="83"/>
      <c r="AR57" s="83"/>
      <c r="AS57" s="83"/>
      <c r="AT57" s="83"/>
      <c r="AU57" s="83"/>
      <c r="AV57" s="111"/>
      <c r="AW57" s="107"/>
      <c r="AX57" s="107"/>
      <c r="AY57" s="107"/>
    </row>
    <row r="58" spans="2:51" x14ac:dyDescent="0.25">
      <c r="B58" s="95"/>
      <c r="C58" s="115"/>
      <c r="D58" s="94"/>
      <c r="E58" s="116"/>
      <c r="F58" s="116"/>
      <c r="G58" s="116"/>
      <c r="H58" s="116"/>
      <c r="I58" s="116"/>
      <c r="J58" s="92"/>
      <c r="K58" s="92"/>
      <c r="L58" s="92"/>
      <c r="M58" s="92"/>
      <c r="N58" s="92"/>
      <c r="O58" s="92"/>
      <c r="P58" s="92"/>
      <c r="Q58" s="92"/>
      <c r="R58" s="92"/>
      <c r="S58" s="117"/>
      <c r="T58" s="120"/>
      <c r="U58" s="82"/>
      <c r="V58" s="82"/>
      <c r="W58" s="112"/>
      <c r="X58" s="112"/>
      <c r="Y58" s="112"/>
      <c r="Z58" s="112"/>
      <c r="AA58" s="112"/>
      <c r="AB58" s="112"/>
      <c r="AC58" s="112"/>
      <c r="AD58" s="112"/>
      <c r="AE58" s="112"/>
      <c r="AM58" s="113"/>
      <c r="AN58" s="113"/>
      <c r="AO58" s="113"/>
      <c r="AP58" s="113"/>
      <c r="AQ58" s="113"/>
      <c r="AR58" s="113"/>
      <c r="AS58" s="114"/>
      <c r="AV58" s="111"/>
      <c r="AW58" s="107"/>
      <c r="AX58" s="107"/>
      <c r="AY58" s="107"/>
    </row>
    <row r="59" spans="2:51" x14ac:dyDescent="0.25">
      <c r="B59" s="95"/>
      <c r="C59" s="122"/>
      <c r="D59" s="94"/>
      <c r="E59" s="116"/>
      <c r="F59" s="116"/>
      <c r="G59" s="116"/>
      <c r="H59" s="116"/>
      <c r="I59" s="116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20"/>
      <c r="U59" s="82"/>
      <c r="V59" s="82"/>
      <c r="W59" s="112"/>
      <c r="X59" s="112"/>
      <c r="Y59" s="112"/>
      <c r="Z59" s="112"/>
      <c r="AA59" s="112"/>
      <c r="AB59" s="112"/>
      <c r="AC59" s="112"/>
      <c r="AD59" s="112"/>
      <c r="AE59" s="112"/>
      <c r="AM59" s="113"/>
      <c r="AN59" s="113"/>
      <c r="AO59" s="113"/>
      <c r="AP59" s="113"/>
      <c r="AQ59" s="113"/>
      <c r="AR59" s="113"/>
      <c r="AS59" s="114"/>
      <c r="AV59" s="111"/>
      <c r="AW59" s="107"/>
      <c r="AX59" s="107"/>
      <c r="AY59" s="107"/>
    </row>
    <row r="60" spans="2:51" x14ac:dyDescent="0.25">
      <c r="B60" s="1"/>
      <c r="C60" s="122"/>
      <c r="D60" s="116"/>
      <c r="E60" s="94"/>
      <c r="F60" s="116"/>
      <c r="G60" s="94"/>
      <c r="H60" s="94"/>
      <c r="I60" s="116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20"/>
      <c r="U60" s="82"/>
      <c r="V60" s="82"/>
      <c r="W60" s="112"/>
      <c r="X60" s="112"/>
      <c r="Y60" s="112"/>
      <c r="Z60" s="112"/>
      <c r="AA60" s="112"/>
      <c r="AB60" s="112"/>
      <c r="AC60" s="112"/>
      <c r="AD60" s="112"/>
      <c r="AE60" s="112"/>
      <c r="AM60" s="113"/>
      <c r="AN60" s="113"/>
      <c r="AO60" s="113"/>
      <c r="AP60" s="113"/>
      <c r="AQ60" s="113"/>
      <c r="AR60" s="113"/>
      <c r="AS60" s="114"/>
      <c r="AV60" s="111"/>
      <c r="AW60" s="107"/>
      <c r="AX60" s="107"/>
      <c r="AY60" s="107"/>
    </row>
    <row r="61" spans="2:51" x14ac:dyDescent="0.25">
      <c r="B61" s="1"/>
      <c r="C61" s="118"/>
      <c r="D61" s="116"/>
      <c r="E61" s="94"/>
      <c r="F61" s="94"/>
      <c r="G61" s="94"/>
      <c r="H61" s="94"/>
      <c r="I61" s="116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20"/>
      <c r="U61" s="82"/>
      <c r="V61" s="82"/>
      <c r="W61" s="112"/>
      <c r="X61" s="112"/>
      <c r="Y61" s="112"/>
      <c r="Z61" s="112"/>
      <c r="AA61" s="112"/>
      <c r="AB61" s="112"/>
      <c r="AC61" s="112"/>
      <c r="AD61" s="112"/>
      <c r="AE61" s="112"/>
      <c r="AM61" s="113"/>
      <c r="AN61" s="113"/>
      <c r="AO61" s="113"/>
      <c r="AP61" s="113"/>
      <c r="AQ61" s="113"/>
      <c r="AR61" s="113"/>
      <c r="AS61" s="114"/>
      <c r="AV61" s="111"/>
      <c r="AW61" s="107"/>
      <c r="AX61" s="107"/>
      <c r="AY61" s="107"/>
    </row>
    <row r="62" spans="2:51" x14ac:dyDescent="0.25">
      <c r="B62" s="81"/>
      <c r="C62" s="118"/>
      <c r="D62" s="116"/>
      <c r="E62" s="116"/>
      <c r="F62" s="94"/>
      <c r="G62" s="116"/>
      <c r="H62" s="116"/>
      <c r="I62" s="92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20"/>
      <c r="U62" s="82"/>
      <c r="V62" s="82"/>
      <c r="W62" s="112"/>
      <c r="X62" s="112"/>
      <c r="Y62" s="112"/>
      <c r="Z62" s="112"/>
      <c r="AA62" s="112"/>
      <c r="AB62" s="112"/>
      <c r="AC62" s="112"/>
      <c r="AD62" s="112"/>
      <c r="AE62" s="112"/>
      <c r="AM62" s="113"/>
      <c r="AN62" s="113"/>
      <c r="AO62" s="113"/>
      <c r="AP62" s="113"/>
      <c r="AQ62" s="113"/>
      <c r="AR62" s="113"/>
      <c r="AS62" s="114"/>
      <c r="AV62" s="111"/>
      <c r="AW62" s="107"/>
      <c r="AX62" s="107"/>
      <c r="AY62" s="107"/>
    </row>
    <row r="63" spans="2:51" x14ac:dyDescent="0.25">
      <c r="B63" s="81"/>
      <c r="C63" s="92"/>
      <c r="D63" s="116"/>
      <c r="E63" s="116"/>
      <c r="F63" s="116"/>
      <c r="G63" s="116"/>
      <c r="H63" s="116"/>
      <c r="I63" s="92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20"/>
      <c r="U63" s="82"/>
      <c r="V63" s="82"/>
      <c r="W63" s="112"/>
      <c r="X63" s="112"/>
      <c r="Y63" s="112"/>
      <c r="Z63" s="112"/>
      <c r="AA63" s="112"/>
      <c r="AB63" s="112"/>
      <c r="AC63" s="112"/>
      <c r="AD63" s="112"/>
      <c r="AE63" s="112"/>
      <c r="AM63" s="113"/>
      <c r="AN63" s="113"/>
      <c r="AO63" s="113"/>
      <c r="AP63" s="113"/>
      <c r="AQ63" s="113"/>
      <c r="AR63" s="113"/>
      <c r="AS63" s="114"/>
      <c r="AU63" s="107"/>
      <c r="AV63" s="111"/>
      <c r="AW63" s="107"/>
      <c r="AX63" s="107"/>
      <c r="AY63" s="107"/>
    </row>
    <row r="64" spans="2:51" ht="229.5" customHeight="1" x14ac:dyDescent="0.25">
      <c r="B64" s="81"/>
      <c r="C64" s="122"/>
      <c r="D64" s="92"/>
      <c r="E64" s="116"/>
      <c r="F64" s="116"/>
      <c r="G64" s="116"/>
      <c r="H64" s="116"/>
      <c r="I64" s="116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20"/>
      <c r="U64" s="82"/>
      <c r="V64" s="82"/>
      <c r="W64" s="112"/>
      <c r="X64" s="112"/>
      <c r="Y64" s="112"/>
      <c r="Z64" s="112"/>
      <c r="AA64" s="112"/>
      <c r="AB64" s="112"/>
      <c r="AC64" s="112"/>
      <c r="AD64" s="112"/>
      <c r="AE64" s="112"/>
      <c r="AM64" s="113"/>
      <c r="AN64" s="113"/>
      <c r="AO64" s="113"/>
      <c r="AP64" s="113"/>
      <c r="AQ64" s="113"/>
      <c r="AR64" s="113"/>
      <c r="AS64" s="114"/>
      <c r="AU64" s="107"/>
      <c r="AV64" s="111"/>
      <c r="AW64" s="107"/>
      <c r="AX64" s="107"/>
      <c r="AY64" s="107"/>
    </row>
    <row r="65" spans="1:51" x14ac:dyDescent="0.25">
      <c r="A65" s="112"/>
      <c r="B65" s="81"/>
      <c r="C65" s="118"/>
      <c r="D65" s="92"/>
      <c r="E65" s="116"/>
      <c r="F65" s="116"/>
      <c r="G65" s="116"/>
      <c r="H65" s="116"/>
      <c r="I65" s="113"/>
      <c r="J65" s="113"/>
      <c r="K65" s="113"/>
      <c r="L65" s="113"/>
      <c r="M65" s="113"/>
      <c r="N65" s="113"/>
      <c r="O65" s="114"/>
      <c r="P65" s="109"/>
      <c r="R65" s="111"/>
      <c r="AS65" s="107"/>
      <c r="AT65" s="107"/>
      <c r="AU65" s="107"/>
      <c r="AV65" s="107"/>
      <c r="AW65" s="107"/>
      <c r="AX65" s="107"/>
      <c r="AY65" s="107"/>
    </row>
    <row r="66" spans="1:51" x14ac:dyDescent="0.25">
      <c r="A66" s="112"/>
      <c r="B66" s="92"/>
      <c r="C66" s="122"/>
      <c r="D66" s="116"/>
      <c r="E66" s="92"/>
      <c r="F66" s="116"/>
      <c r="G66" s="92"/>
      <c r="H66" s="92"/>
      <c r="I66" s="113"/>
      <c r="J66" s="113"/>
      <c r="K66" s="113"/>
      <c r="L66" s="113"/>
      <c r="M66" s="113"/>
      <c r="N66" s="113"/>
      <c r="O66" s="114"/>
      <c r="P66" s="109"/>
      <c r="R66" s="109"/>
      <c r="AS66" s="107"/>
      <c r="AT66" s="107"/>
      <c r="AU66" s="107"/>
      <c r="AV66" s="107"/>
      <c r="AW66" s="107"/>
      <c r="AX66" s="107"/>
      <c r="AY66" s="107"/>
    </row>
    <row r="67" spans="1:51" x14ac:dyDescent="0.25">
      <c r="A67" s="112"/>
      <c r="B67" s="92"/>
      <c r="C67" s="90"/>
      <c r="D67" s="116"/>
      <c r="E67" s="92"/>
      <c r="F67" s="92"/>
      <c r="G67" s="92"/>
      <c r="H67" s="92"/>
      <c r="I67" s="113"/>
      <c r="J67" s="113"/>
      <c r="K67" s="113"/>
      <c r="L67" s="113"/>
      <c r="M67" s="113"/>
      <c r="N67" s="113"/>
      <c r="O67" s="114"/>
      <c r="P67" s="109"/>
      <c r="R67" s="109"/>
      <c r="AS67" s="107"/>
      <c r="AT67" s="107"/>
      <c r="AU67" s="107"/>
      <c r="AV67" s="107"/>
      <c r="AW67" s="107"/>
      <c r="AX67" s="107"/>
      <c r="AY67" s="107"/>
    </row>
    <row r="68" spans="1:51" x14ac:dyDescent="0.25">
      <c r="A68" s="112"/>
      <c r="B68" s="81"/>
      <c r="I68" s="113"/>
      <c r="J68" s="113"/>
      <c r="K68" s="113"/>
      <c r="L68" s="113"/>
      <c r="M68" s="113"/>
      <c r="N68" s="113"/>
      <c r="O68" s="114"/>
      <c r="P68" s="109"/>
      <c r="R68" s="109"/>
      <c r="AS68" s="107"/>
      <c r="AT68" s="107"/>
      <c r="AU68" s="107"/>
      <c r="AV68" s="107"/>
      <c r="AW68" s="107"/>
      <c r="AX68" s="107"/>
      <c r="AY68" s="107"/>
    </row>
    <row r="69" spans="1:51" x14ac:dyDescent="0.25">
      <c r="A69" s="112"/>
      <c r="I69" s="113"/>
      <c r="J69" s="113"/>
      <c r="K69" s="113"/>
      <c r="L69" s="113"/>
      <c r="M69" s="113"/>
      <c r="N69" s="113"/>
      <c r="O69" s="114"/>
      <c r="P69" s="109"/>
      <c r="R69" s="109"/>
      <c r="AS69" s="107"/>
      <c r="AT69" s="107"/>
      <c r="AU69" s="107"/>
      <c r="AV69" s="107"/>
      <c r="AW69" s="107"/>
      <c r="AX69" s="107"/>
      <c r="AY69" s="107"/>
    </row>
    <row r="70" spans="1:51" x14ac:dyDescent="0.25">
      <c r="A70" s="112"/>
      <c r="I70" s="113"/>
      <c r="J70" s="113"/>
      <c r="K70" s="113"/>
      <c r="L70" s="113"/>
      <c r="M70" s="113"/>
      <c r="N70" s="113"/>
      <c r="O70" s="114"/>
      <c r="P70" s="109"/>
      <c r="R70" s="109"/>
      <c r="AS70" s="107"/>
      <c r="AT70" s="107"/>
      <c r="AU70" s="107"/>
      <c r="AV70" s="107"/>
      <c r="AW70" s="107"/>
      <c r="AX70" s="107"/>
      <c r="AY70" s="107"/>
    </row>
    <row r="71" spans="1:51" x14ac:dyDescent="0.25">
      <c r="A71" s="112"/>
      <c r="I71" s="113"/>
      <c r="J71" s="113"/>
      <c r="K71" s="113"/>
      <c r="L71" s="113"/>
      <c r="M71" s="113"/>
      <c r="N71" s="113"/>
      <c r="O71" s="114"/>
      <c r="P71" s="109"/>
      <c r="R71" s="83"/>
      <c r="AS71" s="107"/>
      <c r="AT71" s="107"/>
      <c r="AU71" s="107"/>
      <c r="AV71" s="107"/>
      <c r="AW71" s="107"/>
      <c r="AX71" s="107"/>
      <c r="AY71" s="107"/>
    </row>
    <row r="72" spans="1:51" x14ac:dyDescent="0.25">
      <c r="A72" s="112"/>
      <c r="I72" s="113"/>
      <c r="J72" s="113"/>
      <c r="K72" s="113"/>
      <c r="L72" s="113"/>
      <c r="M72" s="113"/>
      <c r="N72" s="113"/>
      <c r="O72" s="114"/>
      <c r="R72" s="109"/>
      <c r="AS72" s="107"/>
      <c r="AT72" s="107"/>
      <c r="AU72" s="107"/>
      <c r="AV72" s="107"/>
      <c r="AW72" s="107"/>
      <c r="AX72" s="107"/>
      <c r="AY72" s="107"/>
    </row>
    <row r="73" spans="1:51" x14ac:dyDescent="0.25">
      <c r="O73" s="114"/>
      <c r="R73" s="109"/>
      <c r="AS73" s="107"/>
      <c r="AT73" s="107"/>
      <c r="AU73" s="107"/>
      <c r="AV73" s="107"/>
      <c r="AW73" s="107"/>
      <c r="AX73" s="107"/>
      <c r="AY73" s="107"/>
    </row>
    <row r="74" spans="1:51" x14ac:dyDescent="0.25">
      <c r="O74" s="114"/>
      <c r="R74" s="109"/>
      <c r="AS74" s="107"/>
      <c r="AT74" s="107"/>
      <c r="AU74" s="107"/>
      <c r="AV74" s="107"/>
      <c r="AW74" s="107"/>
      <c r="AX74" s="107"/>
      <c r="AY74" s="107"/>
    </row>
    <row r="75" spans="1:51" x14ac:dyDescent="0.25">
      <c r="O75" s="114"/>
      <c r="R75" s="109"/>
      <c r="AS75" s="107"/>
      <c r="AT75" s="107"/>
      <c r="AU75" s="107"/>
      <c r="AV75" s="107"/>
      <c r="AW75" s="107"/>
      <c r="AX75" s="107"/>
      <c r="AY75" s="107"/>
    </row>
    <row r="76" spans="1:51" x14ac:dyDescent="0.25">
      <c r="O76" s="114"/>
      <c r="R76" s="109"/>
      <c r="AS76" s="107"/>
      <c r="AT76" s="107"/>
      <c r="AU76" s="107"/>
      <c r="AV76" s="107"/>
      <c r="AW76" s="107"/>
      <c r="AX76" s="107"/>
      <c r="AY76" s="107"/>
    </row>
    <row r="77" spans="1:51" x14ac:dyDescent="0.25">
      <c r="O77" s="114"/>
      <c r="AS77" s="107"/>
      <c r="AT77" s="107"/>
      <c r="AU77" s="107"/>
      <c r="AV77" s="107"/>
      <c r="AW77" s="107"/>
      <c r="AX77" s="107"/>
      <c r="AY77" s="107"/>
    </row>
    <row r="78" spans="1:51" x14ac:dyDescent="0.25">
      <c r="O78" s="114"/>
      <c r="AS78" s="107"/>
      <c r="AT78" s="107"/>
      <c r="AU78" s="107"/>
      <c r="AV78" s="107"/>
      <c r="AW78" s="107"/>
      <c r="AX78" s="107"/>
      <c r="AY78" s="107"/>
    </row>
    <row r="79" spans="1:51" x14ac:dyDescent="0.25">
      <c r="O79" s="114"/>
      <c r="AS79" s="107"/>
      <c r="AT79" s="107"/>
      <c r="AU79" s="107"/>
      <c r="AV79" s="107"/>
      <c r="AW79" s="107"/>
      <c r="AX79" s="107"/>
      <c r="AY79" s="107"/>
    </row>
    <row r="80" spans="1:51" x14ac:dyDescent="0.25">
      <c r="O80" s="114"/>
      <c r="AS80" s="107"/>
      <c r="AT80" s="107"/>
      <c r="AU80" s="107"/>
      <c r="AV80" s="107"/>
      <c r="AW80" s="107"/>
      <c r="AX80" s="107"/>
      <c r="AY80" s="107"/>
    </row>
    <row r="81" spans="15:51" x14ac:dyDescent="0.25">
      <c r="O81" s="114"/>
      <c r="AS81" s="107"/>
      <c r="AT81" s="107"/>
      <c r="AU81" s="107"/>
      <c r="AV81" s="107"/>
      <c r="AW81" s="107"/>
      <c r="AX81" s="107"/>
      <c r="AY81" s="107"/>
    </row>
    <row r="82" spans="15:51" x14ac:dyDescent="0.25">
      <c r="O82" s="114"/>
      <c r="AS82" s="107"/>
      <c r="AT82" s="107"/>
      <c r="AU82" s="107"/>
      <c r="AV82" s="107"/>
      <c r="AW82" s="107"/>
      <c r="AX82" s="107"/>
      <c r="AY82" s="107"/>
    </row>
    <row r="83" spans="15:51" x14ac:dyDescent="0.25">
      <c r="O83" s="114"/>
      <c r="Q83" s="109"/>
      <c r="AS83" s="107"/>
      <c r="AT83" s="107"/>
      <c r="AU83" s="107"/>
      <c r="AV83" s="107"/>
      <c r="AW83" s="107"/>
      <c r="AX83" s="107"/>
      <c r="AY83" s="107"/>
    </row>
    <row r="84" spans="15:51" x14ac:dyDescent="0.25">
      <c r="O84" s="13"/>
      <c r="P84" s="109"/>
      <c r="Q84" s="109"/>
      <c r="AS84" s="107"/>
      <c r="AT84" s="107"/>
      <c r="AU84" s="107"/>
      <c r="AV84" s="107"/>
      <c r="AW84" s="107"/>
      <c r="AX84" s="107"/>
      <c r="AY84" s="107"/>
    </row>
    <row r="85" spans="15:51" x14ac:dyDescent="0.25">
      <c r="O85" s="13"/>
      <c r="P85" s="109"/>
      <c r="Q85" s="109"/>
      <c r="AS85" s="107"/>
      <c r="AT85" s="107"/>
      <c r="AU85" s="107"/>
      <c r="AV85" s="107"/>
      <c r="AW85" s="107"/>
      <c r="AX85" s="107"/>
      <c r="AY85" s="107"/>
    </row>
    <row r="86" spans="15:51" x14ac:dyDescent="0.25">
      <c r="O86" s="13"/>
      <c r="P86" s="109"/>
      <c r="Q86" s="109"/>
      <c r="AS86" s="107"/>
      <c r="AT86" s="107"/>
      <c r="AU86" s="107"/>
      <c r="AV86" s="107"/>
      <c r="AW86" s="107"/>
      <c r="AX86" s="107"/>
      <c r="AY86" s="107"/>
    </row>
    <row r="87" spans="15:51" x14ac:dyDescent="0.25">
      <c r="O87" s="13"/>
      <c r="P87" s="109"/>
      <c r="Q87" s="109"/>
      <c r="AS87" s="107"/>
      <c r="AT87" s="107"/>
      <c r="AU87" s="107"/>
      <c r="AV87" s="107"/>
      <c r="AW87" s="107"/>
      <c r="AX87" s="107"/>
      <c r="AY87" s="107"/>
    </row>
    <row r="88" spans="15:51" x14ac:dyDescent="0.25">
      <c r="O88" s="13"/>
      <c r="P88" s="109"/>
      <c r="Q88" s="109"/>
      <c r="AS88" s="107"/>
      <c r="AT88" s="107"/>
      <c r="AU88" s="107"/>
      <c r="AV88" s="107"/>
      <c r="AW88" s="107"/>
      <c r="AX88" s="107"/>
      <c r="AY88" s="107"/>
    </row>
    <row r="89" spans="15:51" x14ac:dyDescent="0.25">
      <c r="O89" s="13"/>
      <c r="P89" s="109"/>
      <c r="Q89" s="109"/>
      <c r="AS89" s="107"/>
      <c r="AT89" s="107"/>
      <c r="AU89" s="107"/>
      <c r="AV89" s="107"/>
      <c r="AW89" s="107"/>
      <c r="AX89" s="107"/>
      <c r="AY89" s="107"/>
    </row>
    <row r="90" spans="15:51" x14ac:dyDescent="0.25">
      <c r="O90" s="13"/>
      <c r="P90" s="109"/>
      <c r="Q90" s="109"/>
      <c r="AS90" s="107"/>
      <c r="AT90" s="107"/>
      <c r="AU90" s="107"/>
      <c r="AV90" s="107"/>
      <c r="AW90" s="107"/>
      <c r="AX90" s="107"/>
      <c r="AY90" s="107"/>
    </row>
    <row r="91" spans="15:51" x14ac:dyDescent="0.25">
      <c r="O91" s="13"/>
      <c r="P91" s="109"/>
      <c r="Q91" s="109"/>
      <c r="AS91" s="107"/>
      <c r="AT91" s="107"/>
      <c r="AU91" s="107"/>
      <c r="AV91" s="107"/>
      <c r="AW91" s="107"/>
      <c r="AX91" s="107"/>
      <c r="AY91" s="107"/>
    </row>
    <row r="92" spans="15:51" x14ac:dyDescent="0.25">
      <c r="O92" s="13"/>
      <c r="P92" s="109"/>
      <c r="Q92" s="109"/>
      <c r="AS92" s="107"/>
      <c r="AT92" s="107"/>
      <c r="AU92" s="107"/>
      <c r="AV92" s="107"/>
      <c r="AW92" s="107"/>
      <c r="AX92" s="107"/>
      <c r="AY92" s="107"/>
    </row>
    <row r="93" spans="15:51" x14ac:dyDescent="0.25">
      <c r="O93" s="13"/>
      <c r="P93" s="109"/>
      <c r="Q93" s="109"/>
      <c r="R93" s="109"/>
      <c r="S93" s="109"/>
      <c r="AS93" s="107"/>
      <c r="AT93" s="107"/>
      <c r="AU93" s="107"/>
      <c r="AV93" s="107"/>
      <c r="AW93" s="107"/>
      <c r="AX93" s="107"/>
      <c r="AY93" s="107"/>
    </row>
    <row r="94" spans="15:51" x14ac:dyDescent="0.25">
      <c r="O94" s="13"/>
      <c r="P94" s="109"/>
      <c r="Q94" s="109"/>
      <c r="R94" s="109"/>
      <c r="S94" s="109"/>
      <c r="T94" s="109"/>
      <c r="AS94" s="107"/>
      <c r="AT94" s="107"/>
      <c r="AU94" s="107"/>
      <c r="AV94" s="107"/>
      <c r="AW94" s="107"/>
      <c r="AX94" s="107"/>
      <c r="AY94" s="107"/>
    </row>
    <row r="95" spans="15:51" x14ac:dyDescent="0.25">
      <c r="O95" s="13"/>
      <c r="P95" s="109"/>
      <c r="Q95" s="109"/>
      <c r="R95" s="109"/>
      <c r="S95" s="109"/>
      <c r="T95" s="109"/>
      <c r="AS95" s="107"/>
      <c r="AT95" s="107"/>
      <c r="AU95" s="107"/>
      <c r="AV95" s="107"/>
      <c r="AW95" s="107"/>
      <c r="AX95" s="107"/>
      <c r="AY95" s="107"/>
    </row>
    <row r="96" spans="15:51" x14ac:dyDescent="0.25">
      <c r="O96" s="13"/>
      <c r="P96" s="109"/>
      <c r="T96" s="109"/>
      <c r="AS96" s="107"/>
      <c r="AT96" s="107"/>
      <c r="AU96" s="107"/>
      <c r="AV96" s="107"/>
      <c r="AW96" s="107"/>
      <c r="AX96" s="107"/>
      <c r="AY96" s="107"/>
    </row>
    <row r="97" spans="15:51" x14ac:dyDescent="0.25">
      <c r="O97" s="109"/>
      <c r="Q97" s="109"/>
      <c r="R97" s="109"/>
      <c r="S97" s="109"/>
      <c r="AS97" s="107"/>
      <c r="AT97" s="107"/>
      <c r="AU97" s="107"/>
      <c r="AV97" s="107"/>
      <c r="AW97" s="107"/>
      <c r="AX97" s="107"/>
      <c r="AY97" s="107"/>
    </row>
    <row r="98" spans="15:51" x14ac:dyDescent="0.25">
      <c r="O98" s="13"/>
      <c r="P98" s="109"/>
      <c r="Q98" s="109"/>
      <c r="R98" s="109"/>
      <c r="S98" s="109"/>
      <c r="T98" s="109"/>
      <c r="AS98" s="107"/>
      <c r="AT98" s="107"/>
      <c r="AU98" s="107"/>
      <c r="AV98" s="107"/>
      <c r="AW98" s="107"/>
      <c r="AX98" s="107"/>
      <c r="AY98" s="107"/>
    </row>
    <row r="99" spans="15:51" x14ac:dyDescent="0.25">
      <c r="O99" s="13"/>
      <c r="P99" s="109"/>
      <c r="Q99" s="109"/>
      <c r="R99" s="109"/>
      <c r="S99" s="109"/>
      <c r="T99" s="109"/>
      <c r="U99" s="109"/>
      <c r="AS99" s="107"/>
      <c r="AT99" s="107"/>
      <c r="AU99" s="107"/>
      <c r="AV99" s="107"/>
      <c r="AW99" s="107"/>
      <c r="AX99" s="107"/>
      <c r="AY99" s="107"/>
    </row>
    <row r="100" spans="15:51" x14ac:dyDescent="0.25">
      <c r="O100" s="13"/>
      <c r="P100" s="109"/>
      <c r="T100" s="109"/>
      <c r="U100" s="109"/>
      <c r="AS100" s="107"/>
      <c r="AT100" s="107"/>
      <c r="AU100" s="107"/>
      <c r="AV100" s="107"/>
      <c r="AW100" s="107"/>
      <c r="AX100" s="107"/>
      <c r="AY100" s="107"/>
    </row>
    <row r="112" spans="15:51" x14ac:dyDescent="0.25">
      <c r="AS112" s="107"/>
      <c r="AT112" s="107"/>
      <c r="AU112" s="107"/>
      <c r="AV112" s="107"/>
      <c r="AW112" s="107"/>
      <c r="AX112" s="107"/>
      <c r="AY112" s="107"/>
    </row>
  </sheetData>
  <protectedRanges>
    <protectedRange sqref="N56:R56 B68 S58:T64 B60:B65 N59:R64 T42 S54:T55 T53" name="Range2_12_5_1_1"/>
    <protectedRange sqref="N10 L10 L6 D6 D8 AD8 AF8 O8:U8 AJ8:AR8 AF10 AR11:AR34 E11:E34 G11:G34 N11:V11 L24:N31 N32:N34 N12:N23 V33:AF34 X11:AG11 O12:U34 AG12:AG34 V12:V32 X12:AF32" name="Range1_16_3_1_1"/>
    <protectedRange sqref="I61 J59:M64 J56:M56 I64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65:H65 F66 E65" name="Range2_2_2_9_2_1_1"/>
    <protectedRange sqref="D63 D66:D67" name="Range2_1_1_1_1_1_9_2_1_1"/>
    <protectedRange sqref="C64 C66" name="Range2_4_1_1_1"/>
    <protectedRange sqref="AS16:AS34" name="Range1_1_1_1"/>
    <protectedRange sqref="P3:U5" name="Range1_16_1_1_1_1"/>
    <protectedRange sqref="C67 C65 C62" name="Range2_1_3_1_1"/>
    <protectedRange sqref="H11:H34" name="Range1_1_1_1_1_1_1"/>
    <protectedRange sqref="B66:B67 J57:R58 D64:D65 I62:I63 Z55:Z56 S56:Y57 AA56:AU57 E66:E67 G66:H67 F67" name="Range2_2_1_10_1_1_1_2"/>
    <protectedRange sqref="C63" name="Range2_2_1_10_2_1_1_1"/>
    <protectedRange sqref="G62:H62 D60 F63 E62 N54:R55" name="Range2_12_1_6_1_1"/>
    <protectedRange sqref="D55:D56 I58:I60 I55:M55 G63:H64 G56:H58 E63:E64 F64:F65 F57:F59 E56:E58 J54:M54" name="Range2_2_12_1_7_1_1"/>
    <protectedRange sqref="D61:D62" name="Range2_1_1_1_1_11_1_2_1_1"/>
    <protectedRange sqref="E59 G59:H59 F60" name="Range2_2_2_9_1_1_1_1"/>
    <protectedRange sqref="D57" name="Range2_1_1_1_1_1_9_1_1_1_1"/>
    <protectedRange sqref="C61 C56" name="Range2_1_1_2_1_1"/>
    <protectedRange sqref="C60" name="Range2_1_2_2_1_1"/>
    <protectedRange sqref="C59" name="Range2_3_2_1_1"/>
    <protectedRange sqref="F55:F56 E55 G55:H55" name="Range2_2_12_1_1_1_1_1"/>
    <protectedRange sqref="C55" name="Range2_1_4_2_1_1_1"/>
    <protectedRange sqref="C57:C58" name="Range2_5_1_1_1"/>
    <protectedRange sqref="E60:E61 F61:F62 G60:H61 I56:I57" name="Range2_2_1_1_1_1"/>
    <protectedRange sqref="D58:D59" name="Range2_1_1_1_1_1_1_1_1"/>
    <protectedRange sqref="AS11:AS15" name="Range1_4_1_1_1_1"/>
    <protectedRange sqref="J11:J15 J26:J34" name="Range1_1_2_1_10_1_1_1_1"/>
    <protectedRange sqref="R71" name="Range2_2_1_10_1_1_1_1_1"/>
    <protectedRange sqref="T41" name="Range2_12_5_1_1_4"/>
    <protectedRange sqref="B41:B42" name="Range2_12_5_1_1_1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G42:H42" name="Range2_2_12_1_3_1_1_1_1_1_4_1_1"/>
    <protectedRange sqref="E42:F42" name="Range2_2_12_1_7_1_1_3_1_1"/>
    <protectedRange sqref="I41:J41" name="Range2_2_12_1_4_2_1_1_1_2_1_1"/>
    <protectedRange sqref="S42" name="Range2_12_5_1_1_2_3_1"/>
    <protectedRange sqref="Q42:R42" name="Range2_12_1_6_1_1_1_1_2_1"/>
    <protectedRange sqref="N42:P42" name="Range2_12_1_2_3_1_1_1_1_2_1"/>
    <protectedRange sqref="I42:M42" name="Range2_2_12_1_4_3_1_1_1_1_2_1"/>
    <protectedRange sqref="D42" name="Range2_2_12_1_3_1_2_1_1_1_2_1_2_1"/>
    <protectedRange sqref="S53" name="Range2_12_2_1_1_1_2_1_1"/>
    <protectedRange sqref="Q53:R53" name="Range2_12_1_6_1_1_1_2_3_1_1_3_1_1_1_1_1_1"/>
    <protectedRange sqref="N53:P53" name="Range2_12_1_2_3_1_1_1_2_3_1_1_3_1_1_1_1_1_1"/>
    <protectedRange sqref="J53:M53" name="Range2_2_12_1_4_3_1_1_1_3_3_1_1_3_1_1_1_1_1_1"/>
    <protectedRange sqref="T52 R51 T47:T50" name="Range2_12_5_1_1_3"/>
    <protectedRange sqref="T45:T46" name="Range2_12_5_1_1_2_2"/>
    <protectedRange sqref="S52 Q51 S45:S50" name="Range2_12_4_1_1_1_4_2_2_2"/>
    <protectedRange sqref="Q52:R52 O51:P51 Q45:R50" name="Range2_12_1_6_1_1_1_2_3_2_1_1_3"/>
    <protectedRange sqref="N52:P52 L51:N51 N45:P50" name="Range2_12_1_2_3_1_1_1_2_3_2_1_1_3"/>
    <protectedRange sqref="K52:M52 I51:K51 K45:M50" name="Range2_2_12_1_4_3_1_1_1_3_3_2_1_1_3"/>
    <protectedRange sqref="J52 H51 J45:J50" name="Range2_2_12_1_4_3_1_1_1_3_2_1_2_2"/>
    <protectedRange sqref="E51:F51 G47:H50" name="Range2_2_12_1_3_1_2_1_1_1_2_1_1_1_1_1_1_2_1_1"/>
    <protectedRange sqref="C51 D47:E50" name="Range2_2_12_1_3_1_2_1_1_1_2_1_1_1_1_3_1_1_1_1"/>
    <protectedRange sqref="D51 F47:F50" name="Range2_2_12_1_3_1_2_1_1_1_3_1_1_1_1_1_3_1_1_1_1"/>
    <protectedRange sqref="G51 I47:I50" name="Range2_2_12_1_4_3_1_1_1_2_1_2_1_1_3_1_1_1_1_1_1"/>
    <protectedRange sqref="T44" name="Range2_12_5_1_1_2_1_1"/>
    <protectedRange sqref="E45:H46" name="Range2_2_12_1_3_1_2_1_1_1_1_2_1_1_1_1_1_1"/>
    <protectedRange sqref="D45:D46" name="Range2_2_12_1_3_1_2_1_1_1_2_1_2_3_1_1_1_1"/>
    <protectedRange sqref="T43" name="Range2_12_5_1_1_6_1_1_1_1_1_1_1"/>
    <protectedRange sqref="S43" name="Range2_12_5_1_1_5_3_1_1_1_1_1_1_1"/>
    <protectedRange sqref="Q43:R43" name="Range2_12_1_6_1_1_1_2_3_2_1_1_2_1_1_1_1_1"/>
    <protectedRange sqref="N43:P43" name="Range2_12_1_2_3_1_1_1_2_3_2_1_1_2_1_1_1_1_1"/>
    <protectedRange sqref="J43:M43" name="Range2_2_12_1_4_3_1_1_1_3_3_2_1_1_2_1_1_1_1_1"/>
    <protectedRange sqref="I43" name="Range2_2_12_1_4_3_1_1_1_2_1_2_2_1_2_1_1_1_1_1"/>
    <protectedRange sqref="G43:H43 D43:E43" name="Range2_2_12_1_3_1_2_1_1_1_2_1_3_2_1_2_1_1_1_1_1"/>
    <protectedRange sqref="F43" name="Range2_2_12_1_3_1_2_1_1_1_1_1_2_2_1_2_1_1_1_1_1"/>
    <protectedRange sqref="S44" name="Range2_12_4_1_1_1_4_2_2_1_1"/>
    <protectedRange sqref="Q44:R44" name="Range2_12_1_6_1_1_1_2_3_2_1_1_1_1"/>
    <protectedRange sqref="N44:P44" name="Range2_12_1_2_3_1_1_1_2_3_2_1_1_1_1"/>
    <protectedRange sqref="K44:M44" name="Range2_2_12_1_4_3_1_1_1_3_3_2_1_1_1_1"/>
    <protectedRange sqref="J44" name="Range2_2_12_1_4_3_1_1_1_3_2_1_2_1_1"/>
    <protectedRange sqref="D44:E44" name="Range2_2_12_1_3_1_2_1_1_1_2_1_2_3_2_1_1"/>
    <protectedRange sqref="I44" name="Range2_2_12_1_4_2_1_1_1_4_1_2_1_1_1_2_1_1"/>
    <protectedRange sqref="F44:H44" name="Range2_2_12_1_3_1_1_1_1_1_4_1_2_1_2_1_2_1_1"/>
    <protectedRange sqref="I45:I46" name="Range2_2_12_1_4_2_1_1_1_4_1_2_1_1_1_2_2_1"/>
    <protectedRange sqref="B57:B59" name="Range2_12_5_1_1_2"/>
    <protectedRange sqref="B56" name="Range2_12_5_1_1_2_1_4_1_1_1_2_1_1_1_1_1_1_1"/>
    <protectedRange sqref="B55" name="Range2_12_5_1_1_2_1"/>
    <protectedRange sqref="I52" name="Range2_2_12_1_7_1_1_2_2"/>
    <protectedRange sqref="G52:H52" name="Range2_2_12_1_3_1_2_1_1_1_2_1_1_1_1_1_1_2_1_1_1_1_1"/>
    <protectedRange sqref="D52:E52" name="Range2_2_12_1_3_1_2_1_1_1_2_1_1_1_1_3_1_1_1_1_1_2_1"/>
    <protectedRange sqref="F52" name="Range2_2_12_1_3_1_2_1_1_1_3_1_1_1_1_1_3_1_1_1_1_1_1_1"/>
    <protectedRange sqref="I53:I54" name="Range2_2_12_1_7_1_1_2_2_1"/>
    <protectedRange sqref="G54:H54" name="Range2_2_12_1_3_3_1_1_1_2_1_1_1_1_1_1_1_1_1_1_1_1_1_1_1"/>
    <protectedRange sqref="G53:H53" name="Range2_2_12_1_3_1_2_1_1_1_2_1_1_1_1_1_1_2_1_1_1_1_1_2"/>
    <protectedRange sqref="D53:E53" name="Range2_2_12_1_3_1_2_1_1_1_2_1_1_1_1_3_1_1_1_1_1_2_1_1"/>
    <protectedRange sqref="F53:F54" name="Range2_2_12_1_3_1_2_1_1_1_3_1_1_1_1_1_3_1_1_1_1_1_1_1_1"/>
    <protectedRange sqref="D54:E54" name="Range2_2_12_1_3_1_2_1_1_1_3_1_1_1_1_1_1_1_2_1_1_1_1_1_1"/>
    <protectedRange sqref="F11:F34" name="Range1_16_3_1_1_2_1_1_1_2_1"/>
    <protectedRange sqref="Q10" name="Range1_16_3_1_1_1_1_1_1"/>
    <protectedRange sqref="AG10" name="Range1_16_3_1_1_1_1_1_2"/>
    <protectedRange sqref="AP10" name="Range1_16_3_1_1_1_1_1_3"/>
    <protectedRange sqref="B44" name="Range2_12_5_1_1_1_2_2_1_1_1_1_1_1_1_1_1_1_1_1_1_1_1_1_1_1_1_1_1_1_1_1_1_1_1_1_1_1_1"/>
    <protectedRange sqref="B45:B46" name="Range2_12_5_1_1_1_2_2_1_1_1_1_1_1_1_1_1_1_1_2_1_1_1_1_1_1_1_1_1_1_1_1_1_1_1_1_1_1_1_1_1_1_1_1_1_1_1_1_1_1_1_1_1_1_1"/>
    <protectedRange sqref="B43" name="Range2_12_5_1_1_1_2_1_1_1_1_1_1_1_1_1_1_1_2_1_1_1_1_1_1_1_1_1_1_1_1_1_1_1_1"/>
    <protectedRange sqref="B47" name="Range2_12_5_1_1_1_2_2_1_1_1_1_1_1_1_1_1_1_1_2_1_1_1_2_1_1_1_2_1_1_1_3_1_1_1_1_1_1_1_1_1_1_1_1_1_1_1_1_1_1_1_1_1_1_1_1_1_1_1_1_1_1"/>
    <protectedRange sqref="W11:W32" name="Range1_16_3_1_1_1"/>
    <protectedRange sqref="B48" name="Range2_12_5_1_1_1_2_1_1_1_1_1_1_1_1_1_1_1_2_1_2_1_1_1_1_1_1_1_1_1_2_1_1_1_1_1_1_1_1_1_1_1_1_1_1_1"/>
    <protectedRange sqref="B49" name="Range2_12_5_1_1_1_1_1_2_1_1_1_1_1_1_1_1_1_1_1_1_1_1_1_1_1_1_1_1_2_1"/>
    <protectedRange sqref="B50" name="Range2_12_5_1_1_1_1_1_2_1_1_2_1_1_1_1_1_1_1_1_1_1_1_1_1_1_1_1_1_2_1"/>
    <protectedRange sqref="B51" name="Range2_12_5_1_1_1_2_2_1_1_1_1_1_1_1_1_1_1_1_2_1_1_1_2_1_1_1_1_1_1_1_1_1_1_1_1_1_1_1_1_2_1"/>
    <protectedRange sqref="B53" name="Range2_12_5_1_1_1_2_2_1_1_1_1_1_1_1_1_1_1_1_2_1_1_1_1_1_1_1_1_1_3_1_3_1_2_1_1_1_1_1_1_1_1_1_1_1_1_1_2_1_1_1_1_1_2_1"/>
    <protectedRange sqref="B52" name="Range2_12_5_1_1_1_1_1_2_1_2_1_1_1_2_1_1_1_1_1_1_1_1_1_1_2_1_1_1_1_1_2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331" priority="5" operator="containsText" text="N/A">
      <formula>NOT(ISERROR(SEARCH("N/A",X11)))</formula>
    </cfRule>
    <cfRule type="cellIs" dxfId="330" priority="23" operator="equal">
      <formula>0</formula>
    </cfRule>
  </conditionalFormatting>
  <conditionalFormatting sqref="X11:AE34">
    <cfRule type="cellIs" dxfId="329" priority="22" operator="greaterThanOrEqual">
      <formula>1185</formula>
    </cfRule>
  </conditionalFormatting>
  <conditionalFormatting sqref="X11:AE34">
    <cfRule type="cellIs" dxfId="328" priority="21" operator="between">
      <formula>0.1</formula>
      <formula>1184</formula>
    </cfRule>
  </conditionalFormatting>
  <conditionalFormatting sqref="X8 AJ11:AO15 AO16:AO32 AJ16:AN34">
    <cfRule type="cellIs" dxfId="327" priority="20" operator="equal">
      <formula>0</formula>
    </cfRule>
  </conditionalFormatting>
  <conditionalFormatting sqref="X8 AJ11:AO15 AO16:AO32 AJ16:AN34">
    <cfRule type="cellIs" dxfId="326" priority="19" operator="greaterThan">
      <formula>1179</formula>
    </cfRule>
  </conditionalFormatting>
  <conditionalFormatting sqref="X8 AJ11:AO15 AO16:AO32 AJ16:AN34">
    <cfRule type="cellIs" dxfId="325" priority="18" operator="greaterThan">
      <formula>99</formula>
    </cfRule>
  </conditionalFormatting>
  <conditionalFormatting sqref="X8 AJ11:AO15 AO16:AO32 AJ16:AN34">
    <cfRule type="cellIs" dxfId="324" priority="17" operator="greaterThan">
      <formula>0.99</formula>
    </cfRule>
  </conditionalFormatting>
  <conditionalFormatting sqref="AB8">
    <cfRule type="cellIs" dxfId="323" priority="16" operator="equal">
      <formula>0</formula>
    </cfRule>
  </conditionalFormatting>
  <conditionalFormatting sqref="AB8">
    <cfRule type="cellIs" dxfId="322" priority="15" operator="greaterThan">
      <formula>1179</formula>
    </cfRule>
  </conditionalFormatting>
  <conditionalFormatting sqref="AB8">
    <cfRule type="cellIs" dxfId="321" priority="14" operator="greaterThan">
      <formula>99</formula>
    </cfRule>
  </conditionalFormatting>
  <conditionalFormatting sqref="AB8">
    <cfRule type="cellIs" dxfId="320" priority="13" operator="greaterThan">
      <formula>0.99</formula>
    </cfRule>
  </conditionalFormatting>
  <conditionalFormatting sqref="AQ11:AQ34 AO33:AO34">
    <cfRule type="cellIs" dxfId="319" priority="12" operator="equal">
      <formula>0</formula>
    </cfRule>
  </conditionalFormatting>
  <conditionalFormatting sqref="AQ11:AQ34 AO33:AO34">
    <cfRule type="cellIs" dxfId="318" priority="11" operator="greaterThan">
      <formula>1179</formula>
    </cfRule>
  </conditionalFormatting>
  <conditionalFormatting sqref="AQ11:AQ34 AO33:AO34">
    <cfRule type="cellIs" dxfId="317" priority="10" operator="greaterThan">
      <formula>99</formula>
    </cfRule>
  </conditionalFormatting>
  <conditionalFormatting sqref="AQ11:AQ34 AO33:AO34">
    <cfRule type="cellIs" dxfId="316" priority="9" operator="greaterThan">
      <formula>0.99</formula>
    </cfRule>
  </conditionalFormatting>
  <conditionalFormatting sqref="AI11:AI34">
    <cfRule type="cellIs" dxfId="315" priority="8" operator="greaterThan">
      <formula>$AI$8</formula>
    </cfRule>
  </conditionalFormatting>
  <conditionalFormatting sqref="AH11:AH34">
    <cfRule type="cellIs" dxfId="314" priority="6" operator="greaterThan">
      <formula>$AH$8</formula>
    </cfRule>
    <cfRule type="cellIs" dxfId="313" priority="7" operator="greaterThan">
      <formula>$AH$8</formula>
    </cfRule>
  </conditionalFormatting>
  <conditionalFormatting sqref="AP11:AP34">
    <cfRule type="cellIs" dxfId="312" priority="4" operator="equal">
      <formula>0</formula>
    </cfRule>
  </conditionalFormatting>
  <conditionalFormatting sqref="AP11:AP34">
    <cfRule type="cellIs" dxfId="311" priority="3" operator="greaterThan">
      <formula>1179</formula>
    </cfRule>
  </conditionalFormatting>
  <conditionalFormatting sqref="AP11:AP34">
    <cfRule type="cellIs" dxfId="310" priority="2" operator="greaterThan">
      <formula>99</formula>
    </cfRule>
  </conditionalFormatting>
  <conditionalFormatting sqref="AP11:AP34">
    <cfRule type="cellIs" dxfId="309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13"/>
  <sheetViews>
    <sheetView topLeftCell="A40" zoomScaleNormal="100" workbookViewId="0">
      <selection activeCell="F56" sqref="F56"/>
    </sheetView>
  </sheetViews>
  <sheetFormatPr defaultRowHeight="15" x14ac:dyDescent="0.25"/>
  <cols>
    <col min="1" max="1" width="5.7109375" style="107" customWidth="1"/>
    <col min="2" max="2" width="10.28515625" style="107" customWidth="1"/>
    <col min="3" max="3" width="14" style="107" customWidth="1"/>
    <col min="4" max="7" width="9.140625" style="107"/>
    <col min="8" max="8" width="20.42578125" style="107" customWidth="1"/>
    <col min="9" max="10" width="9.140625" style="107"/>
    <col min="11" max="11" width="9" style="107" customWidth="1"/>
    <col min="12" max="14" width="9.140625" style="107" hidden="1" customWidth="1"/>
    <col min="15" max="16" width="9.28515625" style="107" bestFit="1" customWidth="1"/>
    <col min="17" max="18" width="9.140625" style="107" customWidth="1"/>
    <col min="19" max="19" width="11.5703125" style="107" bestFit="1" customWidth="1"/>
    <col min="20" max="20" width="10.5703125" style="107" bestFit="1" customWidth="1"/>
    <col min="21" max="22" width="9.28515625" style="107" bestFit="1" customWidth="1"/>
    <col min="23" max="23" width="9.140625" style="107"/>
    <col min="24" max="28" width="9.28515625" style="107" bestFit="1" customWidth="1"/>
    <col min="29" max="32" width="9.140625" style="107"/>
    <col min="33" max="33" width="10.5703125" style="107" bestFit="1" customWidth="1"/>
    <col min="34" max="35" width="9.28515625" style="107" bestFit="1" customWidth="1"/>
    <col min="36" max="44" width="9.140625" style="107"/>
    <col min="45" max="45" width="83.85546875" style="13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07"/>
  </cols>
  <sheetData>
    <row r="2" spans="2:51" ht="21" x14ac:dyDescent="0.25">
      <c r="B2" s="3"/>
      <c r="C2" s="109"/>
      <c r="D2" s="109"/>
      <c r="E2" s="4"/>
      <c r="F2" s="4"/>
      <c r="G2" s="109"/>
      <c r="H2" s="5"/>
      <c r="I2" s="5"/>
      <c r="J2" s="109"/>
      <c r="K2" s="5"/>
      <c r="L2" s="5"/>
      <c r="M2" s="109"/>
      <c r="N2" s="109"/>
      <c r="O2" s="6"/>
      <c r="P2" s="7" t="s">
        <v>0</v>
      </c>
      <c r="Q2" s="7"/>
      <c r="R2" s="8"/>
      <c r="S2" s="9"/>
      <c r="T2" s="10"/>
      <c r="U2" s="10"/>
      <c r="V2" s="11"/>
      <c r="W2" s="12"/>
      <c r="X2" s="10"/>
      <c r="Y2" s="10"/>
      <c r="Z2" s="10"/>
      <c r="AA2" s="10"/>
      <c r="AB2" s="10"/>
      <c r="AC2" s="10"/>
      <c r="AD2" s="10"/>
      <c r="AE2" s="10"/>
      <c r="AM2" s="109"/>
      <c r="AN2" s="109"/>
      <c r="AO2" s="109"/>
      <c r="AP2" s="109"/>
      <c r="AQ2" s="109"/>
      <c r="AR2" s="109"/>
    </row>
    <row r="3" spans="2:51" ht="15.75" customHeight="1" x14ac:dyDescent="0.25">
      <c r="B3" s="14" t="s">
        <v>1</v>
      </c>
      <c r="C3" s="14"/>
      <c r="D3" s="14"/>
      <c r="E3" s="109"/>
      <c r="F3" s="5"/>
      <c r="G3" s="5"/>
      <c r="H3" s="109"/>
      <c r="I3" s="109"/>
      <c r="J3" s="109"/>
      <c r="K3" s="15"/>
      <c r="L3" s="16"/>
      <c r="M3" s="109"/>
      <c r="N3" s="109"/>
      <c r="O3" s="17" t="s">
        <v>2</v>
      </c>
      <c r="P3" s="324" t="s">
        <v>131</v>
      </c>
      <c r="Q3" s="325"/>
      <c r="R3" s="325"/>
      <c r="S3" s="325"/>
      <c r="T3" s="325"/>
      <c r="U3" s="326"/>
      <c r="V3" s="18"/>
      <c r="W3" s="18"/>
      <c r="X3" s="18"/>
      <c r="Y3" s="18"/>
      <c r="Z3" s="18"/>
      <c r="AH3" s="109"/>
      <c r="AI3" s="109"/>
      <c r="AJ3" s="109"/>
      <c r="AK3" s="109"/>
      <c r="AL3" s="13"/>
      <c r="AM3" s="109"/>
      <c r="AN3" s="109"/>
      <c r="AO3" s="109"/>
      <c r="AP3" s="109"/>
      <c r="AQ3" s="109"/>
      <c r="AR3" s="109"/>
      <c r="AS3" s="109"/>
    </row>
    <row r="4" spans="2:51" x14ac:dyDescent="0.25">
      <c r="B4" s="19" t="s">
        <v>3</v>
      </c>
      <c r="C4" s="19"/>
      <c r="D4" s="19"/>
      <c r="E4" s="109"/>
      <c r="F4" s="20"/>
      <c r="G4" s="109"/>
      <c r="H4" s="109"/>
      <c r="I4" s="109"/>
      <c r="J4" s="109"/>
      <c r="K4" s="109"/>
      <c r="L4" s="109"/>
      <c r="M4" s="109"/>
      <c r="N4" s="109"/>
      <c r="O4" s="17" t="s">
        <v>4</v>
      </c>
      <c r="P4" s="324" t="s">
        <v>132</v>
      </c>
      <c r="Q4" s="325"/>
      <c r="R4" s="325"/>
      <c r="S4" s="325"/>
      <c r="T4" s="325"/>
      <c r="U4" s="326"/>
      <c r="V4" s="18"/>
      <c r="W4" s="18"/>
      <c r="X4" s="18"/>
      <c r="Y4" s="18"/>
      <c r="Z4" s="18"/>
      <c r="AH4" s="109"/>
      <c r="AI4" s="109"/>
      <c r="AJ4" s="109"/>
      <c r="AK4" s="109"/>
      <c r="AL4" s="13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1"/>
      <c r="F5" s="21"/>
      <c r="G5" s="109"/>
      <c r="H5" s="109"/>
      <c r="I5" s="109"/>
      <c r="J5" s="109"/>
      <c r="K5" s="109"/>
      <c r="L5" s="109"/>
      <c r="M5" s="109"/>
      <c r="N5" s="109"/>
      <c r="O5" s="17" t="s">
        <v>5</v>
      </c>
      <c r="P5" s="324"/>
      <c r="Q5" s="325"/>
      <c r="R5" s="325"/>
      <c r="S5" s="325"/>
      <c r="T5" s="325"/>
      <c r="U5" s="326"/>
      <c r="V5" s="18"/>
      <c r="W5" s="18"/>
      <c r="X5" s="18"/>
      <c r="Y5" s="18"/>
      <c r="Z5" s="18"/>
      <c r="AH5" s="109"/>
      <c r="AI5" s="109"/>
      <c r="AJ5" s="109"/>
      <c r="AK5" s="109"/>
      <c r="AL5" s="13"/>
      <c r="AM5" s="109"/>
      <c r="AN5" s="109"/>
      <c r="AO5" s="109"/>
      <c r="AP5" s="109"/>
      <c r="AQ5" s="109"/>
      <c r="AR5" s="109"/>
      <c r="AS5" s="109"/>
    </row>
    <row r="6" spans="2:51" x14ac:dyDescent="0.25">
      <c r="B6" s="324" t="s">
        <v>6</v>
      </c>
      <c r="C6" s="326"/>
      <c r="D6" s="327" t="s">
        <v>7</v>
      </c>
      <c r="E6" s="328"/>
      <c r="F6" s="328"/>
      <c r="G6" s="328"/>
      <c r="H6" s="329"/>
      <c r="I6" s="109"/>
      <c r="J6" s="109"/>
      <c r="K6" s="279"/>
      <c r="L6" s="330">
        <v>41686</v>
      </c>
      <c r="M6" s="331"/>
      <c r="N6" s="22"/>
      <c r="O6" s="22"/>
      <c r="P6" s="23"/>
      <c r="Q6" s="23"/>
      <c r="R6" s="23"/>
      <c r="S6" s="23"/>
      <c r="T6" s="23"/>
      <c r="U6" s="23"/>
      <c r="V6" s="23"/>
      <c r="W6" s="24"/>
      <c r="X6" s="24"/>
      <c r="Y6" s="24"/>
      <c r="Z6" s="24"/>
      <c r="AA6" s="24"/>
      <c r="AB6" s="24"/>
      <c r="AC6" s="24"/>
      <c r="AD6" s="24"/>
      <c r="AE6" s="24"/>
      <c r="AJ6" s="25"/>
      <c r="AM6" s="26"/>
      <c r="AN6" s="26"/>
      <c r="AO6" s="26"/>
      <c r="AP6" s="26"/>
      <c r="AQ6" s="26"/>
      <c r="AR6" s="26"/>
      <c r="AS6" s="27"/>
    </row>
    <row r="7" spans="2:51" ht="36" x14ac:dyDescent="0.25">
      <c r="B7" s="332" t="s">
        <v>8</v>
      </c>
      <c r="C7" s="333"/>
      <c r="D7" s="332" t="s">
        <v>9</v>
      </c>
      <c r="E7" s="334"/>
      <c r="F7" s="334"/>
      <c r="G7" s="333"/>
      <c r="H7" s="274" t="s">
        <v>10</v>
      </c>
      <c r="I7" s="275" t="s">
        <v>11</v>
      </c>
      <c r="J7" s="275" t="s">
        <v>12</v>
      </c>
      <c r="K7" s="275" t="s">
        <v>13</v>
      </c>
      <c r="L7" s="13"/>
      <c r="M7" s="13"/>
      <c r="N7" s="13"/>
      <c r="O7" s="274" t="s">
        <v>14</v>
      </c>
      <c r="P7" s="332" t="s">
        <v>15</v>
      </c>
      <c r="Q7" s="334"/>
      <c r="R7" s="334"/>
      <c r="S7" s="334"/>
      <c r="T7" s="333"/>
      <c r="U7" s="345" t="s">
        <v>16</v>
      </c>
      <c r="V7" s="345"/>
      <c r="W7" s="275" t="s">
        <v>17</v>
      </c>
      <c r="X7" s="332" t="s">
        <v>18</v>
      </c>
      <c r="Y7" s="333"/>
      <c r="Z7" s="332" t="s">
        <v>19</v>
      </c>
      <c r="AA7" s="333"/>
      <c r="AB7" s="332" t="s">
        <v>20</v>
      </c>
      <c r="AC7" s="333"/>
      <c r="AD7" s="332" t="s">
        <v>21</v>
      </c>
      <c r="AE7" s="333"/>
      <c r="AF7" s="275" t="s">
        <v>22</v>
      </c>
      <c r="AG7" s="275" t="s">
        <v>23</v>
      </c>
      <c r="AH7" s="275" t="s">
        <v>24</v>
      </c>
      <c r="AI7" s="275" t="s">
        <v>25</v>
      </c>
      <c r="AJ7" s="332" t="s">
        <v>26</v>
      </c>
      <c r="AK7" s="334"/>
      <c r="AL7" s="334"/>
      <c r="AM7" s="334"/>
      <c r="AN7" s="333"/>
      <c r="AO7" s="332" t="s">
        <v>27</v>
      </c>
      <c r="AP7" s="334"/>
      <c r="AQ7" s="333"/>
      <c r="AR7" s="275" t="s">
        <v>28</v>
      </c>
      <c r="AS7" s="28"/>
      <c r="AT7" s="13"/>
      <c r="AU7" s="13"/>
      <c r="AV7" s="13"/>
      <c r="AW7" s="13"/>
      <c r="AX7" s="13"/>
      <c r="AY7" s="13"/>
    </row>
    <row r="8" spans="2:51" x14ac:dyDescent="0.25">
      <c r="B8" s="335">
        <v>42237</v>
      </c>
      <c r="C8" s="336"/>
      <c r="D8" s="337" t="s">
        <v>29</v>
      </c>
      <c r="E8" s="338"/>
      <c r="F8" s="338"/>
      <c r="G8" s="339"/>
      <c r="H8" s="29"/>
      <c r="I8" s="337" t="s">
        <v>29</v>
      </c>
      <c r="J8" s="338"/>
      <c r="K8" s="339"/>
      <c r="L8" s="30"/>
      <c r="M8" s="30"/>
      <c r="N8" s="30"/>
      <c r="O8" s="29" t="s">
        <v>30</v>
      </c>
      <c r="P8" s="29" t="s">
        <v>30</v>
      </c>
      <c r="Q8" s="29" t="s">
        <v>31</v>
      </c>
      <c r="R8" s="29" t="s">
        <v>31</v>
      </c>
      <c r="S8" s="29" t="s">
        <v>30</v>
      </c>
      <c r="T8" s="29" t="s">
        <v>32</v>
      </c>
      <c r="U8" s="340" t="s">
        <v>33</v>
      </c>
      <c r="V8" s="340"/>
      <c r="W8" s="31" t="s">
        <v>133</v>
      </c>
      <c r="X8" s="341">
        <v>0</v>
      </c>
      <c r="Y8" s="342"/>
      <c r="Z8" s="343" t="s">
        <v>35</v>
      </c>
      <c r="AA8" s="344"/>
      <c r="AB8" s="341">
        <v>1185</v>
      </c>
      <c r="AC8" s="342"/>
      <c r="AD8" s="346">
        <v>800</v>
      </c>
      <c r="AE8" s="347"/>
      <c r="AF8" s="29"/>
      <c r="AG8" s="31">
        <f>AG34-AG10</f>
        <v>26360</v>
      </c>
      <c r="AH8" s="32"/>
      <c r="AI8" s="32"/>
      <c r="AJ8" s="29" t="s">
        <v>36</v>
      </c>
      <c r="AK8" s="29" t="s">
        <v>36</v>
      </c>
      <c r="AL8" s="29" t="s">
        <v>36</v>
      </c>
      <c r="AM8" s="29" t="s">
        <v>36</v>
      </c>
      <c r="AN8" s="29" t="s">
        <v>36</v>
      </c>
      <c r="AO8" s="29" t="s">
        <v>36</v>
      </c>
      <c r="AP8" s="29" t="s">
        <v>31</v>
      </c>
      <c r="AQ8" s="29" t="s">
        <v>31</v>
      </c>
      <c r="AR8" s="29" t="s">
        <v>37</v>
      </c>
      <c r="AS8" s="28"/>
      <c r="AV8" s="33" t="s">
        <v>38</v>
      </c>
    </row>
    <row r="9" spans="2:51" ht="60" x14ac:dyDescent="0.25">
      <c r="B9" s="348" t="s">
        <v>39</v>
      </c>
      <c r="C9" s="348"/>
      <c r="D9" s="349" t="s">
        <v>40</v>
      </c>
      <c r="E9" s="350"/>
      <c r="F9" s="351" t="s">
        <v>41</v>
      </c>
      <c r="G9" s="350"/>
      <c r="H9" s="352" t="s">
        <v>42</v>
      </c>
      <c r="I9" s="348" t="s">
        <v>43</v>
      </c>
      <c r="J9" s="348"/>
      <c r="K9" s="348"/>
      <c r="L9" s="275" t="s">
        <v>44</v>
      </c>
      <c r="M9" s="345" t="s">
        <v>45</v>
      </c>
      <c r="N9" s="34" t="s">
        <v>46</v>
      </c>
      <c r="O9" s="353" t="s">
        <v>47</v>
      </c>
      <c r="P9" s="353" t="s">
        <v>48</v>
      </c>
      <c r="Q9" s="35" t="s">
        <v>49</v>
      </c>
      <c r="R9" s="360" t="s">
        <v>50</v>
      </c>
      <c r="S9" s="361"/>
      <c r="T9" s="362"/>
      <c r="U9" s="276" t="s">
        <v>51</v>
      </c>
      <c r="V9" s="276" t="s">
        <v>52</v>
      </c>
      <c r="W9" s="348" t="s">
        <v>53</v>
      </c>
      <c r="X9" s="366" t="s">
        <v>54</v>
      </c>
      <c r="Y9" s="367"/>
      <c r="Z9" s="367"/>
      <c r="AA9" s="367"/>
      <c r="AB9" s="367"/>
      <c r="AC9" s="367"/>
      <c r="AD9" s="367"/>
      <c r="AE9" s="368"/>
      <c r="AF9" s="278" t="s">
        <v>55</v>
      </c>
      <c r="AG9" s="278" t="s">
        <v>56</v>
      </c>
      <c r="AH9" s="355" t="s">
        <v>57</v>
      </c>
      <c r="AI9" s="369" t="s">
        <v>58</v>
      </c>
      <c r="AJ9" s="276" t="s">
        <v>59</v>
      </c>
      <c r="AK9" s="276" t="s">
        <v>60</v>
      </c>
      <c r="AL9" s="276" t="s">
        <v>61</v>
      </c>
      <c r="AM9" s="276" t="s">
        <v>62</v>
      </c>
      <c r="AN9" s="276" t="s">
        <v>63</v>
      </c>
      <c r="AO9" s="276" t="s">
        <v>64</v>
      </c>
      <c r="AP9" s="276" t="s">
        <v>65</v>
      </c>
      <c r="AQ9" s="353" t="s">
        <v>66</v>
      </c>
      <c r="AR9" s="276" t="s">
        <v>67</v>
      </c>
      <c r="AS9" s="355" t="s">
        <v>68</v>
      </c>
      <c r="AV9" s="36" t="s">
        <v>69</v>
      </c>
      <c r="AW9" s="36" t="s">
        <v>70</v>
      </c>
      <c r="AY9" s="37" t="s">
        <v>71</v>
      </c>
    </row>
    <row r="10" spans="2:51" x14ac:dyDescent="0.25">
      <c r="B10" s="276" t="s">
        <v>72</v>
      </c>
      <c r="C10" s="276" t="s">
        <v>73</v>
      </c>
      <c r="D10" s="276" t="s">
        <v>74</v>
      </c>
      <c r="E10" s="276" t="s">
        <v>75</v>
      </c>
      <c r="F10" s="276" t="s">
        <v>74</v>
      </c>
      <c r="G10" s="276" t="s">
        <v>75</v>
      </c>
      <c r="H10" s="352"/>
      <c r="I10" s="276" t="s">
        <v>75</v>
      </c>
      <c r="J10" s="276" t="s">
        <v>75</v>
      </c>
      <c r="K10" s="276" t="s">
        <v>75</v>
      </c>
      <c r="L10" s="29" t="s">
        <v>29</v>
      </c>
      <c r="M10" s="345"/>
      <c r="N10" s="29" t="s">
        <v>29</v>
      </c>
      <c r="O10" s="354"/>
      <c r="P10" s="354"/>
      <c r="Q10" s="2">
        <f>'AUG 20'!Q34:Q34</f>
        <v>48491458</v>
      </c>
      <c r="R10" s="363"/>
      <c r="S10" s="364"/>
      <c r="T10" s="365"/>
      <c r="U10" s="276" t="s">
        <v>75</v>
      </c>
      <c r="V10" s="276" t="s">
        <v>75</v>
      </c>
      <c r="W10" s="348"/>
      <c r="X10" s="38" t="s">
        <v>76</v>
      </c>
      <c r="Y10" s="38" t="s">
        <v>77</v>
      </c>
      <c r="Z10" s="38" t="s">
        <v>78</v>
      </c>
      <c r="AA10" s="38" t="s">
        <v>79</v>
      </c>
      <c r="AB10" s="38" t="s">
        <v>80</v>
      </c>
      <c r="AC10" s="38" t="s">
        <v>81</v>
      </c>
      <c r="AD10" s="38" t="s">
        <v>82</v>
      </c>
      <c r="AE10" s="38" t="s">
        <v>83</v>
      </c>
      <c r="AF10" s="39"/>
      <c r="AG10" s="2">
        <f>'AUG 20'!AG34:AG34</f>
        <v>39675420</v>
      </c>
      <c r="AH10" s="355"/>
      <c r="AI10" s="370"/>
      <c r="AJ10" s="276" t="s">
        <v>84</v>
      </c>
      <c r="AK10" s="276" t="s">
        <v>84</v>
      </c>
      <c r="AL10" s="276" t="s">
        <v>84</v>
      </c>
      <c r="AM10" s="276" t="s">
        <v>84</v>
      </c>
      <c r="AN10" s="276" t="s">
        <v>84</v>
      </c>
      <c r="AO10" s="276" t="s">
        <v>84</v>
      </c>
      <c r="AP10" s="2">
        <f>'AUG 20'!AP34:AP34</f>
        <v>8997893</v>
      </c>
      <c r="AQ10" s="354"/>
      <c r="AR10" s="277" t="s">
        <v>85</v>
      </c>
      <c r="AS10" s="355"/>
      <c r="AV10" s="40" t="s">
        <v>86</v>
      </c>
      <c r="AW10" s="40" t="s">
        <v>87</v>
      </c>
      <c r="AY10" s="84" t="s">
        <v>126</v>
      </c>
    </row>
    <row r="11" spans="2:51" x14ac:dyDescent="0.25">
      <c r="B11" s="41">
        <v>2</v>
      </c>
      <c r="C11" s="41">
        <v>4.1666666666666664E-2</v>
      </c>
      <c r="D11" s="123">
        <v>12</v>
      </c>
      <c r="E11" s="42">
        <f>D11/1.42</f>
        <v>8.4507042253521139</v>
      </c>
      <c r="F11" s="110">
        <v>66</v>
      </c>
      <c r="G11" s="42">
        <f>F11/1.42</f>
        <v>46.478873239436624</v>
      </c>
      <c r="H11" s="43" t="s">
        <v>88</v>
      </c>
      <c r="I11" s="43">
        <f>J11-(2/1.42)</f>
        <v>41.549295774647888</v>
      </c>
      <c r="J11" s="44">
        <f>(F11-5)/1.42</f>
        <v>42.95774647887324</v>
      </c>
      <c r="K11" s="43">
        <f>J11+(6/1.42)</f>
        <v>47.183098591549296</v>
      </c>
      <c r="L11" s="45">
        <v>14</v>
      </c>
      <c r="M11" s="46" t="s">
        <v>89</v>
      </c>
      <c r="N11" s="46">
        <v>11.4</v>
      </c>
      <c r="O11" s="124">
        <v>127</v>
      </c>
      <c r="P11" s="124">
        <v>92</v>
      </c>
      <c r="Q11" s="124">
        <v>48495068</v>
      </c>
      <c r="R11" s="47">
        <f>IF(ISBLANK(Q11),"-",Q11-Q10)</f>
        <v>3610</v>
      </c>
      <c r="S11" s="48">
        <f>R11*24/1000</f>
        <v>86.64</v>
      </c>
      <c r="T11" s="48">
        <f>R11/1000</f>
        <v>3.61</v>
      </c>
      <c r="U11" s="125">
        <v>5.8</v>
      </c>
      <c r="V11" s="125">
        <f t="shared" ref="V11:V34" si="0">U11</f>
        <v>5.8</v>
      </c>
      <c r="W11" s="126" t="s">
        <v>125</v>
      </c>
      <c r="X11" s="128">
        <v>0</v>
      </c>
      <c r="Y11" s="128">
        <v>0</v>
      </c>
      <c r="Z11" s="128">
        <v>1097</v>
      </c>
      <c r="AA11" s="128">
        <v>0</v>
      </c>
      <c r="AB11" s="128">
        <v>1077</v>
      </c>
      <c r="AC11" s="49" t="s">
        <v>90</v>
      </c>
      <c r="AD11" s="49" t="s">
        <v>90</v>
      </c>
      <c r="AE11" s="49" t="s">
        <v>90</v>
      </c>
      <c r="AF11" s="127" t="s">
        <v>90</v>
      </c>
      <c r="AG11" s="127">
        <v>39676092</v>
      </c>
      <c r="AH11" s="50">
        <f>IF(ISBLANK(AG11),"-",AG11-AG10)</f>
        <v>672</v>
      </c>
      <c r="AI11" s="51">
        <f>AH11/T11</f>
        <v>186.14958448753464</v>
      </c>
      <c r="AJ11" s="108">
        <v>0</v>
      </c>
      <c r="AK11" s="108">
        <v>0</v>
      </c>
      <c r="AL11" s="108">
        <v>1</v>
      </c>
      <c r="AM11" s="108">
        <v>0</v>
      </c>
      <c r="AN11" s="108">
        <v>1</v>
      </c>
      <c r="AO11" s="108">
        <v>0.4</v>
      </c>
      <c r="AP11" s="128">
        <v>8999227</v>
      </c>
      <c r="AQ11" s="128">
        <f t="shared" ref="AQ11:AQ34" si="1">AP11-AP10</f>
        <v>1334</v>
      </c>
      <c r="AR11" s="52"/>
      <c r="AS11" s="53" t="s">
        <v>113</v>
      </c>
      <c r="AV11" s="40" t="s">
        <v>88</v>
      </c>
      <c r="AW11" s="40" t="s">
        <v>91</v>
      </c>
      <c r="AY11" s="84" t="s">
        <v>131</v>
      </c>
    </row>
    <row r="12" spans="2:51" x14ac:dyDescent="0.25">
      <c r="B12" s="41">
        <v>2.0416666666666701</v>
      </c>
      <c r="C12" s="41">
        <v>8.3333333333333329E-2</v>
      </c>
      <c r="D12" s="123">
        <v>13</v>
      </c>
      <c r="E12" s="42">
        <f t="shared" ref="E12:E34" si="2">D12/1.42</f>
        <v>9.1549295774647899</v>
      </c>
      <c r="F12" s="110">
        <v>66</v>
      </c>
      <c r="G12" s="42">
        <f t="shared" ref="G12:G34" si="3">F12/1.42</f>
        <v>46.478873239436624</v>
      </c>
      <c r="H12" s="43" t="s">
        <v>88</v>
      </c>
      <c r="I12" s="43">
        <f t="shared" ref="I12:I34" si="4">J12-(2/1.42)</f>
        <v>41.549295774647888</v>
      </c>
      <c r="J12" s="44">
        <f>(F12-5)/1.42</f>
        <v>42.95774647887324</v>
      </c>
      <c r="K12" s="43">
        <f>J12+(6/1.42)</f>
        <v>47.183098591549296</v>
      </c>
      <c r="L12" s="45">
        <v>14</v>
      </c>
      <c r="M12" s="46" t="s">
        <v>89</v>
      </c>
      <c r="N12" s="46">
        <v>11.2</v>
      </c>
      <c r="O12" s="124">
        <v>126</v>
      </c>
      <c r="P12" s="124">
        <v>88</v>
      </c>
      <c r="Q12" s="124">
        <v>48498754</v>
      </c>
      <c r="R12" s="47">
        <f t="shared" ref="R12:R34" si="5">IF(ISBLANK(Q12),"-",Q12-Q11)</f>
        <v>3686</v>
      </c>
      <c r="S12" s="48">
        <f t="shared" ref="S12:S34" si="6">R12*24/1000</f>
        <v>88.463999999999999</v>
      </c>
      <c r="T12" s="48">
        <f t="shared" ref="T12:T34" si="7">R12/1000</f>
        <v>3.6859999999999999</v>
      </c>
      <c r="U12" s="125">
        <v>7.2</v>
      </c>
      <c r="V12" s="125">
        <f t="shared" si="0"/>
        <v>7.2</v>
      </c>
      <c r="W12" s="126" t="s">
        <v>125</v>
      </c>
      <c r="X12" s="128">
        <v>0</v>
      </c>
      <c r="Y12" s="128">
        <v>0</v>
      </c>
      <c r="Z12" s="128">
        <v>1097</v>
      </c>
      <c r="AA12" s="128">
        <v>0</v>
      </c>
      <c r="AB12" s="128">
        <v>1076</v>
      </c>
      <c r="AC12" s="49" t="s">
        <v>90</v>
      </c>
      <c r="AD12" s="49" t="s">
        <v>90</v>
      </c>
      <c r="AE12" s="49" t="s">
        <v>90</v>
      </c>
      <c r="AF12" s="127" t="s">
        <v>90</v>
      </c>
      <c r="AG12" s="127">
        <v>39676768</v>
      </c>
      <c r="AH12" s="50">
        <f>IF(ISBLANK(AG12),"-",AG12-AG11)</f>
        <v>676</v>
      </c>
      <c r="AI12" s="51">
        <f t="shared" ref="AI12:AI34" si="8">AH12/T12</f>
        <v>183.39663591969614</v>
      </c>
      <c r="AJ12" s="108">
        <v>0</v>
      </c>
      <c r="AK12" s="108">
        <v>0</v>
      </c>
      <c r="AL12" s="108">
        <v>1</v>
      </c>
      <c r="AM12" s="108">
        <v>0</v>
      </c>
      <c r="AN12" s="108">
        <v>1</v>
      </c>
      <c r="AO12" s="108">
        <v>0.4</v>
      </c>
      <c r="AP12" s="128">
        <v>9000587</v>
      </c>
      <c r="AQ12" s="128">
        <f t="shared" si="1"/>
        <v>1360</v>
      </c>
      <c r="AR12" s="54">
        <v>1.08</v>
      </c>
      <c r="AS12" s="53" t="s">
        <v>113</v>
      </c>
      <c r="AV12" s="40" t="s">
        <v>92</v>
      </c>
      <c r="AW12" s="40" t="s">
        <v>93</v>
      </c>
      <c r="AY12" s="84" t="s">
        <v>132</v>
      </c>
    </row>
    <row r="13" spans="2:51" x14ac:dyDescent="0.25">
      <c r="B13" s="41">
        <v>2.0833333333333299</v>
      </c>
      <c r="C13" s="41">
        <v>0.125</v>
      </c>
      <c r="D13" s="123">
        <v>14</v>
      </c>
      <c r="E13" s="42">
        <f t="shared" si="2"/>
        <v>9.8591549295774659</v>
      </c>
      <c r="F13" s="110">
        <v>66</v>
      </c>
      <c r="G13" s="42">
        <f t="shared" si="3"/>
        <v>46.478873239436624</v>
      </c>
      <c r="H13" s="43" t="s">
        <v>88</v>
      </c>
      <c r="I13" s="43">
        <f t="shared" si="4"/>
        <v>41.549295774647888</v>
      </c>
      <c r="J13" s="44">
        <f>(F13-5)/1.42</f>
        <v>42.95774647887324</v>
      </c>
      <c r="K13" s="43">
        <f>J13+(6/1.42)</f>
        <v>47.183098591549296</v>
      </c>
      <c r="L13" s="45">
        <v>14</v>
      </c>
      <c r="M13" s="46" t="s">
        <v>89</v>
      </c>
      <c r="N13" s="46">
        <v>11.2</v>
      </c>
      <c r="O13" s="124">
        <v>123</v>
      </c>
      <c r="P13" s="124">
        <v>87</v>
      </c>
      <c r="Q13" s="124">
        <v>48502528</v>
      </c>
      <c r="R13" s="47">
        <f t="shared" si="5"/>
        <v>3774</v>
      </c>
      <c r="S13" s="48">
        <f t="shared" si="6"/>
        <v>90.575999999999993</v>
      </c>
      <c r="T13" s="48">
        <f t="shared" si="7"/>
        <v>3.774</v>
      </c>
      <c r="U13" s="125">
        <v>8.5</v>
      </c>
      <c r="V13" s="125">
        <f t="shared" si="0"/>
        <v>8.5</v>
      </c>
      <c r="W13" s="126" t="s">
        <v>125</v>
      </c>
      <c r="X13" s="128">
        <v>0</v>
      </c>
      <c r="Y13" s="128">
        <v>0</v>
      </c>
      <c r="Z13" s="128">
        <v>1076</v>
      </c>
      <c r="AA13" s="128">
        <v>0</v>
      </c>
      <c r="AB13" s="128">
        <v>1066</v>
      </c>
      <c r="AC13" s="49" t="s">
        <v>90</v>
      </c>
      <c r="AD13" s="49" t="s">
        <v>90</v>
      </c>
      <c r="AE13" s="49" t="s">
        <v>90</v>
      </c>
      <c r="AF13" s="127" t="s">
        <v>90</v>
      </c>
      <c r="AG13" s="127">
        <v>39677436</v>
      </c>
      <c r="AH13" s="50">
        <f>IF(ISBLANK(AG13),"-",AG13-AG12)</f>
        <v>668</v>
      </c>
      <c r="AI13" s="51">
        <f t="shared" si="8"/>
        <v>177.00052994170642</v>
      </c>
      <c r="AJ13" s="108">
        <v>0</v>
      </c>
      <c r="AK13" s="108">
        <v>0</v>
      </c>
      <c r="AL13" s="108">
        <v>1</v>
      </c>
      <c r="AM13" s="108">
        <v>0</v>
      </c>
      <c r="AN13" s="108">
        <v>1</v>
      </c>
      <c r="AO13" s="108">
        <v>0.4</v>
      </c>
      <c r="AP13" s="128">
        <v>9001915</v>
      </c>
      <c r="AQ13" s="128">
        <f t="shared" si="1"/>
        <v>1328</v>
      </c>
      <c r="AR13" s="52"/>
      <c r="AS13" s="53" t="s">
        <v>113</v>
      </c>
      <c r="AV13" s="40" t="s">
        <v>94</v>
      </c>
      <c r="AW13" s="40" t="s">
        <v>95</v>
      </c>
      <c r="AY13" s="84" t="s">
        <v>129</v>
      </c>
    </row>
    <row r="14" spans="2:51" x14ac:dyDescent="0.25">
      <c r="B14" s="41">
        <v>2.125</v>
      </c>
      <c r="C14" s="41">
        <v>0.16666666666666699</v>
      </c>
      <c r="D14" s="123">
        <v>20</v>
      </c>
      <c r="E14" s="42">
        <f t="shared" si="2"/>
        <v>14.084507042253522</v>
      </c>
      <c r="F14" s="110">
        <v>66</v>
      </c>
      <c r="G14" s="42">
        <f t="shared" si="3"/>
        <v>46.478873239436624</v>
      </c>
      <c r="H14" s="43" t="s">
        <v>88</v>
      </c>
      <c r="I14" s="43">
        <f t="shared" si="4"/>
        <v>41.549295774647888</v>
      </c>
      <c r="J14" s="44">
        <f>(F14-5)/1.42</f>
        <v>42.95774647887324</v>
      </c>
      <c r="K14" s="43">
        <f>J14+(6/1.42)</f>
        <v>47.183098591549296</v>
      </c>
      <c r="L14" s="45">
        <v>14</v>
      </c>
      <c r="M14" s="46" t="s">
        <v>89</v>
      </c>
      <c r="N14" s="46">
        <v>12.8</v>
      </c>
      <c r="O14" s="124">
        <v>94</v>
      </c>
      <c r="P14" s="124">
        <v>91</v>
      </c>
      <c r="Q14" s="124">
        <v>48506239</v>
      </c>
      <c r="R14" s="47">
        <f t="shared" si="5"/>
        <v>3711</v>
      </c>
      <c r="S14" s="48">
        <f t="shared" si="6"/>
        <v>89.063999999999993</v>
      </c>
      <c r="T14" s="48">
        <f t="shared" si="7"/>
        <v>3.7109999999999999</v>
      </c>
      <c r="U14" s="125">
        <v>9.6999999999999993</v>
      </c>
      <c r="V14" s="125">
        <f t="shared" si="0"/>
        <v>9.6999999999999993</v>
      </c>
      <c r="W14" s="126" t="s">
        <v>125</v>
      </c>
      <c r="X14" s="128">
        <v>0</v>
      </c>
      <c r="Y14" s="128">
        <v>0</v>
      </c>
      <c r="Z14" s="128">
        <v>1047</v>
      </c>
      <c r="AA14" s="128">
        <v>0</v>
      </c>
      <c r="AB14" s="128">
        <v>1047</v>
      </c>
      <c r="AC14" s="49" t="s">
        <v>90</v>
      </c>
      <c r="AD14" s="49" t="s">
        <v>90</v>
      </c>
      <c r="AE14" s="49" t="s">
        <v>90</v>
      </c>
      <c r="AF14" s="127" t="s">
        <v>90</v>
      </c>
      <c r="AG14" s="127">
        <v>39678076</v>
      </c>
      <c r="AH14" s="50">
        <f t="shared" ref="AH14:AH34" si="9">IF(ISBLANK(AG14),"-",AG14-AG13)</f>
        <v>640</v>
      </c>
      <c r="AI14" s="51">
        <f t="shared" si="8"/>
        <v>172.46025330099704</v>
      </c>
      <c r="AJ14" s="108">
        <v>0</v>
      </c>
      <c r="AK14" s="108">
        <v>0</v>
      </c>
      <c r="AL14" s="108">
        <v>1</v>
      </c>
      <c r="AM14" s="108">
        <v>0</v>
      </c>
      <c r="AN14" s="108">
        <v>1</v>
      </c>
      <c r="AO14" s="108">
        <v>0.4</v>
      </c>
      <c r="AP14" s="128">
        <v>9002937</v>
      </c>
      <c r="AQ14" s="128">
        <f t="shared" si="1"/>
        <v>1022</v>
      </c>
      <c r="AR14" s="52"/>
      <c r="AS14" s="53" t="s">
        <v>113</v>
      </c>
      <c r="AT14" s="55"/>
      <c r="AV14" s="40" t="s">
        <v>96</v>
      </c>
      <c r="AW14" s="40" t="s">
        <v>97</v>
      </c>
    </row>
    <row r="15" spans="2:51" x14ac:dyDescent="0.25">
      <c r="B15" s="41">
        <v>2.1666666666666701</v>
      </c>
      <c r="C15" s="41">
        <v>0.20833333333333301</v>
      </c>
      <c r="D15" s="123">
        <v>23</v>
      </c>
      <c r="E15" s="42">
        <f t="shared" si="2"/>
        <v>16.197183098591552</v>
      </c>
      <c r="F15" s="110">
        <v>66</v>
      </c>
      <c r="G15" s="42">
        <f t="shared" si="3"/>
        <v>46.478873239436624</v>
      </c>
      <c r="H15" s="43" t="s">
        <v>88</v>
      </c>
      <c r="I15" s="43">
        <f t="shared" si="4"/>
        <v>41.549295774647888</v>
      </c>
      <c r="J15" s="44">
        <f>(F15-5)/1.42</f>
        <v>42.95774647887324</v>
      </c>
      <c r="K15" s="43">
        <f>J15+(6/1.42)</f>
        <v>47.183098591549296</v>
      </c>
      <c r="L15" s="45">
        <v>18</v>
      </c>
      <c r="M15" s="46" t="s">
        <v>89</v>
      </c>
      <c r="N15" s="46">
        <v>13.1</v>
      </c>
      <c r="O15" s="124">
        <v>99</v>
      </c>
      <c r="P15" s="124">
        <v>99</v>
      </c>
      <c r="Q15" s="124">
        <v>48510157</v>
      </c>
      <c r="R15" s="47">
        <f t="shared" si="5"/>
        <v>3918</v>
      </c>
      <c r="S15" s="48">
        <f t="shared" si="6"/>
        <v>94.031999999999996</v>
      </c>
      <c r="T15" s="48">
        <f t="shared" si="7"/>
        <v>3.9180000000000001</v>
      </c>
      <c r="U15" s="125">
        <v>9.6999999999999993</v>
      </c>
      <c r="V15" s="125">
        <f t="shared" si="0"/>
        <v>9.6999999999999993</v>
      </c>
      <c r="W15" s="126" t="s">
        <v>125</v>
      </c>
      <c r="X15" s="128">
        <v>0</v>
      </c>
      <c r="Y15" s="128">
        <v>0</v>
      </c>
      <c r="Z15" s="128">
        <v>1027</v>
      </c>
      <c r="AA15" s="128">
        <v>0</v>
      </c>
      <c r="AB15" s="128">
        <v>1016</v>
      </c>
      <c r="AC15" s="49" t="s">
        <v>90</v>
      </c>
      <c r="AD15" s="49" t="s">
        <v>90</v>
      </c>
      <c r="AE15" s="49" t="s">
        <v>90</v>
      </c>
      <c r="AF15" s="127" t="s">
        <v>90</v>
      </c>
      <c r="AG15" s="127">
        <v>39678676</v>
      </c>
      <c r="AH15" s="50">
        <f t="shared" si="9"/>
        <v>600</v>
      </c>
      <c r="AI15" s="51">
        <f t="shared" si="8"/>
        <v>153.13935681470139</v>
      </c>
      <c r="AJ15" s="108">
        <v>0</v>
      </c>
      <c r="AK15" s="108">
        <v>0</v>
      </c>
      <c r="AL15" s="108">
        <v>1</v>
      </c>
      <c r="AM15" s="108">
        <v>0</v>
      </c>
      <c r="AN15" s="108">
        <v>1</v>
      </c>
      <c r="AO15" s="108">
        <v>0</v>
      </c>
      <c r="AP15" s="128">
        <v>9002937</v>
      </c>
      <c r="AQ15" s="128">
        <f t="shared" si="1"/>
        <v>0</v>
      </c>
      <c r="AR15" s="52"/>
      <c r="AS15" s="53" t="s">
        <v>113</v>
      </c>
      <c r="AV15" s="40" t="s">
        <v>98</v>
      </c>
      <c r="AW15" s="40" t="s">
        <v>99</v>
      </c>
      <c r="AY15" s="107"/>
    </row>
    <row r="16" spans="2:51" x14ac:dyDescent="0.25">
      <c r="B16" s="41">
        <v>2.2083333333333299</v>
      </c>
      <c r="C16" s="41">
        <v>0.25</v>
      </c>
      <c r="D16" s="123">
        <v>20</v>
      </c>
      <c r="E16" s="42">
        <f t="shared" si="2"/>
        <v>14.084507042253522</v>
      </c>
      <c r="F16" s="110">
        <v>75</v>
      </c>
      <c r="G16" s="42">
        <f t="shared" si="3"/>
        <v>52.816901408450704</v>
      </c>
      <c r="H16" s="43" t="s">
        <v>88</v>
      </c>
      <c r="I16" s="43">
        <f t="shared" si="4"/>
        <v>51.408450704225352</v>
      </c>
      <c r="J16" s="44">
        <f t="shared" ref="J16:J25" si="10">F16/1.42</f>
        <v>52.816901408450704</v>
      </c>
      <c r="K16" s="43">
        <f>J16+1.42</f>
        <v>54.236901408450706</v>
      </c>
      <c r="L16" s="45">
        <v>19</v>
      </c>
      <c r="M16" s="46" t="s">
        <v>100</v>
      </c>
      <c r="N16" s="46">
        <v>13.1</v>
      </c>
      <c r="O16" s="124">
        <v>120</v>
      </c>
      <c r="P16" s="124">
        <v>113</v>
      </c>
      <c r="Q16" s="124">
        <v>48514889</v>
      </c>
      <c r="R16" s="47">
        <f t="shared" si="5"/>
        <v>4732</v>
      </c>
      <c r="S16" s="48">
        <f t="shared" si="6"/>
        <v>113.568</v>
      </c>
      <c r="T16" s="48">
        <f t="shared" si="7"/>
        <v>4.7320000000000002</v>
      </c>
      <c r="U16" s="125">
        <v>9.6999999999999993</v>
      </c>
      <c r="V16" s="125">
        <f t="shared" si="0"/>
        <v>9.6999999999999993</v>
      </c>
      <c r="W16" s="126" t="s">
        <v>125</v>
      </c>
      <c r="X16" s="128">
        <v>0</v>
      </c>
      <c r="Y16" s="128">
        <v>0</v>
      </c>
      <c r="Z16" s="128">
        <v>1188</v>
      </c>
      <c r="AA16" s="128">
        <v>0</v>
      </c>
      <c r="AB16" s="128">
        <v>1137</v>
      </c>
      <c r="AC16" s="49" t="s">
        <v>90</v>
      </c>
      <c r="AD16" s="49" t="s">
        <v>90</v>
      </c>
      <c r="AE16" s="49" t="s">
        <v>90</v>
      </c>
      <c r="AF16" s="127" t="s">
        <v>90</v>
      </c>
      <c r="AG16" s="127">
        <v>39679556</v>
      </c>
      <c r="AH16" s="50">
        <f t="shared" si="9"/>
        <v>880</v>
      </c>
      <c r="AI16" s="51">
        <f t="shared" si="8"/>
        <v>185.96787827557057</v>
      </c>
      <c r="AJ16" s="108">
        <v>0</v>
      </c>
      <c r="AK16" s="108">
        <v>0</v>
      </c>
      <c r="AL16" s="108">
        <v>1</v>
      </c>
      <c r="AM16" s="108">
        <v>0</v>
      </c>
      <c r="AN16" s="108">
        <v>1</v>
      </c>
      <c r="AO16" s="108">
        <v>0</v>
      </c>
      <c r="AP16" s="128">
        <v>9002937</v>
      </c>
      <c r="AQ16" s="128">
        <f t="shared" si="1"/>
        <v>0</v>
      </c>
      <c r="AR16" s="54">
        <v>1.0900000000000001</v>
      </c>
      <c r="AS16" s="53" t="s">
        <v>101</v>
      </c>
      <c r="AV16" s="40" t="s">
        <v>102</v>
      </c>
      <c r="AW16" s="40" t="s">
        <v>103</v>
      </c>
      <c r="AY16" s="107"/>
    </row>
    <row r="17" spans="1:51" x14ac:dyDescent="0.25">
      <c r="B17" s="41">
        <v>2.25</v>
      </c>
      <c r="C17" s="41">
        <v>0.29166666666666702</v>
      </c>
      <c r="D17" s="123">
        <v>13</v>
      </c>
      <c r="E17" s="42">
        <f t="shared" si="2"/>
        <v>9.1549295774647899</v>
      </c>
      <c r="F17" s="110">
        <v>83</v>
      </c>
      <c r="G17" s="42">
        <f t="shared" si="3"/>
        <v>58.450704225352112</v>
      </c>
      <c r="H17" s="43" t="s">
        <v>88</v>
      </c>
      <c r="I17" s="43">
        <f t="shared" si="4"/>
        <v>57.04225352112676</v>
      </c>
      <c r="J17" s="44">
        <f t="shared" si="10"/>
        <v>58.450704225352112</v>
      </c>
      <c r="K17" s="43">
        <f t="shared" ref="K17:K22" si="11">J17+1.42</f>
        <v>59.870704225352114</v>
      </c>
      <c r="L17" s="45">
        <v>19</v>
      </c>
      <c r="M17" s="46" t="s">
        <v>100</v>
      </c>
      <c r="N17" s="46">
        <v>16.7</v>
      </c>
      <c r="O17" s="124">
        <v>143</v>
      </c>
      <c r="P17" s="124">
        <v>137</v>
      </c>
      <c r="Q17" s="124">
        <v>48520553</v>
      </c>
      <c r="R17" s="47">
        <f t="shared" si="5"/>
        <v>5664</v>
      </c>
      <c r="S17" s="48">
        <f t="shared" si="6"/>
        <v>135.93600000000001</v>
      </c>
      <c r="T17" s="48">
        <f t="shared" si="7"/>
        <v>5.6639999999999997</v>
      </c>
      <c r="U17" s="125">
        <v>9.6999999999999993</v>
      </c>
      <c r="V17" s="125">
        <f t="shared" si="0"/>
        <v>9.6999999999999993</v>
      </c>
      <c r="W17" s="126" t="s">
        <v>171</v>
      </c>
      <c r="X17" s="128">
        <v>0</v>
      </c>
      <c r="Y17" s="128">
        <v>0</v>
      </c>
      <c r="Z17" s="128">
        <v>1188</v>
      </c>
      <c r="AA17" s="128">
        <v>1185</v>
      </c>
      <c r="AB17" s="128">
        <v>1187</v>
      </c>
      <c r="AC17" s="49" t="s">
        <v>90</v>
      </c>
      <c r="AD17" s="49" t="s">
        <v>90</v>
      </c>
      <c r="AE17" s="49" t="s">
        <v>90</v>
      </c>
      <c r="AF17" s="127" t="s">
        <v>90</v>
      </c>
      <c r="AG17" s="127">
        <v>39680712</v>
      </c>
      <c r="AH17" s="50">
        <f t="shared" si="9"/>
        <v>1156</v>
      </c>
      <c r="AI17" s="51">
        <f t="shared" si="8"/>
        <v>204.09604519774012</v>
      </c>
      <c r="AJ17" s="108">
        <v>0</v>
      </c>
      <c r="AK17" s="108">
        <v>0</v>
      </c>
      <c r="AL17" s="108">
        <v>1</v>
      </c>
      <c r="AM17" s="108">
        <v>1</v>
      </c>
      <c r="AN17" s="108">
        <v>1</v>
      </c>
      <c r="AO17" s="108">
        <v>0</v>
      </c>
      <c r="AP17" s="128">
        <v>9002937</v>
      </c>
      <c r="AQ17" s="128">
        <f t="shared" si="1"/>
        <v>0</v>
      </c>
      <c r="AR17" s="52"/>
      <c r="AS17" s="53" t="s">
        <v>101</v>
      </c>
      <c r="AT17" s="55"/>
      <c r="AV17" s="40" t="s">
        <v>104</v>
      </c>
      <c r="AW17" s="40" t="s">
        <v>105</v>
      </c>
      <c r="AY17" s="111"/>
    </row>
    <row r="18" spans="1:51" x14ac:dyDescent="0.25">
      <c r="B18" s="41">
        <v>2.2916666666666701</v>
      </c>
      <c r="C18" s="41">
        <v>0.33333333333333298</v>
      </c>
      <c r="D18" s="123">
        <v>11</v>
      </c>
      <c r="E18" s="42">
        <f t="shared" si="2"/>
        <v>7.746478873239437</v>
      </c>
      <c r="F18" s="110">
        <v>83</v>
      </c>
      <c r="G18" s="42">
        <f t="shared" si="3"/>
        <v>58.450704225352112</v>
      </c>
      <c r="H18" s="43" t="s">
        <v>88</v>
      </c>
      <c r="I18" s="43">
        <f t="shared" si="4"/>
        <v>57.04225352112676</v>
      </c>
      <c r="J18" s="44">
        <f t="shared" si="10"/>
        <v>58.450704225352112</v>
      </c>
      <c r="K18" s="43">
        <f t="shared" si="11"/>
        <v>59.870704225352114</v>
      </c>
      <c r="L18" s="45">
        <v>19</v>
      </c>
      <c r="M18" s="46" t="s">
        <v>100</v>
      </c>
      <c r="N18" s="46">
        <v>17.3</v>
      </c>
      <c r="O18" s="124">
        <v>135</v>
      </c>
      <c r="P18" s="124">
        <v>146</v>
      </c>
      <c r="Q18" s="124">
        <v>48526507</v>
      </c>
      <c r="R18" s="47">
        <f t="shared" si="5"/>
        <v>5954</v>
      </c>
      <c r="S18" s="48">
        <f t="shared" si="6"/>
        <v>142.89599999999999</v>
      </c>
      <c r="T18" s="48">
        <f t="shared" si="7"/>
        <v>5.9539999999999997</v>
      </c>
      <c r="U18" s="125">
        <v>9.6</v>
      </c>
      <c r="V18" s="125">
        <f t="shared" si="0"/>
        <v>9.6</v>
      </c>
      <c r="W18" s="126" t="s">
        <v>133</v>
      </c>
      <c r="X18" s="128">
        <v>0</v>
      </c>
      <c r="Y18" s="128">
        <v>1036</v>
      </c>
      <c r="Z18" s="128">
        <v>1188</v>
      </c>
      <c r="AA18" s="128">
        <v>1185</v>
      </c>
      <c r="AB18" s="128">
        <v>1187</v>
      </c>
      <c r="AC18" s="49" t="s">
        <v>90</v>
      </c>
      <c r="AD18" s="49" t="s">
        <v>90</v>
      </c>
      <c r="AE18" s="49" t="s">
        <v>90</v>
      </c>
      <c r="AF18" s="127" t="s">
        <v>90</v>
      </c>
      <c r="AG18" s="127">
        <v>39682024</v>
      </c>
      <c r="AH18" s="50">
        <f t="shared" si="9"/>
        <v>1312</v>
      </c>
      <c r="AI18" s="51">
        <f t="shared" si="8"/>
        <v>220.35606315082299</v>
      </c>
      <c r="AJ18" s="108">
        <v>0</v>
      </c>
      <c r="AK18" s="108">
        <v>1</v>
      </c>
      <c r="AL18" s="108">
        <v>1</v>
      </c>
      <c r="AM18" s="108">
        <v>1</v>
      </c>
      <c r="AN18" s="108">
        <v>1</v>
      </c>
      <c r="AO18" s="108">
        <v>0</v>
      </c>
      <c r="AP18" s="128">
        <v>9002937</v>
      </c>
      <c r="AQ18" s="128">
        <f t="shared" si="1"/>
        <v>0</v>
      </c>
      <c r="AR18" s="52"/>
      <c r="AS18" s="53" t="s">
        <v>101</v>
      </c>
      <c r="AV18" s="40" t="s">
        <v>106</v>
      </c>
      <c r="AW18" s="40" t="s">
        <v>107</v>
      </c>
      <c r="AY18" s="111"/>
    </row>
    <row r="19" spans="1:51" x14ac:dyDescent="0.25">
      <c r="B19" s="41">
        <v>2.3333333333333299</v>
      </c>
      <c r="C19" s="41">
        <v>0.375</v>
      </c>
      <c r="D19" s="123">
        <v>9</v>
      </c>
      <c r="E19" s="42">
        <f t="shared" si="2"/>
        <v>6.3380281690140849</v>
      </c>
      <c r="F19" s="110">
        <v>83</v>
      </c>
      <c r="G19" s="42">
        <f t="shared" si="3"/>
        <v>58.450704225352112</v>
      </c>
      <c r="H19" s="43" t="s">
        <v>88</v>
      </c>
      <c r="I19" s="43">
        <f t="shared" si="4"/>
        <v>57.04225352112676</v>
      </c>
      <c r="J19" s="44">
        <f t="shared" si="10"/>
        <v>58.450704225352112</v>
      </c>
      <c r="K19" s="43">
        <f t="shared" si="11"/>
        <v>59.870704225352114</v>
      </c>
      <c r="L19" s="45">
        <v>19</v>
      </c>
      <c r="M19" s="46" t="s">
        <v>100</v>
      </c>
      <c r="N19" s="46">
        <v>18.399999999999999</v>
      </c>
      <c r="O19" s="124">
        <v>133</v>
      </c>
      <c r="P19" s="124">
        <v>153</v>
      </c>
      <c r="Q19" s="124">
        <v>48532669</v>
      </c>
      <c r="R19" s="47">
        <f t="shared" si="5"/>
        <v>6162</v>
      </c>
      <c r="S19" s="48">
        <f t="shared" si="6"/>
        <v>147.88800000000001</v>
      </c>
      <c r="T19" s="48">
        <f t="shared" si="7"/>
        <v>6.1619999999999999</v>
      </c>
      <c r="U19" s="125">
        <v>9</v>
      </c>
      <c r="V19" s="125">
        <f t="shared" si="0"/>
        <v>9</v>
      </c>
      <c r="W19" s="126" t="s">
        <v>133</v>
      </c>
      <c r="X19" s="128">
        <v>0</v>
      </c>
      <c r="Y19" s="128">
        <v>1097</v>
      </c>
      <c r="Z19" s="128">
        <v>1188</v>
      </c>
      <c r="AA19" s="128">
        <v>1185</v>
      </c>
      <c r="AB19" s="128">
        <v>1187</v>
      </c>
      <c r="AC19" s="49" t="s">
        <v>90</v>
      </c>
      <c r="AD19" s="49" t="s">
        <v>90</v>
      </c>
      <c r="AE19" s="49" t="s">
        <v>90</v>
      </c>
      <c r="AF19" s="127" t="s">
        <v>90</v>
      </c>
      <c r="AG19" s="127">
        <v>39683400</v>
      </c>
      <c r="AH19" s="50">
        <f t="shared" si="9"/>
        <v>1376</v>
      </c>
      <c r="AI19" s="51">
        <f t="shared" si="8"/>
        <v>223.30412203829925</v>
      </c>
      <c r="AJ19" s="108">
        <v>0</v>
      </c>
      <c r="AK19" s="108">
        <v>1</v>
      </c>
      <c r="AL19" s="108">
        <v>1</v>
      </c>
      <c r="AM19" s="108">
        <v>1</v>
      </c>
      <c r="AN19" s="108">
        <v>1</v>
      </c>
      <c r="AO19" s="108">
        <v>0</v>
      </c>
      <c r="AP19" s="128">
        <v>9002937</v>
      </c>
      <c r="AQ19" s="128">
        <f t="shared" si="1"/>
        <v>0</v>
      </c>
      <c r="AR19" s="52"/>
      <c r="AS19" s="53" t="s">
        <v>101</v>
      </c>
      <c r="AV19" s="40" t="s">
        <v>108</v>
      </c>
      <c r="AW19" s="40" t="s">
        <v>109</v>
      </c>
      <c r="AY19" s="111"/>
    </row>
    <row r="20" spans="1:51" x14ac:dyDescent="0.25">
      <c r="B20" s="41">
        <v>2.375</v>
      </c>
      <c r="C20" s="41">
        <v>0.41666666666666669</v>
      </c>
      <c r="D20" s="123">
        <v>9</v>
      </c>
      <c r="E20" s="42">
        <f t="shared" si="2"/>
        <v>6.3380281690140849</v>
      </c>
      <c r="F20" s="110">
        <v>83</v>
      </c>
      <c r="G20" s="42">
        <f t="shared" si="3"/>
        <v>58.450704225352112</v>
      </c>
      <c r="H20" s="43" t="s">
        <v>88</v>
      </c>
      <c r="I20" s="43">
        <f t="shared" si="4"/>
        <v>57.04225352112676</v>
      </c>
      <c r="J20" s="44">
        <f t="shared" si="10"/>
        <v>58.450704225352112</v>
      </c>
      <c r="K20" s="43">
        <f t="shared" si="11"/>
        <v>59.870704225352114</v>
      </c>
      <c r="L20" s="45">
        <v>19</v>
      </c>
      <c r="M20" s="46" t="s">
        <v>100</v>
      </c>
      <c r="N20" s="46">
        <v>17.7</v>
      </c>
      <c r="O20" s="124">
        <v>130</v>
      </c>
      <c r="P20" s="124">
        <v>147</v>
      </c>
      <c r="Q20" s="124">
        <v>48538929</v>
      </c>
      <c r="R20" s="47">
        <f t="shared" si="5"/>
        <v>6260</v>
      </c>
      <c r="S20" s="48">
        <f t="shared" si="6"/>
        <v>150.24</v>
      </c>
      <c r="T20" s="48">
        <f t="shared" si="7"/>
        <v>6.26</v>
      </c>
      <c r="U20" s="125">
        <v>8.1999999999999993</v>
      </c>
      <c r="V20" s="125">
        <v>8.1999999999999993</v>
      </c>
      <c r="W20" s="126" t="s">
        <v>133</v>
      </c>
      <c r="X20" s="128">
        <v>0</v>
      </c>
      <c r="Y20" s="280">
        <v>1097</v>
      </c>
      <c r="Z20" s="128">
        <v>1188</v>
      </c>
      <c r="AA20" s="128">
        <v>1185</v>
      </c>
      <c r="AB20" s="128">
        <v>1187</v>
      </c>
      <c r="AC20" s="49" t="s">
        <v>90</v>
      </c>
      <c r="AD20" s="49" t="s">
        <v>90</v>
      </c>
      <c r="AE20" s="49" t="s">
        <v>90</v>
      </c>
      <c r="AF20" s="127" t="s">
        <v>90</v>
      </c>
      <c r="AG20" s="127">
        <v>39684796</v>
      </c>
      <c r="AH20" s="50">
        <f t="shared" si="9"/>
        <v>1396</v>
      </c>
      <c r="AI20" s="51">
        <f t="shared" si="8"/>
        <v>223.00319488817891</v>
      </c>
      <c r="AJ20" s="108">
        <v>0</v>
      </c>
      <c r="AK20" s="108">
        <v>1</v>
      </c>
      <c r="AL20" s="108">
        <v>1</v>
      </c>
      <c r="AM20" s="108">
        <v>1</v>
      </c>
      <c r="AN20" s="108">
        <v>1</v>
      </c>
      <c r="AO20" s="108">
        <v>0</v>
      </c>
      <c r="AP20" s="128">
        <v>9002937</v>
      </c>
      <c r="AQ20" s="128">
        <f t="shared" si="1"/>
        <v>0</v>
      </c>
      <c r="AR20" s="54">
        <v>0.94</v>
      </c>
      <c r="AS20" s="53" t="s">
        <v>101</v>
      </c>
      <c r="AY20" s="111"/>
    </row>
    <row r="21" spans="1:51" x14ac:dyDescent="0.25">
      <c r="B21" s="41">
        <v>2.4166666666666701</v>
      </c>
      <c r="C21" s="41">
        <v>0.45833333333333298</v>
      </c>
      <c r="D21" s="123">
        <v>9</v>
      </c>
      <c r="E21" s="42">
        <f t="shared" si="2"/>
        <v>6.3380281690140849</v>
      </c>
      <c r="F21" s="110">
        <v>83</v>
      </c>
      <c r="G21" s="42">
        <f t="shared" si="3"/>
        <v>58.450704225352112</v>
      </c>
      <c r="H21" s="43" t="s">
        <v>88</v>
      </c>
      <c r="I21" s="43">
        <f t="shared" si="4"/>
        <v>57.04225352112676</v>
      </c>
      <c r="J21" s="44">
        <f t="shared" si="10"/>
        <v>58.450704225352112</v>
      </c>
      <c r="K21" s="43">
        <f t="shared" si="11"/>
        <v>59.870704225352114</v>
      </c>
      <c r="L21" s="45">
        <v>19</v>
      </c>
      <c r="M21" s="46" t="s">
        <v>100</v>
      </c>
      <c r="N21" s="46">
        <v>17.7</v>
      </c>
      <c r="O21" s="124">
        <v>129</v>
      </c>
      <c r="P21" s="124">
        <v>150</v>
      </c>
      <c r="Q21" s="124">
        <v>48545176</v>
      </c>
      <c r="R21" s="47">
        <f t="shared" si="5"/>
        <v>6247</v>
      </c>
      <c r="S21" s="48">
        <f t="shared" si="6"/>
        <v>149.928</v>
      </c>
      <c r="T21" s="48">
        <f t="shared" si="7"/>
        <v>6.2469999999999999</v>
      </c>
      <c r="U21" s="125">
        <v>7.2</v>
      </c>
      <c r="V21" s="125">
        <v>7.2</v>
      </c>
      <c r="W21" s="126" t="s">
        <v>133</v>
      </c>
      <c r="X21" s="128">
        <v>0</v>
      </c>
      <c r="Y21" s="128">
        <v>1148</v>
      </c>
      <c r="Z21" s="128">
        <v>1188</v>
      </c>
      <c r="AA21" s="128">
        <v>1185</v>
      </c>
      <c r="AB21" s="128">
        <v>1187</v>
      </c>
      <c r="AC21" s="49" t="s">
        <v>90</v>
      </c>
      <c r="AD21" s="49" t="s">
        <v>90</v>
      </c>
      <c r="AE21" s="49" t="s">
        <v>90</v>
      </c>
      <c r="AF21" s="127" t="s">
        <v>90</v>
      </c>
      <c r="AG21" s="127">
        <v>39686220</v>
      </c>
      <c r="AH21" s="50">
        <f t="shared" si="9"/>
        <v>1424</v>
      </c>
      <c r="AI21" s="51">
        <f t="shared" si="8"/>
        <v>227.94941571954539</v>
      </c>
      <c r="AJ21" s="108">
        <v>0</v>
      </c>
      <c r="AK21" s="108">
        <v>1</v>
      </c>
      <c r="AL21" s="108">
        <v>1</v>
      </c>
      <c r="AM21" s="108">
        <v>1</v>
      </c>
      <c r="AN21" s="108">
        <v>1</v>
      </c>
      <c r="AO21" s="108">
        <v>0</v>
      </c>
      <c r="AP21" s="128">
        <v>9002937</v>
      </c>
      <c r="AQ21" s="128">
        <f t="shared" si="1"/>
        <v>0</v>
      </c>
      <c r="AR21" s="52"/>
      <c r="AS21" s="53" t="s">
        <v>101</v>
      </c>
      <c r="AY21" s="111"/>
    </row>
    <row r="22" spans="1:51" x14ac:dyDescent="0.25">
      <c r="B22" s="41">
        <v>2.4583333333333299</v>
      </c>
      <c r="C22" s="41">
        <v>0.5</v>
      </c>
      <c r="D22" s="123">
        <v>6</v>
      </c>
      <c r="E22" s="42">
        <f t="shared" si="2"/>
        <v>4.2253521126760569</v>
      </c>
      <c r="F22" s="110">
        <v>83</v>
      </c>
      <c r="G22" s="42">
        <f t="shared" si="3"/>
        <v>58.450704225352112</v>
      </c>
      <c r="H22" s="43" t="s">
        <v>88</v>
      </c>
      <c r="I22" s="43">
        <f t="shared" si="4"/>
        <v>57.04225352112676</v>
      </c>
      <c r="J22" s="44">
        <f t="shared" si="10"/>
        <v>58.450704225352112</v>
      </c>
      <c r="K22" s="43">
        <f t="shared" si="11"/>
        <v>59.870704225352114</v>
      </c>
      <c r="L22" s="45">
        <v>19</v>
      </c>
      <c r="M22" s="46" t="s">
        <v>100</v>
      </c>
      <c r="N22" s="46">
        <v>17.3</v>
      </c>
      <c r="O22" s="124">
        <v>126</v>
      </c>
      <c r="P22" s="124">
        <v>144</v>
      </c>
      <c r="Q22" s="124">
        <v>48551366</v>
      </c>
      <c r="R22" s="47">
        <f t="shared" si="5"/>
        <v>6190</v>
      </c>
      <c r="S22" s="48">
        <f t="shared" si="6"/>
        <v>148.56</v>
      </c>
      <c r="T22" s="48">
        <f t="shared" si="7"/>
        <v>6.19</v>
      </c>
      <c r="U22" s="125">
        <v>6.3</v>
      </c>
      <c r="V22" s="125">
        <f t="shared" si="0"/>
        <v>6.3</v>
      </c>
      <c r="W22" s="126" t="s">
        <v>133</v>
      </c>
      <c r="X22" s="128">
        <v>0</v>
      </c>
      <c r="Y22" s="128">
        <v>1148</v>
      </c>
      <c r="Z22" s="128">
        <v>1188</v>
      </c>
      <c r="AA22" s="128">
        <v>1185</v>
      </c>
      <c r="AB22" s="128">
        <v>1187</v>
      </c>
      <c r="AC22" s="49" t="s">
        <v>90</v>
      </c>
      <c r="AD22" s="49" t="s">
        <v>90</v>
      </c>
      <c r="AE22" s="49" t="s">
        <v>90</v>
      </c>
      <c r="AF22" s="127" t="s">
        <v>90</v>
      </c>
      <c r="AG22" s="127">
        <v>39687690</v>
      </c>
      <c r="AH22" s="50">
        <f t="shared" si="9"/>
        <v>1470</v>
      </c>
      <c r="AI22" s="51">
        <f t="shared" si="8"/>
        <v>237.47980613893375</v>
      </c>
      <c r="AJ22" s="108">
        <v>0</v>
      </c>
      <c r="AK22" s="108">
        <v>1</v>
      </c>
      <c r="AL22" s="108">
        <v>1</v>
      </c>
      <c r="AM22" s="108">
        <v>1</v>
      </c>
      <c r="AN22" s="108">
        <v>1</v>
      </c>
      <c r="AO22" s="108">
        <v>0</v>
      </c>
      <c r="AP22" s="128">
        <v>9002937</v>
      </c>
      <c r="AQ22" s="128">
        <f t="shared" si="1"/>
        <v>0</v>
      </c>
      <c r="AR22" s="52"/>
      <c r="AS22" s="53" t="s">
        <v>101</v>
      </c>
      <c r="AV22" s="56" t="s">
        <v>110</v>
      </c>
      <c r="AY22" s="111"/>
    </row>
    <row r="23" spans="1:51" x14ac:dyDescent="0.25">
      <c r="A23" s="107" t="s">
        <v>128</v>
      </c>
      <c r="B23" s="41">
        <v>2.5</v>
      </c>
      <c r="C23" s="41">
        <v>0.54166666666666696</v>
      </c>
      <c r="D23" s="123">
        <v>5</v>
      </c>
      <c r="E23" s="42">
        <v>8</v>
      </c>
      <c r="F23" s="110">
        <v>81</v>
      </c>
      <c r="G23" s="42">
        <f t="shared" si="3"/>
        <v>57.04225352112676</v>
      </c>
      <c r="H23" s="43" t="s">
        <v>88</v>
      </c>
      <c r="I23" s="43">
        <f t="shared" si="4"/>
        <v>55.633802816901408</v>
      </c>
      <c r="J23" s="44">
        <f t="shared" si="10"/>
        <v>57.04225352112676</v>
      </c>
      <c r="K23" s="43">
        <f>J23+(6/1.42)</f>
        <v>61.267605633802816</v>
      </c>
      <c r="L23" s="45">
        <v>19</v>
      </c>
      <c r="M23" s="46" t="s">
        <v>100</v>
      </c>
      <c r="N23" s="46">
        <v>17.5</v>
      </c>
      <c r="O23" s="124">
        <v>124</v>
      </c>
      <c r="P23" s="124">
        <v>139</v>
      </c>
      <c r="Q23" s="124">
        <v>48557344</v>
      </c>
      <c r="R23" s="47">
        <f t="shared" si="5"/>
        <v>5978</v>
      </c>
      <c r="S23" s="48">
        <f t="shared" si="6"/>
        <v>143.47200000000001</v>
      </c>
      <c r="T23" s="48">
        <f t="shared" si="7"/>
        <v>5.9779999999999998</v>
      </c>
      <c r="U23" s="125">
        <v>5.3</v>
      </c>
      <c r="V23" s="125">
        <f t="shared" si="0"/>
        <v>5.3</v>
      </c>
      <c r="W23" s="126" t="s">
        <v>133</v>
      </c>
      <c r="X23" s="128">
        <v>0</v>
      </c>
      <c r="Y23" s="128">
        <v>1148</v>
      </c>
      <c r="Z23" s="128">
        <v>1188</v>
      </c>
      <c r="AA23" s="128">
        <v>1185</v>
      </c>
      <c r="AB23" s="128">
        <v>1187</v>
      </c>
      <c r="AC23" s="49" t="s">
        <v>90</v>
      </c>
      <c r="AD23" s="49" t="s">
        <v>90</v>
      </c>
      <c r="AE23" s="49" t="s">
        <v>90</v>
      </c>
      <c r="AF23" s="127" t="s">
        <v>90</v>
      </c>
      <c r="AG23" s="127">
        <v>39689044</v>
      </c>
      <c r="AH23" s="50">
        <f t="shared" si="9"/>
        <v>1354</v>
      </c>
      <c r="AI23" s="51">
        <f t="shared" si="8"/>
        <v>226.49715623954501</v>
      </c>
      <c r="AJ23" s="108">
        <v>0</v>
      </c>
      <c r="AK23" s="108">
        <v>1</v>
      </c>
      <c r="AL23" s="108">
        <v>1</v>
      </c>
      <c r="AM23" s="108">
        <v>1</v>
      </c>
      <c r="AN23" s="108">
        <v>1</v>
      </c>
      <c r="AO23" s="108">
        <v>0</v>
      </c>
      <c r="AP23" s="128">
        <v>9002937</v>
      </c>
      <c r="AQ23" s="128">
        <f t="shared" si="1"/>
        <v>0</v>
      </c>
      <c r="AR23" s="52"/>
      <c r="AS23" s="53" t="s">
        <v>113</v>
      </c>
      <c r="AT23" s="55"/>
      <c r="AV23" s="57" t="s">
        <v>111</v>
      </c>
      <c r="AW23" s="58" t="s">
        <v>112</v>
      </c>
      <c r="AY23" s="111"/>
    </row>
    <row r="24" spans="1:51" x14ac:dyDescent="0.25">
      <c r="B24" s="41">
        <v>2.5416666666666701</v>
      </c>
      <c r="C24" s="41">
        <v>0.58333333333333404</v>
      </c>
      <c r="D24" s="123">
        <v>6</v>
      </c>
      <c r="E24" s="42">
        <f t="shared" si="2"/>
        <v>4.2253521126760569</v>
      </c>
      <c r="F24" s="110">
        <v>81</v>
      </c>
      <c r="G24" s="42">
        <f t="shared" si="3"/>
        <v>57.04225352112676</v>
      </c>
      <c r="H24" s="43" t="s">
        <v>88</v>
      </c>
      <c r="I24" s="43">
        <f t="shared" si="4"/>
        <v>55.633802816901408</v>
      </c>
      <c r="J24" s="44">
        <f t="shared" si="10"/>
        <v>57.04225352112676</v>
      </c>
      <c r="K24" s="43">
        <f t="shared" ref="K24:K34" si="12">J24+(6/1.42)</f>
        <v>61.267605633802816</v>
      </c>
      <c r="L24" s="45">
        <v>18</v>
      </c>
      <c r="M24" s="46" t="s">
        <v>100</v>
      </c>
      <c r="N24" s="46">
        <v>17.3</v>
      </c>
      <c r="O24" s="124">
        <v>125</v>
      </c>
      <c r="P24" s="124">
        <v>139</v>
      </c>
      <c r="Q24" s="124">
        <v>48562926</v>
      </c>
      <c r="R24" s="47">
        <f t="shared" si="5"/>
        <v>5582</v>
      </c>
      <c r="S24" s="48">
        <f t="shared" si="6"/>
        <v>133.96799999999999</v>
      </c>
      <c r="T24" s="48">
        <f t="shared" si="7"/>
        <v>5.5819999999999999</v>
      </c>
      <c r="U24" s="125">
        <v>4.5999999999999996</v>
      </c>
      <c r="V24" s="125">
        <f t="shared" si="0"/>
        <v>4.5999999999999996</v>
      </c>
      <c r="W24" s="126" t="s">
        <v>133</v>
      </c>
      <c r="X24" s="128">
        <v>0</v>
      </c>
      <c r="Y24" s="128">
        <v>1077</v>
      </c>
      <c r="Z24" s="128">
        <v>1187</v>
      </c>
      <c r="AA24" s="128">
        <v>1185</v>
      </c>
      <c r="AB24" s="128">
        <v>1187</v>
      </c>
      <c r="AC24" s="49" t="s">
        <v>90</v>
      </c>
      <c r="AD24" s="49" t="s">
        <v>90</v>
      </c>
      <c r="AE24" s="49" t="s">
        <v>90</v>
      </c>
      <c r="AF24" s="127" t="s">
        <v>90</v>
      </c>
      <c r="AG24" s="127">
        <v>39690360</v>
      </c>
      <c r="AH24" s="50">
        <f t="shared" si="9"/>
        <v>1316</v>
      </c>
      <c r="AI24" s="51">
        <f t="shared" si="8"/>
        <v>235.75779290576855</v>
      </c>
      <c r="AJ24" s="108">
        <v>0</v>
      </c>
      <c r="AK24" s="108">
        <v>1</v>
      </c>
      <c r="AL24" s="108">
        <v>1</v>
      </c>
      <c r="AM24" s="108">
        <v>1</v>
      </c>
      <c r="AN24" s="108">
        <v>1</v>
      </c>
      <c r="AO24" s="108">
        <v>0</v>
      </c>
      <c r="AP24" s="128">
        <v>9002937</v>
      </c>
      <c r="AQ24" s="128">
        <f t="shared" si="1"/>
        <v>0</v>
      </c>
      <c r="AR24" s="54">
        <v>1.32</v>
      </c>
      <c r="AS24" s="53" t="s">
        <v>113</v>
      </c>
      <c r="AV24" s="59" t="s">
        <v>29</v>
      </c>
      <c r="AW24" s="59">
        <v>14.7</v>
      </c>
      <c r="AY24" s="111"/>
    </row>
    <row r="25" spans="1:51" x14ac:dyDescent="0.25">
      <c r="B25" s="41">
        <v>2.5833333333333299</v>
      </c>
      <c r="C25" s="41">
        <v>0.625</v>
      </c>
      <c r="D25" s="123">
        <v>7</v>
      </c>
      <c r="E25" s="42">
        <f t="shared" si="2"/>
        <v>4.9295774647887329</v>
      </c>
      <c r="F25" s="110">
        <v>81</v>
      </c>
      <c r="G25" s="42">
        <f t="shared" si="3"/>
        <v>57.04225352112676</v>
      </c>
      <c r="H25" s="43" t="s">
        <v>88</v>
      </c>
      <c r="I25" s="43">
        <f t="shared" si="4"/>
        <v>55.633802816901408</v>
      </c>
      <c r="J25" s="44">
        <f t="shared" si="10"/>
        <v>57.04225352112676</v>
      </c>
      <c r="K25" s="43">
        <f t="shared" si="12"/>
        <v>61.267605633802816</v>
      </c>
      <c r="L25" s="45">
        <v>18</v>
      </c>
      <c r="M25" s="46" t="s">
        <v>100</v>
      </c>
      <c r="N25" s="46">
        <v>16.899999999999999</v>
      </c>
      <c r="O25" s="124">
        <v>131</v>
      </c>
      <c r="P25" s="124">
        <v>140</v>
      </c>
      <c r="Q25" s="124">
        <v>48568341</v>
      </c>
      <c r="R25" s="47">
        <f t="shared" si="5"/>
        <v>5415</v>
      </c>
      <c r="S25" s="48">
        <f t="shared" si="6"/>
        <v>129.96</v>
      </c>
      <c r="T25" s="48">
        <f t="shared" si="7"/>
        <v>5.415</v>
      </c>
      <c r="U25" s="125">
        <v>3.6</v>
      </c>
      <c r="V25" s="125">
        <f t="shared" si="0"/>
        <v>3.6</v>
      </c>
      <c r="W25" s="126" t="s">
        <v>133</v>
      </c>
      <c r="X25" s="128">
        <v>0</v>
      </c>
      <c r="Y25" s="128">
        <v>1077</v>
      </c>
      <c r="Z25" s="128">
        <v>1187</v>
      </c>
      <c r="AA25" s="128">
        <v>1185</v>
      </c>
      <c r="AB25" s="128">
        <v>1187</v>
      </c>
      <c r="AC25" s="49" t="s">
        <v>90</v>
      </c>
      <c r="AD25" s="49" t="s">
        <v>90</v>
      </c>
      <c r="AE25" s="49" t="s">
        <v>90</v>
      </c>
      <c r="AF25" s="127" t="s">
        <v>90</v>
      </c>
      <c r="AG25" s="127">
        <v>39691532</v>
      </c>
      <c r="AH25" s="50">
        <f t="shared" si="9"/>
        <v>1172</v>
      </c>
      <c r="AI25" s="51">
        <f t="shared" si="8"/>
        <v>216.43582640812556</v>
      </c>
      <c r="AJ25" s="108">
        <v>0</v>
      </c>
      <c r="AK25" s="108">
        <v>1</v>
      </c>
      <c r="AL25" s="108">
        <v>1</v>
      </c>
      <c r="AM25" s="108">
        <v>1</v>
      </c>
      <c r="AN25" s="108">
        <v>1</v>
      </c>
      <c r="AO25" s="108">
        <v>0</v>
      </c>
      <c r="AP25" s="128">
        <v>9002937</v>
      </c>
      <c r="AQ25" s="128">
        <f t="shared" si="1"/>
        <v>0</v>
      </c>
      <c r="AR25" s="52"/>
      <c r="AS25" s="53" t="s">
        <v>113</v>
      </c>
      <c r="AV25" s="59" t="s">
        <v>74</v>
      </c>
      <c r="AW25" s="59">
        <v>10.36</v>
      </c>
      <c r="AY25" s="111"/>
    </row>
    <row r="26" spans="1:51" x14ac:dyDescent="0.25">
      <c r="B26" s="41">
        <v>2.625</v>
      </c>
      <c r="C26" s="41">
        <v>0.66666666666666696</v>
      </c>
      <c r="D26" s="123">
        <v>6</v>
      </c>
      <c r="E26" s="42">
        <f t="shared" si="2"/>
        <v>4.2253521126760569</v>
      </c>
      <c r="F26" s="110">
        <v>81</v>
      </c>
      <c r="G26" s="42">
        <f t="shared" si="3"/>
        <v>57.04225352112676</v>
      </c>
      <c r="H26" s="43" t="s">
        <v>88</v>
      </c>
      <c r="I26" s="43">
        <f t="shared" si="4"/>
        <v>53.521126760563384</v>
      </c>
      <c r="J26" s="44">
        <f>(F26-3)/1.42</f>
        <v>54.929577464788736</v>
      </c>
      <c r="K26" s="43">
        <f t="shared" si="12"/>
        <v>59.154929577464792</v>
      </c>
      <c r="L26" s="45">
        <v>18</v>
      </c>
      <c r="M26" s="46" t="s">
        <v>100</v>
      </c>
      <c r="N26" s="46">
        <v>16.7</v>
      </c>
      <c r="O26" s="124">
        <v>129</v>
      </c>
      <c r="P26" s="124">
        <v>133</v>
      </c>
      <c r="Q26" s="124">
        <v>48573835</v>
      </c>
      <c r="R26" s="47">
        <f t="shared" si="5"/>
        <v>5494</v>
      </c>
      <c r="S26" s="48">
        <f t="shared" si="6"/>
        <v>131.85599999999999</v>
      </c>
      <c r="T26" s="48">
        <f t="shared" si="7"/>
        <v>5.4939999999999998</v>
      </c>
      <c r="U26" s="125">
        <v>3.2</v>
      </c>
      <c r="V26" s="125">
        <f t="shared" si="0"/>
        <v>3.2</v>
      </c>
      <c r="W26" s="126" t="s">
        <v>133</v>
      </c>
      <c r="X26" s="128">
        <v>0</v>
      </c>
      <c r="Y26" s="128">
        <v>1077</v>
      </c>
      <c r="Z26" s="128">
        <v>1187</v>
      </c>
      <c r="AA26" s="128">
        <v>1185</v>
      </c>
      <c r="AB26" s="128">
        <v>1187</v>
      </c>
      <c r="AC26" s="49" t="s">
        <v>90</v>
      </c>
      <c r="AD26" s="49" t="s">
        <v>90</v>
      </c>
      <c r="AE26" s="49" t="s">
        <v>90</v>
      </c>
      <c r="AF26" s="127" t="s">
        <v>90</v>
      </c>
      <c r="AG26" s="127">
        <v>39692820</v>
      </c>
      <c r="AH26" s="50">
        <f t="shared" si="9"/>
        <v>1288</v>
      </c>
      <c r="AI26" s="51">
        <f t="shared" si="8"/>
        <v>234.43756825627958</v>
      </c>
      <c r="AJ26" s="108">
        <v>0</v>
      </c>
      <c r="AK26" s="108">
        <v>1</v>
      </c>
      <c r="AL26" s="108">
        <v>1</v>
      </c>
      <c r="AM26" s="108">
        <v>1</v>
      </c>
      <c r="AN26" s="108">
        <v>1</v>
      </c>
      <c r="AO26" s="108">
        <v>0</v>
      </c>
      <c r="AP26" s="128">
        <v>9002937</v>
      </c>
      <c r="AQ26" s="128">
        <f t="shared" si="1"/>
        <v>0</v>
      </c>
      <c r="AR26" s="52"/>
      <c r="AS26" s="53" t="s">
        <v>113</v>
      </c>
      <c r="AV26" s="59" t="s">
        <v>114</v>
      </c>
      <c r="AW26" s="59">
        <v>1.01325</v>
      </c>
      <c r="AY26" s="111"/>
    </row>
    <row r="27" spans="1:51" x14ac:dyDescent="0.25">
      <c r="B27" s="41">
        <v>2.6666666666666701</v>
      </c>
      <c r="C27" s="41">
        <v>0.70833333333333404</v>
      </c>
      <c r="D27" s="123">
        <v>5</v>
      </c>
      <c r="E27" s="42">
        <f t="shared" si="2"/>
        <v>3.5211267605633805</v>
      </c>
      <c r="F27" s="110">
        <v>81</v>
      </c>
      <c r="G27" s="42">
        <f t="shared" si="3"/>
        <v>57.04225352112676</v>
      </c>
      <c r="H27" s="43" t="s">
        <v>88</v>
      </c>
      <c r="I27" s="43">
        <f t="shared" si="4"/>
        <v>53.521126760563384</v>
      </c>
      <c r="J27" s="44">
        <f t="shared" ref="J27:J32" si="13">(F27-3)/1.42</f>
        <v>54.929577464788736</v>
      </c>
      <c r="K27" s="43">
        <f t="shared" si="12"/>
        <v>59.154929577464792</v>
      </c>
      <c r="L27" s="45">
        <v>18</v>
      </c>
      <c r="M27" s="46" t="s">
        <v>100</v>
      </c>
      <c r="N27" s="46">
        <v>16.7</v>
      </c>
      <c r="O27" s="124">
        <v>131</v>
      </c>
      <c r="P27" s="124">
        <v>135</v>
      </c>
      <c r="Q27" s="124">
        <v>48579631</v>
      </c>
      <c r="R27" s="47">
        <f t="shared" si="5"/>
        <v>5796</v>
      </c>
      <c r="S27" s="48">
        <f t="shared" si="6"/>
        <v>139.10400000000001</v>
      </c>
      <c r="T27" s="48">
        <f t="shared" si="7"/>
        <v>5.7960000000000003</v>
      </c>
      <c r="U27" s="125">
        <v>2.8</v>
      </c>
      <c r="V27" s="125">
        <f t="shared" si="0"/>
        <v>2.8</v>
      </c>
      <c r="W27" s="126" t="s">
        <v>133</v>
      </c>
      <c r="X27" s="128">
        <v>0</v>
      </c>
      <c r="Y27" s="128">
        <v>1044</v>
      </c>
      <c r="Z27" s="128">
        <v>1187</v>
      </c>
      <c r="AA27" s="128">
        <v>1185</v>
      </c>
      <c r="AB27" s="128">
        <v>1187</v>
      </c>
      <c r="AC27" s="49" t="s">
        <v>90</v>
      </c>
      <c r="AD27" s="49" t="s">
        <v>90</v>
      </c>
      <c r="AE27" s="49" t="s">
        <v>90</v>
      </c>
      <c r="AF27" s="127" t="s">
        <v>90</v>
      </c>
      <c r="AG27" s="127">
        <v>39694188</v>
      </c>
      <c r="AH27" s="50">
        <f t="shared" si="9"/>
        <v>1368</v>
      </c>
      <c r="AI27" s="51">
        <f t="shared" si="8"/>
        <v>236.02484472049687</v>
      </c>
      <c r="AJ27" s="108">
        <v>0</v>
      </c>
      <c r="AK27" s="108">
        <v>1</v>
      </c>
      <c r="AL27" s="108">
        <v>1</v>
      </c>
      <c r="AM27" s="108">
        <v>1</v>
      </c>
      <c r="AN27" s="108">
        <v>1</v>
      </c>
      <c r="AO27" s="108">
        <v>0</v>
      </c>
      <c r="AP27" s="128">
        <v>9002937</v>
      </c>
      <c r="AQ27" s="128">
        <f t="shared" si="1"/>
        <v>0</v>
      </c>
      <c r="AR27" s="52"/>
      <c r="AS27" s="53" t="s">
        <v>113</v>
      </c>
      <c r="AV27" s="59" t="s">
        <v>115</v>
      </c>
      <c r="AW27" s="59">
        <v>1</v>
      </c>
      <c r="AY27" s="111"/>
    </row>
    <row r="28" spans="1:51" x14ac:dyDescent="0.25">
      <c r="B28" s="41">
        <v>2.7083333333333299</v>
      </c>
      <c r="C28" s="41">
        <v>0.750000000000002</v>
      </c>
      <c r="D28" s="123">
        <v>5</v>
      </c>
      <c r="E28" s="42">
        <f t="shared" si="2"/>
        <v>3.5211267605633805</v>
      </c>
      <c r="F28" s="110">
        <v>78</v>
      </c>
      <c r="G28" s="42">
        <f t="shared" si="3"/>
        <v>54.929577464788736</v>
      </c>
      <c r="H28" s="43" t="s">
        <v>88</v>
      </c>
      <c r="I28" s="43">
        <f t="shared" si="4"/>
        <v>51.408450704225352</v>
      </c>
      <c r="J28" s="44">
        <f t="shared" si="13"/>
        <v>52.816901408450704</v>
      </c>
      <c r="K28" s="43">
        <f t="shared" si="12"/>
        <v>57.04225352112676</v>
      </c>
      <c r="L28" s="45">
        <v>18</v>
      </c>
      <c r="M28" s="46" t="s">
        <v>100</v>
      </c>
      <c r="N28" s="46">
        <v>16.7</v>
      </c>
      <c r="O28" s="124">
        <v>133</v>
      </c>
      <c r="P28" s="124">
        <v>137</v>
      </c>
      <c r="Q28" s="124">
        <v>48585162</v>
      </c>
      <c r="R28" s="47">
        <f t="shared" si="5"/>
        <v>5531</v>
      </c>
      <c r="S28" s="48">
        <f t="shared" si="6"/>
        <v>132.744</v>
      </c>
      <c r="T28" s="48">
        <f t="shared" si="7"/>
        <v>5.5309999999999997</v>
      </c>
      <c r="U28" s="125">
        <v>2.6</v>
      </c>
      <c r="V28" s="125">
        <f t="shared" si="0"/>
        <v>2.6</v>
      </c>
      <c r="W28" s="126" t="s">
        <v>133</v>
      </c>
      <c r="X28" s="128">
        <v>0</v>
      </c>
      <c r="Y28" s="128">
        <v>1044</v>
      </c>
      <c r="Z28" s="128">
        <v>1187</v>
      </c>
      <c r="AA28" s="128">
        <v>1185</v>
      </c>
      <c r="AB28" s="128">
        <v>1187</v>
      </c>
      <c r="AC28" s="49" t="s">
        <v>90</v>
      </c>
      <c r="AD28" s="49" t="s">
        <v>90</v>
      </c>
      <c r="AE28" s="49" t="s">
        <v>90</v>
      </c>
      <c r="AF28" s="127" t="s">
        <v>90</v>
      </c>
      <c r="AG28" s="127">
        <v>39695472</v>
      </c>
      <c r="AH28" s="50">
        <f t="shared" si="9"/>
        <v>1284</v>
      </c>
      <c r="AI28" s="51">
        <f t="shared" si="8"/>
        <v>232.14608569878865</v>
      </c>
      <c r="AJ28" s="108">
        <v>0</v>
      </c>
      <c r="AK28" s="108">
        <v>1</v>
      </c>
      <c r="AL28" s="108">
        <v>1</v>
      </c>
      <c r="AM28" s="108">
        <v>1</v>
      </c>
      <c r="AN28" s="108">
        <v>1</v>
      </c>
      <c r="AO28" s="108">
        <v>0</v>
      </c>
      <c r="AP28" s="128">
        <v>9002937</v>
      </c>
      <c r="AQ28" s="128">
        <f t="shared" si="1"/>
        <v>0</v>
      </c>
      <c r="AR28" s="54">
        <v>1.25</v>
      </c>
      <c r="AS28" s="53" t="s">
        <v>113</v>
      </c>
      <c r="AV28" s="59" t="s">
        <v>116</v>
      </c>
      <c r="AW28" s="59">
        <v>101.325</v>
      </c>
      <c r="AY28" s="111"/>
    </row>
    <row r="29" spans="1:51" x14ac:dyDescent="0.25">
      <c r="B29" s="41">
        <v>2.75</v>
      </c>
      <c r="C29" s="41">
        <v>0.79166666666666896</v>
      </c>
      <c r="D29" s="123">
        <v>5</v>
      </c>
      <c r="E29" s="42">
        <f t="shared" si="2"/>
        <v>3.5211267605633805</v>
      </c>
      <c r="F29" s="110">
        <v>78</v>
      </c>
      <c r="G29" s="42">
        <f t="shared" si="3"/>
        <v>54.929577464788736</v>
      </c>
      <c r="H29" s="43" t="s">
        <v>88</v>
      </c>
      <c r="I29" s="43">
        <f t="shared" si="4"/>
        <v>51.408450704225352</v>
      </c>
      <c r="J29" s="44">
        <f t="shared" si="13"/>
        <v>52.816901408450704</v>
      </c>
      <c r="K29" s="43">
        <f t="shared" si="12"/>
        <v>57.04225352112676</v>
      </c>
      <c r="L29" s="45">
        <v>18</v>
      </c>
      <c r="M29" s="46" t="s">
        <v>100</v>
      </c>
      <c r="N29" s="46">
        <v>16.600000000000001</v>
      </c>
      <c r="O29" s="124">
        <v>137</v>
      </c>
      <c r="P29" s="124">
        <v>143</v>
      </c>
      <c r="Q29" s="124">
        <v>48591161</v>
      </c>
      <c r="R29" s="47">
        <f t="shared" si="5"/>
        <v>5999</v>
      </c>
      <c r="S29" s="48">
        <f t="shared" si="6"/>
        <v>143.976</v>
      </c>
      <c r="T29" s="48">
        <f t="shared" si="7"/>
        <v>5.9989999999999997</v>
      </c>
      <c r="U29" s="125">
        <v>2.2000000000000002</v>
      </c>
      <c r="V29" s="125">
        <f t="shared" si="0"/>
        <v>2.2000000000000002</v>
      </c>
      <c r="W29" s="126" t="s">
        <v>133</v>
      </c>
      <c r="X29" s="128">
        <v>0</v>
      </c>
      <c r="Y29" s="128">
        <v>1045</v>
      </c>
      <c r="Z29" s="128">
        <v>1187</v>
      </c>
      <c r="AA29" s="128">
        <v>1185</v>
      </c>
      <c r="AB29" s="128">
        <v>1187</v>
      </c>
      <c r="AC29" s="49" t="s">
        <v>90</v>
      </c>
      <c r="AD29" s="49" t="s">
        <v>90</v>
      </c>
      <c r="AE29" s="49" t="s">
        <v>90</v>
      </c>
      <c r="AF29" s="127" t="s">
        <v>90</v>
      </c>
      <c r="AG29" s="127">
        <v>39696852</v>
      </c>
      <c r="AH29" s="50">
        <f t="shared" si="9"/>
        <v>1380</v>
      </c>
      <c r="AI29" s="51">
        <f t="shared" si="8"/>
        <v>230.03833972328724</v>
      </c>
      <c r="AJ29" s="108">
        <v>0</v>
      </c>
      <c r="AK29" s="108">
        <v>1</v>
      </c>
      <c r="AL29" s="108">
        <v>1</v>
      </c>
      <c r="AM29" s="108">
        <v>1</v>
      </c>
      <c r="AN29" s="108">
        <v>1</v>
      </c>
      <c r="AO29" s="108">
        <v>0</v>
      </c>
      <c r="AP29" s="128">
        <v>9002937</v>
      </c>
      <c r="AQ29" s="128">
        <f t="shared" si="1"/>
        <v>0</v>
      </c>
      <c r="AR29" s="52"/>
      <c r="AS29" s="53" t="s">
        <v>113</v>
      </c>
      <c r="AY29" s="111"/>
    </row>
    <row r="30" spans="1:51" x14ac:dyDescent="0.25">
      <c r="B30" s="41">
        <v>2.7916666666666701</v>
      </c>
      <c r="C30" s="41">
        <v>0.83333333333333703</v>
      </c>
      <c r="D30" s="123">
        <v>6</v>
      </c>
      <c r="E30" s="42">
        <f t="shared" si="2"/>
        <v>4.2253521126760569</v>
      </c>
      <c r="F30" s="110">
        <v>76</v>
      </c>
      <c r="G30" s="42">
        <f t="shared" si="3"/>
        <v>53.521126760563384</v>
      </c>
      <c r="H30" s="43" t="s">
        <v>88</v>
      </c>
      <c r="I30" s="43">
        <f t="shared" si="4"/>
        <v>50</v>
      </c>
      <c r="J30" s="44">
        <f t="shared" si="13"/>
        <v>51.408450704225352</v>
      </c>
      <c r="K30" s="43">
        <f t="shared" si="12"/>
        <v>55.633802816901408</v>
      </c>
      <c r="L30" s="45">
        <v>18</v>
      </c>
      <c r="M30" s="46" t="s">
        <v>100</v>
      </c>
      <c r="N30" s="46">
        <v>16.600000000000001</v>
      </c>
      <c r="O30" s="124">
        <v>136</v>
      </c>
      <c r="P30" s="124">
        <v>137</v>
      </c>
      <c r="Q30" s="124">
        <v>48596828</v>
      </c>
      <c r="R30" s="47">
        <f t="shared" si="5"/>
        <v>5667</v>
      </c>
      <c r="S30" s="48">
        <f t="shared" si="6"/>
        <v>136.00800000000001</v>
      </c>
      <c r="T30" s="48">
        <f t="shared" si="7"/>
        <v>5.6669999999999998</v>
      </c>
      <c r="U30" s="125">
        <v>2</v>
      </c>
      <c r="V30" s="125">
        <f t="shared" si="0"/>
        <v>2</v>
      </c>
      <c r="W30" s="126" t="s">
        <v>133</v>
      </c>
      <c r="X30" s="128">
        <v>0</v>
      </c>
      <c r="Y30" s="128">
        <v>1045</v>
      </c>
      <c r="Z30" s="128">
        <v>1187</v>
      </c>
      <c r="AA30" s="128">
        <v>1185</v>
      </c>
      <c r="AB30" s="128">
        <v>1187</v>
      </c>
      <c r="AC30" s="49" t="s">
        <v>90</v>
      </c>
      <c r="AD30" s="49" t="s">
        <v>90</v>
      </c>
      <c r="AE30" s="49" t="s">
        <v>90</v>
      </c>
      <c r="AF30" s="127" t="s">
        <v>90</v>
      </c>
      <c r="AG30" s="127">
        <v>39698156</v>
      </c>
      <c r="AH30" s="50">
        <f t="shared" si="9"/>
        <v>1304</v>
      </c>
      <c r="AI30" s="51">
        <f t="shared" si="8"/>
        <v>230.10411152285161</v>
      </c>
      <c r="AJ30" s="108">
        <v>0</v>
      </c>
      <c r="AK30" s="108">
        <v>1</v>
      </c>
      <c r="AL30" s="108">
        <v>1</v>
      </c>
      <c r="AM30" s="108">
        <v>1</v>
      </c>
      <c r="AN30" s="108">
        <v>1</v>
      </c>
      <c r="AO30" s="108">
        <v>0</v>
      </c>
      <c r="AP30" s="128">
        <v>9002937</v>
      </c>
      <c r="AQ30" s="128">
        <f t="shared" si="1"/>
        <v>0</v>
      </c>
      <c r="AR30" s="52"/>
      <c r="AS30" s="53" t="s">
        <v>113</v>
      </c>
      <c r="AV30" s="356" t="s">
        <v>117</v>
      </c>
      <c r="AW30" s="356"/>
      <c r="AY30" s="111"/>
    </row>
    <row r="31" spans="1:51" x14ac:dyDescent="0.25">
      <c r="B31" s="41">
        <v>2.8333333333333299</v>
      </c>
      <c r="C31" s="41">
        <v>0.875000000000004</v>
      </c>
      <c r="D31" s="123">
        <v>9</v>
      </c>
      <c r="E31" s="42">
        <f t="shared" si="2"/>
        <v>6.3380281690140849</v>
      </c>
      <c r="F31" s="110">
        <v>76</v>
      </c>
      <c r="G31" s="42">
        <f t="shared" si="3"/>
        <v>53.521126760563384</v>
      </c>
      <c r="H31" s="43" t="s">
        <v>88</v>
      </c>
      <c r="I31" s="43">
        <f t="shared" si="4"/>
        <v>50</v>
      </c>
      <c r="J31" s="44">
        <f t="shared" si="13"/>
        <v>51.408450704225352</v>
      </c>
      <c r="K31" s="43">
        <f t="shared" si="12"/>
        <v>55.633802816901408</v>
      </c>
      <c r="L31" s="45">
        <v>18</v>
      </c>
      <c r="M31" s="46" t="s">
        <v>100</v>
      </c>
      <c r="N31" s="46">
        <v>16.100000000000001</v>
      </c>
      <c r="O31" s="124">
        <v>118</v>
      </c>
      <c r="P31" s="124">
        <v>128</v>
      </c>
      <c r="Q31" s="124">
        <v>48602319</v>
      </c>
      <c r="R31" s="47">
        <f t="shared" si="5"/>
        <v>5491</v>
      </c>
      <c r="S31" s="48">
        <f t="shared" si="6"/>
        <v>131.78399999999999</v>
      </c>
      <c r="T31" s="48">
        <f t="shared" si="7"/>
        <v>5.4909999999999997</v>
      </c>
      <c r="U31" s="125">
        <v>1.5</v>
      </c>
      <c r="V31" s="125">
        <f t="shared" si="0"/>
        <v>1.5</v>
      </c>
      <c r="W31" s="126" t="s">
        <v>146</v>
      </c>
      <c r="X31" s="128">
        <v>0</v>
      </c>
      <c r="Y31" s="128">
        <v>1046</v>
      </c>
      <c r="Z31" s="128">
        <v>1187</v>
      </c>
      <c r="AA31" s="128">
        <v>0</v>
      </c>
      <c r="AB31" s="128">
        <v>1187</v>
      </c>
      <c r="AC31" s="49" t="s">
        <v>90</v>
      </c>
      <c r="AD31" s="49" t="s">
        <v>90</v>
      </c>
      <c r="AE31" s="49" t="s">
        <v>90</v>
      </c>
      <c r="AF31" s="127" t="s">
        <v>90</v>
      </c>
      <c r="AG31" s="127">
        <v>39699260</v>
      </c>
      <c r="AH31" s="50">
        <f t="shared" si="9"/>
        <v>1104</v>
      </c>
      <c r="AI31" s="51">
        <f t="shared" si="8"/>
        <v>201.05627390274998</v>
      </c>
      <c r="AJ31" s="108">
        <v>0</v>
      </c>
      <c r="AK31" s="108">
        <v>1</v>
      </c>
      <c r="AL31" s="108">
        <v>1</v>
      </c>
      <c r="AM31" s="108">
        <v>0</v>
      </c>
      <c r="AN31" s="108">
        <v>1</v>
      </c>
      <c r="AO31" s="108">
        <v>0</v>
      </c>
      <c r="AP31" s="128">
        <v>9002937</v>
      </c>
      <c r="AQ31" s="128">
        <f t="shared" si="1"/>
        <v>0</v>
      </c>
      <c r="AR31" s="52"/>
      <c r="AS31" s="53" t="s">
        <v>113</v>
      </c>
      <c r="AV31" s="60" t="s">
        <v>29</v>
      </c>
      <c r="AW31" s="60" t="s">
        <v>74</v>
      </c>
      <c r="AY31" s="111"/>
    </row>
    <row r="32" spans="1:51" x14ac:dyDescent="0.25">
      <c r="B32" s="41">
        <v>2.875</v>
      </c>
      <c r="C32" s="41">
        <v>0.91666666666667096</v>
      </c>
      <c r="D32" s="123">
        <v>9</v>
      </c>
      <c r="E32" s="42">
        <f t="shared" si="2"/>
        <v>6.3380281690140849</v>
      </c>
      <c r="F32" s="110">
        <v>76</v>
      </c>
      <c r="G32" s="42">
        <f t="shared" si="3"/>
        <v>53.521126760563384</v>
      </c>
      <c r="H32" s="43" t="s">
        <v>88</v>
      </c>
      <c r="I32" s="43">
        <f t="shared" si="4"/>
        <v>50</v>
      </c>
      <c r="J32" s="44">
        <f t="shared" si="13"/>
        <v>51.408450704225352</v>
      </c>
      <c r="K32" s="43">
        <f t="shared" si="12"/>
        <v>55.633802816901408</v>
      </c>
      <c r="L32" s="45">
        <v>14</v>
      </c>
      <c r="M32" s="46" t="s">
        <v>118</v>
      </c>
      <c r="N32" s="46">
        <v>12.6</v>
      </c>
      <c r="O32" s="124">
        <v>120</v>
      </c>
      <c r="P32" s="124">
        <v>115</v>
      </c>
      <c r="Q32" s="124">
        <v>48607233</v>
      </c>
      <c r="R32" s="47">
        <f t="shared" si="5"/>
        <v>4914</v>
      </c>
      <c r="S32" s="48">
        <f t="shared" si="6"/>
        <v>117.93600000000001</v>
      </c>
      <c r="T32" s="48">
        <f t="shared" si="7"/>
        <v>4.9139999999999997</v>
      </c>
      <c r="U32" s="125">
        <v>1.3</v>
      </c>
      <c r="V32" s="125">
        <f t="shared" si="0"/>
        <v>1.3</v>
      </c>
      <c r="W32" s="126" t="s">
        <v>125</v>
      </c>
      <c r="X32" s="128">
        <v>0</v>
      </c>
      <c r="Y32" s="128">
        <v>0</v>
      </c>
      <c r="Z32" s="128">
        <v>1188</v>
      </c>
      <c r="AA32" s="128">
        <v>0</v>
      </c>
      <c r="AB32" s="128">
        <v>1188</v>
      </c>
      <c r="AC32" s="49" t="s">
        <v>90</v>
      </c>
      <c r="AD32" s="49" t="s">
        <v>90</v>
      </c>
      <c r="AE32" s="49" t="s">
        <v>90</v>
      </c>
      <c r="AF32" s="127" t="s">
        <v>90</v>
      </c>
      <c r="AG32" s="127">
        <v>39700192</v>
      </c>
      <c r="AH32" s="50">
        <f t="shared" si="9"/>
        <v>932</v>
      </c>
      <c r="AI32" s="51">
        <f t="shared" si="8"/>
        <v>189.66218966218966</v>
      </c>
      <c r="AJ32" s="108">
        <v>0</v>
      </c>
      <c r="AK32" s="108">
        <v>0</v>
      </c>
      <c r="AL32" s="108">
        <v>1</v>
      </c>
      <c r="AM32" s="108">
        <v>0</v>
      </c>
      <c r="AN32" s="108">
        <v>1</v>
      </c>
      <c r="AO32" s="108">
        <v>0</v>
      </c>
      <c r="AP32" s="128">
        <v>9002937</v>
      </c>
      <c r="AQ32" s="128">
        <f t="shared" si="1"/>
        <v>0</v>
      </c>
      <c r="AR32" s="54">
        <v>1.17</v>
      </c>
      <c r="AS32" s="53" t="s">
        <v>113</v>
      </c>
      <c r="AV32" s="61">
        <v>1</v>
      </c>
      <c r="AW32" s="61">
        <f>IFERROR(AV32*VLOOKUP(AV31,AV24:AW28,2,FALSE)/VLOOKUP(AW31,AV24:AW28,2,FALSE),"Enter Unit and Value")</f>
        <v>1.4189189189189189</v>
      </c>
      <c r="AY32" s="111"/>
    </row>
    <row r="33" spans="2:51" x14ac:dyDescent="0.25">
      <c r="B33" s="41">
        <v>2.9166666666666701</v>
      </c>
      <c r="C33" s="41">
        <v>0.95833333333333803</v>
      </c>
      <c r="D33" s="123">
        <v>8</v>
      </c>
      <c r="E33" s="42">
        <f t="shared" si="2"/>
        <v>5.6338028169014089</v>
      </c>
      <c r="F33" s="110">
        <v>66</v>
      </c>
      <c r="G33" s="42">
        <f t="shared" si="3"/>
        <v>46.478873239436624</v>
      </c>
      <c r="H33" s="43" t="s">
        <v>88</v>
      </c>
      <c r="I33" s="43">
        <f>J33-(2/1.42)</f>
        <v>41.549295774647888</v>
      </c>
      <c r="J33" s="44">
        <f t="shared" ref="J33:J34" si="14">(F33-5)/1.42</f>
        <v>42.95774647887324</v>
      </c>
      <c r="K33" s="43">
        <f t="shared" si="12"/>
        <v>47.183098591549296</v>
      </c>
      <c r="L33" s="45">
        <v>14</v>
      </c>
      <c r="M33" s="46" t="s">
        <v>118</v>
      </c>
      <c r="N33" s="46">
        <v>11.9</v>
      </c>
      <c r="O33" s="124">
        <v>135</v>
      </c>
      <c r="P33" s="124">
        <v>108</v>
      </c>
      <c r="Q33" s="124">
        <v>48611598</v>
      </c>
      <c r="R33" s="47">
        <f t="shared" si="5"/>
        <v>4365</v>
      </c>
      <c r="S33" s="48">
        <f t="shared" si="6"/>
        <v>104.76</v>
      </c>
      <c r="T33" s="48">
        <f t="shared" si="7"/>
        <v>4.3650000000000002</v>
      </c>
      <c r="U33" s="125">
        <v>2.2000000000000002</v>
      </c>
      <c r="V33" s="125">
        <f t="shared" si="0"/>
        <v>2.2000000000000002</v>
      </c>
      <c r="W33" s="126" t="s">
        <v>125</v>
      </c>
      <c r="X33" s="128">
        <v>0</v>
      </c>
      <c r="Y33" s="128">
        <v>0</v>
      </c>
      <c r="Z33" s="128">
        <v>1117</v>
      </c>
      <c r="AA33" s="128">
        <v>0</v>
      </c>
      <c r="AB33" s="128">
        <v>1148</v>
      </c>
      <c r="AC33" s="49" t="s">
        <v>90</v>
      </c>
      <c r="AD33" s="49" t="s">
        <v>90</v>
      </c>
      <c r="AE33" s="49" t="s">
        <v>90</v>
      </c>
      <c r="AF33" s="127" t="s">
        <v>90</v>
      </c>
      <c r="AG33" s="127">
        <v>39701036</v>
      </c>
      <c r="AH33" s="50">
        <f t="shared" si="9"/>
        <v>844</v>
      </c>
      <c r="AI33" s="51">
        <f t="shared" si="8"/>
        <v>193.35624284077892</v>
      </c>
      <c r="AJ33" s="108">
        <v>0</v>
      </c>
      <c r="AK33" s="108">
        <v>0</v>
      </c>
      <c r="AL33" s="108">
        <v>1</v>
      </c>
      <c r="AM33" s="108">
        <v>0</v>
      </c>
      <c r="AN33" s="108">
        <v>1</v>
      </c>
      <c r="AO33" s="108">
        <v>0.35</v>
      </c>
      <c r="AP33" s="128">
        <v>9003923</v>
      </c>
      <c r="AQ33" s="128">
        <f t="shared" si="1"/>
        <v>986</v>
      </c>
      <c r="AR33" s="52"/>
      <c r="AS33" s="53" t="s">
        <v>113</v>
      </c>
      <c r="AY33" s="111"/>
    </row>
    <row r="34" spans="2:51" x14ac:dyDescent="0.25">
      <c r="B34" s="41">
        <v>2.9583333333333299</v>
      </c>
      <c r="C34" s="41">
        <v>1</v>
      </c>
      <c r="D34" s="123">
        <v>10</v>
      </c>
      <c r="E34" s="42">
        <f t="shared" si="2"/>
        <v>7.042253521126761</v>
      </c>
      <c r="F34" s="110">
        <v>66</v>
      </c>
      <c r="G34" s="42">
        <f t="shared" si="3"/>
        <v>46.478873239436624</v>
      </c>
      <c r="H34" s="43" t="s">
        <v>88</v>
      </c>
      <c r="I34" s="43">
        <f t="shared" si="4"/>
        <v>41.549295774647888</v>
      </c>
      <c r="J34" s="44">
        <f t="shared" si="14"/>
        <v>42.95774647887324</v>
      </c>
      <c r="K34" s="43">
        <f t="shared" si="12"/>
        <v>47.183098591549296</v>
      </c>
      <c r="L34" s="45">
        <v>14</v>
      </c>
      <c r="M34" s="46" t="s">
        <v>118</v>
      </c>
      <c r="N34" s="62">
        <v>11.5</v>
      </c>
      <c r="O34" s="124">
        <v>136</v>
      </c>
      <c r="P34" s="124">
        <v>101</v>
      </c>
      <c r="Q34" s="124">
        <v>48615666</v>
      </c>
      <c r="R34" s="47">
        <f t="shared" si="5"/>
        <v>4068</v>
      </c>
      <c r="S34" s="48">
        <f t="shared" si="6"/>
        <v>97.632000000000005</v>
      </c>
      <c r="T34" s="48">
        <f t="shared" si="7"/>
        <v>4.0679999999999996</v>
      </c>
      <c r="U34" s="125">
        <v>3.3</v>
      </c>
      <c r="V34" s="125">
        <f t="shared" si="0"/>
        <v>3.3</v>
      </c>
      <c r="W34" s="126" t="s">
        <v>125</v>
      </c>
      <c r="X34" s="128">
        <v>0</v>
      </c>
      <c r="Y34" s="128">
        <v>0</v>
      </c>
      <c r="Z34" s="128">
        <v>1117</v>
      </c>
      <c r="AA34" s="128">
        <v>0</v>
      </c>
      <c r="AB34" s="128">
        <v>1147</v>
      </c>
      <c r="AC34" s="49" t="s">
        <v>90</v>
      </c>
      <c r="AD34" s="49" t="s">
        <v>90</v>
      </c>
      <c r="AE34" s="49" t="s">
        <v>90</v>
      </c>
      <c r="AF34" s="127" t="s">
        <v>90</v>
      </c>
      <c r="AG34" s="127">
        <v>39701780</v>
      </c>
      <c r="AH34" s="50">
        <f t="shared" si="9"/>
        <v>744</v>
      </c>
      <c r="AI34" s="51">
        <f t="shared" si="8"/>
        <v>182.89085545722716</v>
      </c>
      <c r="AJ34" s="108">
        <v>0</v>
      </c>
      <c r="AK34" s="108">
        <v>0</v>
      </c>
      <c r="AL34" s="108">
        <v>1</v>
      </c>
      <c r="AM34" s="108">
        <v>0</v>
      </c>
      <c r="AN34" s="108">
        <v>1</v>
      </c>
      <c r="AO34" s="108">
        <v>0.35</v>
      </c>
      <c r="AP34" s="128">
        <v>9004988</v>
      </c>
      <c r="AQ34" s="128">
        <f t="shared" si="1"/>
        <v>1065</v>
      </c>
      <c r="AR34" s="52"/>
      <c r="AS34" s="53" t="s">
        <v>113</v>
      </c>
      <c r="AV34" s="57" t="s">
        <v>119</v>
      </c>
      <c r="AW34" s="63" t="s">
        <v>30</v>
      </c>
      <c r="AY34" s="111"/>
    </row>
    <row r="35" spans="2:51" x14ac:dyDescent="0.25">
      <c r="B35" s="102"/>
      <c r="C35" s="103"/>
      <c r="D35" s="102"/>
      <c r="E35" s="105"/>
      <c r="F35" s="105"/>
      <c r="G35" s="106"/>
      <c r="H35" s="104"/>
      <c r="I35" s="105"/>
      <c r="J35" s="105"/>
      <c r="K35" s="106"/>
      <c r="L35" s="357" t="s">
        <v>120</v>
      </c>
      <c r="M35" s="358"/>
      <c r="N35" s="359"/>
      <c r="O35" s="64"/>
      <c r="P35" s="64">
        <f>AVERAGE(P11:P34)</f>
        <v>125.08333333333333</v>
      </c>
      <c r="Q35" s="65">
        <f>Q34-Q10</f>
        <v>124208</v>
      </c>
      <c r="R35" s="66">
        <f>SUM(R11:R34)</f>
        <v>124208</v>
      </c>
      <c r="S35" s="67">
        <f>AVERAGE(S11:S34)</f>
        <v>124.20800000000003</v>
      </c>
      <c r="T35" s="67">
        <f>SUM(T11:T34)</f>
        <v>124.208</v>
      </c>
      <c r="U35" s="104"/>
      <c r="V35" s="104"/>
      <c r="W35" s="58"/>
      <c r="X35" s="96"/>
      <c r="Y35" s="97"/>
      <c r="Z35" s="97"/>
      <c r="AA35" s="97"/>
      <c r="AB35" s="98"/>
      <c r="AC35" s="96"/>
      <c r="AD35" s="97"/>
      <c r="AE35" s="98"/>
      <c r="AF35" s="99"/>
      <c r="AG35" s="68"/>
      <c r="AH35" s="69">
        <f>SUM(AH11:AH34)</f>
        <v>26360</v>
      </c>
      <c r="AI35" s="70">
        <f>$AH$35/$T35</f>
        <v>212.22465541672034</v>
      </c>
      <c r="AJ35" s="99"/>
      <c r="AK35" s="100"/>
      <c r="AL35" s="100"/>
      <c r="AM35" s="100"/>
      <c r="AN35" s="101"/>
      <c r="AO35" s="71"/>
      <c r="AP35" s="72">
        <f>AP34-AP10</f>
        <v>7095</v>
      </c>
      <c r="AQ35" s="73">
        <f>SUM(AQ11:AQ34)</f>
        <v>7095</v>
      </c>
      <c r="AR35" s="74">
        <f>AVERAGE(AR11:AR34)</f>
        <v>1.1416666666666666</v>
      </c>
      <c r="AS35" s="71"/>
      <c r="AV35" s="75" t="s">
        <v>30</v>
      </c>
      <c r="AW35" s="75">
        <v>1</v>
      </c>
      <c r="AY35" s="111"/>
    </row>
    <row r="36" spans="2:51" x14ac:dyDescent="0.25">
      <c r="B36" s="76"/>
      <c r="C36" s="76"/>
      <c r="D36" s="76"/>
      <c r="E36" s="77"/>
      <c r="F36" s="77"/>
      <c r="G36" s="77"/>
      <c r="H36" s="77"/>
      <c r="I36" s="78"/>
      <c r="J36" s="78"/>
      <c r="K36" s="78"/>
      <c r="L36" s="109"/>
      <c r="M36" s="109"/>
      <c r="N36" s="109"/>
      <c r="O36" s="109"/>
      <c r="P36" s="109"/>
      <c r="Q36" s="109"/>
      <c r="R36" s="109"/>
      <c r="S36" s="109"/>
      <c r="T36" s="109"/>
      <c r="U36" s="79"/>
      <c r="V36" s="79"/>
      <c r="W36" s="109"/>
      <c r="X36" s="109"/>
      <c r="Y36" s="109"/>
      <c r="Z36" s="112"/>
      <c r="AA36" s="109"/>
      <c r="AB36" s="109"/>
      <c r="AC36" s="109"/>
      <c r="AD36" s="109"/>
      <c r="AE36" s="109"/>
      <c r="AH36" s="80"/>
      <c r="AM36" s="109"/>
      <c r="AN36" s="109"/>
      <c r="AO36" s="109"/>
      <c r="AP36" s="109"/>
      <c r="AQ36" s="109"/>
      <c r="AR36" s="109"/>
      <c r="AV36" s="75" t="s">
        <v>121</v>
      </c>
      <c r="AW36" s="75">
        <v>41.67</v>
      </c>
      <c r="AY36" s="111"/>
    </row>
    <row r="37" spans="2:51" x14ac:dyDescent="0.25">
      <c r="B37" s="89" t="s">
        <v>122</v>
      </c>
      <c r="C37" s="89"/>
      <c r="D37" s="89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112"/>
      <c r="X37" s="112"/>
      <c r="Y37" s="112"/>
      <c r="Z37" s="112"/>
      <c r="AA37" s="112"/>
      <c r="AB37" s="112"/>
      <c r="AC37" s="112"/>
      <c r="AD37" s="112"/>
      <c r="AE37" s="112"/>
      <c r="AM37" s="21"/>
      <c r="AN37" s="109"/>
      <c r="AO37" s="109"/>
      <c r="AP37" s="109"/>
      <c r="AQ37" s="109"/>
      <c r="AR37" s="112"/>
      <c r="AV37" s="75" t="s">
        <v>123</v>
      </c>
      <c r="AW37" s="75">
        <v>11.574999999999999</v>
      </c>
      <c r="AY37" s="111"/>
    </row>
    <row r="38" spans="2:51" x14ac:dyDescent="0.25">
      <c r="B38" s="87" t="s">
        <v>124</v>
      </c>
      <c r="C38" s="116"/>
      <c r="D38" s="116"/>
      <c r="E38" s="116"/>
      <c r="F38" s="116"/>
      <c r="G38" s="116"/>
      <c r="H38" s="116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88"/>
      <c r="T38" s="88"/>
      <c r="U38" s="88"/>
      <c r="V38" s="88"/>
      <c r="W38" s="112"/>
      <c r="X38" s="112"/>
      <c r="Y38" s="112"/>
      <c r="Z38" s="112"/>
      <c r="AA38" s="112"/>
      <c r="AB38" s="112"/>
      <c r="AC38" s="112"/>
      <c r="AD38" s="112"/>
      <c r="AE38" s="112"/>
      <c r="AM38" s="21"/>
      <c r="AN38" s="109"/>
      <c r="AO38" s="109"/>
      <c r="AP38" s="109"/>
      <c r="AQ38" s="109"/>
      <c r="AR38" s="112"/>
      <c r="AV38" s="75"/>
      <c r="AW38" s="75"/>
      <c r="AY38" s="111"/>
    </row>
    <row r="39" spans="2:51" x14ac:dyDescent="0.25">
      <c r="B39" s="122" t="s">
        <v>127</v>
      </c>
      <c r="C39" s="116"/>
      <c r="D39" s="116"/>
      <c r="E39" s="116"/>
      <c r="F39" s="116"/>
      <c r="G39" s="116"/>
      <c r="H39" s="116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88"/>
      <c r="T39" s="88"/>
      <c r="U39" s="88"/>
      <c r="V39" s="88"/>
      <c r="W39" s="112"/>
      <c r="X39" s="112"/>
      <c r="Y39" s="112"/>
      <c r="Z39" s="112"/>
      <c r="AA39" s="112"/>
      <c r="AB39" s="112"/>
      <c r="AC39" s="112"/>
      <c r="AD39" s="112"/>
      <c r="AE39" s="112"/>
      <c r="AM39" s="21"/>
      <c r="AN39" s="109"/>
      <c r="AO39" s="109"/>
      <c r="AP39" s="109"/>
      <c r="AQ39" s="109"/>
      <c r="AR39" s="112"/>
      <c r="AV39" s="75"/>
      <c r="AW39" s="75"/>
      <c r="AY39" s="111"/>
    </row>
    <row r="40" spans="2:51" x14ac:dyDescent="0.25">
      <c r="B40" s="85" t="s">
        <v>244</v>
      </c>
      <c r="C40" s="116"/>
      <c r="D40" s="116"/>
      <c r="E40" s="116"/>
      <c r="F40" s="116"/>
      <c r="G40" s="116"/>
      <c r="H40" s="116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88"/>
      <c r="T40" s="88"/>
      <c r="U40" s="88"/>
      <c r="V40" s="88"/>
      <c r="W40" s="112"/>
      <c r="X40" s="112"/>
      <c r="Y40" s="112"/>
      <c r="Z40" s="112"/>
      <c r="AA40" s="112"/>
      <c r="AB40" s="112"/>
      <c r="AC40" s="112"/>
      <c r="AD40" s="112"/>
      <c r="AE40" s="112"/>
      <c r="AM40" s="21"/>
      <c r="AN40" s="109"/>
      <c r="AO40" s="109"/>
      <c r="AP40" s="109"/>
      <c r="AQ40" s="109"/>
      <c r="AR40" s="112"/>
      <c r="AV40" s="75"/>
      <c r="AW40" s="75"/>
      <c r="AY40" s="111"/>
    </row>
    <row r="41" spans="2:51" x14ac:dyDescent="0.25">
      <c r="B41" s="86" t="s">
        <v>246</v>
      </c>
      <c r="C41" s="116"/>
      <c r="D41" s="116"/>
      <c r="E41" s="116"/>
      <c r="F41" s="116"/>
      <c r="G41" s="116"/>
      <c r="H41" s="116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9"/>
      <c r="T41" s="119"/>
      <c r="U41" s="119"/>
      <c r="V41" s="119"/>
      <c r="W41" s="112"/>
      <c r="X41" s="112"/>
      <c r="Y41" s="112"/>
      <c r="Z41" s="112"/>
      <c r="AA41" s="112"/>
      <c r="AB41" s="112"/>
      <c r="AC41" s="112"/>
      <c r="AD41" s="112"/>
      <c r="AE41" s="112"/>
      <c r="AM41" s="113"/>
      <c r="AN41" s="113"/>
      <c r="AO41" s="113"/>
      <c r="AP41" s="113"/>
      <c r="AQ41" s="113"/>
      <c r="AR41" s="113"/>
      <c r="AS41" s="114"/>
      <c r="AV41" s="111"/>
      <c r="AW41" s="107"/>
      <c r="AX41" s="107"/>
      <c r="AY41" s="107"/>
    </row>
    <row r="42" spans="2:51" x14ac:dyDescent="0.25">
      <c r="B42" s="122" t="s">
        <v>130</v>
      </c>
      <c r="C42" s="116"/>
      <c r="D42" s="116"/>
      <c r="E42" s="121"/>
      <c r="F42" s="121"/>
      <c r="G42" s="121"/>
      <c r="H42" s="116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9"/>
      <c r="T42" s="119"/>
      <c r="U42" s="119"/>
      <c r="V42" s="119"/>
      <c r="W42" s="112"/>
      <c r="X42" s="112"/>
      <c r="Y42" s="112"/>
      <c r="Z42" s="112"/>
      <c r="AA42" s="112"/>
      <c r="AB42" s="112"/>
      <c r="AC42" s="112"/>
      <c r="AD42" s="112"/>
      <c r="AE42" s="112"/>
      <c r="AM42" s="113"/>
      <c r="AN42" s="113"/>
      <c r="AO42" s="113"/>
      <c r="AP42" s="113"/>
      <c r="AQ42" s="113"/>
      <c r="AR42" s="113"/>
      <c r="AS42" s="114"/>
      <c r="AV42" s="111"/>
      <c r="AW42" s="107"/>
      <c r="AX42" s="107"/>
      <c r="AY42" s="107"/>
    </row>
    <row r="43" spans="2:51" x14ac:dyDescent="0.25">
      <c r="B43" s="122" t="s">
        <v>134</v>
      </c>
      <c r="C43" s="116"/>
      <c r="D43" s="116"/>
      <c r="E43" s="116"/>
      <c r="F43" s="116"/>
      <c r="G43" s="116"/>
      <c r="H43" s="116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9"/>
      <c r="U43" s="119"/>
      <c r="V43" s="119"/>
      <c r="W43" s="112"/>
      <c r="X43" s="112"/>
      <c r="Y43" s="112"/>
      <c r="Z43" s="112"/>
      <c r="AA43" s="112"/>
      <c r="AB43" s="112"/>
      <c r="AC43" s="112"/>
      <c r="AD43" s="112"/>
      <c r="AE43" s="112"/>
      <c r="AM43" s="113"/>
      <c r="AN43" s="113"/>
      <c r="AO43" s="113"/>
      <c r="AP43" s="113"/>
      <c r="AQ43" s="113"/>
      <c r="AR43" s="113"/>
      <c r="AS43" s="114"/>
      <c r="AV43" s="111"/>
      <c r="AW43" s="107"/>
      <c r="AX43" s="107"/>
      <c r="AY43" s="107"/>
    </row>
    <row r="44" spans="2:51" x14ac:dyDescent="0.25">
      <c r="B44" s="91" t="s">
        <v>144</v>
      </c>
      <c r="C44" s="116"/>
      <c r="D44" s="116"/>
      <c r="E44" s="116"/>
      <c r="F44" s="116"/>
      <c r="G44" s="116"/>
      <c r="H44" s="116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20"/>
      <c r="T44" s="119"/>
      <c r="U44" s="119"/>
      <c r="V44" s="119"/>
      <c r="W44" s="112"/>
      <c r="X44" s="112"/>
      <c r="Y44" s="112"/>
      <c r="Z44" s="112"/>
      <c r="AA44" s="112"/>
      <c r="AB44" s="112"/>
      <c r="AC44" s="112"/>
      <c r="AD44" s="112"/>
      <c r="AE44" s="112"/>
      <c r="AM44" s="113"/>
      <c r="AN44" s="113"/>
      <c r="AO44" s="113"/>
      <c r="AP44" s="113"/>
      <c r="AQ44" s="113"/>
      <c r="AR44" s="113"/>
      <c r="AS44" s="114"/>
      <c r="AV44" s="111"/>
      <c r="AW44" s="107"/>
      <c r="AX44" s="107"/>
      <c r="AY44" s="107"/>
    </row>
    <row r="45" spans="2:51" x14ac:dyDescent="0.25">
      <c r="B45" s="91" t="s">
        <v>247</v>
      </c>
      <c r="C45" s="116"/>
      <c r="D45" s="116"/>
      <c r="E45" s="116"/>
      <c r="F45" s="116"/>
      <c r="G45" s="116"/>
      <c r="H45" s="116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20"/>
      <c r="T45" s="119"/>
      <c r="U45" s="119"/>
      <c r="V45" s="119"/>
      <c r="W45" s="112"/>
      <c r="X45" s="112"/>
      <c r="Y45" s="112"/>
      <c r="Z45" s="112"/>
      <c r="AA45" s="112"/>
      <c r="AB45" s="112"/>
      <c r="AC45" s="112"/>
      <c r="AD45" s="112"/>
      <c r="AE45" s="112"/>
      <c r="AM45" s="113"/>
      <c r="AN45" s="113"/>
      <c r="AO45" s="113"/>
      <c r="AP45" s="113"/>
      <c r="AQ45" s="113"/>
      <c r="AR45" s="113"/>
      <c r="AS45" s="114"/>
      <c r="AV45" s="111"/>
      <c r="AW45" s="107"/>
      <c r="AX45" s="107"/>
      <c r="AY45" s="107"/>
    </row>
    <row r="46" spans="2:51" x14ac:dyDescent="0.25">
      <c r="B46" s="180" t="s">
        <v>238</v>
      </c>
      <c r="C46" s="181"/>
      <c r="D46" s="181"/>
      <c r="E46" s="181"/>
      <c r="F46" s="181"/>
      <c r="G46" s="181"/>
      <c r="H46" s="116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20"/>
      <c r="T46" s="119"/>
      <c r="U46" s="119"/>
      <c r="V46" s="119"/>
      <c r="W46" s="112"/>
      <c r="X46" s="112"/>
      <c r="Y46" s="112"/>
      <c r="Z46" s="112"/>
      <c r="AA46" s="112"/>
      <c r="AB46" s="112"/>
      <c r="AC46" s="112"/>
      <c r="AD46" s="112"/>
      <c r="AE46" s="112"/>
      <c r="AM46" s="113"/>
      <c r="AN46" s="113"/>
      <c r="AO46" s="113"/>
      <c r="AP46" s="113"/>
      <c r="AQ46" s="113"/>
      <c r="AR46" s="113"/>
      <c r="AS46" s="114"/>
      <c r="AV46" s="111"/>
      <c r="AW46" s="107"/>
      <c r="AX46" s="107"/>
      <c r="AY46" s="107"/>
    </row>
    <row r="47" spans="2:51" x14ac:dyDescent="0.25">
      <c r="B47" s="122" t="s">
        <v>245</v>
      </c>
      <c r="C47" s="116"/>
      <c r="D47" s="116"/>
      <c r="E47" s="116"/>
      <c r="F47" s="116"/>
      <c r="G47" s="116"/>
      <c r="H47" s="116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20"/>
      <c r="T47" s="119"/>
      <c r="U47" s="119"/>
      <c r="V47" s="119"/>
      <c r="W47" s="112"/>
      <c r="X47" s="112"/>
      <c r="Y47" s="112"/>
      <c r="Z47" s="112"/>
      <c r="AA47" s="112"/>
      <c r="AB47" s="112"/>
      <c r="AC47" s="112"/>
      <c r="AD47" s="112"/>
      <c r="AE47" s="112"/>
      <c r="AM47" s="113"/>
      <c r="AN47" s="113"/>
      <c r="AO47" s="113"/>
      <c r="AP47" s="113"/>
      <c r="AQ47" s="113"/>
      <c r="AR47" s="113"/>
      <c r="AS47" s="114"/>
      <c r="AV47" s="111"/>
      <c r="AW47" s="107"/>
      <c r="AX47" s="107"/>
      <c r="AY47" s="107"/>
    </row>
    <row r="48" spans="2:51" x14ac:dyDescent="0.25">
      <c r="B48" s="122" t="s">
        <v>135</v>
      </c>
      <c r="C48" s="116"/>
      <c r="D48" s="116"/>
      <c r="E48" s="116"/>
      <c r="F48" s="116"/>
      <c r="G48" s="116"/>
      <c r="H48" s="116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20"/>
      <c r="T48" s="137"/>
      <c r="U48" s="137"/>
      <c r="V48" s="137"/>
      <c r="W48" s="112"/>
      <c r="X48" s="112"/>
      <c r="Y48" s="112"/>
      <c r="Z48" s="112"/>
      <c r="AA48" s="112"/>
      <c r="AB48" s="112"/>
      <c r="AC48" s="112"/>
      <c r="AD48" s="112"/>
      <c r="AE48" s="112"/>
      <c r="AM48" s="113"/>
      <c r="AN48" s="113"/>
      <c r="AO48" s="113"/>
      <c r="AP48" s="113"/>
      <c r="AQ48" s="113"/>
      <c r="AR48" s="113"/>
      <c r="AS48" s="114"/>
      <c r="AV48" s="111"/>
      <c r="AW48" s="107"/>
      <c r="AX48" s="107"/>
      <c r="AY48" s="107"/>
    </row>
    <row r="49" spans="2:51" x14ac:dyDescent="0.25">
      <c r="B49" s="122" t="s">
        <v>136</v>
      </c>
      <c r="C49" s="116"/>
      <c r="D49" s="116"/>
      <c r="E49" s="116"/>
      <c r="F49" s="116"/>
      <c r="G49" s="116"/>
      <c r="H49" s="116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20"/>
      <c r="T49" s="137"/>
      <c r="U49" s="137"/>
      <c r="V49" s="137"/>
      <c r="W49" s="112"/>
      <c r="X49" s="112"/>
      <c r="Y49" s="112"/>
      <c r="Z49" s="112"/>
      <c r="AA49" s="112"/>
      <c r="AB49" s="112"/>
      <c r="AC49" s="112"/>
      <c r="AD49" s="112"/>
      <c r="AE49" s="112"/>
      <c r="AM49" s="113"/>
      <c r="AN49" s="113"/>
      <c r="AO49" s="113"/>
      <c r="AP49" s="113"/>
      <c r="AQ49" s="113"/>
      <c r="AR49" s="113"/>
      <c r="AS49" s="114"/>
      <c r="AV49" s="111"/>
      <c r="AW49" s="107"/>
      <c r="AX49" s="107"/>
      <c r="AY49" s="107"/>
    </row>
    <row r="50" spans="2:51" x14ac:dyDescent="0.25">
      <c r="B50" s="122" t="s">
        <v>137</v>
      </c>
      <c r="C50" s="116"/>
      <c r="D50" s="116"/>
      <c r="E50" s="116"/>
      <c r="F50" s="116"/>
      <c r="G50" s="116"/>
      <c r="H50" s="116"/>
      <c r="I50" s="117"/>
      <c r="J50" s="117"/>
      <c r="K50" s="117"/>
      <c r="L50" s="117"/>
      <c r="M50" s="117"/>
      <c r="N50" s="117"/>
      <c r="O50" s="117"/>
      <c r="P50" s="117"/>
      <c r="Q50" s="117"/>
      <c r="R50" s="117"/>
      <c r="S50" s="120"/>
      <c r="T50" s="137"/>
      <c r="U50" s="137"/>
      <c r="V50" s="137"/>
      <c r="W50" s="112"/>
      <c r="X50" s="112"/>
      <c r="Y50" s="112"/>
      <c r="Z50" s="112"/>
      <c r="AA50" s="112"/>
      <c r="AB50" s="112"/>
      <c r="AC50" s="112"/>
      <c r="AD50" s="112"/>
      <c r="AE50" s="112"/>
      <c r="AM50" s="113"/>
      <c r="AN50" s="113"/>
      <c r="AO50" s="113"/>
      <c r="AP50" s="113"/>
      <c r="AQ50" s="113"/>
      <c r="AR50" s="113"/>
      <c r="AS50" s="114"/>
      <c r="AV50" s="111"/>
      <c r="AW50" s="107"/>
      <c r="AX50" s="107"/>
      <c r="AY50" s="107"/>
    </row>
    <row r="51" spans="2:51" x14ac:dyDescent="0.25">
      <c r="B51" s="91" t="s">
        <v>145</v>
      </c>
      <c r="C51" s="116"/>
      <c r="D51" s="116"/>
      <c r="E51" s="116"/>
      <c r="F51" s="116"/>
      <c r="G51" s="117"/>
      <c r="H51" s="117"/>
      <c r="I51" s="117"/>
      <c r="J51" s="117"/>
      <c r="K51" s="117"/>
      <c r="L51" s="117"/>
      <c r="M51" s="117"/>
      <c r="N51" s="117"/>
      <c r="O51" s="117"/>
      <c r="P51" s="117"/>
      <c r="Q51" s="120"/>
      <c r="R51" s="119"/>
      <c r="S51" s="119"/>
      <c r="T51" s="137"/>
      <c r="U51" s="112"/>
      <c r="V51" s="112"/>
      <c r="W51" s="112"/>
      <c r="X51" s="112"/>
      <c r="Y51" s="112"/>
      <c r="Z51" s="112"/>
      <c r="AA51" s="112"/>
      <c r="AB51" s="112"/>
      <c r="AC51" s="112"/>
      <c r="AK51" s="113"/>
      <c r="AL51" s="113"/>
      <c r="AM51" s="113"/>
      <c r="AN51" s="113"/>
      <c r="AO51" s="113"/>
      <c r="AP51" s="113"/>
      <c r="AQ51" s="114"/>
      <c r="AR51" s="109"/>
      <c r="AS51" s="109"/>
      <c r="AT51" s="111"/>
      <c r="AU51" s="107"/>
      <c r="AV51" s="107"/>
      <c r="AW51" s="107"/>
      <c r="AX51" s="107"/>
      <c r="AY51" s="107"/>
    </row>
    <row r="52" spans="2:51" x14ac:dyDescent="0.25">
      <c r="B52" s="293" t="s">
        <v>249</v>
      </c>
      <c r="C52" s="217"/>
      <c r="D52" s="217"/>
      <c r="E52" s="217"/>
      <c r="F52" s="217"/>
      <c r="G52" s="218"/>
      <c r="H52" s="218"/>
      <c r="I52" s="117"/>
      <c r="J52" s="117"/>
      <c r="K52" s="117"/>
      <c r="L52" s="117"/>
      <c r="M52" s="117"/>
      <c r="N52" s="117"/>
      <c r="O52" s="117"/>
      <c r="P52" s="117"/>
      <c r="Q52" s="120"/>
      <c r="R52" s="120"/>
      <c r="S52" s="120"/>
      <c r="T52" s="137"/>
      <c r="U52" s="112"/>
      <c r="V52" s="112"/>
      <c r="W52" s="112"/>
      <c r="X52" s="112"/>
      <c r="Y52" s="112"/>
      <c r="Z52" s="112"/>
      <c r="AA52" s="112"/>
      <c r="AB52" s="112"/>
      <c r="AC52" s="112"/>
      <c r="AK52" s="113"/>
      <c r="AL52" s="113"/>
      <c r="AM52" s="113"/>
      <c r="AN52" s="113"/>
      <c r="AO52" s="113"/>
      <c r="AP52" s="113"/>
      <c r="AQ52" s="114"/>
      <c r="AR52" s="109"/>
      <c r="AS52" s="109"/>
      <c r="AT52" s="111"/>
      <c r="AU52" s="107"/>
      <c r="AV52" s="107"/>
      <c r="AW52" s="107"/>
      <c r="AX52" s="107"/>
      <c r="AY52" s="107"/>
    </row>
    <row r="53" spans="2:51" x14ac:dyDescent="0.25">
      <c r="B53" s="118" t="s">
        <v>248</v>
      </c>
      <c r="C53" s="116"/>
      <c r="D53" s="116"/>
      <c r="E53" s="116"/>
      <c r="F53" s="116"/>
      <c r="G53" s="117"/>
      <c r="H53" s="117"/>
      <c r="I53" s="117"/>
      <c r="J53" s="117"/>
      <c r="K53" s="117"/>
      <c r="L53" s="117"/>
      <c r="M53" s="117"/>
      <c r="N53" s="117"/>
      <c r="O53" s="117"/>
      <c r="P53" s="117"/>
      <c r="Q53" s="120"/>
      <c r="R53" s="120"/>
      <c r="S53" s="120"/>
      <c r="T53" s="137"/>
      <c r="U53" s="112"/>
      <c r="V53" s="112"/>
      <c r="W53" s="112"/>
      <c r="X53" s="112"/>
      <c r="Y53" s="112"/>
      <c r="Z53" s="112"/>
      <c r="AA53" s="112"/>
      <c r="AB53" s="112"/>
      <c r="AC53" s="112"/>
      <c r="AK53" s="113"/>
      <c r="AL53" s="113"/>
      <c r="AM53" s="113"/>
      <c r="AN53" s="113"/>
      <c r="AO53" s="113"/>
      <c r="AP53" s="113"/>
      <c r="AQ53" s="114"/>
      <c r="AR53" s="109"/>
      <c r="AS53" s="109"/>
      <c r="AT53" s="111"/>
      <c r="AU53" s="107"/>
      <c r="AV53" s="107"/>
      <c r="AW53" s="107"/>
      <c r="AX53" s="107"/>
      <c r="AY53" s="107"/>
    </row>
    <row r="54" spans="2:51" x14ac:dyDescent="0.25">
      <c r="B54" s="122" t="s">
        <v>138</v>
      </c>
      <c r="C54" s="116"/>
      <c r="D54" s="116"/>
      <c r="E54" s="116"/>
      <c r="F54" s="116"/>
      <c r="G54" s="116"/>
      <c r="H54" s="116"/>
      <c r="I54" s="116"/>
      <c r="J54" s="117"/>
      <c r="K54" s="117"/>
      <c r="L54" s="117"/>
      <c r="M54" s="117"/>
      <c r="N54" s="117"/>
      <c r="O54" s="117"/>
      <c r="P54" s="117"/>
      <c r="Q54" s="117"/>
      <c r="R54" s="117"/>
      <c r="S54" s="120"/>
      <c r="T54" s="119"/>
      <c r="U54" s="119"/>
      <c r="V54" s="119"/>
      <c r="W54" s="112"/>
      <c r="X54" s="112"/>
      <c r="Y54" s="112"/>
      <c r="Z54" s="112"/>
      <c r="AA54" s="112"/>
      <c r="AB54" s="112"/>
      <c r="AC54" s="112"/>
      <c r="AD54" s="112"/>
      <c r="AE54" s="112"/>
      <c r="AM54" s="113"/>
      <c r="AN54" s="113"/>
      <c r="AO54" s="113"/>
      <c r="AP54" s="113"/>
      <c r="AQ54" s="113"/>
      <c r="AR54" s="113"/>
      <c r="AS54" s="114"/>
      <c r="AV54" s="111"/>
      <c r="AW54" s="107"/>
      <c r="AX54" s="107"/>
      <c r="AY54" s="107"/>
    </row>
    <row r="55" spans="2:51" x14ac:dyDescent="0.25">
      <c r="B55" s="91" t="s">
        <v>243</v>
      </c>
      <c r="C55" s="122"/>
      <c r="D55" s="116"/>
      <c r="E55" s="94"/>
      <c r="F55" s="116"/>
      <c r="G55" s="116"/>
      <c r="H55" s="116"/>
      <c r="I55" s="116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20"/>
      <c r="U55" s="82"/>
      <c r="V55" s="82"/>
      <c r="W55" s="112"/>
      <c r="X55" s="112"/>
      <c r="Y55" s="112"/>
      <c r="Z55" s="112"/>
      <c r="AA55" s="112"/>
      <c r="AB55" s="112"/>
      <c r="AC55" s="112"/>
      <c r="AD55" s="112"/>
      <c r="AE55" s="112"/>
      <c r="AM55" s="113"/>
      <c r="AN55" s="113"/>
      <c r="AO55" s="113"/>
      <c r="AP55" s="113"/>
      <c r="AQ55" s="113"/>
      <c r="AR55" s="113"/>
      <c r="AS55" s="114"/>
      <c r="AV55" s="111"/>
      <c r="AW55" s="107"/>
      <c r="AX55" s="107"/>
      <c r="AY55" s="107"/>
    </row>
    <row r="56" spans="2:51" x14ac:dyDescent="0.25">
      <c r="B56" s="95"/>
      <c r="C56" s="118"/>
      <c r="D56" s="116"/>
      <c r="E56" s="94"/>
      <c r="F56" s="116"/>
      <c r="G56" s="116"/>
      <c r="H56" s="116"/>
      <c r="I56" s="116"/>
      <c r="J56" s="117"/>
      <c r="K56" s="117"/>
      <c r="L56" s="117"/>
      <c r="M56" s="117"/>
      <c r="N56" s="117"/>
      <c r="O56" s="117"/>
      <c r="P56" s="117"/>
      <c r="Q56" s="117"/>
      <c r="R56" s="117"/>
      <c r="S56" s="117"/>
      <c r="T56" s="120"/>
      <c r="U56" s="82"/>
      <c r="V56" s="82"/>
      <c r="W56" s="112"/>
      <c r="X56" s="112"/>
      <c r="Y56" s="112"/>
      <c r="Z56" s="92"/>
      <c r="AA56" s="112"/>
      <c r="AB56" s="112"/>
      <c r="AC56" s="112"/>
      <c r="AD56" s="112"/>
      <c r="AE56" s="112"/>
      <c r="AM56" s="113"/>
      <c r="AN56" s="113"/>
      <c r="AO56" s="113"/>
      <c r="AP56" s="113"/>
      <c r="AQ56" s="113"/>
      <c r="AR56" s="113"/>
      <c r="AS56" s="114"/>
      <c r="AV56" s="111"/>
      <c r="AW56" s="107"/>
      <c r="AX56" s="107"/>
      <c r="AY56" s="107"/>
    </row>
    <row r="57" spans="2:51" x14ac:dyDescent="0.25">
      <c r="B57" s="95"/>
      <c r="C57" s="118"/>
      <c r="D57" s="116"/>
      <c r="E57" s="116"/>
      <c r="F57" s="116"/>
      <c r="G57" s="116"/>
      <c r="H57" s="116"/>
      <c r="I57" s="94"/>
      <c r="J57" s="117"/>
      <c r="K57" s="117"/>
      <c r="L57" s="117"/>
      <c r="M57" s="117"/>
      <c r="N57" s="117"/>
      <c r="O57" s="117"/>
      <c r="P57" s="117"/>
      <c r="Q57" s="117"/>
      <c r="R57" s="117"/>
      <c r="S57" s="92"/>
      <c r="T57" s="92"/>
      <c r="U57" s="92"/>
      <c r="V57" s="92"/>
      <c r="W57" s="92"/>
      <c r="X57" s="92"/>
      <c r="Y57" s="92"/>
      <c r="Z57" s="83"/>
      <c r="AA57" s="92"/>
      <c r="AB57" s="92"/>
      <c r="AC57" s="92"/>
      <c r="AD57" s="92"/>
      <c r="AE57" s="92"/>
      <c r="AF57" s="92"/>
      <c r="AG57" s="92"/>
      <c r="AH57" s="92"/>
      <c r="AI57" s="92"/>
      <c r="AJ57" s="92"/>
      <c r="AK57" s="92"/>
      <c r="AL57" s="92"/>
      <c r="AM57" s="92"/>
      <c r="AN57" s="92"/>
      <c r="AO57" s="92"/>
      <c r="AP57" s="92"/>
      <c r="AQ57" s="92"/>
      <c r="AR57" s="92"/>
      <c r="AS57" s="92"/>
      <c r="AT57" s="92"/>
      <c r="AU57" s="92"/>
      <c r="AV57" s="111"/>
      <c r="AW57" s="107"/>
      <c r="AX57" s="107"/>
      <c r="AY57" s="107"/>
    </row>
    <row r="58" spans="2:51" x14ac:dyDescent="0.25">
      <c r="B58" s="95"/>
      <c r="C58" s="115"/>
      <c r="D58" s="116"/>
      <c r="E58" s="116"/>
      <c r="F58" s="116"/>
      <c r="G58" s="116"/>
      <c r="H58" s="116"/>
      <c r="I58" s="94"/>
      <c r="J58" s="92"/>
      <c r="K58" s="92"/>
      <c r="L58" s="92"/>
      <c r="M58" s="92"/>
      <c r="N58" s="92"/>
      <c r="O58" s="92"/>
      <c r="P58" s="92"/>
      <c r="Q58" s="92"/>
      <c r="R58" s="92"/>
      <c r="S58" s="92"/>
      <c r="T58" s="92"/>
      <c r="U58" s="92"/>
      <c r="V58" s="92"/>
      <c r="W58" s="83"/>
      <c r="X58" s="83"/>
      <c r="Y58" s="83"/>
      <c r="Z58" s="112"/>
      <c r="AA58" s="83"/>
      <c r="AB58" s="83"/>
      <c r="AC58" s="83"/>
      <c r="AD58" s="83"/>
      <c r="AE58" s="83"/>
      <c r="AF58" s="83"/>
      <c r="AG58" s="83"/>
      <c r="AH58" s="83"/>
      <c r="AI58" s="83"/>
      <c r="AJ58" s="83"/>
      <c r="AK58" s="83"/>
      <c r="AL58" s="83"/>
      <c r="AM58" s="83"/>
      <c r="AN58" s="83"/>
      <c r="AO58" s="83"/>
      <c r="AP58" s="83"/>
      <c r="AQ58" s="83"/>
      <c r="AR58" s="83"/>
      <c r="AS58" s="83"/>
      <c r="AT58" s="83"/>
      <c r="AU58" s="83"/>
      <c r="AV58" s="111"/>
      <c r="AW58" s="107"/>
      <c r="AX58" s="107"/>
      <c r="AY58" s="107"/>
    </row>
    <row r="59" spans="2:51" x14ac:dyDescent="0.25">
      <c r="B59" s="95"/>
      <c r="C59" s="115"/>
      <c r="D59" s="94"/>
      <c r="E59" s="116"/>
      <c r="F59" s="116"/>
      <c r="G59" s="116"/>
      <c r="H59" s="116"/>
      <c r="I59" s="116"/>
      <c r="J59" s="92"/>
      <c r="K59" s="92"/>
      <c r="L59" s="92"/>
      <c r="M59" s="92"/>
      <c r="N59" s="92"/>
      <c r="O59" s="92"/>
      <c r="P59" s="92"/>
      <c r="Q59" s="92"/>
      <c r="R59" s="92"/>
      <c r="S59" s="117"/>
      <c r="T59" s="120"/>
      <c r="U59" s="82"/>
      <c r="V59" s="82"/>
      <c r="W59" s="112"/>
      <c r="X59" s="112"/>
      <c r="Y59" s="112"/>
      <c r="Z59" s="112"/>
      <c r="AA59" s="112"/>
      <c r="AB59" s="112"/>
      <c r="AC59" s="112"/>
      <c r="AD59" s="112"/>
      <c r="AE59" s="112"/>
      <c r="AM59" s="113"/>
      <c r="AN59" s="113"/>
      <c r="AO59" s="113"/>
      <c r="AP59" s="113"/>
      <c r="AQ59" s="113"/>
      <c r="AR59" s="113"/>
      <c r="AS59" s="114"/>
      <c r="AV59" s="111"/>
      <c r="AW59" s="107"/>
      <c r="AX59" s="107"/>
      <c r="AY59" s="107"/>
    </row>
    <row r="60" spans="2:51" x14ac:dyDescent="0.25">
      <c r="B60" s="95"/>
      <c r="C60" s="122"/>
      <c r="D60" s="94"/>
      <c r="E60" s="116"/>
      <c r="F60" s="116"/>
      <c r="G60" s="116"/>
      <c r="H60" s="116"/>
      <c r="I60" s="116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20"/>
      <c r="U60" s="82"/>
      <c r="V60" s="82"/>
      <c r="W60" s="112"/>
      <c r="X60" s="112"/>
      <c r="Y60" s="112"/>
      <c r="Z60" s="112"/>
      <c r="AA60" s="112"/>
      <c r="AB60" s="112"/>
      <c r="AC60" s="112"/>
      <c r="AD60" s="112"/>
      <c r="AE60" s="112"/>
      <c r="AM60" s="113"/>
      <c r="AN60" s="113"/>
      <c r="AO60" s="113"/>
      <c r="AP60" s="113"/>
      <c r="AQ60" s="113"/>
      <c r="AR60" s="113"/>
      <c r="AS60" s="114"/>
      <c r="AV60" s="111"/>
      <c r="AW60" s="107"/>
      <c r="AX60" s="107"/>
      <c r="AY60" s="107"/>
    </row>
    <row r="61" spans="2:51" x14ac:dyDescent="0.25">
      <c r="B61" s="1"/>
      <c r="C61" s="122"/>
      <c r="D61" s="116"/>
      <c r="E61" s="94"/>
      <c r="F61" s="116"/>
      <c r="G61" s="94"/>
      <c r="H61" s="94"/>
      <c r="I61" s="116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20"/>
      <c r="U61" s="82"/>
      <c r="V61" s="82"/>
      <c r="W61" s="112"/>
      <c r="X61" s="112"/>
      <c r="Y61" s="112"/>
      <c r="Z61" s="112"/>
      <c r="AA61" s="112"/>
      <c r="AB61" s="112"/>
      <c r="AC61" s="112"/>
      <c r="AD61" s="112"/>
      <c r="AE61" s="112"/>
      <c r="AM61" s="113"/>
      <c r="AN61" s="113"/>
      <c r="AO61" s="113"/>
      <c r="AP61" s="113"/>
      <c r="AQ61" s="113"/>
      <c r="AR61" s="113"/>
      <c r="AS61" s="114"/>
      <c r="AV61" s="111"/>
      <c r="AW61" s="107"/>
      <c r="AX61" s="107"/>
      <c r="AY61" s="107"/>
    </row>
    <row r="62" spans="2:51" x14ac:dyDescent="0.25">
      <c r="B62" s="1"/>
      <c r="C62" s="118"/>
      <c r="D62" s="116"/>
      <c r="E62" s="94"/>
      <c r="F62" s="94"/>
      <c r="G62" s="94"/>
      <c r="H62" s="94"/>
      <c r="I62" s="116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20"/>
      <c r="U62" s="82"/>
      <c r="V62" s="82"/>
      <c r="W62" s="112"/>
      <c r="X62" s="112"/>
      <c r="Y62" s="112"/>
      <c r="Z62" s="112"/>
      <c r="AA62" s="112"/>
      <c r="AB62" s="112"/>
      <c r="AC62" s="112"/>
      <c r="AD62" s="112"/>
      <c r="AE62" s="112"/>
      <c r="AM62" s="113"/>
      <c r="AN62" s="113"/>
      <c r="AO62" s="113"/>
      <c r="AP62" s="113"/>
      <c r="AQ62" s="113"/>
      <c r="AR62" s="113"/>
      <c r="AS62" s="114"/>
      <c r="AV62" s="111"/>
      <c r="AW62" s="107"/>
      <c r="AX62" s="107"/>
      <c r="AY62" s="107"/>
    </row>
    <row r="63" spans="2:51" x14ac:dyDescent="0.25">
      <c r="B63" s="81"/>
      <c r="C63" s="118"/>
      <c r="D63" s="116"/>
      <c r="E63" s="116"/>
      <c r="F63" s="94"/>
      <c r="G63" s="116"/>
      <c r="H63" s="116"/>
      <c r="I63" s="92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20"/>
      <c r="U63" s="82"/>
      <c r="V63" s="82"/>
      <c r="W63" s="112"/>
      <c r="X63" s="112"/>
      <c r="Y63" s="112"/>
      <c r="Z63" s="112"/>
      <c r="AA63" s="112"/>
      <c r="AB63" s="112"/>
      <c r="AC63" s="112"/>
      <c r="AD63" s="112"/>
      <c r="AE63" s="112"/>
      <c r="AM63" s="113"/>
      <c r="AN63" s="113"/>
      <c r="AO63" s="113"/>
      <c r="AP63" s="113"/>
      <c r="AQ63" s="113"/>
      <c r="AR63" s="113"/>
      <c r="AS63" s="114"/>
      <c r="AV63" s="111"/>
      <c r="AW63" s="107"/>
      <c r="AX63" s="107"/>
      <c r="AY63" s="107"/>
    </row>
    <row r="64" spans="2:51" x14ac:dyDescent="0.25">
      <c r="B64" s="81"/>
      <c r="C64" s="92"/>
      <c r="D64" s="116"/>
      <c r="E64" s="116"/>
      <c r="F64" s="116"/>
      <c r="G64" s="116"/>
      <c r="H64" s="116"/>
      <c r="I64" s="92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20"/>
      <c r="U64" s="82"/>
      <c r="V64" s="82"/>
      <c r="W64" s="112"/>
      <c r="X64" s="112"/>
      <c r="Y64" s="112"/>
      <c r="Z64" s="112"/>
      <c r="AA64" s="112"/>
      <c r="AB64" s="112"/>
      <c r="AC64" s="112"/>
      <c r="AD64" s="112"/>
      <c r="AE64" s="112"/>
      <c r="AM64" s="113"/>
      <c r="AN64" s="113"/>
      <c r="AO64" s="113"/>
      <c r="AP64" s="113"/>
      <c r="AQ64" s="113"/>
      <c r="AR64" s="113"/>
      <c r="AS64" s="114"/>
      <c r="AU64" s="107"/>
      <c r="AV64" s="111"/>
      <c r="AW64" s="107"/>
      <c r="AX64" s="107"/>
      <c r="AY64" s="107"/>
    </row>
    <row r="65" spans="1:51" ht="229.5" customHeight="1" x14ac:dyDescent="0.25">
      <c r="B65" s="81"/>
      <c r="C65" s="122"/>
      <c r="D65" s="92"/>
      <c r="E65" s="116"/>
      <c r="F65" s="116"/>
      <c r="G65" s="116"/>
      <c r="H65" s="116"/>
      <c r="I65" s="116"/>
      <c r="J65" s="117"/>
      <c r="K65" s="117"/>
      <c r="L65" s="117"/>
      <c r="M65" s="117"/>
      <c r="N65" s="117"/>
      <c r="O65" s="117"/>
      <c r="P65" s="117"/>
      <c r="Q65" s="117"/>
      <c r="R65" s="117"/>
      <c r="S65" s="117"/>
      <c r="T65" s="120"/>
      <c r="U65" s="82"/>
      <c r="V65" s="82"/>
      <c r="W65" s="112"/>
      <c r="X65" s="112"/>
      <c r="Y65" s="112"/>
      <c r="Z65" s="112"/>
      <c r="AA65" s="112"/>
      <c r="AB65" s="112"/>
      <c r="AC65" s="112"/>
      <c r="AD65" s="112"/>
      <c r="AE65" s="112"/>
      <c r="AM65" s="113"/>
      <c r="AN65" s="113"/>
      <c r="AO65" s="113"/>
      <c r="AP65" s="113"/>
      <c r="AQ65" s="113"/>
      <c r="AR65" s="113"/>
      <c r="AS65" s="114"/>
      <c r="AU65" s="107"/>
      <c r="AV65" s="111"/>
      <c r="AW65" s="107"/>
      <c r="AX65" s="107"/>
      <c r="AY65" s="107"/>
    </row>
    <row r="66" spans="1:51" x14ac:dyDescent="0.25">
      <c r="A66" s="112"/>
      <c r="B66" s="81"/>
      <c r="C66" s="118"/>
      <c r="D66" s="92"/>
      <c r="E66" s="116"/>
      <c r="F66" s="116"/>
      <c r="G66" s="116"/>
      <c r="H66" s="116"/>
      <c r="I66" s="113"/>
      <c r="J66" s="113"/>
      <c r="K66" s="113"/>
      <c r="L66" s="113"/>
      <c r="M66" s="113"/>
      <c r="N66" s="113"/>
      <c r="O66" s="114"/>
      <c r="P66" s="109"/>
      <c r="R66" s="111"/>
      <c r="AS66" s="107"/>
      <c r="AT66" s="107"/>
      <c r="AU66" s="107"/>
      <c r="AV66" s="107"/>
      <c r="AW66" s="107"/>
      <c r="AX66" s="107"/>
      <c r="AY66" s="107"/>
    </row>
    <row r="67" spans="1:51" x14ac:dyDescent="0.25">
      <c r="A67" s="112"/>
      <c r="B67" s="92"/>
      <c r="C67" s="122"/>
      <c r="D67" s="116"/>
      <c r="E67" s="92"/>
      <c r="F67" s="116"/>
      <c r="G67" s="92"/>
      <c r="H67" s="92"/>
      <c r="I67" s="113"/>
      <c r="J67" s="113"/>
      <c r="K67" s="113"/>
      <c r="L67" s="113"/>
      <c r="M67" s="113"/>
      <c r="N67" s="113"/>
      <c r="O67" s="114"/>
      <c r="P67" s="109"/>
      <c r="R67" s="109"/>
      <c r="AS67" s="107"/>
      <c r="AT67" s="107"/>
      <c r="AU67" s="107"/>
      <c r="AV67" s="107"/>
      <c r="AW67" s="107"/>
      <c r="AX67" s="107"/>
      <c r="AY67" s="107"/>
    </row>
    <row r="68" spans="1:51" x14ac:dyDescent="0.25">
      <c r="A68" s="112"/>
      <c r="B68" s="92"/>
      <c r="C68" s="90"/>
      <c r="D68" s="116"/>
      <c r="E68" s="92"/>
      <c r="F68" s="92"/>
      <c r="G68" s="92"/>
      <c r="H68" s="92"/>
      <c r="I68" s="113"/>
      <c r="J68" s="113"/>
      <c r="K68" s="113"/>
      <c r="L68" s="113"/>
      <c r="M68" s="113"/>
      <c r="N68" s="113"/>
      <c r="O68" s="114"/>
      <c r="P68" s="109"/>
      <c r="R68" s="109"/>
      <c r="AS68" s="107"/>
      <c r="AT68" s="107"/>
      <c r="AU68" s="107"/>
      <c r="AV68" s="107"/>
      <c r="AW68" s="107"/>
      <c r="AX68" s="107"/>
      <c r="AY68" s="107"/>
    </row>
    <row r="69" spans="1:51" x14ac:dyDescent="0.25">
      <c r="A69" s="112"/>
      <c r="B69" s="81"/>
      <c r="I69" s="113"/>
      <c r="J69" s="113"/>
      <c r="K69" s="113"/>
      <c r="L69" s="113"/>
      <c r="M69" s="113"/>
      <c r="N69" s="113"/>
      <c r="O69" s="114"/>
      <c r="P69" s="109"/>
      <c r="R69" s="109"/>
      <c r="AS69" s="107"/>
      <c r="AT69" s="107"/>
      <c r="AU69" s="107"/>
      <c r="AV69" s="107"/>
      <c r="AW69" s="107"/>
      <c r="AX69" s="107"/>
      <c r="AY69" s="107"/>
    </row>
    <row r="70" spans="1:51" x14ac:dyDescent="0.25">
      <c r="A70" s="112"/>
      <c r="I70" s="113"/>
      <c r="J70" s="113"/>
      <c r="K70" s="113"/>
      <c r="L70" s="113"/>
      <c r="M70" s="113"/>
      <c r="N70" s="113"/>
      <c r="O70" s="114"/>
      <c r="P70" s="109"/>
      <c r="R70" s="109"/>
      <c r="AS70" s="107"/>
      <c r="AT70" s="107"/>
      <c r="AU70" s="107"/>
      <c r="AV70" s="107"/>
      <c r="AW70" s="107"/>
      <c r="AX70" s="107"/>
      <c r="AY70" s="107"/>
    </row>
    <row r="71" spans="1:51" x14ac:dyDescent="0.25">
      <c r="A71" s="112"/>
      <c r="I71" s="113"/>
      <c r="J71" s="113"/>
      <c r="K71" s="113"/>
      <c r="L71" s="113"/>
      <c r="M71" s="113"/>
      <c r="N71" s="113"/>
      <c r="O71" s="114"/>
      <c r="P71" s="109"/>
      <c r="R71" s="109"/>
      <c r="AS71" s="107"/>
      <c r="AT71" s="107"/>
      <c r="AU71" s="107"/>
      <c r="AV71" s="107"/>
      <c r="AW71" s="107"/>
      <c r="AX71" s="107"/>
      <c r="AY71" s="107"/>
    </row>
    <row r="72" spans="1:51" x14ac:dyDescent="0.25">
      <c r="A72" s="112"/>
      <c r="I72" s="113"/>
      <c r="J72" s="113"/>
      <c r="K72" s="113"/>
      <c r="L72" s="113"/>
      <c r="M72" s="113"/>
      <c r="N72" s="113"/>
      <c r="O72" s="114"/>
      <c r="P72" s="109"/>
      <c r="R72" s="83"/>
      <c r="AS72" s="107"/>
      <c r="AT72" s="107"/>
      <c r="AU72" s="107"/>
      <c r="AV72" s="107"/>
      <c r="AW72" s="107"/>
      <c r="AX72" s="107"/>
      <c r="AY72" s="107"/>
    </row>
    <row r="73" spans="1:51" x14ac:dyDescent="0.25">
      <c r="A73" s="112"/>
      <c r="I73" s="113"/>
      <c r="J73" s="113"/>
      <c r="K73" s="113"/>
      <c r="L73" s="113"/>
      <c r="M73" s="113"/>
      <c r="N73" s="113"/>
      <c r="O73" s="114"/>
      <c r="R73" s="109"/>
      <c r="AS73" s="107"/>
      <c r="AT73" s="107"/>
      <c r="AU73" s="107"/>
      <c r="AV73" s="107"/>
      <c r="AW73" s="107"/>
      <c r="AX73" s="107"/>
      <c r="AY73" s="107"/>
    </row>
    <row r="74" spans="1:51" x14ac:dyDescent="0.25">
      <c r="O74" s="114"/>
      <c r="R74" s="109"/>
      <c r="AS74" s="107"/>
      <c r="AT74" s="107"/>
      <c r="AU74" s="107"/>
      <c r="AV74" s="107"/>
      <c r="AW74" s="107"/>
      <c r="AX74" s="107"/>
      <c r="AY74" s="107"/>
    </row>
    <row r="75" spans="1:51" x14ac:dyDescent="0.25">
      <c r="O75" s="114"/>
      <c r="R75" s="109"/>
      <c r="AS75" s="107"/>
      <c r="AT75" s="107"/>
      <c r="AU75" s="107"/>
      <c r="AV75" s="107"/>
      <c r="AW75" s="107"/>
      <c r="AX75" s="107"/>
      <c r="AY75" s="107"/>
    </row>
    <row r="76" spans="1:51" x14ac:dyDescent="0.25">
      <c r="O76" s="114"/>
      <c r="R76" s="109"/>
      <c r="AS76" s="107"/>
      <c r="AT76" s="107"/>
      <c r="AU76" s="107"/>
      <c r="AV76" s="107"/>
      <c r="AW76" s="107"/>
      <c r="AX76" s="107"/>
      <c r="AY76" s="107"/>
    </row>
    <row r="77" spans="1:51" x14ac:dyDescent="0.25">
      <c r="O77" s="114"/>
      <c r="R77" s="109"/>
      <c r="AS77" s="107"/>
      <c r="AT77" s="107"/>
      <c r="AU77" s="107"/>
      <c r="AV77" s="107"/>
      <c r="AW77" s="107"/>
      <c r="AX77" s="107"/>
      <c r="AY77" s="107"/>
    </row>
    <row r="78" spans="1:51" x14ac:dyDescent="0.25">
      <c r="O78" s="114"/>
      <c r="AS78" s="107"/>
      <c r="AT78" s="107"/>
      <c r="AU78" s="107"/>
      <c r="AV78" s="107"/>
      <c r="AW78" s="107"/>
      <c r="AX78" s="107"/>
      <c r="AY78" s="107"/>
    </row>
    <row r="79" spans="1:51" x14ac:dyDescent="0.25">
      <c r="O79" s="114"/>
      <c r="AS79" s="107"/>
      <c r="AT79" s="107"/>
      <c r="AU79" s="107"/>
      <c r="AV79" s="107"/>
      <c r="AW79" s="107"/>
      <c r="AX79" s="107"/>
      <c r="AY79" s="107"/>
    </row>
    <row r="80" spans="1:51" x14ac:dyDescent="0.25">
      <c r="O80" s="114"/>
      <c r="AS80" s="107"/>
      <c r="AT80" s="107"/>
      <c r="AU80" s="107"/>
      <c r="AV80" s="107"/>
      <c r="AW80" s="107"/>
      <c r="AX80" s="107"/>
      <c r="AY80" s="107"/>
    </row>
    <row r="81" spans="15:51" x14ac:dyDescent="0.25">
      <c r="O81" s="114"/>
      <c r="AS81" s="107"/>
      <c r="AT81" s="107"/>
      <c r="AU81" s="107"/>
      <c r="AV81" s="107"/>
      <c r="AW81" s="107"/>
      <c r="AX81" s="107"/>
      <c r="AY81" s="107"/>
    </row>
    <row r="82" spans="15:51" x14ac:dyDescent="0.25">
      <c r="O82" s="114"/>
      <c r="AS82" s="107"/>
      <c r="AT82" s="107"/>
      <c r="AU82" s="107"/>
      <c r="AV82" s="107"/>
      <c r="AW82" s="107"/>
      <c r="AX82" s="107"/>
      <c r="AY82" s="107"/>
    </row>
    <row r="83" spans="15:51" x14ac:dyDescent="0.25">
      <c r="O83" s="114"/>
      <c r="AS83" s="107"/>
      <c r="AT83" s="107"/>
      <c r="AU83" s="107"/>
      <c r="AV83" s="107"/>
      <c r="AW83" s="107"/>
      <c r="AX83" s="107"/>
      <c r="AY83" s="107"/>
    </row>
    <row r="84" spans="15:51" x14ac:dyDescent="0.25">
      <c r="O84" s="114"/>
      <c r="Q84" s="109"/>
      <c r="AS84" s="107"/>
      <c r="AT84" s="107"/>
      <c r="AU84" s="107"/>
      <c r="AV84" s="107"/>
      <c r="AW84" s="107"/>
      <c r="AX84" s="107"/>
      <c r="AY84" s="107"/>
    </row>
    <row r="85" spans="15:51" x14ac:dyDescent="0.25">
      <c r="O85" s="13"/>
      <c r="P85" s="109"/>
      <c r="Q85" s="109"/>
      <c r="AS85" s="107"/>
      <c r="AT85" s="107"/>
      <c r="AU85" s="107"/>
      <c r="AV85" s="107"/>
      <c r="AW85" s="107"/>
      <c r="AX85" s="107"/>
      <c r="AY85" s="107"/>
    </row>
    <row r="86" spans="15:51" x14ac:dyDescent="0.25">
      <c r="O86" s="13"/>
      <c r="P86" s="109"/>
      <c r="Q86" s="109"/>
      <c r="AS86" s="107"/>
      <c r="AT86" s="107"/>
      <c r="AU86" s="107"/>
      <c r="AV86" s="107"/>
      <c r="AW86" s="107"/>
      <c r="AX86" s="107"/>
      <c r="AY86" s="107"/>
    </row>
    <row r="87" spans="15:51" x14ac:dyDescent="0.25">
      <c r="O87" s="13"/>
      <c r="P87" s="109"/>
      <c r="Q87" s="109"/>
      <c r="AS87" s="107"/>
      <c r="AT87" s="107"/>
      <c r="AU87" s="107"/>
      <c r="AV87" s="107"/>
      <c r="AW87" s="107"/>
      <c r="AX87" s="107"/>
      <c r="AY87" s="107"/>
    </row>
    <row r="88" spans="15:51" x14ac:dyDescent="0.25">
      <c r="O88" s="13"/>
      <c r="P88" s="109"/>
      <c r="Q88" s="109"/>
      <c r="AS88" s="107"/>
      <c r="AT88" s="107"/>
      <c r="AU88" s="107"/>
      <c r="AV88" s="107"/>
      <c r="AW88" s="107"/>
      <c r="AX88" s="107"/>
      <c r="AY88" s="107"/>
    </row>
    <row r="89" spans="15:51" x14ac:dyDescent="0.25">
      <c r="O89" s="13"/>
      <c r="P89" s="109"/>
      <c r="Q89" s="109"/>
      <c r="AS89" s="107"/>
      <c r="AT89" s="107"/>
      <c r="AU89" s="107"/>
      <c r="AV89" s="107"/>
      <c r="AW89" s="107"/>
      <c r="AX89" s="107"/>
      <c r="AY89" s="107"/>
    </row>
    <row r="90" spans="15:51" x14ac:dyDescent="0.25">
      <c r="O90" s="13"/>
      <c r="P90" s="109"/>
      <c r="Q90" s="109"/>
      <c r="AS90" s="107"/>
      <c r="AT90" s="107"/>
      <c r="AU90" s="107"/>
      <c r="AV90" s="107"/>
      <c r="AW90" s="107"/>
      <c r="AX90" s="107"/>
      <c r="AY90" s="107"/>
    </row>
    <row r="91" spans="15:51" x14ac:dyDescent="0.25">
      <c r="O91" s="13"/>
      <c r="P91" s="109"/>
      <c r="Q91" s="109"/>
      <c r="AS91" s="107"/>
      <c r="AT91" s="107"/>
      <c r="AU91" s="107"/>
      <c r="AV91" s="107"/>
      <c r="AW91" s="107"/>
      <c r="AX91" s="107"/>
      <c r="AY91" s="107"/>
    </row>
    <row r="92" spans="15:51" x14ac:dyDescent="0.25">
      <c r="O92" s="13"/>
      <c r="P92" s="109"/>
      <c r="Q92" s="109"/>
      <c r="AS92" s="107"/>
      <c r="AT92" s="107"/>
      <c r="AU92" s="107"/>
      <c r="AV92" s="107"/>
      <c r="AW92" s="107"/>
      <c r="AX92" s="107"/>
      <c r="AY92" s="107"/>
    </row>
    <row r="93" spans="15:51" x14ac:dyDescent="0.25">
      <c r="O93" s="13"/>
      <c r="P93" s="109"/>
      <c r="Q93" s="109"/>
      <c r="AS93" s="107"/>
      <c r="AT93" s="107"/>
      <c r="AU93" s="107"/>
      <c r="AV93" s="107"/>
      <c r="AW93" s="107"/>
      <c r="AX93" s="107"/>
      <c r="AY93" s="107"/>
    </row>
    <row r="94" spans="15:51" x14ac:dyDescent="0.25">
      <c r="O94" s="13"/>
      <c r="P94" s="109"/>
      <c r="Q94" s="109"/>
      <c r="R94" s="109"/>
      <c r="S94" s="109"/>
      <c r="AS94" s="107"/>
      <c r="AT94" s="107"/>
      <c r="AU94" s="107"/>
      <c r="AV94" s="107"/>
      <c r="AW94" s="107"/>
      <c r="AX94" s="107"/>
      <c r="AY94" s="107"/>
    </row>
    <row r="95" spans="15:51" x14ac:dyDescent="0.25">
      <c r="O95" s="13"/>
      <c r="P95" s="109"/>
      <c r="Q95" s="109"/>
      <c r="R95" s="109"/>
      <c r="S95" s="109"/>
      <c r="T95" s="109"/>
      <c r="AS95" s="107"/>
      <c r="AT95" s="107"/>
      <c r="AU95" s="107"/>
      <c r="AV95" s="107"/>
      <c r="AW95" s="107"/>
      <c r="AX95" s="107"/>
      <c r="AY95" s="107"/>
    </row>
    <row r="96" spans="15:51" x14ac:dyDescent="0.25">
      <c r="O96" s="13"/>
      <c r="P96" s="109"/>
      <c r="Q96" s="109"/>
      <c r="R96" s="109"/>
      <c r="S96" s="109"/>
      <c r="T96" s="109"/>
      <c r="AS96" s="107"/>
      <c r="AT96" s="107"/>
      <c r="AU96" s="107"/>
      <c r="AV96" s="107"/>
      <c r="AW96" s="107"/>
      <c r="AX96" s="107"/>
      <c r="AY96" s="107"/>
    </row>
    <row r="97" spans="15:51" x14ac:dyDescent="0.25">
      <c r="O97" s="13"/>
      <c r="P97" s="109"/>
      <c r="T97" s="109"/>
      <c r="AS97" s="107"/>
      <c r="AT97" s="107"/>
      <c r="AU97" s="107"/>
      <c r="AV97" s="107"/>
      <c r="AW97" s="107"/>
      <c r="AX97" s="107"/>
      <c r="AY97" s="107"/>
    </row>
    <row r="98" spans="15:51" x14ac:dyDescent="0.25">
      <c r="O98" s="109"/>
      <c r="Q98" s="109"/>
      <c r="R98" s="109"/>
      <c r="S98" s="109"/>
      <c r="AS98" s="107"/>
      <c r="AT98" s="107"/>
      <c r="AU98" s="107"/>
      <c r="AV98" s="107"/>
      <c r="AW98" s="107"/>
      <c r="AX98" s="107"/>
      <c r="AY98" s="107"/>
    </row>
    <row r="99" spans="15:51" x14ac:dyDescent="0.25">
      <c r="O99" s="13"/>
      <c r="P99" s="109"/>
      <c r="Q99" s="109"/>
      <c r="R99" s="109"/>
      <c r="S99" s="109"/>
      <c r="T99" s="109"/>
      <c r="AS99" s="107"/>
      <c r="AT99" s="107"/>
      <c r="AU99" s="107"/>
      <c r="AV99" s="107"/>
      <c r="AW99" s="107"/>
      <c r="AX99" s="107"/>
      <c r="AY99" s="107"/>
    </row>
    <row r="100" spans="15:51" x14ac:dyDescent="0.25">
      <c r="O100" s="13"/>
      <c r="P100" s="109"/>
      <c r="Q100" s="109"/>
      <c r="R100" s="109"/>
      <c r="S100" s="109"/>
      <c r="T100" s="109"/>
      <c r="U100" s="109"/>
      <c r="AS100" s="107"/>
      <c r="AT100" s="107"/>
      <c r="AU100" s="107"/>
      <c r="AV100" s="107"/>
      <c r="AW100" s="107"/>
      <c r="AX100" s="107"/>
      <c r="AY100" s="107"/>
    </row>
    <row r="101" spans="15:51" x14ac:dyDescent="0.25">
      <c r="O101" s="13"/>
      <c r="P101" s="109"/>
      <c r="T101" s="109"/>
      <c r="U101" s="109"/>
      <c r="AS101" s="107"/>
      <c r="AT101" s="107"/>
      <c r="AU101" s="107"/>
      <c r="AV101" s="107"/>
      <c r="AW101" s="107"/>
      <c r="AX101" s="107"/>
      <c r="AY101" s="107"/>
    </row>
    <row r="113" spans="45:51" x14ac:dyDescent="0.25">
      <c r="AS113" s="107"/>
      <c r="AT113" s="107"/>
      <c r="AU113" s="107"/>
      <c r="AV113" s="107"/>
      <c r="AW113" s="107"/>
      <c r="AX113" s="107"/>
      <c r="AY113" s="107"/>
    </row>
  </sheetData>
  <protectedRanges>
    <protectedRange sqref="N57:R57 B69 S59:T65 B61:B66 N60:R65 T42 S55:T56" name="Range2_12_5_1_1"/>
    <protectedRange sqref="N10 L10 L6 D6 D8 AD8 AF8 O8:U8 AJ8:AR8 AF10 AR11:AR34 E11:E34 G11:G34 N11:V11 L24:N31 N32:N34 N12:N23 O12:V34 X11:AG34" name="Range1_16_3_1_1"/>
    <protectedRange sqref="I62 J60:M65 J57:M57 I65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66:H66 F67 E66" name="Range2_2_2_9_2_1_1"/>
    <protectedRange sqref="D64 D67:D68" name="Range2_1_1_1_1_1_9_2_1_1"/>
    <protectedRange sqref="C65 C67" name="Range2_4_1_1_1"/>
    <protectedRange sqref="AS16:AS34" name="Range1_1_1_1"/>
    <protectedRange sqref="P3:U5" name="Range1_16_1_1_1_1"/>
    <protectedRange sqref="C68 C66 C63" name="Range2_1_3_1_1"/>
    <protectedRange sqref="H11:H34" name="Range1_1_1_1_1_1_1"/>
    <protectedRange sqref="B67:B68 J58:R59 D65:D66 I63:I64 Z56:Z57 S57:Y58 AA57:AU58 E67:E68 G67:H68 F68" name="Range2_2_1_10_1_1_1_2"/>
    <protectedRange sqref="C64" name="Range2_2_1_10_2_1_1_1"/>
    <protectedRange sqref="G63:H63 D61 F64 E63 N55:R56" name="Range2_12_1_6_1_1"/>
    <protectedRange sqref="D56:D57 I59:I61 I56:M56 G64:H65 G57:H59 E64:E65 F65:F66 F58:F60 E57:E59 J55:M55" name="Range2_2_12_1_7_1_1"/>
    <protectedRange sqref="D62:D63" name="Range2_1_1_1_1_11_1_2_1_1"/>
    <protectedRange sqref="E60 G60:H60 F61" name="Range2_2_2_9_1_1_1_1"/>
    <protectedRange sqref="D58" name="Range2_1_1_1_1_1_9_1_1_1_1"/>
    <protectedRange sqref="C62 C57" name="Range2_1_1_2_1_1"/>
    <protectedRange sqref="C61" name="Range2_1_2_2_1_1"/>
    <protectedRange sqref="C60" name="Range2_3_2_1_1"/>
    <protectedRange sqref="F56:F57 E56 G56:H56" name="Range2_2_12_1_1_1_1_1"/>
    <protectedRange sqref="C56" name="Range2_1_4_2_1_1_1"/>
    <protectedRange sqref="C58:C59" name="Range2_5_1_1_1"/>
    <protectedRange sqref="E61:E62 F62:F63 G61:H62 I57:I58" name="Range2_2_1_1_1_1"/>
    <protectedRange sqref="D59:D60" name="Range2_1_1_1_1_1_1_1_1"/>
    <protectedRange sqref="AS11:AS15" name="Range1_4_1_1_1_1"/>
    <protectedRange sqref="J11:J15 J26:J34" name="Range1_1_2_1_10_1_1_1_1"/>
    <protectedRange sqref="R72" name="Range2_2_1_10_1_1_1_1_1"/>
    <protectedRange sqref="T41" name="Range2_12_5_1_1_4"/>
    <protectedRange sqref="B41:B42" name="Range2_12_5_1_1_1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G42:H42" name="Range2_2_12_1_3_1_1_1_1_1_4_1_1"/>
    <protectedRange sqref="E42:F42" name="Range2_2_12_1_7_1_1_3_1_1"/>
    <protectedRange sqref="I41:J41" name="Range2_2_12_1_4_2_1_1_1_2_1_1"/>
    <protectedRange sqref="S42" name="Range2_12_5_1_1_2_3_1"/>
    <protectedRange sqref="Q42:R42" name="Range2_12_1_6_1_1_1_1_2_1"/>
    <protectedRange sqref="N42:P42" name="Range2_12_1_2_3_1_1_1_1_2_1"/>
    <protectedRange sqref="I42:M42" name="Range2_2_12_1_4_3_1_1_1_1_2_1"/>
    <protectedRange sqref="D42" name="Range2_2_12_1_3_1_2_1_1_1_2_1_2_1"/>
    <protectedRange sqref="T54 R51:R53 T47:T50" name="Range2_12_5_1_1_3"/>
    <protectedRange sqref="T45:T46" name="Range2_12_5_1_1_2_2"/>
    <protectedRange sqref="S54 Q51:Q53 S45:S50" name="Range2_12_4_1_1_1_4_2_2_2"/>
    <protectedRange sqref="Q54:R54 O51:P53 Q45:R50" name="Range2_12_1_6_1_1_1_2_3_2_1_1_3"/>
    <protectedRange sqref="N54:P54 L51:N53 N45:P50" name="Range2_12_1_2_3_1_1_1_2_3_2_1_1_3"/>
    <protectedRange sqref="K54:M54 I51:K53 K45:M50" name="Range2_2_12_1_4_3_1_1_1_3_3_2_1_1_3"/>
    <protectedRange sqref="J54 H51:H53 J45:J50" name="Range2_2_12_1_4_3_1_1_1_3_2_1_2_2"/>
    <protectedRange sqref="E51:F53 G47:H50" name="Range2_2_12_1_3_1_2_1_1_1_2_1_1_1_1_1_1_2_1_1"/>
    <protectedRange sqref="C51:C53 D47:E50" name="Range2_2_12_1_3_1_2_1_1_1_2_1_1_1_1_3_1_1_1_1"/>
    <protectedRange sqref="D51:D53 F47:F50" name="Range2_2_12_1_3_1_2_1_1_1_3_1_1_1_1_1_3_1_1_1_1"/>
    <protectedRange sqref="G51:G53 I47:I50" name="Range2_2_12_1_4_3_1_1_1_2_1_2_1_1_3_1_1_1_1_1_1"/>
    <protectedRange sqref="T44" name="Range2_12_5_1_1_2_1_1"/>
    <protectedRange sqref="E45:H46" name="Range2_2_12_1_3_1_2_1_1_1_1_2_1_1_1_1_1_1"/>
    <protectedRange sqref="D45:D46" name="Range2_2_12_1_3_1_2_1_1_1_2_1_2_3_1_1_1_1"/>
    <protectedRange sqref="T43" name="Range2_12_5_1_1_6_1_1_1_1_1_1_1"/>
    <protectedRange sqref="S43" name="Range2_12_5_1_1_5_3_1_1_1_1_1_1_1"/>
    <protectedRange sqref="Q43:R43" name="Range2_12_1_6_1_1_1_2_3_2_1_1_2_1_1_1_1_1"/>
    <protectedRange sqref="N43:P43" name="Range2_12_1_2_3_1_1_1_2_3_2_1_1_2_1_1_1_1_1"/>
    <protectedRange sqref="J43:M43" name="Range2_2_12_1_4_3_1_1_1_3_3_2_1_1_2_1_1_1_1_1"/>
    <protectedRange sqref="I43" name="Range2_2_12_1_4_3_1_1_1_2_1_2_2_1_2_1_1_1_1_1"/>
    <protectedRange sqref="G43:H43 D43:E43" name="Range2_2_12_1_3_1_2_1_1_1_2_1_3_2_1_2_1_1_1_1_1"/>
    <protectedRange sqref="F43" name="Range2_2_12_1_3_1_2_1_1_1_1_1_2_2_1_2_1_1_1_1_1"/>
    <protectedRange sqref="S44" name="Range2_12_4_1_1_1_4_2_2_1_1"/>
    <protectedRange sqref="Q44:R44" name="Range2_12_1_6_1_1_1_2_3_2_1_1_1_1"/>
    <protectedRange sqref="N44:P44" name="Range2_12_1_2_3_1_1_1_2_3_2_1_1_1_1"/>
    <protectedRange sqref="K44:M44" name="Range2_2_12_1_4_3_1_1_1_3_3_2_1_1_1_1"/>
    <protectedRange sqref="J44" name="Range2_2_12_1_4_3_1_1_1_3_2_1_2_1_1"/>
    <protectedRange sqref="D44:E44" name="Range2_2_12_1_3_1_2_1_1_1_2_1_2_3_2_1_1"/>
    <protectedRange sqref="I44" name="Range2_2_12_1_4_2_1_1_1_4_1_2_1_1_1_2_1_1"/>
    <protectedRange sqref="F44:H44" name="Range2_2_12_1_3_1_1_1_1_1_4_1_2_1_2_1_2_1_1"/>
    <protectedRange sqref="I45:I46" name="Range2_2_12_1_4_2_1_1_1_4_1_2_1_1_1_2_2_1"/>
    <protectedRange sqref="B58:B60" name="Range2_12_5_1_1_2"/>
    <protectedRange sqref="B57" name="Range2_12_5_1_1_2_1_4_1_1_1_2_1_1_1_1_1_1_1"/>
    <protectedRange sqref="B56" name="Range2_12_5_1_1_2_1"/>
    <protectedRange sqref="I54" name="Range2_2_12_1_7_1_1_2_2"/>
    <protectedRange sqref="G54:H54" name="Range2_2_12_1_3_1_2_1_1_1_2_1_1_1_1_1_1_2_1_1_1_1_1"/>
    <protectedRange sqref="D54:E54" name="Range2_2_12_1_3_1_2_1_1_1_2_1_1_1_1_3_1_1_1_1_1_2_1"/>
    <protectedRange sqref="F54" name="Range2_2_12_1_3_1_2_1_1_1_3_1_1_1_1_1_3_1_1_1_1_1_1_1"/>
    <protectedRange sqref="I55" name="Range2_2_12_1_7_1_1_2_2_1"/>
    <protectedRange sqref="G55:H55" name="Range2_2_12_1_3_3_1_1_1_2_1_1_1_1_1_1_1_1_1_1_1_1_1_1_1"/>
    <protectedRange sqref="F55" name="Range2_2_12_1_3_1_2_1_1_1_3_1_1_1_1_1_3_1_1_1_1_1_1_1_1"/>
    <protectedRange sqref="D55:E55" name="Range2_2_12_1_3_1_2_1_1_1_3_1_1_1_1_1_1_1_2_1_1_1_1_1_1"/>
    <protectedRange sqref="F11:F34" name="Range1_16_3_1_1_2_1_1_1_2_1"/>
    <protectedRange sqref="Q10" name="Range1_16_3_1_1_1_1_1_1"/>
    <protectedRange sqref="AG10" name="Range1_16_3_1_1_1_1_1_2"/>
    <protectedRange sqref="AP10" name="Range1_16_3_1_1_1_1_1_3"/>
    <protectedRange sqref="B44" name="Range2_12_5_1_1_1_2_2_1_1_1_1_1_1_1_1_1_1_1_1_1_1_1_1_1_1_1_1_1_1_1_1_1_1_1_1_1_1_1"/>
    <protectedRange sqref="B45:B46" name="Range2_12_5_1_1_1_2_2_1_1_1_1_1_1_1_1_1_1_1_2_1_1_1_1_1_1_1_1_1_1_1_1_1_1_1_1_1_1_1_1_1_1_1_1_1_1_1_1_1_1_1_1_1_1_1"/>
    <protectedRange sqref="B43" name="Range2_12_5_1_1_1_2_1_1_1_1_1_1_1_1_1_1_1_2_1_1_1_1_1_1_1_1_1_1_1_1_1_1_1_1"/>
    <protectedRange sqref="B47" name="Range2_12_5_1_1_1_2_2_1_1_1_1_1_1_1_1_1_1_1_2_1_1_1_2_1_1_1_2_1_1_1_3_1_1_1_1_1_1_1_1_1_1_1_1_1_1_1_1_1_1_1_1_1_1_1_1_1_1_1_1_1_1"/>
    <protectedRange sqref="W11:W34" name="Range1_16_3_1_1_1"/>
    <protectedRange sqref="B48" name="Range2_12_5_1_1_1_2_1_1_1_1_1_1_1_1_1_1_1_2_1_2_1_1_1_1_1_1_1_1_1_2_1_1_1_1_1_1_1_1_1_1_1_1_1_1_1"/>
    <protectedRange sqref="B49" name="Range2_12_5_1_1_1_1_1_2_1_1_1_1_1_1_1_1_1_1_1_1_1_1_1_1_1_1_1_1_2_1"/>
    <protectedRange sqref="B50" name="Range2_12_5_1_1_1_1_1_2_1_1_2_1_1_1_1_1_1_1_1_1_1_1_1_1_1_1_1_1_2_1"/>
    <protectedRange sqref="B51:B52" name="Range2_12_5_1_1_1_2_2_1_1_1_1_1_1_1_1_1_1_1_2_1_1_1_2_1_1_1_1_1_1_1_1_1_1_1_1_1_1_1_1_2_1"/>
    <protectedRange sqref="B53" name="Range2_12_5_1_1_1_2_2_1_1_1_1_1_1_1_1_1_1_1_2_1_1_1_1_1_1_1_1_1_3_1_3_1_2_1_1_1_1_1_1_1_1_1_1_1_1_1_2_1_1_1_1_1_2_1"/>
    <protectedRange sqref="B54" name="Range2_12_5_1_1_1_1_1_2_1_2_1_1_1_2_1_1_1_1_1_1_1_1_1_1_2_1_1_1_1_1_2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308" priority="5" operator="containsText" text="N/A">
      <formula>NOT(ISERROR(SEARCH("N/A",X11)))</formula>
    </cfRule>
    <cfRule type="cellIs" dxfId="307" priority="23" operator="equal">
      <formula>0</formula>
    </cfRule>
  </conditionalFormatting>
  <conditionalFormatting sqref="X11:AE34">
    <cfRule type="cellIs" dxfId="306" priority="22" operator="greaterThanOrEqual">
      <formula>1185</formula>
    </cfRule>
  </conditionalFormatting>
  <conditionalFormatting sqref="X11:AE34">
    <cfRule type="cellIs" dxfId="305" priority="21" operator="between">
      <formula>0.1</formula>
      <formula>1184</formula>
    </cfRule>
  </conditionalFormatting>
  <conditionalFormatting sqref="X8 AJ11:AO15 AO16:AO32 AJ16:AN34">
    <cfRule type="cellIs" dxfId="304" priority="20" operator="equal">
      <formula>0</formula>
    </cfRule>
  </conditionalFormatting>
  <conditionalFormatting sqref="X8 AJ11:AO15 AO16:AO32 AJ16:AN34">
    <cfRule type="cellIs" dxfId="303" priority="19" operator="greaterThan">
      <formula>1179</formula>
    </cfRule>
  </conditionalFormatting>
  <conditionalFormatting sqref="X8 AJ11:AO15 AO16:AO32 AJ16:AN34">
    <cfRule type="cellIs" dxfId="302" priority="18" operator="greaterThan">
      <formula>99</formula>
    </cfRule>
  </conditionalFormatting>
  <conditionalFormatting sqref="X8 AJ11:AO15 AO16:AO32 AJ16:AN34">
    <cfRule type="cellIs" dxfId="301" priority="17" operator="greaterThan">
      <formula>0.99</formula>
    </cfRule>
  </conditionalFormatting>
  <conditionalFormatting sqref="AB8">
    <cfRule type="cellIs" dxfId="300" priority="16" operator="equal">
      <formula>0</formula>
    </cfRule>
  </conditionalFormatting>
  <conditionalFormatting sqref="AB8">
    <cfRule type="cellIs" dxfId="299" priority="15" operator="greaterThan">
      <formula>1179</formula>
    </cfRule>
  </conditionalFormatting>
  <conditionalFormatting sqref="AB8">
    <cfRule type="cellIs" dxfId="298" priority="14" operator="greaterThan">
      <formula>99</formula>
    </cfRule>
  </conditionalFormatting>
  <conditionalFormatting sqref="AB8">
    <cfRule type="cellIs" dxfId="297" priority="13" operator="greaterThan">
      <formula>0.99</formula>
    </cfRule>
  </conditionalFormatting>
  <conditionalFormatting sqref="AQ11:AQ34 AO33:AO34">
    <cfRule type="cellIs" dxfId="296" priority="12" operator="equal">
      <formula>0</formula>
    </cfRule>
  </conditionalFormatting>
  <conditionalFormatting sqref="AQ11:AQ34 AO33:AO34">
    <cfRule type="cellIs" dxfId="295" priority="11" operator="greaterThan">
      <formula>1179</formula>
    </cfRule>
  </conditionalFormatting>
  <conditionalFormatting sqref="AQ11:AQ34 AO33:AO34">
    <cfRule type="cellIs" dxfId="294" priority="10" operator="greaterThan">
      <formula>99</formula>
    </cfRule>
  </conditionalFormatting>
  <conditionalFormatting sqref="AQ11:AQ34 AO33:AO34">
    <cfRule type="cellIs" dxfId="293" priority="9" operator="greaterThan">
      <formula>0.99</formula>
    </cfRule>
  </conditionalFormatting>
  <conditionalFormatting sqref="AI11:AI34">
    <cfRule type="cellIs" dxfId="292" priority="8" operator="greaterThan">
      <formula>$AI$8</formula>
    </cfRule>
  </conditionalFormatting>
  <conditionalFormatting sqref="AH11:AH34">
    <cfRule type="cellIs" dxfId="291" priority="6" operator="greaterThan">
      <formula>$AH$8</formula>
    </cfRule>
    <cfRule type="cellIs" dxfId="290" priority="7" operator="greaterThan">
      <formula>$AH$8</formula>
    </cfRule>
  </conditionalFormatting>
  <conditionalFormatting sqref="AP11:AP34">
    <cfRule type="cellIs" dxfId="289" priority="4" operator="equal">
      <formula>0</formula>
    </cfRule>
  </conditionalFormatting>
  <conditionalFormatting sqref="AP11:AP34">
    <cfRule type="cellIs" dxfId="288" priority="3" operator="greaterThan">
      <formula>1179</formula>
    </cfRule>
  </conditionalFormatting>
  <conditionalFormatting sqref="AP11:AP34">
    <cfRule type="cellIs" dxfId="287" priority="2" operator="greaterThan">
      <formula>99</formula>
    </cfRule>
  </conditionalFormatting>
  <conditionalFormatting sqref="AP11:AP34">
    <cfRule type="cellIs" dxfId="286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15"/>
  <sheetViews>
    <sheetView topLeftCell="A35" zoomScaleNormal="100" workbookViewId="0">
      <selection activeCell="A34" sqref="A34"/>
    </sheetView>
  </sheetViews>
  <sheetFormatPr defaultRowHeight="15" x14ac:dyDescent="0.25"/>
  <cols>
    <col min="1" max="1" width="5.7109375" style="107" customWidth="1"/>
    <col min="2" max="2" width="10.28515625" style="107" customWidth="1"/>
    <col min="3" max="3" width="14" style="107" customWidth="1"/>
    <col min="4" max="7" width="9.140625" style="107"/>
    <col min="8" max="8" width="20.42578125" style="107" customWidth="1"/>
    <col min="9" max="10" width="9.140625" style="107"/>
    <col min="11" max="11" width="9" style="107" customWidth="1"/>
    <col min="12" max="14" width="9.140625" style="107" hidden="1" customWidth="1"/>
    <col min="15" max="16" width="9.28515625" style="107" bestFit="1" customWidth="1"/>
    <col min="17" max="18" width="9.140625" style="107" customWidth="1"/>
    <col min="19" max="19" width="11.5703125" style="107" bestFit="1" customWidth="1"/>
    <col min="20" max="20" width="10.5703125" style="107" bestFit="1" customWidth="1"/>
    <col min="21" max="22" width="9.28515625" style="107" bestFit="1" customWidth="1"/>
    <col min="23" max="23" width="9.140625" style="107"/>
    <col min="24" max="28" width="9.28515625" style="107" bestFit="1" customWidth="1"/>
    <col min="29" max="32" width="9.140625" style="107"/>
    <col min="33" max="33" width="10.5703125" style="107" bestFit="1" customWidth="1"/>
    <col min="34" max="35" width="9.28515625" style="107" bestFit="1" customWidth="1"/>
    <col min="36" max="44" width="9.140625" style="107"/>
    <col min="45" max="45" width="83.85546875" style="13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07"/>
  </cols>
  <sheetData>
    <row r="2" spans="2:51" ht="21" x14ac:dyDescent="0.25">
      <c r="B2" s="3"/>
      <c r="C2" s="109"/>
      <c r="D2" s="109"/>
      <c r="E2" s="4"/>
      <c r="F2" s="4"/>
      <c r="G2" s="109"/>
      <c r="H2" s="5"/>
      <c r="I2" s="5"/>
      <c r="J2" s="109"/>
      <c r="K2" s="5"/>
      <c r="L2" s="5"/>
      <c r="M2" s="109"/>
      <c r="N2" s="109"/>
      <c r="O2" s="6"/>
      <c r="P2" s="7" t="s">
        <v>0</v>
      </c>
      <c r="Q2" s="7"/>
      <c r="R2" s="8"/>
      <c r="S2" s="9"/>
      <c r="T2" s="10"/>
      <c r="U2" s="10"/>
      <c r="V2" s="11"/>
      <c r="W2" s="12"/>
      <c r="X2" s="10"/>
      <c r="Y2" s="10"/>
      <c r="Z2" s="10"/>
      <c r="AA2" s="10"/>
      <c r="AB2" s="10"/>
      <c r="AC2" s="10"/>
      <c r="AD2" s="10"/>
      <c r="AE2" s="10"/>
      <c r="AM2" s="109"/>
      <c r="AN2" s="109"/>
      <c r="AO2" s="109"/>
      <c r="AP2" s="109"/>
      <c r="AQ2" s="109"/>
      <c r="AR2" s="109"/>
    </row>
    <row r="3" spans="2:51" ht="15.75" customHeight="1" x14ac:dyDescent="0.25">
      <c r="B3" s="14" t="s">
        <v>1</v>
      </c>
      <c r="C3" s="14"/>
      <c r="D3" s="14"/>
      <c r="E3" s="109"/>
      <c r="F3" s="5"/>
      <c r="G3" s="5"/>
      <c r="H3" s="109"/>
      <c r="I3" s="109"/>
      <c r="J3" s="109"/>
      <c r="K3" s="15"/>
      <c r="L3" s="16"/>
      <c r="M3" s="109"/>
      <c r="N3" s="109"/>
      <c r="O3" s="17" t="s">
        <v>2</v>
      </c>
      <c r="P3" s="324" t="s">
        <v>126</v>
      </c>
      <c r="Q3" s="325"/>
      <c r="R3" s="325"/>
      <c r="S3" s="325"/>
      <c r="T3" s="325"/>
      <c r="U3" s="326"/>
      <c r="V3" s="18"/>
      <c r="W3" s="18"/>
      <c r="X3" s="18"/>
      <c r="Y3" s="18"/>
      <c r="Z3" s="18"/>
      <c r="AH3" s="109"/>
      <c r="AI3" s="109"/>
      <c r="AJ3" s="109"/>
      <c r="AK3" s="109"/>
      <c r="AL3" s="13"/>
      <c r="AM3" s="109"/>
      <c r="AN3" s="109"/>
      <c r="AO3" s="109"/>
      <c r="AP3" s="109"/>
      <c r="AQ3" s="109"/>
      <c r="AR3" s="109"/>
      <c r="AS3" s="109"/>
    </row>
    <row r="4" spans="2:51" x14ac:dyDescent="0.25">
      <c r="B4" s="19" t="s">
        <v>3</v>
      </c>
      <c r="C4" s="19"/>
      <c r="D4" s="19"/>
      <c r="E4" s="109"/>
      <c r="F4" s="20"/>
      <c r="G4" s="109"/>
      <c r="H4" s="109"/>
      <c r="I4" s="109"/>
      <c r="J4" s="109"/>
      <c r="K4" s="109"/>
      <c r="L4" s="109"/>
      <c r="M4" s="109"/>
      <c r="N4" s="109"/>
      <c r="O4" s="17" t="s">
        <v>4</v>
      </c>
      <c r="P4" s="324" t="s">
        <v>131</v>
      </c>
      <c r="Q4" s="325"/>
      <c r="R4" s="325"/>
      <c r="S4" s="325"/>
      <c r="T4" s="325"/>
      <c r="U4" s="326"/>
      <c r="V4" s="18"/>
      <c r="W4" s="18"/>
      <c r="X4" s="18"/>
      <c r="Y4" s="18"/>
      <c r="Z4" s="18"/>
      <c r="AH4" s="109"/>
      <c r="AI4" s="109"/>
      <c r="AJ4" s="109"/>
      <c r="AK4" s="109"/>
      <c r="AL4" s="13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1"/>
      <c r="F5" s="21"/>
      <c r="G5" s="109"/>
      <c r="H5" s="109"/>
      <c r="I5" s="109"/>
      <c r="J5" s="109"/>
      <c r="K5" s="109"/>
      <c r="L5" s="109"/>
      <c r="M5" s="109"/>
      <c r="N5" s="109"/>
      <c r="O5" s="17" t="s">
        <v>5</v>
      </c>
      <c r="P5" s="324" t="s">
        <v>126</v>
      </c>
      <c r="Q5" s="325"/>
      <c r="R5" s="325"/>
      <c r="S5" s="325"/>
      <c r="T5" s="325"/>
      <c r="U5" s="326"/>
      <c r="V5" s="18"/>
      <c r="W5" s="18"/>
      <c r="X5" s="18"/>
      <c r="Y5" s="18"/>
      <c r="Z5" s="18"/>
      <c r="AH5" s="109"/>
      <c r="AI5" s="109"/>
      <c r="AJ5" s="109"/>
      <c r="AK5" s="109"/>
      <c r="AL5" s="13"/>
      <c r="AM5" s="109"/>
      <c r="AN5" s="109"/>
      <c r="AO5" s="109"/>
      <c r="AP5" s="109"/>
      <c r="AQ5" s="109"/>
      <c r="AR5" s="109"/>
      <c r="AS5" s="109"/>
    </row>
    <row r="6" spans="2:51" x14ac:dyDescent="0.25">
      <c r="B6" s="324" t="s">
        <v>6</v>
      </c>
      <c r="C6" s="326"/>
      <c r="D6" s="327" t="s">
        <v>7</v>
      </c>
      <c r="E6" s="328"/>
      <c r="F6" s="328"/>
      <c r="G6" s="328"/>
      <c r="H6" s="329"/>
      <c r="I6" s="109"/>
      <c r="J6" s="109"/>
      <c r="K6" s="286"/>
      <c r="L6" s="330">
        <v>41686</v>
      </c>
      <c r="M6" s="331"/>
      <c r="N6" s="22"/>
      <c r="O6" s="22"/>
      <c r="P6" s="23"/>
      <c r="Q6" s="23"/>
      <c r="R6" s="23"/>
      <c r="S6" s="23"/>
      <c r="T6" s="23"/>
      <c r="U6" s="23"/>
      <c r="V6" s="23"/>
      <c r="W6" s="24"/>
      <c r="X6" s="24"/>
      <c r="Y6" s="24"/>
      <c r="Z6" s="24"/>
      <c r="AA6" s="24"/>
      <c r="AB6" s="24"/>
      <c r="AC6" s="24"/>
      <c r="AD6" s="24"/>
      <c r="AE6" s="24"/>
      <c r="AJ6" s="25"/>
      <c r="AM6" s="26"/>
      <c r="AN6" s="26"/>
      <c r="AO6" s="26"/>
      <c r="AP6" s="26"/>
      <c r="AQ6" s="26"/>
      <c r="AR6" s="26"/>
      <c r="AS6" s="27"/>
    </row>
    <row r="7" spans="2:51" ht="36" x14ac:dyDescent="0.25">
      <c r="B7" s="332" t="s">
        <v>8</v>
      </c>
      <c r="C7" s="333"/>
      <c r="D7" s="332" t="s">
        <v>9</v>
      </c>
      <c r="E7" s="334"/>
      <c r="F7" s="334"/>
      <c r="G7" s="333"/>
      <c r="H7" s="281" t="s">
        <v>10</v>
      </c>
      <c r="I7" s="282" t="s">
        <v>11</v>
      </c>
      <c r="J7" s="282" t="s">
        <v>12</v>
      </c>
      <c r="K7" s="282" t="s">
        <v>13</v>
      </c>
      <c r="L7" s="13"/>
      <c r="M7" s="13"/>
      <c r="N7" s="13"/>
      <c r="O7" s="281" t="s">
        <v>14</v>
      </c>
      <c r="P7" s="332" t="s">
        <v>15</v>
      </c>
      <c r="Q7" s="334"/>
      <c r="R7" s="334"/>
      <c r="S7" s="334"/>
      <c r="T7" s="333"/>
      <c r="U7" s="345" t="s">
        <v>16</v>
      </c>
      <c r="V7" s="345"/>
      <c r="W7" s="282" t="s">
        <v>17</v>
      </c>
      <c r="X7" s="332" t="s">
        <v>18</v>
      </c>
      <c r="Y7" s="333"/>
      <c r="Z7" s="332" t="s">
        <v>19</v>
      </c>
      <c r="AA7" s="333"/>
      <c r="AB7" s="332" t="s">
        <v>20</v>
      </c>
      <c r="AC7" s="333"/>
      <c r="AD7" s="332" t="s">
        <v>21</v>
      </c>
      <c r="AE7" s="333"/>
      <c r="AF7" s="282" t="s">
        <v>22</v>
      </c>
      <c r="AG7" s="282" t="s">
        <v>23</v>
      </c>
      <c r="AH7" s="282" t="s">
        <v>24</v>
      </c>
      <c r="AI7" s="282" t="s">
        <v>25</v>
      </c>
      <c r="AJ7" s="332" t="s">
        <v>26</v>
      </c>
      <c r="AK7" s="334"/>
      <c r="AL7" s="334"/>
      <c r="AM7" s="334"/>
      <c r="AN7" s="333"/>
      <c r="AO7" s="332" t="s">
        <v>27</v>
      </c>
      <c r="AP7" s="334"/>
      <c r="AQ7" s="333"/>
      <c r="AR7" s="282" t="s">
        <v>28</v>
      </c>
      <c r="AS7" s="28"/>
      <c r="AT7" s="13"/>
      <c r="AU7" s="13"/>
      <c r="AV7" s="13"/>
      <c r="AW7" s="13"/>
      <c r="AX7" s="13"/>
      <c r="AY7" s="13"/>
    </row>
    <row r="8" spans="2:51" x14ac:dyDescent="0.25">
      <c r="B8" s="335">
        <v>42238</v>
      </c>
      <c r="C8" s="336"/>
      <c r="D8" s="337" t="s">
        <v>29</v>
      </c>
      <c r="E8" s="338"/>
      <c r="F8" s="338"/>
      <c r="G8" s="339"/>
      <c r="H8" s="29"/>
      <c r="I8" s="337" t="s">
        <v>29</v>
      </c>
      <c r="J8" s="338"/>
      <c r="K8" s="339"/>
      <c r="L8" s="30"/>
      <c r="M8" s="30"/>
      <c r="N8" s="30"/>
      <c r="O8" s="29" t="s">
        <v>30</v>
      </c>
      <c r="P8" s="29" t="s">
        <v>30</v>
      </c>
      <c r="Q8" s="29" t="s">
        <v>31</v>
      </c>
      <c r="R8" s="29" t="s">
        <v>31</v>
      </c>
      <c r="S8" s="29" t="s">
        <v>30</v>
      </c>
      <c r="T8" s="29" t="s">
        <v>32</v>
      </c>
      <c r="U8" s="340" t="s">
        <v>33</v>
      </c>
      <c r="V8" s="340"/>
      <c r="W8" s="31" t="s">
        <v>133</v>
      </c>
      <c r="X8" s="341">
        <v>0</v>
      </c>
      <c r="Y8" s="342"/>
      <c r="Z8" s="343" t="s">
        <v>35</v>
      </c>
      <c r="AA8" s="344"/>
      <c r="AB8" s="341">
        <v>1185</v>
      </c>
      <c r="AC8" s="342"/>
      <c r="AD8" s="346">
        <v>800</v>
      </c>
      <c r="AE8" s="347"/>
      <c r="AF8" s="29"/>
      <c r="AG8" s="31">
        <f>AG34-AG10</f>
        <v>25930</v>
      </c>
      <c r="AH8" s="32"/>
      <c r="AI8" s="32"/>
      <c r="AJ8" s="29" t="s">
        <v>36</v>
      </c>
      <c r="AK8" s="29" t="s">
        <v>36</v>
      </c>
      <c r="AL8" s="29" t="s">
        <v>36</v>
      </c>
      <c r="AM8" s="29" t="s">
        <v>36</v>
      </c>
      <c r="AN8" s="29" t="s">
        <v>36</v>
      </c>
      <c r="AO8" s="29" t="s">
        <v>36</v>
      </c>
      <c r="AP8" s="29" t="s">
        <v>31</v>
      </c>
      <c r="AQ8" s="29" t="s">
        <v>31</v>
      </c>
      <c r="AR8" s="29" t="s">
        <v>37</v>
      </c>
      <c r="AS8" s="28"/>
      <c r="AV8" s="33" t="s">
        <v>38</v>
      </c>
    </row>
    <row r="9" spans="2:51" ht="60" x14ac:dyDescent="0.25">
      <c r="B9" s="348" t="s">
        <v>39</v>
      </c>
      <c r="C9" s="348"/>
      <c r="D9" s="349" t="s">
        <v>40</v>
      </c>
      <c r="E9" s="350"/>
      <c r="F9" s="351" t="s">
        <v>41</v>
      </c>
      <c r="G9" s="350"/>
      <c r="H9" s="352" t="s">
        <v>42</v>
      </c>
      <c r="I9" s="348" t="s">
        <v>43</v>
      </c>
      <c r="J9" s="348"/>
      <c r="K9" s="348"/>
      <c r="L9" s="282" t="s">
        <v>44</v>
      </c>
      <c r="M9" s="345" t="s">
        <v>45</v>
      </c>
      <c r="N9" s="34" t="s">
        <v>46</v>
      </c>
      <c r="O9" s="353" t="s">
        <v>47</v>
      </c>
      <c r="P9" s="353" t="s">
        <v>48</v>
      </c>
      <c r="Q9" s="35" t="s">
        <v>49</v>
      </c>
      <c r="R9" s="360" t="s">
        <v>50</v>
      </c>
      <c r="S9" s="361"/>
      <c r="T9" s="362"/>
      <c r="U9" s="283" t="s">
        <v>51</v>
      </c>
      <c r="V9" s="283" t="s">
        <v>52</v>
      </c>
      <c r="W9" s="348" t="s">
        <v>53</v>
      </c>
      <c r="X9" s="366" t="s">
        <v>54</v>
      </c>
      <c r="Y9" s="367"/>
      <c r="Z9" s="367"/>
      <c r="AA9" s="367"/>
      <c r="AB9" s="367"/>
      <c r="AC9" s="367"/>
      <c r="AD9" s="367"/>
      <c r="AE9" s="368"/>
      <c r="AF9" s="285" t="s">
        <v>55</v>
      </c>
      <c r="AG9" s="285" t="s">
        <v>56</v>
      </c>
      <c r="AH9" s="355" t="s">
        <v>57</v>
      </c>
      <c r="AI9" s="369" t="s">
        <v>58</v>
      </c>
      <c r="AJ9" s="283" t="s">
        <v>59</v>
      </c>
      <c r="AK9" s="283" t="s">
        <v>60</v>
      </c>
      <c r="AL9" s="283" t="s">
        <v>61</v>
      </c>
      <c r="AM9" s="283" t="s">
        <v>62</v>
      </c>
      <c r="AN9" s="283" t="s">
        <v>63</v>
      </c>
      <c r="AO9" s="283" t="s">
        <v>64</v>
      </c>
      <c r="AP9" s="283" t="s">
        <v>65</v>
      </c>
      <c r="AQ9" s="353" t="s">
        <v>66</v>
      </c>
      <c r="AR9" s="283" t="s">
        <v>67</v>
      </c>
      <c r="AS9" s="355" t="s">
        <v>68</v>
      </c>
      <c r="AV9" s="36" t="s">
        <v>69</v>
      </c>
      <c r="AW9" s="36" t="s">
        <v>70</v>
      </c>
      <c r="AY9" s="37" t="s">
        <v>71</v>
      </c>
    </row>
    <row r="10" spans="2:51" x14ac:dyDescent="0.25">
      <c r="B10" s="283" t="s">
        <v>72</v>
      </c>
      <c r="C10" s="283" t="s">
        <v>73</v>
      </c>
      <c r="D10" s="283" t="s">
        <v>74</v>
      </c>
      <c r="E10" s="283" t="s">
        <v>75</v>
      </c>
      <c r="F10" s="283" t="s">
        <v>74</v>
      </c>
      <c r="G10" s="283" t="s">
        <v>75</v>
      </c>
      <c r="H10" s="352"/>
      <c r="I10" s="283" t="s">
        <v>75</v>
      </c>
      <c r="J10" s="283" t="s">
        <v>75</v>
      </c>
      <c r="K10" s="283" t="s">
        <v>75</v>
      </c>
      <c r="L10" s="29" t="s">
        <v>29</v>
      </c>
      <c r="M10" s="345"/>
      <c r="N10" s="29" t="s">
        <v>29</v>
      </c>
      <c r="O10" s="354"/>
      <c r="P10" s="354"/>
      <c r="Q10" s="2">
        <f>'AUG 21'!Q34:Q34</f>
        <v>48615666</v>
      </c>
      <c r="R10" s="363"/>
      <c r="S10" s="364"/>
      <c r="T10" s="365"/>
      <c r="U10" s="283" t="s">
        <v>75</v>
      </c>
      <c r="V10" s="283" t="s">
        <v>75</v>
      </c>
      <c r="W10" s="348"/>
      <c r="X10" s="38" t="s">
        <v>76</v>
      </c>
      <c r="Y10" s="38" t="s">
        <v>77</v>
      </c>
      <c r="Z10" s="38" t="s">
        <v>78</v>
      </c>
      <c r="AA10" s="38" t="s">
        <v>79</v>
      </c>
      <c r="AB10" s="38" t="s">
        <v>80</v>
      </c>
      <c r="AC10" s="38" t="s">
        <v>81</v>
      </c>
      <c r="AD10" s="38" t="s">
        <v>82</v>
      </c>
      <c r="AE10" s="38" t="s">
        <v>83</v>
      </c>
      <c r="AF10" s="39"/>
      <c r="AG10" s="2">
        <f>'AUG 21'!AG34:AG34</f>
        <v>39701780</v>
      </c>
      <c r="AH10" s="355"/>
      <c r="AI10" s="370"/>
      <c r="AJ10" s="283" t="s">
        <v>84</v>
      </c>
      <c r="AK10" s="283" t="s">
        <v>84</v>
      </c>
      <c r="AL10" s="283" t="s">
        <v>84</v>
      </c>
      <c r="AM10" s="283" t="s">
        <v>84</v>
      </c>
      <c r="AN10" s="283" t="s">
        <v>84</v>
      </c>
      <c r="AO10" s="283" t="s">
        <v>84</v>
      </c>
      <c r="AP10" s="2">
        <f>'AUG 21'!AP34:AP34</f>
        <v>9004988</v>
      </c>
      <c r="AQ10" s="354"/>
      <c r="AR10" s="284" t="s">
        <v>85</v>
      </c>
      <c r="AS10" s="355"/>
      <c r="AV10" s="40" t="s">
        <v>86</v>
      </c>
      <c r="AW10" s="40" t="s">
        <v>87</v>
      </c>
      <c r="AY10" s="84" t="s">
        <v>126</v>
      </c>
    </row>
    <row r="11" spans="2:51" x14ac:dyDescent="0.25">
      <c r="B11" s="41">
        <v>2</v>
      </c>
      <c r="C11" s="41">
        <v>4.1666666666666664E-2</v>
      </c>
      <c r="D11" s="123">
        <v>9</v>
      </c>
      <c r="E11" s="42">
        <f>D11/1.42</f>
        <v>6.3380281690140849</v>
      </c>
      <c r="F11" s="110">
        <v>66</v>
      </c>
      <c r="G11" s="42">
        <f>F11/1.42</f>
        <v>46.478873239436624</v>
      </c>
      <c r="H11" s="43" t="s">
        <v>88</v>
      </c>
      <c r="I11" s="43">
        <f>J11-(2/1.42)</f>
        <v>41.549295774647888</v>
      </c>
      <c r="J11" s="44">
        <f>(F11-5)/1.42</f>
        <v>42.95774647887324</v>
      </c>
      <c r="K11" s="43">
        <f>J11+(6/1.42)</f>
        <v>47.183098591549296</v>
      </c>
      <c r="L11" s="45">
        <v>14</v>
      </c>
      <c r="M11" s="46" t="s">
        <v>89</v>
      </c>
      <c r="N11" s="46">
        <v>11.4</v>
      </c>
      <c r="O11" s="124">
        <v>135</v>
      </c>
      <c r="P11" s="124">
        <v>98</v>
      </c>
      <c r="Q11" s="124">
        <v>48619987</v>
      </c>
      <c r="R11" s="47">
        <f>IF(ISBLANK(Q11),"-",Q11-Q10)</f>
        <v>4321</v>
      </c>
      <c r="S11" s="48">
        <f>R11*24/1000</f>
        <v>103.70399999999999</v>
      </c>
      <c r="T11" s="48">
        <f>R11/1000</f>
        <v>4.3209999999999997</v>
      </c>
      <c r="U11" s="125">
        <v>4.9000000000000004</v>
      </c>
      <c r="V11" s="125">
        <f t="shared" ref="V11:V34" si="0">U11</f>
        <v>4.9000000000000004</v>
      </c>
      <c r="W11" s="126" t="s">
        <v>125</v>
      </c>
      <c r="X11" s="128">
        <v>0</v>
      </c>
      <c r="Y11" s="128">
        <v>0</v>
      </c>
      <c r="Z11" s="128">
        <v>1077</v>
      </c>
      <c r="AA11" s="128">
        <v>0</v>
      </c>
      <c r="AB11" s="128">
        <v>1097</v>
      </c>
      <c r="AC11" s="49" t="s">
        <v>90</v>
      </c>
      <c r="AD11" s="49" t="s">
        <v>90</v>
      </c>
      <c r="AE11" s="49" t="s">
        <v>90</v>
      </c>
      <c r="AF11" s="127" t="s">
        <v>90</v>
      </c>
      <c r="AG11" s="127">
        <v>39702556</v>
      </c>
      <c r="AH11" s="50">
        <f>IF(ISBLANK(AG11),"-",AG11-AG10)</f>
        <v>776</v>
      </c>
      <c r="AI11" s="51">
        <f>AH11/T11</f>
        <v>179.58805831983338</v>
      </c>
      <c r="AJ11" s="108">
        <v>0</v>
      </c>
      <c r="AK11" s="108">
        <v>0</v>
      </c>
      <c r="AL11" s="108">
        <v>1</v>
      </c>
      <c r="AM11" s="108">
        <v>0</v>
      </c>
      <c r="AN11" s="108">
        <v>1</v>
      </c>
      <c r="AO11" s="108">
        <v>0.45</v>
      </c>
      <c r="AP11" s="128">
        <v>9006514</v>
      </c>
      <c r="AQ11" s="128">
        <f t="shared" ref="AQ11:AQ34" si="1">AP11-AP10</f>
        <v>1526</v>
      </c>
      <c r="AR11" s="52"/>
      <c r="AS11" s="53" t="s">
        <v>113</v>
      </c>
      <c r="AV11" s="40" t="s">
        <v>88</v>
      </c>
      <c r="AW11" s="40" t="s">
        <v>91</v>
      </c>
      <c r="AY11" s="84" t="s">
        <v>131</v>
      </c>
    </row>
    <row r="12" spans="2:51" x14ac:dyDescent="0.25">
      <c r="B12" s="41">
        <v>2.0416666666666701</v>
      </c>
      <c r="C12" s="41">
        <v>8.3333333333333329E-2</v>
      </c>
      <c r="D12" s="123">
        <v>11</v>
      </c>
      <c r="E12" s="42">
        <f t="shared" ref="E12:E34" si="2">D12/1.42</f>
        <v>7.746478873239437</v>
      </c>
      <c r="F12" s="110">
        <v>66</v>
      </c>
      <c r="G12" s="42">
        <f t="shared" ref="G12:G34" si="3">F12/1.42</f>
        <v>46.478873239436624</v>
      </c>
      <c r="H12" s="43" t="s">
        <v>88</v>
      </c>
      <c r="I12" s="43">
        <f t="shared" ref="I12:I34" si="4">J12-(2/1.42)</f>
        <v>41.549295774647888</v>
      </c>
      <c r="J12" s="44">
        <f>(F12-5)/1.42</f>
        <v>42.95774647887324</v>
      </c>
      <c r="K12" s="43">
        <f>J12+(6/1.42)</f>
        <v>47.183098591549296</v>
      </c>
      <c r="L12" s="45">
        <v>14</v>
      </c>
      <c r="M12" s="46" t="s">
        <v>89</v>
      </c>
      <c r="N12" s="46">
        <v>11.2</v>
      </c>
      <c r="O12" s="124">
        <v>130</v>
      </c>
      <c r="P12" s="124">
        <v>93</v>
      </c>
      <c r="Q12" s="124">
        <v>48623987</v>
      </c>
      <c r="R12" s="47">
        <f t="shared" ref="R12:R34" si="5">IF(ISBLANK(Q12),"-",Q12-Q11)</f>
        <v>4000</v>
      </c>
      <c r="S12" s="48">
        <f t="shared" ref="S12:S34" si="6">R12*24/1000</f>
        <v>96</v>
      </c>
      <c r="T12" s="48">
        <f t="shared" ref="T12:T34" si="7">R12/1000</f>
        <v>4</v>
      </c>
      <c r="U12" s="125">
        <v>6.4</v>
      </c>
      <c r="V12" s="125">
        <f t="shared" si="0"/>
        <v>6.4</v>
      </c>
      <c r="W12" s="126" t="s">
        <v>125</v>
      </c>
      <c r="X12" s="128">
        <v>0</v>
      </c>
      <c r="Y12" s="128">
        <v>0</v>
      </c>
      <c r="Z12" s="128">
        <v>1046</v>
      </c>
      <c r="AA12" s="128">
        <v>0</v>
      </c>
      <c r="AB12" s="128">
        <v>1057</v>
      </c>
      <c r="AC12" s="49" t="s">
        <v>90</v>
      </c>
      <c r="AD12" s="49" t="s">
        <v>90</v>
      </c>
      <c r="AE12" s="49" t="s">
        <v>90</v>
      </c>
      <c r="AF12" s="127" t="s">
        <v>90</v>
      </c>
      <c r="AG12" s="127">
        <v>39703252</v>
      </c>
      <c r="AH12" s="50">
        <f>IF(ISBLANK(AG12),"-",AG12-AG11)</f>
        <v>696</v>
      </c>
      <c r="AI12" s="51">
        <f t="shared" ref="AI12:AI34" si="8">AH12/T12</f>
        <v>174</v>
      </c>
      <c r="AJ12" s="108">
        <v>0</v>
      </c>
      <c r="AK12" s="108">
        <v>0</v>
      </c>
      <c r="AL12" s="108">
        <v>1</v>
      </c>
      <c r="AM12" s="108">
        <v>0</v>
      </c>
      <c r="AN12" s="108">
        <v>1</v>
      </c>
      <c r="AO12" s="108">
        <v>0.45</v>
      </c>
      <c r="AP12" s="128">
        <v>9007944</v>
      </c>
      <c r="AQ12" s="128">
        <f t="shared" si="1"/>
        <v>1430</v>
      </c>
      <c r="AR12" s="54">
        <v>1.17</v>
      </c>
      <c r="AS12" s="53" t="s">
        <v>113</v>
      </c>
      <c r="AV12" s="40" t="s">
        <v>92</v>
      </c>
      <c r="AW12" s="40" t="s">
        <v>93</v>
      </c>
      <c r="AY12" s="84" t="s">
        <v>132</v>
      </c>
    </row>
    <row r="13" spans="2:51" x14ac:dyDescent="0.25">
      <c r="B13" s="41">
        <v>2.0833333333333299</v>
      </c>
      <c r="C13" s="41">
        <v>0.125</v>
      </c>
      <c r="D13" s="123">
        <v>11</v>
      </c>
      <c r="E13" s="42">
        <f t="shared" si="2"/>
        <v>7.746478873239437</v>
      </c>
      <c r="F13" s="110">
        <v>66</v>
      </c>
      <c r="G13" s="42">
        <f t="shared" si="3"/>
        <v>46.478873239436624</v>
      </c>
      <c r="H13" s="43" t="s">
        <v>88</v>
      </c>
      <c r="I13" s="43">
        <f t="shared" si="4"/>
        <v>41.549295774647888</v>
      </c>
      <c r="J13" s="44">
        <f>(F13-5)/1.42</f>
        <v>42.95774647887324</v>
      </c>
      <c r="K13" s="43">
        <f>J13+(6/1.42)</f>
        <v>47.183098591549296</v>
      </c>
      <c r="L13" s="45">
        <v>14</v>
      </c>
      <c r="M13" s="46" t="s">
        <v>89</v>
      </c>
      <c r="N13" s="46">
        <v>11.2</v>
      </c>
      <c r="O13" s="124">
        <v>124</v>
      </c>
      <c r="P13" s="124">
        <v>93</v>
      </c>
      <c r="Q13" s="124">
        <v>48627635</v>
      </c>
      <c r="R13" s="47">
        <f t="shared" si="5"/>
        <v>3648</v>
      </c>
      <c r="S13" s="48">
        <f t="shared" si="6"/>
        <v>87.552000000000007</v>
      </c>
      <c r="T13" s="48">
        <f t="shared" si="7"/>
        <v>3.6480000000000001</v>
      </c>
      <c r="U13" s="125">
        <v>7.7</v>
      </c>
      <c r="V13" s="125">
        <f t="shared" si="0"/>
        <v>7.7</v>
      </c>
      <c r="W13" s="126" t="s">
        <v>125</v>
      </c>
      <c r="X13" s="128">
        <v>0</v>
      </c>
      <c r="Y13" s="128">
        <v>0</v>
      </c>
      <c r="Z13" s="128">
        <v>1044</v>
      </c>
      <c r="AA13" s="128">
        <v>0</v>
      </c>
      <c r="AB13" s="128">
        <v>1057</v>
      </c>
      <c r="AC13" s="49" t="s">
        <v>90</v>
      </c>
      <c r="AD13" s="49" t="s">
        <v>90</v>
      </c>
      <c r="AE13" s="49" t="s">
        <v>90</v>
      </c>
      <c r="AF13" s="127" t="s">
        <v>90</v>
      </c>
      <c r="AG13" s="127">
        <v>39703856</v>
      </c>
      <c r="AH13" s="50">
        <f>IF(ISBLANK(AG13),"-",AG13-AG12)</f>
        <v>604</v>
      </c>
      <c r="AI13" s="51">
        <f t="shared" si="8"/>
        <v>165.57017543859649</v>
      </c>
      <c r="AJ13" s="108">
        <v>0</v>
      </c>
      <c r="AK13" s="108">
        <v>0</v>
      </c>
      <c r="AL13" s="108">
        <v>1</v>
      </c>
      <c r="AM13" s="108">
        <v>0</v>
      </c>
      <c r="AN13" s="108">
        <v>1</v>
      </c>
      <c r="AO13" s="108">
        <v>0.45</v>
      </c>
      <c r="AP13" s="128">
        <v>9009193</v>
      </c>
      <c r="AQ13" s="128">
        <f t="shared" si="1"/>
        <v>1249</v>
      </c>
      <c r="AR13" s="52"/>
      <c r="AS13" s="53" t="s">
        <v>113</v>
      </c>
      <c r="AV13" s="40" t="s">
        <v>94</v>
      </c>
      <c r="AW13" s="40" t="s">
        <v>95</v>
      </c>
      <c r="AY13" s="84" t="s">
        <v>129</v>
      </c>
    </row>
    <row r="14" spans="2:51" x14ac:dyDescent="0.25">
      <c r="B14" s="41">
        <v>2.125</v>
      </c>
      <c r="C14" s="41">
        <v>0.16666666666666699</v>
      </c>
      <c r="D14" s="123">
        <v>13</v>
      </c>
      <c r="E14" s="42">
        <f t="shared" si="2"/>
        <v>9.1549295774647899</v>
      </c>
      <c r="F14" s="110">
        <v>66</v>
      </c>
      <c r="G14" s="42">
        <f t="shared" si="3"/>
        <v>46.478873239436624</v>
      </c>
      <c r="H14" s="43" t="s">
        <v>88</v>
      </c>
      <c r="I14" s="43">
        <f t="shared" si="4"/>
        <v>41.549295774647888</v>
      </c>
      <c r="J14" s="44">
        <f>(F14-5)/1.42</f>
        <v>42.95774647887324</v>
      </c>
      <c r="K14" s="43">
        <f>J14+(6/1.42)</f>
        <v>47.183098591549296</v>
      </c>
      <c r="L14" s="45">
        <v>14</v>
      </c>
      <c r="M14" s="46" t="s">
        <v>89</v>
      </c>
      <c r="N14" s="46">
        <v>12.8</v>
      </c>
      <c r="O14" s="124">
        <v>124</v>
      </c>
      <c r="P14" s="124">
        <v>92</v>
      </c>
      <c r="Q14" s="124">
        <v>48631528</v>
      </c>
      <c r="R14" s="47">
        <f t="shared" si="5"/>
        <v>3893</v>
      </c>
      <c r="S14" s="48">
        <f t="shared" si="6"/>
        <v>93.432000000000002</v>
      </c>
      <c r="T14" s="48">
        <f t="shared" si="7"/>
        <v>3.8929999999999998</v>
      </c>
      <c r="U14" s="125">
        <v>9.1</v>
      </c>
      <c r="V14" s="125">
        <f t="shared" si="0"/>
        <v>9.1</v>
      </c>
      <c r="W14" s="126" t="s">
        <v>125</v>
      </c>
      <c r="X14" s="128">
        <v>0</v>
      </c>
      <c r="Y14" s="128">
        <v>0</v>
      </c>
      <c r="Z14" s="128">
        <v>1046</v>
      </c>
      <c r="AA14" s="128">
        <v>0</v>
      </c>
      <c r="AB14" s="128">
        <v>1057</v>
      </c>
      <c r="AC14" s="49" t="s">
        <v>90</v>
      </c>
      <c r="AD14" s="49" t="s">
        <v>90</v>
      </c>
      <c r="AE14" s="49" t="s">
        <v>90</v>
      </c>
      <c r="AF14" s="127" t="s">
        <v>90</v>
      </c>
      <c r="AG14" s="127">
        <v>39704500</v>
      </c>
      <c r="AH14" s="50">
        <f t="shared" ref="AH14:AH34" si="9">IF(ISBLANK(AG14),"-",AG14-AG13)</f>
        <v>644</v>
      </c>
      <c r="AI14" s="51">
        <f t="shared" si="8"/>
        <v>165.42512201387106</v>
      </c>
      <c r="AJ14" s="108">
        <v>0</v>
      </c>
      <c r="AK14" s="108">
        <v>0</v>
      </c>
      <c r="AL14" s="108">
        <v>1</v>
      </c>
      <c r="AM14" s="108">
        <v>0</v>
      </c>
      <c r="AN14" s="108">
        <v>1</v>
      </c>
      <c r="AO14" s="108">
        <v>0.45</v>
      </c>
      <c r="AP14" s="128">
        <v>9010474</v>
      </c>
      <c r="AQ14" s="128">
        <f t="shared" si="1"/>
        <v>1281</v>
      </c>
      <c r="AR14" s="52"/>
      <c r="AS14" s="53" t="s">
        <v>113</v>
      </c>
      <c r="AT14" s="55"/>
      <c r="AV14" s="40" t="s">
        <v>96</v>
      </c>
      <c r="AW14" s="40" t="s">
        <v>97</v>
      </c>
    </row>
    <row r="15" spans="2:51" x14ac:dyDescent="0.25">
      <c r="B15" s="41">
        <v>2.1666666666666701</v>
      </c>
      <c r="C15" s="41">
        <v>0.20833333333333301</v>
      </c>
      <c r="D15" s="123">
        <v>20</v>
      </c>
      <c r="E15" s="42">
        <f t="shared" si="2"/>
        <v>14.084507042253522</v>
      </c>
      <c r="F15" s="110">
        <v>66</v>
      </c>
      <c r="G15" s="42">
        <f t="shared" si="3"/>
        <v>46.478873239436624</v>
      </c>
      <c r="H15" s="43" t="s">
        <v>88</v>
      </c>
      <c r="I15" s="43">
        <f t="shared" si="4"/>
        <v>41.549295774647888</v>
      </c>
      <c r="J15" s="44">
        <f>(F15-5)/1.42</f>
        <v>42.95774647887324</v>
      </c>
      <c r="K15" s="43">
        <f>J15+(6/1.42)</f>
        <v>47.183098591549296</v>
      </c>
      <c r="L15" s="45">
        <v>18</v>
      </c>
      <c r="M15" s="46" t="s">
        <v>89</v>
      </c>
      <c r="N15" s="46">
        <v>13.1</v>
      </c>
      <c r="O15" s="124">
        <v>104</v>
      </c>
      <c r="P15" s="124">
        <v>141</v>
      </c>
      <c r="Q15" s="124">
        <v>48635533</v>
      </c>
      <c r="R15" s="47">
        <f t="shared" si="5"/>
        <v>4005</v>
      </c>
      <c r="S15" s="48">
        <f t="shared" si="6"/>
        <v>96.12</v>
      </c>
      <c r="T15" s="48">
        <f t="shared" si="7"/>
        <v>4.0049999999999999</v>
      </c>
      <c r="U15" s="125">
        <v>9.6999999999999993</v>
      </c>
      <c r="V15" s="125">
        <f t="shared" si="0"/>
        <v>9.6999999999999993</v>
      </c>
      <c r="W15" s="126" t="s">
        <v>125</v>
      </c>
      <c r="X15" s="128">
        <v>0</v>
      </c>
      <c r="Y15" s="128">
        <v>0</v>
      </c>
      <c r="Z15" s="128">
        <v>1047</v>
      </c>
      <c r="AA15" s="128">
        <v>0</v>
      </c>
      <c r="AB15" s="128">
        <v>1057</v>
      </c>
      <c r="AC15" s="49" t="s">
        <v>90</v>
      </c>
      <c r="AD15" s="49" t="s">
        <v>90</v>
      </c>
      <c r="AE15" s="49" t="s">
        <v>90</v>
      </c>
      <c r="AF15" s="127" t="s">
        <v>90</v>
      </c>
      <c r="AG15" s="127">
        <v>39705140</v>
      </c>
      <c r="AH15" s="50">
        <f t="shared" si="9"/>
        <v>640</v>
      </c>
      <c r="AI15" s="51">
        <f t="shared" si="8"/>
        <v>159.80024968789013</v>
      </c>
      <c r="AJ15" s="108">
        <v>0</v>
      </c>
      <c r="AK15" s="108">
        <v>0</v>
      </c>
      <c r="AL15" s="108">
        <v>1</v>
      </c>
      <c r="AM15" s="108">
        <v>0</v>
      </c>
      <c r="AN15" s="108">
        <v>1</v>
      </c>
      <c r="AO15" s="108">
        <v>0.45</v>
      </c>
      <c r="AP15" s="128">
        <v>9010967</v>
      </c>
      <c r="AQ15" s="128">
        <f t="shared" si="1"/>
        <v>493</v>
      </c>
      <c r="AR15" s="52"/>
      <c r="AS15" s="53" t="s">
        <v>113</v>
      </c>
      <c r="AV15" s="40" t="s">
        <v>98</v>
      </c>
      <c r="AW15" s="40" t="s">
        <v>99</v>
      </c>
      <c r="AY15" s="107"/>
    </row>
    <row r="16" spans="2:51" x14ac:dyDescent="0.25">
      <c r="B16" s="41">
        <v>2.2083333333333299</v>
      </c>
      <c r="C16" s="41">
        <v>0.25</v>
      </c>
      <c r="D16" s="123">
        <v>17</v>
      </c>
      <c r="E16" s="42">
        <f t="shared" si="2"/>
        <v>11.971830985915494</v>
      </c>
      <c r="F16" s="110">
        <v>75</v>
      </c>
      <c r="G16" s="42">
        <f t="shared" si="3"/>
        <v>52.816901408450704</v>
      </c>
      <c r="H16" s="43" t="s">
        <v>88</v>
      </c>
      <c r="I16" s="43">
        <f t="shared" si="4"/>
        <v>51.408450704225352</v>
      </c>
      <c r="J16" s="44">
        <f t="shared" ref="J16:J25" si="10">F16/1.42</f>
        <v>52.816901408450704</v>
      </c>
      <c r="K16" s="43">
        <f>J16+1.42</f>
        <v>54.236901408450706</v>
      </c>
      <c r="L16" s="45">
        <v>19</v>
      </c>
      <c r="M16" s="46" t="s">
        <v>100</v>
      </c>
      <c r="N16" s="46">
        <v>13.1</v>
      </c>
      <c r="O16" s="124">
        <v>125</v>
      </c>
      <c r="P16" s="124">
        <v>121</v>
      </c>
      <c r="Q16" s="124">
        <v>48640136</v>
      </c>
      <c r="R16" s="47">
        <f t="shared" si="5"/>
        <v>4603</v>
      </c>
      <c r="S16" s="48">
        <f t="shared" si="6"/>
        <v>110.47199999999999</v>
      </c>
      <c r="T16" s="48">
        <f t="shared" si="7"/>
        <v>4.6029999999999998</v>
      </c>
      <c r="U16" s="125">
        <v>9.6999999999999993</v>
      </c>
      <c r="V16" s="125">
        <f t="shared" si="0"/>
        <v>9.6999999999999993</v>
      </c>
      <c r="W16" s="126" t="s">
        <v>125</v>
      </c>
      <c r="X16" s="128">
        <v>0</v>
      </c>
      <c r="Y16" s="128">
        <v>0</v>
      </c>
      <c r="Z16" s="128">
        <v>1187</v>
      </c>
      <c r="AA16" s="128">
        <v>0</v>
      </c>
      <c r="AB16" s="128">
        <v>1188</v>
      </c>
      <c r="AC16" s="49" t="s">
        <v>90</v>
      </c>
      <c r="AD16" s="49" t="s">
        <v>90</v>
      </c>
      <c r="AE16" s="49" t="s">
        <v>90</v>
      </c>
      <c r="AF16" s="127" t="s">
        <v>90</v>
      </c>
      <c r="AG16" s="127">
        <v>39705884</v>
      </c>
      <c r="AH16" s="50">
        <f t="shared" si="9"/>
        <v>744</v>
      </c>
      <c r="AI16" s="51">
        <f t="shared" si="8"/>
        <v>161.633717140995</v>
      </c>
      <c r="AJ16" s="108">
        <v>0</v>
      </c>
      <c r="AK16" s="108">
        <v>0</v>
      </c>
      <c r="AL16" s="108">
        <v>1</v>
      </c>
      <c r="AM16" s="108">
        <v>0</v>
      </c>
      <c r="AN16" s="108">
        <v>1</v>
      </c>
      <c r="AO16" s="108">
        <v>0</v>
      </c>
      <c r="AP16" s="128">
        <v>9010967</v>
      </c>
      <c r="AQ16" s="128">
        <f t="shared" si="1"/>
        <v>0</v>
      </c>
      <c r="AR16" s="54">
        <v>0.99</v>
      </c>
      <c r="AS16" s="53" t="s">
        <v>101</v>
      </c>
      <c r="AV16" s="40" t="s">
        <v>102</v>
      </c>
      <c r="AW16" s="40" t="s">
        <v>103</v>
      </c>
      <c r="AY16" s="107"/>
    </row>
    <row r="17" spans="1:51" x14ac:dyDescent="0.25">
      <c r="B17" s="41">
        <v>2.25</v>
      </c>
      <c r="C17" s="41">
        <v>0.29166666666666702</v>
      </c>
      <c r="D17" s="123">
        <v>14</v>
      </c>
      <c r="E17" s="42">
        <f t="shared" si="2"/>
        <v>9.8591549295774659</v>
      </c>
      <c r="F17" s="110">
        <v>83</v>
      </c>
      <c r="G17" s="42">
        <f t="shared" si="3"/>
        <v>58.450704225352112</v>
      </c>
      <c r="H17" s="43" t="s">
        <v>88</v>
      </c>
      <c r="I17" s="43">
        <f t="shared" si="4"/>
        <v>57.04225352112676</v>
      </c>
      <c r="J17" s="44">
        <f t="shared" si="10"/>
        <v>58.450704225352112</v>
      </c>
      <c r="K17" s="43">
        <f t="shared" ref="K17:K22" si="11">J17+1.42</f>
        <v>59.870704225352114</v>
      </c>
      <c r="L17" s="45">
        <v>19</v>
      </c>
      <c r="M17" s="46" t="s">
        <v>100</v>
      </c>
      <c r="N17" s="46">
        <v>16.7</v>
      </c>
      <c r="O17" s="124">
        <v>135</v>
      </c>
      <c r="P17" s="124">
        <v>137</v>
      </c>
      <c r="Q17" s="124">
        <v>48645539</v>
      </c>
      <c r="R17" s="47">
        <f t="shared" si="5"/>
        <v>5403</v>
      </c>
      <c r="S17" s="48">
        <f t="shared" si="6"/>
        <v>129.672</v>
      </c>
      <c r="T17" s="48">
        <f t="shared" si="7"/>
        <v>5.4029999999999996</v>
      </c>
      <c r="U17" s="125">
        <v>9.6999999999999993</v>
      </c>
      <c r="V17" s="125">
        <f t="shared" si="0"/>
        <v>9.6999999999999993</v>
      </c>
      <c r="W17" s="126" t="s">
        <v>171</v>
      </c>
      <c r="X17" s="128">
        <v>0</v>
      </c>
      <c r="Y17" s="128">
        <v>0</v>
      </c>
      <c r="Z17" s="128">
        <v>1188</v>
      </c>
      <c r="AA17" s="128">
        <v>1185</v>
      </c>
      <c r="AB17" s="128">
        <v>1188</v>
      </c>
      <c r="AC17" s="49" t="s">
        <v>90</v>
      </c>
      <c r="AD17" s="49" t="s">
        <v>90</v>
      </c>
      <c r="AE17" s="49" t="s">
        <v>90</v>
      </c>
      <c r="AF17" s="127" t="s">
        <v>90</v>
      </c>
      <c r="AG17" s="127">
        <v>39706980</v>
      </c>
      <c r="AH17" s="50">
        <f t="shared" si="9"/>
        <v>1096</v>
      </c>
      <c r="AI17" s="51">
        <f t="shared" si="8"/>
        <v>202.85026836942441</v>
      </c>
      <c r="AJ17" s="108">
        <v>0</v>
      </c>
      <c r="AK17" s="108">
        <v>0</v>
      </c>
      <c r="AL17" s="108">
        <v>1</v>
      </c>
      <c r="AM17" s="108">
        <v>1</v>
      </c>
      <c r="AN17" s="108">
        <v>1</v>
      </c>
      <c r="AO17" s="108">
        <v>0</v>
      </c>
      <c r="AP17" s="128">
        <v>9010967</v>
      </c>
      <c r="AQ17" s="128">
        <f t="shared" si="1"/>
        <v>0</v>
      </c>
      <c r="AR17" s="52"/>
      <c r="AS17" s="53" t="s">
        <v>101</v>
      </c>
      <c r="AT17" s="55"/>
      <c r="AV17" s="40" t="s">
        <v>104</v>
      </c>
      <c r="AW17" s="40" t="s">
        <v>105</v>
      </c>
      <c r="AY17" s="111"/>
    </row>
    <row r="18" spans="1:51" x14ac:dyDescent="0.25">
      <c r="B18" s="41">
        <v>2.2916666666666701</v>
      </c>
      <c r="C18" s="41">
        <v>0.33333333333333298</v>
      </c>
      <c r="D18" s="123">
        <v>9</v>
      </c>
      <c r="E18" s="42">
        <f t="shared" si="2"/>
        <v>6.3380281690140849</v>
      </c>
      <c r="F18" s="110">
        <v>83</v>
      </c>
      <c r="G18" s="42">
        <f t="shared" si="3"/>
        <v>58.450704225352112</v>
      </c>
      <c r="H18" s="43" t="s">
        <v>88</v>
      </c>
      <c r="I18" s="43">
        <f t="shared" si="4"/>
        <v>57.04225352112676</v>
      </c>
      <c r="J18" s="44">
        <f t="shared" si="10"/>
        <v>58.450704225352112</v>
      </c>
      <c r="K18" s="43">
        <f t="shared" si="11"/>
        <v>59.870704225352114</v>
      </c>
      <c r="L18" s="45">
        <v>19</v>
      </c>
      <c r="M18" s="46" t="s">
        <v>100</v>
      </c>
      <c r="N18" s="46">
        <v>17.3</v>
      </c>
      <c r="O18" s="124">
        <v>149</v>
      </c>
      <c r="P18" s="124">
        <v>146</v>
      </c>
      <c r="Q18" s="124">
        <v>48651411</v>
      </c>
      <c r="R18" s="47">
        <f t="shared" si="5"/>
        <v>5872</v>
      </c>
      <c r="S18" s="48">
        <f t="shared" si="6"/>
        <v>140.928</v>
      </c>
      <c r="T18" s="48">
        <f t="shared" si="7"/>
        <v>5.8719999999999999</v>
      </c>
      <c r="U18" s="125">
        <v>9.6999999999999993</v>
      </c>
      <c r="V18" s="125">
        <f t="shared" si="0"/>
        <v>9.6999999999999993</v>
      </c>
      <c r="W18" s="126" t="s">
        <v>171</v>
      </c>
      <c r="X18" s="128">
        <v>0</v>
      </c>
      <c r="Y18" s="128">
        <v>1047</v>
      </c>
      <c r="Z18" s="128">
        <v>1188</v>
      </c>
      <c r="AA18" s="128">
        <v>1185</v>
      </c>
      <c r="AB18" s="128">
        <v>1188</v>
      </c>
      <c r="AC18" s="49" t="s">
        <v>90</v>
      </c>
      <c r="AD18" s="49" t="s">
        <v>90</v>
      </c>
      <c r="AE18" s="49" t="s">
        <v>90</v>
      </c>
      <c r="AF18" s="127" t="s">
        <v>90</v>
      </c>
      <c r="AG18" s="127">
        <v>39708196</v>
      </c>
      <c r="AH18" s="50">
        <f t="shared" si="9"/>
        <v>1216</v>
      </c>
      <c r="AI18" s="51">
        <f t="shared" si="8"/>
        <v>207.08446866485014</v>
      </c>
      <c r="AJ18" s="108">
        <v>0</v>
      </c>
      <c r="AK18" s="108">
        <v>1</v>
      </c>
      <c r="AL18" s="108">
        <v>1</v>
      </c>
      <c r="AM18" s="108">
        <v>1</v>
      </c>
      <c r="AN18" s="108">
        <v>1</v>
      </c>
      <c r="AO18" s="108">
        <v>0</v>
      </c>
      <c r="AP18" s="128">
        <v>9010967</v>
      </c>
      <c r="AQ18" s="128">
        <f t="shared" si="1"/>
        <v>0</v>
      </c>
      <c r="AR18" s="52"/>
      <c r="AS18" s="53" t="s">
        <v>101</v>
      </c>
      <c r="AV18" s="40" t="s">
        <v>106</v>
      </c>
      <c r="AW18" s="40" t="s">
        <v>107</v>
      </c>
      <c r="AY18" s="111"/>
    </row>
    <row r="19" spans="1:51" x14ac:dyDescent="0.25">
      <c r="B19" s="41">
        <v>2.3333333333333299</v>
      </c>
      <c r="C19" s="41">
        <v>0.375</v>
      </c>
      <c r="D19" s="123">
        <v>9</v>
      </c>
      <c r="E19" s="42">
        <f t="shared" si="2"/>
        <v>6.3380281690140849</v>
      </c>
      <c r="F19" s="110">
        <v>83</v>
      </c>
      <c r="G19" s="42">
        <f t="shared" si="3"/>
        <v>58.450704225352112</v>
      </c>
      <c r="H19" s="43" t="s">
        <v>88</v>
      </c>
      <c r="I19" s="43">
        <f t="shared" si="4"/>
        <v>57.04225352112676</v>
      </c>
      <c r="J19" s="44">
        <f t="shared" si="10"/>
        <v>58.450704225352112</v>
      </c>
      <c r="K19" s="43">
        <f t="shared" si="11"/>
        <v>59.870704225352114</v>
      </c>
      <c r="L19" s="45">
        <v>19</v>
      </c>
      <c r="M19" s="46" t="s">
        <v>100</v>
      </c>
      <c r="N19" s="46">
        <v>18.399999999999999</v>
      </c>
      <c r="O19" s="124">
        <v>140</v>
      </c>
      <c r="P19" s="124">
        <v>148</v>
      </c>
      <c r="Q19" s="124">
        <v>48657554</v>
      </c>
      <c r="R19" s="47">
        <f t="shared" si="5"/>
        <v>6143</v>
      </c>
      <c r="S19" s="48">
        <f t="shared" si="6"/>
        <v>147.43199999999999</v>
      </c>
      <c r="T19" s="48">
        <f t="shared" si="7"/>
        <v>6.1429999999999998</v>
      </c>
      <c r="U19" s="125">
        <v>9.3000000000000007</v>
      </c>
      <c r="V19" s="125">
        <f t="shared" si="0"/>
        <v>9.3000000000000007</v>
      </c>
      <c r="W19" s="126" t="s">
        <v>133</v>
      </c>
      <c r="X19" s="128">
        <v>0</v>
      </c>
      <c r="Y19" s="128">
        <v>1047</v>
      </c>
      <c r="Z19" s="128">
        <v>1188</v>
      </c>
      <c r="AA19" s="128">
        <v>1185</v>
      </c>
      <c r="AB19" s="128">
        <v>1188</v>
      </c>
      <c r="AC19" s="49" t="s">
        <v>90</v>
      </c>
      <c r="AD19" s="49" t="s">
        <v>90</v>
      </c>
      <c r="AE19" s="49" t="s">
        <v>90</v>
      </c>
      <c r="AF19" s="127" t="s">
        <v>90</v>
      </c>
      <c r="AG19" s="127">
        <v>39709580</v>
      </c>
      <c r="AH19" s="50">
        <f t="shared" si="9"/>
        <v>1384</v>
      </c>
      <c r="AI19" s="51">
        <f t="shared" si="8"/>
        <v>225.29708611427642</v>
      </c>
      <c r="AJ19" s="108">
        <v>0</v>
      </c>
      <c r="AK19" s="108">
        <v>1</v>
      </c>
      <c r="AL19" s="108">
        <v>1</v>
      </c>
      <c r="AM19" s="108">
        <v>1</v>
      </c>
      <c r="AN19" s="108">
        <v>1</v>
      </c>
      <c r="AO19" s="108">
        <v>0</v>
      </c>
      <c r="AP19" s="128">
        <v>9010967</v>
      </c>
      <c r="AQ19" s="128">
        <f t="shared" si="1"/>
        <v>0</v>
      </c>
      <c r="AR19" s="52"/>
      <c r="AS19" s="53" t="s">
        <v>101</v>
      </c>
      <c r="AV19" s="40" t="s">
        <v>108</v>
      </c>
      <c r="AW19" s="40" t="s">
        <v>109</v>
      </c>
      <c r="AY19" s="111"/>
    </row>
    <row r="20" spans="1:51" x14ac:dyDescent="0.25">
      <c r="B20" s="41">
        <v>2.375</v>
      </c>
      <c r="C20" s="41">
        <v>0.41666666666666669</v>
      </c>
      <c r="D20" s="123">
        <v>8</v>
      </c>
      <c r="E20" s="42">
        <f t="shared" si="2"/>
        <v>5.6338028169014089</v>
      </c>
      <c r="F20" s="110">
        <v>83</v>
      </c>
      <c r="G20" s="42">
        <f t="shared" si="3"/>
        <v>58.450704225352112</v>
      </c>
      <c r="H20" s="43" t="s">
        <v>88</v>
      </c>
      <c r="I20" s="43">
        <f t="shared" si="4"/>
        <v>57.04225352112676</v>
      </c>
      <c r="J20" s="44">
        <f t="shared" si="10"/>
        <v>58.450704225352112</v>
      </c>
      <c r="K20" s="43">
        <f t="shared" si="11"/>
        <v>59.870704225352114</v>
      </c>
      <c r="L20" s="45">
        <v>19</v>
      </c>
      <c r="M20" s="46" t="s">
        <v>100</v>
      </c>
      <c r="N20" s="46">
        <v>17.7</v>
      </c>
      <c r="O20" s="124">
        <v>138</v>
      </c>
      <c r="P20" s="124">
        <v>151</v>
      </c>
      <c r="Q20" s="124">
        <v>48663539</v>
      </c>
      <c r="R20" s="47">
        <f t="shared" si="5"/>
        <v>5985</v>
      </c>
      <c r="S20" s="48">
        <f t="shared" si="6"/>
        <v>143.63999999999999</v>
      </c>
      <c r="T20" s="48">
        <f t="shared" si="7"/>
        <v>5.9850000000000003</v>
      </c>
      <c r="U20" s="125">
        <v>8.6999999999999993</v>
      </c>
      <c r="V20" s="125">
        <v>8.1999999999999993</v>
      </c>
      <c r="W20" s="126" t="s">
        <v>133</v>
      </c>
      <c r="X20" s="280">
        <v>1047</v>
      </c>
      <c r="Y20" s="280">
        <v>0</v>
      </c>
      <c r="Z20" s="128">
        <v>1188</v>
      </c>
      <c r="AA20" s="128">
        <v>1185</v>
      </c>
      <c r="AB20" s="128">
        <v>1188</v>
      </c>
      <c r="AC20" s="49" t="s">
        <v>90</v>
      </c>
      <c r="AD20" s="49" t="s">
        <v>90</v>
      </c>
      <c r="AE20" s="49" t="s">
        <v>90</v>
      </c>
      <c r="AF20" s="127" t="s">
        <v>90</v>
      </c>
      <c r="AG20" s="127">
        <v>39710884</v>
      </c>
      <c r="AH20" s="50">
        <f t="shared" si="9"/>
        <v>1304</v>
      </c>
      <c r="AI20" s="51">
        <f t="shared" si="8"/>
        <v>217.87802840434418</v>
      </c>
      <c r="AJ20" s="108">
        <v>1</v>
      </c>
      <c r="AK20" s="108">
        <v>0</v>
      </c>
      <c r="AL20" s="108">
        <v>1</v>
      </c>
      <c r="AM20" s="108">
        <v>1</v>
      </c>
      <c r="AN20" s="108">
        <v>1</v>
      </c>
      <c r="AO20" s="108">
        <v>0</v>
      </c>
      <c r="AP20" s="128">
        <v>9010967</v>
      </c>
      <c r="AQ20" s="128">
        <f t="shared" si="1"/>
        <v>0</v>
      </c>
      <c r="AR20" s="54">
        <v>1.1000000000000001</v>
      </c>
      <c r="AS20" s="53" t="s">
        <v>101</v>
      </c>
      <c r="AY20" s="111"/>
    </row>
    <row r="21" spans="1:51" x14ac:dyDescent="0.25">
      <c r="B21" s="41">
        <v>2.4166666666666701</v>
      </c>
      <c r="C21" s="41">
        <v>0.45833333333333298</v>
      </c>
      <c r="D21" s="123">
        <v>6</v>
      </c>
      <c r="E21" s="42">
        <f t="shared" si="2"/>
        <v>4.2253521126760569</v>
      </c>
      <c r="F21" s="110">
        <v>83</v>
      </c>
      <c r="G21" s="42">
        <f t="shared" si="3"/>
        <v>58.450704225352112</v>
      </c>
      <c r="H21" s="43" t="s">
        <v>88</v>
      </c>
      <c r="I21" s="43">
        <f t="shared" si="4"/>
        <v>57.04225352112676</v>
      </c>
      <c r="J21" s="44">
        <f t="shared" si="10"/>
        <v>58.450704225352112</v>
      </c>
      <c r="K21" s="43">
        <f t="shared" si="11"/>
        <v>59.870704225352114</v>
      </c>
      <c r="L21" s="45">
        <v>19</v>
      </c>
      <c r="M21" s="46" t="s">
        <v>100</v>
      </c>
      <c r="N21" s="46">
        <v>17.7</v>
      </c>
      <c r="O21" s="124">
        <v>130</v>
      </c>
      <c r="P21" s="124">
        <v>142</v>
      </c>
      <c r="Q21" s="124">
        <v>48669670</v>
      </c>
      <c r="R21" s="47">
        <f t="shared" si="5"/>
        <v>6131</v>
      </c>
      <c r="S21" s="48">
        <f t="shared" si="6"/>
        <v>147.14400000000001</v>
      </c>
      <c r="T21" s="48">
        <f t="shared" si="7"/>
        <v>6.1310000000000002</v>
      </c>
      <c r="U21" s="125">
        <v>8.1</v>
      </c>
      <c r="V21" s="125">
        <v>7.2</v>
      </c>
      <c r="W21" s="126" t="s">
        <v>133</v>
      </c>
      <c r="X21" s="128">
        <v>1107</v>
      </c>
      <c r="Y21" s="280">
        <v>0</v>
      </c>
      <c r="Z21" s="128">
        <v>1188</v>
      </c>
      <c r="AA21" s="128">
        <v>1185</v>
      </c>
      <c r="AB21" s="128">
        <v>1188</v>
      </c>
      <c r="AC21" s="49" t="s">
        <v>90</v>
      </c>
      <c r="AD21" s="49" t="s">
        <v>90</v>
      </c>
      <c r="AE21" s="49" t="s">
        <v>90</v>
      </c>
      <c r="AF21" s="127" t="s">
        <v>90</v>
      </c>
      <c r="AG21" s="127">
        <v>39712308</v>
      </c>
      <c r="AH21" s="50">
        <f t="shared" si="9"/>
        <v>1424</v>
      </c>
      <c r="AI21" s="51">
        <f t="shared" si="8"/>
        <v>232.26227369107812</v>
      </c>
      <c r="AJ21" s="108">
        <v>1</v>
      </c>
      <c r="AK21" s="108">
        <v>0</v>
      </c>
      <c r="AL21" s="108">
        <v>1</v>
      </c>
      <c r="AM21" s="108">
        <v>1</v>
      </c>
      <c r="AN21" s="108">
        <v>1</v>
      </c>
      <c r="AO21" s="108">
        <v>0</v>
      </c>
      <c r="AP21" s="128">
        <v>9010967</v>
      </c>
      <c r="AQ21" s="128">
        <f t="shared" si="1"/>
        <v>0</v>
      </c>
      <c r="AR21" s="52"/>
      <c r="AS21" s="53" t="s">
        <v>101</v>
      </c>
      <c r="AY21" s="111"/>
    </row>
    <row r="22" spans="1:51" x14ac:dyDescent="0.25">
      <c r="B22" s="41">
        <v>2.4583333333333299</v>
      </c>
      <c r="C22" s="41">
        <v>0.5</v>
      </c>
      <c r="D22" s="123">
        <v>6</v>
      </c>
      <c r="E22" s="42">
        <f t="shared" si="2"/>
        <v>4.2253521126760569</v>
      </c>
      <c r="F22" s="110">
        <v>83</v>
      </c>
      <c r="G22" s="42">
        <f t="shared" si="3"/>
        <v>58.450704225352112</v>
      </c>
      <c r="H22" s="43" t="s">
        <v>88</v>
      </c>
      <c r="I22" s="43">
        <f t="shared" si="4"/>
        <v>57.04225352112676</v>
      </c>
      <c r="J22" s="44">
        <f t="shared" si="10"/>
        <v>58.450704225352112</v>
      </c>
      <c r="K22" s="43">
        <f t="shared" si="11"/>
        <v>59.870704225352114</v>
      </c>
      <c r="L22" s="45">
        <v>19</v>
      </c>
      <c r="M22" s="46" t="s">
        <v>100</v>
      </c>
      <c r="N22" s="46">
        <v>17.3</v>
      </c>
      <c r="O22" s="124">
        <v>131</v>
      </c>
      <c r="P22" s="124">
        <v>144</v>
      </c>
      <c r="Q22" s="124">
        <v>48676082</v>
      </c>
      <c r="R22" s="47">
        <f t="shared" si="5"/>
        <v>6412</v>
      </c>
      <c r="S22" s="48">
        <f t="shared" si="6"/>
        <v>153.88800000000001</v>
      </c>
      <c r="T22" s="48">
        <f t="shared" si="7"/>
        <v>6.4119999999999999</v>
      </c>
      <c r="U22" s="125">
        <v>7.2</v>
      </c>
      <c r="V22" s="125">
        <f t="shared" si="0"/>
        <v>7.2</v>
      </c>
      <c r="W22" s="126" t="s">
        <v>133</v>
      </c>
      <c r="X22" s="128">
        <v>1107</v>
      </c>
      <c r="Y22" s="280">
        <v>0</v>
      </c>
      <c r="Z22" s="128">
        <v>1188</v>
      </c>
      <c r="AA22" s="128">
        <v>1185</v>
      </c>
      <c r="AB22" s="128">
        <v>1188</v>
      </c>
      <c r="AC22" s="49" t="s">
        <v>90</v>
      </c>
      <c r="AD22" s="49" t="s">
        <v>90</v>
      </c>
      <c r="AE22" s="49" t="s">
        <v>90</v>
      </c>
      <c r="AF22" s="127" t="s">
        <v>90</v>
      </c>
      <c r="AG22" s="127">
        <v>39713740</v>
      </c>
      <c r="AH22" s="50">
        <f t="shared" si="9"/>
        <v>1432</v>
      </c>
      <c r="AI22" s="51">
        <f t="shared" si="8"/>
        <v>223.33125389893948</v>
      </c>
      <c r="AJ22" s="108">
        <v>1</v>
      </c>
      <c r="AK22" s="108">
        <v>0</v>
      </c>
      <c r="AL22" s="108">
        <v>1</v>
      </c>
      <c r="AM22" s="108">
        <v>1</v>
      </c>
      <c r="AN22" s="108">
        <v>1</v>
      </c>
      <c r="AO22" s="108">
        <v>0</v>
      </c>
      <c r="AP22" s="128">
        <v>9010967</v>
      </c>
      <c r="AQ22" s="128">
        <f t="shared" si="1"/>
        <v>0</v>
      </c>
      <c r="AR22" s="52"/>
      <c r="AS22" s="53" t="s">
        <v>101</v>
      </c>
      <c r="AV22" s="56" t="s">
        <v>110</v>
      </c>
      <c r="AY22" s="111"/>
    </row>
    <row r="23" spans="1:51" x14ac:dyDescent="0.25">
      <c r="A23" s="107" t="s">
        <v>128</v>
      </c>
      <c r="B23" s="41">
        <v>2.5</v>
      </c>
      <c r="C23" s="41">
        <v>0.54166666666666696</v>
      </c>
      <c r="D23" s="123">
        <v>6</v>
      </c>
      <c r="E23" s="42">
        <v>8</v>
      </c>
      <c r="F23" s="110">
        <v>81</v>
      </c>
      <c r="G23" s="42">
        <f t="shared" si="3"/>
        <v>57.04225352112676</v>
      </c>
      <c r="H23" s="43" t="s">
        <v>88</v>
      </c>
      <c r="I23" s="43">
        <f t="shared" si="4"/>
        <v>55.633802816901408</v>
      </c>
      <c r="J23" s="44">
        <f t="shared" si="10"/>
        <v>57.04225352112676</v>
      </c>
      <c r="K23" s="43">
        <f>J23+(6/1.42)</f>
        <v>61.267605633802816</v>
      </c>
      <c r="L23" s="45">
        <v>19</v>
      </c>
      <c r="M23" s="46" t="s">
        <v>100</v>
      </c>
      <c r="N23" s="46">
        <v>17.5</v>
      </c>
      <c r="O23" s="124">
        <v>133</v>
      </c>
      <c r="P23" s="124">
        <v>148</v>
      </c>
      <c r="Q23" s="124">
        <v>48681832</v>
      </c>
      <c r="R23" s="47">
        <f t="shared" si="5"/>
        <v>5750</v>
      </c>
      <c r="S23" s="48">
        <f t="shared" si="6"/>
        <v>138</v>
      </c>
      <c r="T23" s="48">
        <f t="shared" si="7"/>
        <v>5.75</v>
      </c>
      <c r="U23" s="125">
        <v>6.6</v>
      </c>
      <c r="V23" s="125">
        <f t="shared" si="0"/>
        <v>6.6</v>
      </c>
      <c r="W23" s="126" t="s">
        <v>133</v>
      </c>
      <c r="X23" s="128">
        <v>1056</v>
      </c>
      <c r="Y23" s="280">
        <v>0</v>
      </c>
      <c r="Z23" s="128">
        <v>1188</v>
      </c>
      <c r="AA23" s="128">
        <v>1185</v>
      </c>
      <c r="AB23" s="128">
        <v>1188</v>
      </c>
      <c r="AC23" s="49" t="s">
        <v>90</v>
      </c>
      <c r="AD23" s="49" t="s">
        <v>90</v>
      </c>
      <c r="AE23" s="49" t="s">
        <v>90</v>
      </c>
      <c r="AF23" s="127" t="s">
        <v>90</v>
      </c>
      <c r="AG23" s="127">
        <v>39715092</v>
      </c>
      <c r="AH23" s="50">
        <f t="shared" si="9"/>
        <v>1352</v>
      </c>
      <c r="AI23" s="51">
        <f t="shared" si="8"/>
        <v>235.13043478260869</v>
      </c>
      <c r="AJ23" s="108">
        <v>1</v>
      </c>
      <c r="AK23" s="108">
        <v>0</v>
      </c>
      <c r="AL23" s="108">
        <v>1</v>
      </c>
      <c r="AM23" s="108">
        <v>1</v>
      </c>
      <c r="AN23" s="108">
        <v>1</v>
      </c>
      <c r="AO23" s="108">
        <v>0</v>
      </c>
      <c r="AP23" s="128">
        <v>9010967</v>
      </c>
      <c r="AQ23" s="128">
        <f t="shared" si="1"/>
        <v>0</v>
      </c>
      <c r="AR23" s="52"/>
      <c r="AS23" s="53" t="s">
        <v>113</v>
      </c>
      <c r="AT23" s="55"/>
      <c r="AV23" s="57" t="s">
        <v>111</v>
      </c>
      <c r="AW23" s="58" t="s">
        <v>112</v>
      </c>
      <c r="AY23" s="111"/>
    </row>
    <row r="24" spans="1:51" x14ac:dyDescent="0.25">
      <c r="B24" s="41">
        <v>2.5416666666666701</v>
      </c>
      <c r="C24" s="41">
        <v>0.58333333333333404</v>
      </c>
      <c r="D24" s="123">
        <v>6</v>
      </c>
      <c r="E24" s="42">
        <f t="shared" si="2"/>
        <v>4.2253521126760569</v>
      </c>
      <c r="F24" s="110">
        <v>81</v>
      </c>
      <c r="G24" s="42">
        <f t="shared" si="3"/>
        <v>57.04225352112676</v>
      </c>
      <c r="H24" s="43" t="s">
        <v>88</v>
      </c>
      <c r="I24" s="43">
        <f t="shared" si="4"/>
        <v>55.633802816901408</v>
      </c>
      <c r="J24" s="44">
        <f t="shared" si="10"/>
        <v>57.04225352112676</v>
      </c>
      <c r="K24" s="43">
        <f t="shared" ref="K24:K34" si="12">J24+(6/1.42)</f>
        <v>61.267605633802816</v>
      </c>
      <c r="L24" s="45">
        <v>18</v>
      </c>
      <c r="M24" s="46" t="s">
        <v>100</v>
      </c>
      <c r="N24" s="46">
        <v>17.3</v>
      </c>
      <c r="O24" s="124">
        <v>131</v>
      </c>
      <c r="P24" s="124">
        <v>138</v>
      </c>
      <c r="Q24" s="124">
        <v>48687713</v>
      </c>
      <c r="R24" s="47">
        <f t="shared" si="5"/>
        <v>5881</v>
      </c>
      <c r="S24" s="48">
        <f t="shared" si="6"/>
        <v>141.14400000000001</v>
      </c>
      <c r="T24" s="48">
        <f t="shared" si="7"/>
        <v>5.8810000000000002</v>
      </c>
      <c r="U24" s="125">
        <v>6.1</v>
      </c>
      <c r="V24" s="125">
        <f t="shared" si="0"/>
        <v>6.1</v>
      </c>
      <c r="W24" s="126" t="s">
        <v>133</v>
      </c>
      <c r="X24" s="128">
        <v>1056</v>
      </c>
      <c r="Y24" s="280">
        <v>0</v>
      </c>
      <c r="Z24" s="128">
        <v>1188</v>
      </c>
      <c r="AA24" s="128">
        <v>1185</v>
      </c>
      <c r="AB24" s="128">
        <v>1188</v>
      </c>
      <c r="AC24" s="49" t="s">
        <v>90</v>
      </c>
      <c r="AD24" s="49" t="s">
        <v>90</v>
      </c>
      <c r="AE24" s="49" t="s">
        <v>90</v>
      </c>
      <c r="AF24" s="127" t="s">
        <v>90</v>
      </c>
      <c r="AG24" s="127">
        <v>39716412</v>
      </c>
      <c r="AH24" s="50">
        <f t="shared" si="9"/>
        <v>1320</v>
      </c>
      <c r="AI24" s="51">
        <f t="shared" si="8"/>
        <v>224.45162387349089</v>
      </c>
      <c r="AJ24" s="108">
        <v>1</v>
      </c>
      <c r="AK24" s="108">
        <v>0</v>
      </c>
      <c r="AL24" s="108">
        <v>1</v>
      </c>
      <c r="AM24" s="108">
        <v>1</v>
      </c>
      <c r="AN24" s="108">
        <v>1</v>
      </c>
      <c r="AO24" s="108">
        <v>0</v>
      </c>
      <c r="AP24" s="128">
        <v>9010967</v>
      </c>
      <c r="AQ24" s="128">
        <f t="shared" si="1"/>
        <v>0</v>
      </c>
      <c r="AR24" s="54">
        <v>1.37</v>
      </c>
      <c r="AS24" s="53" t="s">
        <v>113</v>
      </c>
      <c r="AV24" s="59" t="s">
        <v>29</v>
      </c>
      <c r="AW24" s="59">
        <v>14.7</v>
      </c>
      <c r="AY24" s="111"/>
    </row>
    <row r="25" spans="1:51" x14ac:dyDescent="0.25">
      <c r="B25" s="41">
        <v>2.5833333333333299</v>
      </c>
      <c r="C25" s="41">
        <v>0.625</v>
      </c>
      <c r="D25" s="123">
        <v>5</v>
      </c>
      <c r="E25" s="42">
        <f t="shared" si="2"/>
        <v>3.5211267605633805</v>
      </c>
      <c r="F25" s="110">
        <v>81</v>
      </c>
      <c r="G25" s="42">
        <f t="shared" si="3"/>
        <v>57.04225352112676</v>
      </c>
      <c r="H25" s="43" t="s">
        <v>88</v>
      </c>
      <c r="I25" s="43">
        <f t="shared" si="4"/>
        <v>55.633802816901408</v>
      </c>
      <c r="J25" s="44">
        <f t="shared" si="10"/>
        <v>57.04225352112676</v>
      </c>
      <c r="K25" s="43">
        <f t="shared" si="12"/>
        <v>61.267605633802816</v>
      </c>
      <c r="L25" s="45">
        <v>18</v>
      </c>
      <c r="M25" s="46" t="s">
        <v>100</v>
      </c>
      <c r="N25" s="46">
        <v>16.899999999999999</v>
      </c>
      <c r="O25" s="124">
        <v>132</v>
      </c>
      <c r="P25" s="124">
        <v>144</v>
      </c>
      <c r="Q25" s="124">
        <v>48693589</v>
      </c>
      <c r="R25" s="47">
        <f t="shared" si="5"/>
        <v>5876</v>
      </c>
      <c r="S25" s="48">
        <f t="shared" si="6"/>
        <v>141.024</v>
      </c>
      <c r="T25" s="48">
        <f t="shared" si="7"/>
        <v>5.8760000000000003</v>
      </c>
      <c r="U25" s="125">
        <v>5.7</v>
      </c>
      <c r="V25" s="125">
        <f t="shared" si="0"/>
        <v>5.7</v>
      </c>
      <c r="W25" s="126" t="s">
        <v>133</v>
      </c>
      <c r="X25" s="128">
        <v>1036</v>
      </c>
      <c r="Y25" s="280">
        <v>0</v>
      </c>
      <c r="Z25" s="128">
        <v>1188</v>
      </c>
      <c r="AA25" s="128">
        <v>1185</v>
      </c>
      <c r="AB25" s="128">
        <v>1188</v>
      </c>
      <c r="AC25" s="49" t="s">
        <v>90</v>
      </c>
      <c r="AD25" s="49" t="s">
        <v>90</v>
      </c>
      <c r="AE25" s="49" t="s">
        <v>90</v>
      </c>
      <c r="AF25" s="127" t="s">
        <v>90</v>
      </c>
      <c r="AG25" s="127">
        <v>39717760</v>
      </c>
      <c r="AH25" s="50">
        <f t="shared" si="9"/>
        <v>1348</v>
      </c>
      <c r="AI25" s="51">
        <f t="shared" si="8"/>
        <v>229.40776038121169</v>
      </c>
      <c r="AJ25" s="108">
        <v>1</v>
      </c>
      <c r="AK25" s="108">
        <v>0</v>
      </c>
      <c r="AL25" s="108">
        <v>1</v>
      </c>
      <c r="AM25" s="108">
        <v>1</v>
      </c>
      <c r="AN25" s="108">
        <v>1</v>
      </c>
      <c r="AO25" s="108">
        <v>0</v>
      </c>
      <c r="AP25" s="128">
        <v>9010967</v>
      </c>
      <c r="AQ25" s="128">
        <f t="shared" si="1"/>
        <v>0</v>
      </c>
      <c r="AR25" s="52"/>
      <c r="AS25" s="53" t="s">
        <v>113</v>
      </c>
      <c r="AV25" s="59" t="s">
        <v>74</v>
      </c>
      <c r="AW25" s="59">
        <v>10.36</v>
      </c>
      <c r="AY25" s="111"/>
    </row>
    <row r="26" spans="1:51" x14ac:dyDescent="0.25">
      <c r="B26" s="41">
        <v>2.625</v>
      </c>
      <c r="C26" s="41">
        <v>0.66666666666666696</v>
      </c>
      <c r="D26" s="123">
        <v>5</v>
      </c>
      <c r="E26" s="42">
        <f t="shared" si="2"/>
        <v>3.5211267605633805</v>
      </c>
      <c r="F26" s="110">
        <v>81</v>
      </c>
      <c r="G26" s="42">
        <f t="shared" si="3"/>
        <v>57.04225352112676</v>
      </c>
      <c r="H26" s="43" t="s">
        <v>88</v>
      </c>
      <c r="I26" s="43">
        <f t="shared" si="4"/>
        <v>53.521126760563384</v>
      </c>
      <c r="J26" s="44">
        <f>(F26-3)/1.42</f>
        <v>54.929577464788736</v>
      </c>
      <c r="K26" s="43">
        <f t="shared" si="12"/>
        <v>59.154929577464792</v>
      </c>
      <c r="L26" s="45">
        <v>18</v>
      </c>
      <c r="M26" s="46" t="s">
        <v>100</v>
      </c>
      <c r="N26" s="46">
        <v>16.7</v>
      </c>
      <c r="O26" s="124">
        <v>128</v>
      </c>
      <c r="P26" s="124">
        <v>138</v>
      </c>
      <c r="Q26" s="124">
        <v>48699300</v>
      </c>
      <c r="R26" s="47">
        <f t="shared" si="5"/>
        <v>5711</v>
      </c>
      <c r="S26" s="48">
        <f t="shared" si="6"/>
        <v>137.06399999999999</v>
      </c>
      <c r="T26" s="48">
        <f t="shared" si="7"/>
        <v>5.7110000000000003</v>
      </c>
      <c r="U26" s="125">
        <v>5.3</v>
      </c>
      <c r="V26" s="125">
        <f t="shared" si="0"/>
        <v>5.3</v>
      </c>
      <c r="W26" s="126" t="s">
        <v>133</v>
      </c>
      <c r="X26" s="128">
        <v>1035</v>
      </c>
      <c r="Y26" s="280">
        <v>0</v>
      </c>
      <c r="Z26" s="128">
        <v>1188</v>
      </c>
      <c r="AA26" s="128">
        <v>1185</v>
      </c>
      <c r="AB26" s="128">
        <v>1188</v>
      </c>
      <c r="AC26" s="49" t="s">
        <v>90</v>
      </c>
      <c r="AD26" s="49" t="s">
        <v>90</v>
      </c>
      <c r="AE26" s="49" t="s">
        <v>90</v>
      </c>
      <c r="AF26" s="127" t="s">
        <v>90</v>
      </c>
      <c r="AG26" s="127">
        <v>39719092</v>
      </c>
      <c r="AH26" s="50">
        <f t="shared" si="9"/>
        <v>1332</v>
      </c>
      <c r="AI26" s="51">
        <f t="shared" si="8"/>
        <v>233.23410961302747</v>
      </c>
      <c r="AJ26" s="108">
        <v>1</v>
      </c>
      <c r="AK26" s="108">
        <v>0</v>
      </c>
      <c r="AL26" s="108">
        <v>1</v>
      </c>
      <c r="AM26" s="108">
        <v>1</v>
      </c>
      <c r="AN26" s="108">
        <v>1</v>
      </c>
      <c r="AO26" s="108">
        <v>0</v>
      </c>
      <c r="AP26" s="128">
        <v>9010967</v>
      </c>
      <c r="AQ26" s="128">
        <f t="shared" si="1"/>
        <v>0</v>
      </c>
      <c r="AR26" s="52"/>
      <c r="AS26" s="53" t="s">
        <v>113</v>
      </c>
      <c r="AV26" s="59" t="s">
        <v>114</v>
      </c>
      <c r="AW26" s="59">
        <v>1.01325</v>
      </c>
      <c r="AY26" s="111"/>
    </row>
    <row r="27" spans="1:51" x14ac:dyDescent="0.25">
      <c r="B27" s="41">
        <v>2.6666666666666701</v>
      </c>
      <c r="C27" s="41">
        <v>0.70833333333333404</v>
      </c>
      <c r="D27" s="123">
        <v>4</v>
      </c>
      <c r="E27" s="42">
        <f t="shared" si="2"/>
        <v>2.8169014084507045</v>
      </c>
      <c r="F27" s="110">
        <v>81</v>
      </c>
      <c r="G27" s="42">
        <f t="shared" si="3"/>
        <v>57.04225352112676</v>
      </c>
      <c r="H27" s="43" t="s">
        <v>88</v>
      </c>
      <c r="I27" s="43">
        <f t="shared" si="4"/>
        <v>53.521126760563384</v>
      </c>
      <c r="J27" s="44">
        <f t="shared" ref="J27:J32" si="13">(F27-3)/1.42</f>
        <v>54.929577464788736</v>
      </c>
      <c r="K27" s="43">
        <f t="shared" si="12"/>
        <v>59.154929577464792</v>
      </c>
      <c r="L27" s="45">
        <v>18</v>
      </c>
      <c r="M27" s="46" t="s">
        <v>100</v>
      </c>
      <c r="N27" s="46">
        <v>16.7</v>
      </c>
      <c r="O27" s="124">
        <v>131</v>
      </c>
      <c r="P27" s="124">
        <v>135</v>
      </c>
      <c r="Q27" s="124">
        <v>48705015</v>
      </c>
      <c r="R27" s="47">
        <f t="shared" si="5"/>
        <v>5715</v>
      </c>
      <c r="S27" s="48">
        <f t="shared" si="6"/>
        <v>137.16</v>
      </c>
      <c r="T27" s="48">
        <f t="shared" si="7"/>
        <v>5.7149999999999999</v>
      </c>
      <c r="U27" s="125">
        <v>4.9000000000000004</v>
      </c>
      <c r="V27" s="125">
        <f t="shared" si="0"/>
        <v>4.9000000000000004</v>
      </c>
      <c r="W27" s="126" t="s">
        <v>133</v>
      </c>
      <c r="X27" s="128">
        <v>1035</v>
      </c>
      <c r="Y27" s="280">
        <v>0</v>
      </c>
      <c r="Z27" s="128">
        <v>1188</v>
      </c>
      <c r="AA27" s="128">
        <v>1185</v>
      </c>
      <c r="AB27" s="128">
        <v>1188</v>
      </c>
      <c r="AC27" s="49" t="s">
        <v>90</v>
      </c>
      <c r="AD27" s="49" t="s">
        <v>90</v>
      </c>
      <c r="AE27" s="49" t="s">
        <v>90</v>
      </c>
      <c r="AF27" s="127" t="s">
        <v>90</v>
      </c>
      <c r="AG27" s="127">
        <v>39720420</v>
      </c>
      <c r="AH27" s="50">
        <f t="shared" si="9"/>
        <v>1328</v>
      </c>
      <c r="AI27" s="51">
        <f t="shared" si="8"/>
        <v>232.37095363079615</v>
      </c>
      <c r="AJ27" s="108">
        <v>1</v>
      </c>
      <c r="AK27" s="108">
        <v>0</v>
      </c>
      <c r="AL27" s="108">
        <v>1</v>
      </c>
      <c r="AM27" s="108">
        <v>1</v>
      </c>
      <c r="AN27" s="108">
        <v>1</v>
      </c>
      <c r="AO27" s="108">
        <v>0</v>
      </c>
      <c r="AP27" s="128">
        <v>9010967</v>
      </c>
      <c r="AQ27" s="128">
        <f t="shared" si="1"/>
        <v>0</v>
      </c>
      <c r="AR27" s="52"/>
      <c r="AS27" s="53" t="s">
        <v>113</v>
      </c>
      <c r="AV27" s="59" t="s">
        <v>115</v>
      </c>
      <c r="AW27" s="59">
        <v>1</v>
      </c>
      <c r="AY27" s="111"/>
    </row>
    <row r="28" spans="1:51" x14ac:dyDescent="0.25">
      <c r="B28" s="41">
        <v>2.7083333333333299</v>
      </c>
      <c r="C28" s="41">
        <v>0.750000000000002</v>
      </c>
      <c r="D28" s="123">
        <v>4</v>
      </c>
      <c r="E28" s="42">
        <f t="shared" si="2"/>
        <v>2.8169014084507045</v>
      </c>
      <c r="F28" s="110">
        <v>78</v>
      </c>
      <c r="G28" s="42">
        <f t="shared" si="3"/>
        <v>54.929577464788736</v>
      </c>
      <c r="H28" s="43" t="s">
        <v>88</v>
      </c>
      <c r="I28" s="43">
        <f t="shared" si="4"/>
        <v>51.408450704225352</v>
      </c>
      <c r="J28" s="44">
        <f t="shared" si="13"/>
        <v>52.816901408450704</v>
      </c>
      <c r="K28" s="43">
        <f t="shared" si="12"/>
        <v>57.04225352112676</v>
      </c>
      <c r="L28" s="45">
        <v>18</v>
      </c>
      <c r="M28" s="46" t="s">
        <v>100</v>
      </c>
      <c r="N28" s="46">
        <v>16.7</v>
      </c>
      <c r="O28" s="124">
        <v>133</v>
      </c>
      <c r="P28" s="124">
        <v>135</v>
      </c>
      <c r="Q28" s="124">
        <v>48710749</v>
      </c>
      <c r="R28" s="47">
        <f t="shared" si="5"/>
        <v>5734</v>
      </c>
      <c r="S28" s="48">
        <f t="shared" si="6"/>
        <v>137.61600000000001</v>
      </c>
      <c r="T28" s="48">
        <f t="shared" si="7"/>
        <v>5.734</v>
      </c>
      <c r="U28" s="125">
        <v>4.5</v>
      </c>
      <c r="V28" s="125">
        <f t="shared" si="0"/>
        <v>4.5</v>
      </c>
      <c r="W28" s="126" t="s">
        <v>133</v>
      </c>
      <c r="X28" s="128">
        <v>1026</v>
      </c>
      <c r="Y28" s="280">
        <v>0</v>
      </c>
      <c r="Z28" s="128">
        <v>1188</v>
      </c>
      <c r="AA28" s="128">
        <v>1185</v>
      </c>
      <c r="AB28" s="128">
        <v>1188</v>
      </c>
      <c r="AC28" s="49" t="s">
        <v>90</v>
      </c>
      <c r="AD28" s="49" t="s">
        <v>90</v>
      </c>
      <c r="AE28" s="49" t="s">
        <v>90</v>
      </c>
      <c r="AF28" s="127" t="s">
        <v>90</v>
      </c>
      <c r="AG28" s="127">
        <v>39721744</v>
      </c>
      <c r="AH28" s="50">
        <f t="shared" si="9"/>
        <v>1324</v>
      </c>
      <c r="AI28" s="51">
        <f t="shared" si="8"/>
        <v>230.90338332752006</v>
      </c>
      <c r="AJ28" s="108">
        <v>1</v>
      </c>
      <c r="AK28" s="108">
        <v>0</v>
      </c>
      <c r="AL28" s="108">
        <v>1</v>
      </c>
      <c r="AM28" s="108">
        <v>1</v>
      </c>
      <c r="AN28" s="108">
        <v>1</v>
      </c>
      <c r="AO28" s="108">
        <v>0</v>
      </c>
      <c r="AP28" s="128">
        <v>9010967</v>
      </c>
      <c r="AQ28" s="128">
        <f t="shared" si="1"/>
        <v>0</v>
      </c>
      <c r="AR28" s="54">
        <v>1.1100000000000001</v>
      </c>
      <c r="AS28" s="53" t="s">
        <v>113</v>
      </c>
      <c r="AV28" s="59" t="s">
        <v>116</v>
      </c>
      <c r="AW28" s="59">
        <v>101.325</v>
      </c>
      <c r="AY28" s="111"/>
    </row>
    <row r="29" spans="1:51" x14ac:dyDescent="0.25">
      <c r="B29" s="41">
        <v>2.75</v>
      </c>
      <c r="C29" s="41">
        <v>0.79166666666666896</v>
      </c>
      <c r="D29" s="123">
        <v>6</v>
      </c>
      <c r="E29" s="42">
        <f t="shared" si="2"/>
        <v>4.2253521126760569</v>
      </c>
      <c r="F29" s="110">
        <v>78</v>
      </c>
      <c r="G29" s="42">
        <f t="shared" si="3"/>
        <v>54.929577464788736</v>
      </c>
      <c r="H29" s="43" t="s">
        <v>88</v>
      </c>
      <c r="I29" s="43">
        <f t="shared" si="4"/>
        <v>51.408450704225352</v>
      </c>
      <c r="J29" s="44">
        <f t="shared" si="13"/>
        <v>52.816901408450704</v>
      </c>
      <c r="K29" s="43">
        <f t="shared" si="12"/>
        <v>57.04225352112676</v>
      </c>
      <c r="L29" s="45">
        <v>18</v>
      </c>
      <c r="M29" s="46" t="s">
        <v>100</v>
      </c>
      <c r="N29" s="46">
        <v>16.600000000000001</v>
      </c>
      <c r="O29" s="124">
        <v>130</v>
      </c>
      <c r="P29" s="124">
        <v>134</v>
      </c>
      <c r="Q29" s="124">
        <v>48716420</v>
      </c>
      <c r="R29" s="47">
        <f t="shared" si="5"/>
        <v>5671</v>
      </c>
      <c r="S29" s="48">
        <f t="shared" si="6"/>
        <v>136.10400000000001</v>
      </c>
      <c r="T29" s="48">
        <f t="shared" si="7"/>
        <v>5.6710000000000003</v>
      </c>
      <c r="U29" s="125">
        <v>4.0999999999999996</v>
      </c>
      <c r="V29" s="125">
        <f t="shared" si="0"/>
        <v>4.0999999999999996</v>
      </c>
      <c r="W29" s="126" t="s">
        <v>133</v>
      </c>
      <c r="X29" s="128">
        <v>1025</v>
      </c>
      <c r="Y29" s="280">
        <v>0</v>
      </c>
      <c r="Z29" s="128">
        <v>1156</v>
      </c>
      <c r="AA29" s="128">
        <v>1185</v>
      </c>
      <c r="AB29" s="128">
        <v>1157</v>
      </c>
      <c r="AC29" s="49" t="s">
        <v>90</v>
      </c>
      <c r="AD29" s="49" t="s">
        <v>90</v>
      </c>
      <c r="AE29" s="49" t="s">
        <v>90</v>
      </c>
      <c r="AF29" s="127" t="s">
        <v>90</v>
      </c>
      <c r="AG29" s="127">
        <v>39723036</v>
      </c>
      <c r="AH29" s="50">
        <f t="shared" si="9"/>
        <v>1292</v>
      </c>
      <c r="AI29" s="51">
        <f t="shared" si="8"/>
        <v>227.82578028566388</v>
      </c>
      <c r="AJ29" s="108">
        <v>1</v>
      </c>
      <c r="AK29" s="108">
        <v>0</v>
      </c>
      <c r="AL29" s="108">
        <v>1</v>
      </c>
      <c r="AM29" s="108">
        <v>1</v>
      </c>
      <c r="AN29" s="108">
        <v>1</v>
      </c>
      <c r="AO29" s="108">
        <v>0</v>
      </c>
      <c r="AP29" s="128">
        <v>9010967</v>
      </c>
      <c r="AQ29" s="128">
        <f t="shared" si="1"/>
        <v>0</v>
      </c>
      <c r="AR29" s="52"/>
      <c r="AS29" s="53" t="s">
        <v>113</v>
      </c>
      <c r="AY29" s="111"/>
    </row>
    <row r="30" spans="1:51" x14ac:dyDescent="0.25">
      <c r="B30" s="41">
        <v>2.7916666666666701</v>
      </c>
      <c r="C30" s="41">
        <v>0.83333333333333703</v>
      </c>
      <c r="D30" s="123">
        <v>10</v>
      </c>
      <c r="E30" s="42">
        <f t="shared" si="2"/>
        <v>7.042253521126761</v>
      </c>
      <c r="F30" s="110">
        <v>76</v>
      </c>
      <c r="G30" s="42">
        <f t="shared" si="3"/>
        <v>53.521126760563384</v>
      </c>
      <c r="H30" s="43" t="s">
        <v>88</v>
      </c>
      <c r="I30" s="43">
        <f t="shared" si="4"/>
        <v>50</v>
      </c>
      <c r="J30" s="44">
        <f t="shared" si="13"/>
        <v>51.408450704225352</v>
      </c>
      <c r="K30" s="43">
        <f t="shared" si="12"/>
        <v>55.633802816901408</v>
      </c>
      <c r="L30" s="45">
        <v>18</v>
      </c>
      <c r="M30" s="46" t="s">
        <v>100</v>
      </c>
      <c r="N30" s="46">
        <v>16.600000000000001</v>
      </c>
      <c r="O30" s="124">
        <v>113</v>
      </c>
      <c r="P30" s="124">
        <v>126</v>
      </c>
      <c r="Q30" s="124">
        <v>48721755</v>
      </c>
      <c r="R30" s="47">
        <f t="shared" si="5"/>
        <v>5335</v>
      </c>
      <c r="S30" s="48">
        <f t="shared" si="6"/>
        <v>128.04</v>
      </c>
      <c r="T30" s="48">
        <f t="shared" si="7"/>
        <v>5.335</v>
      </c>
      <c r="U30" s="125">
        <v>3.3</v>
      </c>
      <c r="V30" s="125">
        <f t="shared" si="0"/>
        <v>3.3</v>
      </c>
      <c r="W30" s="126" t="s">
        <v>146</v>
      </c>
      <c r="X30" s="128">
        <v>1096</v>
      </c>
      <c r="Y30" s="280">
        <v>0</v>
      </c>
      <c r="Z30" s="128">
        <v>1188</v>
      </c>
      <c r="AA30" s="128">
        <v>0</v>
      </c>
      <c r="AB30" s="128">
        <v>1188</v>
      </c>
      <c r="AC30" s="49" t="s">
        <v>90</v>
      </c>
      <c r="AD30" s="49" t="s">
        <v>90</v>
      </c>
      <c r="AE30" s="49" t="s">
        <v>90</v>
      </c>
      <c r="AF30" s="127" t="s">
        <v>90</v>
      </c>
      <c r="AG30" s="127">
        <v>39724124</v>
      </c>
      <c r="AH30" s="50">
        <f t="shared" si="9"/>
        <v>1088</v>
      </c>
      <c r="AI30" s="51">
        <f t="shared" si="8"/>
        <v>203.93626991565137</v>
      </c>
      <c r="AJ30" s="108">
        <v>1</v>
      </c>
      <c r="AK30" s="108">
        <v>0</v>
      </c>
      <c r="AL30" s="108">
        <v>1</v>
      </c>
      <c r="AM30" s="108">
        <v>0</v>
      </c>
      <c r="AN30" s="108">
        <v>1</v>
      </c>
      <c r="AO30" s="108">
        <v>0</v>
      </c>
      <c r="AP30" s="128">
        <v>9010967</v>
      </c>
      <c r="AQ30" s="128">
        <f t="shared" si="1"/>
        <v>0</v>
      </c>
      <c r="AR30" s="52"/>
      <c r="AS30" s="53" t="s">
        <v>113</v>
      </c>
      <c r="AV30" s="356" t="s">
        <v>117</v>
      </c>
      <c r="AW30" s="356"/>
      <c r="AY30" s="111"/>
    </row>
    <row r="31" spans="1:51" x14ac:dyDescent="0.25">
      <c r="B31" s="41">
        <v>2.8333333333333299</v>
      </c>
      <c r="C31" s="41">
        <v>0.875000000000004</v>
      </c>
      <c r="D31" s="123">
        <v>9</v>
      </c>
      <c r="E31" s="42">
        <f t="shared" si="2"/>
        <v>6.3380281690140849</v>
      </c>
      <c r="F31" s="110">
        <v>76</v>
      </c>
      <c r="G31" s="42">
        <f t="shared" si="3"/>
        <v>53.521126760563384</v>
      </c>
      <c r="H31" s="43" t="s">
        <v>88</v>
      </c>
      <c r="I31" s="43">
        <f t="shared" si="4"/>
        <v>50</v>
      </c>
      <c r="J31" s="44">
        <f t="shared" si="13"/>
        <v>51.408450704225352</v>
      </c>
      <c r="K31" s="43">
        <f t="shared" si="12"/>
        <v>55.633802816901408</v>
      </c>
      <c r="L31" s="45">
        <v>18</v>
      </c>
      <c r="M31" s="46" t="s">
        <v>100</v>
      </c>
      <c r="N31" s="46">
        <v>16.100000000000001</v>
      </c>
      <c r="O31" s="124">
        <v>115</v>
      </c>
      <c r="P31" s="124">
        <v>127</v>
      </c>
      <c r="Q31" s="124">
        <v>48727017</v>
      </c>
      <c r="R31" s="47">
        <f t="shared" si="5"/>
        <v>5262</v>
      </c>
      <c r="S31" s="48">
        <f t="shared" si="6"/>
        <v>126.288</v>
      </c>
      <c r="T31" s="48">
        <f t="shared" si="7"/>
        <v>5.2619999999999996</v>
      </c>
      <c r="U31" s="125">
        <v>2.7</v>
      </c>
      <c r="V31" s="125">
        <f t="shared" si="0"/>
        <v>2.7</v>
      </c>
      <c r="W31" s="126" t="s">
        <v>146</v>
      </c>
      <c r="X31" s="128">
        <v>1056</v>
      </c>
      <c r="Y31" s="280">
        <v>0</v>
      </c>
      <c r="Z31" s="128">
        <v>1188</v>
      </c>
      <c r="AA31" s="128">
        <v>0</v>
      </c>
      <c r="AB31" s="128">
        <v>1188</v>
      </c>
      <c r="AC31" s="49" t="s">
        <v>90</v>
      </c>
      <c r="AD31" s="49" t="s">
        <v>90</v>
      </c>
      <c r="AE31" s="49" t="s">
        <v>90</v>
      </c>
      <c r="AF31" s="127" t="s">
        <v>90</v>
      </c>
      <c r="AG31" s="127">
        <v>39725180</v>
      </c>
      <c r="AH31" s="50">
        <f t="shared" si="9"/>
        <v>1056</v>
      </c>
      <c r="AI31" s="51">
        <f t="shared" si="8"/>
        <v>200.68415051311291</v>
      </c>
      <c r="AJ31" s="108">
        <v>1</v>
      </c>
      <c r="AK31" s="108">
        <v>0</v>
      </c>
      <c r="AL31" s="108">
        <v>1</v>
      </c>
      <c r="AM31" s="108">
        <v>0</v>
      </c>
      <c r="AN31" s="108">
        <v>1</v>
      </c>
      <c r="AO31" s="108">
        <v>0</v>
      </c>
      <c r="AP31" s="128">
        <v>9010967</v>
      </c>
      <c r="AQ31" s="128">
        <f t="shared" si="1"/>
        <v>0</v>
      </c>
      <c r="AR31" s="52"/>
      <c r="AS31" s="53" t="s">
        <v>113</v>
      </c>
      <c r="AV31" s="60" t="s">
        <v>29</v>
      </c>
      <c r="AW31" s="60" t="s">
        <v>74</v>
      </c>
      <c r="AY31" s="111"/>
    </row>
    <row r="32" spans="1:51" x14ac:dyDescent="0.25">
      <c r="B32" s="41">
        <v>2.875</v>
      </c>
      <c r="C32" s="41">
        <v>0.91666666666667096</v>
      </c>
      <c r="D32" s="123">
        <v>10</v>
      </c>
      <c r="E32" s="42">
        <f t="shared" si="2"/>
        <v>7.042253521126761</v>
      </c>
      <c r="F32" s="110">
        <v>76</v>
      </c>
      <c r="G32" s="42">
        <f t="shared" si="3"/>
        <v>53.521126760563384</v>
      </c>
      <c r="H32" s="43" t="s">
        <v>88</v>
      </c>
      <c r="I32" s="43">
        <f t="shared" si="4"/>
        <v>50</v>
      </c>
      <c r="J32" s="44">
        <f t="shared" si="13"/>
        <v>51.408450704225352</v>
      </c>
      <c r="K32" s="43">
        <f t="shared" si="12"/>
        <v>55.633802816901408</v>
      </c>
      <c r="L32" s="45">
        <v>14</v>
      </c>
      <c r="M32" s="46" t="s">
        <v>118</v>
      </c>
      <c r="N32" s="46">
        <v>12.6</v>
      </c>
      <c r="O32" s="124">
        <v>114</v>
      </c>
      <c r="P32" s="124">
        <v>121</v>
      </c>
      <c r="Q32" s="124">
        <v>48732169</v>
      </c>
      <c r="R32" s="47">
        <f t="shared" si="5"/>
        <v>5152</v>
      </c>
      <c r="S32" s="48">
        <f t="shared" si="6"/>
        <v>123.648</v>
      </c>
      <c r="T32" s="48">
        <f t="shared" si="7"/>
        <v>5.1520000000000001</v>
      </c>
      <c r="U32" s="125">
        <v>2.2999999999999998</v>
      </c>
      <c r="V32" s="125">
        <f t="shared" si="0"/>
        <v>2.2999999999999998</v>
      </c>
      <c r="W32" s="126" t="s">
        <v>146</v>
      </c>
      <c r="X32" s="128">
        <v>1056</v>
      </c>
      <c r="Y32" s="280">
        <v>0</v>
      </c>
      <c r="Z32" s="128">
        <v>1188</v>
      </c>
      <c r="AA32" s="128">
        <v>0</v>
      </c>
      <c r="AB32" s="128">
        <v>1188</v>
      </c>
      <c r="AC32" s="49" t="s">
        <v>90</v>
      </c>
      <c r="AD32" s="49" t="s">
        <v>90</v>
      </c>
      <c r="AE32" s="49" t="s">
        <v>90</v>
      </c>
      <c r="AF32" s="127" t="s">
        <v>90</v>
      </c>
      <c r="AG32" s="127">
        <v>39726256</v>
      </c>
      <c r="AH32" s="50">
        <f t="shared" si="9"/>
        <v>1076</v>
      </c>
      <c r="AI32" s="51">
        <f t="shared" si="8"/>
        <v>208.85093167701862</v>
      </c>
      <c r="AJ32" s="108">
        <v>1</v>
      </c>
      <c r="AK32" s="108">
        <v>0</v>
      </c>
      <c r="AL32" s="108">
        <v>1</v>
      </c>
      <c r="AM32" s="108">
        <v>0</v>
      </c>
      <c r="AN32" s="108">
        <v>1</v>
      </c>
      <c r="AO32" s="108">
        <v>0</v>
      </c>
      <c r="AP32" s="128">
        <v>9010967</v>
      </c>
      <c r="AQ32" s="128">
        <f t="shared" si="1"/>
        <v>0</v>
      </c>
      <c r="AR32" s="54">
        <v>1.05</v>
      </c>
      <c r="AS32" s="53" t="s">
        <v>113</v>
      </c>
      <c r="AV32" s="61">
        <v>1</v>
      </c>
      <c r="AW32" s="61">
        <f>IFERROR(AV32*VLOOKUP(AV31,AV24:AW28,2,FALSE)/VLOOKUP(AW31,AV24:AW28,2,FALSE),"Enter Unit and Value")</f>
        <v>1.4189189189189189</v>
      </c>
      <c r="AY32" s="111"/>
    </row>
    <row r="33" spans="2:51" x14ac:dyDescent="0.25">
      <c r="B33" s="41">
        <v>2.9166666666666701</v>
      </c>
      <c r="C33" s="41">
        <v>0.95833333333333803</v>
      </c>
      <c r="D33" s="123">
        <v>8</v>
      </c>
      <c r="E33" s="42">
        <f t="shared" si="2"/>
        <v>5.6338028169014089</v>
      </c>
      <c r="F33" s="110">
        <v>66</v>
      </c>
      <c r="G33" s="42">
        <f t="shared" si="3"/>
        <v>46.478873239436624</v>
      </c>
      <c r="H33" s="43" t="s">
        <v>88</v>
      </c>
      <c r="I33" s="43">
        <f>J33-(2/1.42)</f>
        <v>41.549295774647888</v>
      </c>
      <c r="J33" s="44">
        <f t="shared" ref="J33:J34" si="14">(F33-5)/1.42</f>
        <v>42.95774647887324</v>
      </c>
      <c r="K33" s="43">
        <f t="shared" si="12"/>
        <v>47.183098591549296</v>
      </c>
      <c r="L33" s="45">
        <v>14</v>
      </c>
      <c r="M33" s="46" t="s">
        <v>118</v>
      </c>
      <c r="N33" s="46">
        <v>11.9</v>
      </c>
      <c r="O33" s="124">
        <v>136</v>
      </c>
      <c r="P33" s="124">
        <v>97</v>
      </c>
      <c r="Q33" s="124">
        <v>48736224</v>
      </c>
      <c r="R33" s="47">
        <f t="shared" si="5"/>
        <v>4055</v>
      </c>
      <c r="S33" s="48">
        <f t="shared" si="6"/>
        <v>97.32</v>
      </c>
      <c r="T33" s="48">
        <f t="shared" si="7"/>
        <v>4.0549999999999997</v>
      </c>
      <c r="U33" s="125">
        <v>3.5</v>
      </c>
      <c r="V33" s="125">
        <f t="shared" si="0"/>
        <v>3.5</v>
      </c>
      <c r="W33" s="126" t="s">
        <v>125</v>
      </c>
      <c r="X33" s="128">
        <v>0</v>
      </c>
      <c r="Y33" s="280">
        <v>0</v>
      </c>
      <c r="Z33" s="128">
        <v>1097</v>
      </c>
      <c r="AA33" s="128">
        <v>0</v>
      </c>
      <c r="AB33" s="128">
        <v>1097</v>
      </c>
      <c r="AC33" s="49" t="s">
        <v>90</v>
      </c>
      <c r="AD33" s="49" t="s">
        <v>90</v>
      </c>
      <c r="AE33" s="49" t="s">
        <v>90</v>
      </c>
      <c r="AF33" s="127" t="s">
        <v>90</v>
      </c>
      <c r="AG33" s="127">
        <v>39727000</v>
      </c>
      <c r="AH33" s="50">
        <f t="shared" si="9"/>
        <v>744</v>
      </c>
      <c r="AI33" s="51">
        <f t="shared" si="8"/>
        <v>183.47718865598029</v>
      </c>
      <c r="AJ33" s="108">
        <v>0</v>
      </c>
      <c r="AK33" s="108">
        <v>0</v>
      </c>
      <c r="AL33" s="108">
        <v>1</v>
      </c>
      <c r="AM33" s="108">
        <v>0</v>
      </c>
      <c r="AN33" s="108">
        <v>1</v>
      </c>
      <c r="AO33" s="108">
        <v>0.45</v>
      </c>
      <c r="AP33" s="128">
        <v>9012290</v>
      </c>
      <c r="AQ33" s="128">
        <f t="shared" si="1"/>
        <v>1323</v>
      </c>
      <c r="AR33" s="52"/>
      <c r="AS33" s="53" t="s">
        <v>113</v>
      </c>
      <c r="AY33" s="111"/>
    </row>
    <row r="34" spans="2:51" x14ac:dyDescent="0.25">
      <c r="B34" s="41">
        <v>2.9583333333333299</v>
      </c>
      <c r="C34" s="41">
        <v>1</v>
      </c>
      <c r="D34" s="123">
        <v>9</v>
      </c>
      <c r="E34" s="42">
        <f t="shared" si="2"/>
        <v>6.3380281690140849</v>
      </c>
      <c r="F34" s="110">
        <v>66</v>
      </c>
      <c r="G34" s="42">
        <f t="shared" si="3"/>
        <v>46.478873239436624</v>
      </c>
      <c r="H34" s="43" t="s">
        <v>88</v>
      </c>
      <c r="I34" s="43">
        <f t="shared" si="4"/>
        <v>41.549295774647888</v>
      </c>
      <c r="J34" s="44">
        <f t="shared" si="14"/>
        <v>42.95774647887324</v>
      </c>
      <c r="K34" s="43">
        <f t="shared" si="12"/>
        <v>47.183098591549296</v>
      </c>
      <c r="L34" s="45">
        <v>14</v>
      </c>
      <c r="M34" s="46" t="s">
        <v>118</v>
      </c>
      <c r="N34" s="62">
        <v>11.5</v>
      </c>
      <c r="O34" s="124">
        <v>130</v>
      </c>
      <c r="P34" s="124">
        <v>101</v>
      </c>
      <c r="Q34" s="124">
        <v>48740173</v>
      </c>
      <c r="R34" s="47">
        <f t="shared" si="5"/>
        <v>3949</v>
      </c>
      <c r="S34" s="48">
        <f t="shared" si="6"/>
        <v>94.775999999999996</v>
      </c>
      <c r="T34" s="48">
        <f t="shared" si="7"/>
        <v>3.9489999999999998</v>
      </c>
      <c r="U34" s="125">
        <v>5.0999999999999996</v>
      </c>
      <c r="V34" s="125">
        <f t="shared" si="0"/>
        <v>5.0999999999999996</v>
      </c>
      <c r="W34" s="126" t="s">
        <v>125</v>
      </c>
      <c r="X34" s="128">
        <v>0</v>
      </c>
      <c r="Y34" s="280">
        <v>0</v>
      </c>
      <c r="Z34" s="128">
        <v>1097</v>
      </c>
      <c r="AA34" s="128">
        <v>0</v>
      </c>
      <c r="AB34" s="128">
        <v>1097</v>
      </c>
      <c r="AC34" s="49" t="s">
        <v>90</v>
      </c>
      <c r="AD34" s="49" t="s">
        <v>90</v>
      </c>
      <c r="AE34" s="49" t="s">
        <v>90</v>
      </c>
      <c r="AF34" s="127" t="s">
        <v>90</v>
      </c>
      <c r="AG34" s="127">
        <v>39727710</v>
      </c>
      <c r="AH34" s="50">
        <f t="shared" si="9"/>
        <v>710</v>
      </c>
      <c r="AI34" s="51">
        <f t="shared" si="8"/>
        <v>179.79235249430235</v>
      </c>
      <c r="AJ34" s="108">
        <v>0</v>
      </c>
      <c r="AK34" s="108">
        <v>0</v>
      </c>
      <c r="AL34" s="108">
        <v>1</v>
      </c>
      <c r="AM34" s="108">
        <v>0</v>
      </c>
      <c r="AN34" s="108">
        <v>1</v>
      </c>
      <c r="AO34" s="108">
        <v>0.45</v>
      </c>
      <c r="AP34" s="128">
        <v>9013658</v>
      </c>
      <c r="AQ34" s="128">
        <f t="shared" si="1"/>
        <v>1368</v>
      </c>
      <c r="AR34" s="52"/>
      <c r="AS34" s="53" t="s">
        <v>113</v>
      </c>
      <c r="AV34" s="57" t="s">
        <v>119</v>
      </c>
      <c r="AW34" s="63" t="s">
        <v>30</v>
      </c>
      <c r="AY34" s="111"/>
    </row>
    <row r="35" spans="2:51" x14ac:dyDescent="0.25">
      <c r="B35" s="102"/>
      <c r="C35" s="103"/>
      <c r="D35" s="102"/>
      <c r="E35" s="105"/>
      <c r="F35" s="105"/>
      <c r="G35" s="106"/>
      <c r="H35" s="104"/>
      <c r="I35" s="105"/>
      <c r="J35" s="105"/>
      <c r="K35" s="106"/>
      <c r="L35" s="357" t="s">
        <v>120</v>
      </c>
      <c r="M35" s="358"/>
      <c r="N35" s="359"/>
      <c r="O35" s="64"/>
      <c r="P35" s="64">
        <f>AVERAGE(P11:P34)</f>
        <v>127.08333333333333</v>
      </c>
      <c r="Q35" s="65">
        <f>Q34-Q10</f>
        <v>124507</v>
      </c>
      <c r="R35" s="66">
        <f>SUM(R11:R34)</f>
        <v>124507</v>
      </c>
      <c r="S35" s="67">
        <f>AVERAGE(S11:S34)</f>
        <v>124.50700000000001</v>
      </c>
      <c r="T35" s="67">
        <f>SUM(T11:T34)</f>
        <v>124.50699999999999</v>
      </c>
      <c r="U35" s="104"/>
      <c r="V35" s="104"/>
      <c r="W35" s="58"/>
      <c r="X35" s="96"/>
      <c r="Y35" s="97"/>
      <c r="Z35" s="97"/>
      <c r="AA35" s="97"/>
      <c r="AB35" s="98"/>
      <c r="AC35" s="96"/>
      <c r="AD35" s="97"/>
      <c r="AE35" s="98"/>
      <c r="AF35" s="99"/>
      <c r="AG35" s="68"/>
      <c r="AH35" s="69">
        <f>SUM(AH11:AH34)</f>
        <v>25930</v>
      </c>
      <c r="AI35" s="70">
        <f>$AH$35/$T35</f>
        <v>208.26138289413447</v>
      </c>
      <c r="AJ35" s="99"/>
      <c r="AK35" s="100"/>
      <c r="AL35" s="100"/>
      <c r="AM35" s="100"/>
      <c r="AN35" s="101"/>
      <c r="AO35" s="71"/>
      <c r="AP35" s="72">
        <f>AP34-AP10</f>
        <v>8670</v>
      </c>
      <c r="AQ35" s="73">
        <f>SUM(AQ11:AQ34)</f>
        <v>8670</v>
      </c>
      <c r="AR35" s="74">
        <f>AVERAGE(AR11:AR34)</f>
        <v>1.1316666666666668</v>
      </c>
      <c r="AS35" s="71"/>
      <c r="AV35" s="75" t="s">
        <v>30</v>
      </c>
      <c r="AW35" s="75">
        <v>1</v>
      </c>
      <c r="AY35" s="111"/>
    </row>
    <row r="36" spans="2:51" x14ac:dyDescent="0.25">
      <c r="B36" s="76"/>
      <c r="C36" s="76"/>
      <c r="D36" s="76"/>
      <c r="E36" s="77"/>
      <c r="F36" s="77"/>
      <c r="G36" s="77"/>
      <c r="H36" s="77"/>
      <c r="I36" s="78"/>
      <c r="J36" s="78"/>
      <c r="K36" s="78"/>
      <c r="L36" s="109"/>
      <c r="M36" s="109"/>
      <c r="N36" s="109"/>
      <c r="O36" s="109"/>
      <c r="P36" s="109"/>
      <c r="Q36" s="109"/>
      <c r="R36" s="109"/>
      <c r="S36" s="109"/>
      <c r="T36" s="109"/>
      <c r="U36" s="79"/>
      <c r="V36" s="79"/>
      <c r="W36" s="109"/>
      <c r="X36" s="109"/>
      <c r="Y36" s="109"/>
      <c r="Z36" s="112"/>
      <c r="AA36" s="109"/>
      <c r="AB36" s="109"/>
      <c r="AC36" s="109"/>
      <c r="AD36" s="109"/>
      <c r="AE36" s="109"/>
      <c r="AH36" s="80"/>
      <c r="AM36" s="109"/>
      <c r="AN36" s="109"/>
      <c r="AO36" s="109"/>
      <c r="AP36" s="109"/>
      <c r="AQ36" s="109"/>
      <c r="AR36" s="109"/>
      <c r="AV36" s="75" t="s">
        <v>121</v>
      </c>
      <c r="AW36" s="75">
        <v>41.67</v>
      </c>
      <c r="AY36" s="111"/>
    </row>
    <row r="37" spans="2:51" x14ac:dyDescent="0.25">
      <c r="B37" s="89" t="s">
        <v>122</v>
      </c>
      <c r="C37" s="89"/>
      <c r="D37" s="89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112"/>
      <c r="X37" s="112"/>
      <c r="Y37" s="112"/>
      <c r="Z37" s="112"/>
      <c r="AA37" s="112"/>
      <c r="AB37" s="112"/>
      <c r="AC37" s="112"/>
      <c r="AD37" s="112"/>
      <c r="AE37" s="112"/>
      <c r="AM37" s="21"/>
      <c r="AN37" s="109"/>
      <c r="AO37" s="109"/>
      <c r="AP37" s="109"/>
      <c r="AQ37" s="109"/>
      <c r="AR37" s="112"/>
      <c r="AV37" s="75" t="s">
        <v>123</v>
      </c>
      <c r="AW37" s="75">
        <v>11.574999999999999</v>
      </c>
      <c r="AY37" s="111"/>
    </row>
    <row r="38" spans="2:51" x14ac:dyDescent="0.25">
      <c r="B38" s="87" t="s">
        <v>124</v>
      </c>
      <c r="C38" s="116"/>
      <c r="D38" s="116"/>
      <c r="E38" s="116"/>
      <c r="F38" s="116"/>
      <c r="G38" s="116"/>
      <c r="H38" s="116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88"/>
      <c r="T38" s="88"/>
      <c r="U38" s="88"/>
      <c r="V38" s="88"/>
      <c r="W38" s="112"/>
      <c r="X38" s="112"/>
      <c r="Y38" s="112"/>
      <c r="Z38" s="112"/>
      <c r="AA38" s="112"/>
      <c r="AB38" s="112"/>
      <c r="AC38" s="112"/>
      <c r="AD38" s="112"/>
      <c r="AE38" s="112"/>
      <c r="AM38" s="21"/>
      <c r="AN38" s="109"/>
      <c r="AO38" s="109"/>
      <c r="AP38" s="109"/>
      <c r="AQ38" s="109"/>
      <c r="AR38" s="112"/>
      <c r="AV38" s="75"/>
      <c r="AW38" s="75"/>
      <c r="AY38" s="111"/>
    </row>
    <row r="39" spans="2:51" x14ac:dyDescent="0.25">
      <c r="B39" s="122" t="s">
        <v>127</v>
      </c>
      <c r="C39" s="116"/>
      <c r="D39" s="116"/>
      <c r="E39" s="116"/>
      <c r="F39" s="116"/>
      <c r="G39" s="116"/>
      <c r="H39" s="116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88"/>
      <c r="T39" s="88"/>
      <c r="U39" s="88"/>
      <c r="V39" s="88"/>
      <c r="W39" s="112"/>
      <c r="X39" s="112"/>
      <c r="Y39" s="112"/>
      <c r="Z39" s="112"/>
      <c r="AA39" s="112"/>
      <c r="AB39" s="112"/>
      <c r="AC39" s="112"/>
      <c r="AD39" s="112"/>
      <c r="AE39" s="112"/>
      <c r="AM39" s="21"/>
      <c r="AN39" s="109"/>
      <c r="AO39" s="109"/>
      <c r="AP39" s="109"/>
      <c r="AQ39" s="109"/>
      <c r="AR39" s="112"/>
      <c r="AV39" s="75"/>
      <c r="AW39" s="75"/>
      <c r="AY39" s="111"/>
    </row>
    <row r="40" spans="2:51" x14ac:dyDescent="0.25">
      <c r="B40" s="85" t="s">
        <v>236</v>
      </c>
      <c r="C40" s="116"/>
      <c r="D40" s="116"/>
      <c r="E40" s="116"/>
      <c r="F40" s="116"/>
      <c r="G40" s="116"/>
      <c r="H40" s="116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88"/>
      <c r="T40" s="88"/>
      <c r="U40" s="88"/>
      <c r="V40" s="88"/>
      <c r="W40" s="112"/>
      <c r="X40" s="112"/>
      <c r="Y40" s="112"/>
      <c r="Z40" s="112"/>
      <c r="AA40" s="112"/>
      <c r="AB40" s="112"/>
      <c r="AC40" s="112"/>
      <c r="AD40" s="112"/>
      <c r="AE40" s="112"/>
      <c r="AM40" s="21"/>
      <c r="AN40" s="109"/>
      <c r="AO40" s="109"/>
      <c r="AP40" s="109"/>
      <c r="AQ40" s="109"/>
      <c r="AR40" s="112"/>
      <c r="AV40" s="75"/>
      <c r="AW40" s="75"/>
      <c r="AY40" s="111"/>
    </row>
    <row r="41" spans="2:51" x14ac:dyDescent="0.25">
      <c r="B41" s="86" t="s">
        <v>250</v>
      </c>
      <c r="C41" s="116"/>
      <c r="D41" s="116"/>
      <c r="E41" s="116"/>
      <c r="F41" s="116"/>
      <c r="G41" s="116"/>
      <c r="H41" s="116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9"/>
      <c r="T41" s="119"/>
      <c r="U41" s="119"/>
      <c r="V41" s="119"/>
      <c r="W41" s="112"/>
      <c r="X41" s="112"/>
      <c r="Y41" s="112"/>
      <c r="Z41" s="112"/>
      <c r="AA41" s="112"/>
      <c r="AB41" s="112"/>
      <c r="AC41" s="112"/>
      <c r="AD41" s="112"/>
      <c r="AE41" s="112"/>
      <c r="AM41" s="113"/>
      <c r="AN41" s="113"/>
      <c r="AO41" s="113"/>
      <c r="AP41" s="113"/>
      <c r="AQ41" s="113"/>
      <c r="AR41" s="113"/>
      <c r="AS41" s="114"/>
      <c r="AV41" s="111"/>
      <c r="AW41" s="107"/>
      <c r="AX41" s="107"/>
      <c r="AY41" s="107"/>
    </row>
    <row r="42" spans="2:51" x14ac:dyDescent="0.25">
      <c r="B42" s="122" t="s">
        <v>130</v>
      </c>
      <c r="C42" s="116"/>
      <c r="D42" s="116"/>
      <c r="E42" s="121"/>
      <c r="F42" s="121"/>
      <c r="G42" s="121"/>
      <c r="H42" s="116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9"/>
      <c r="T42" s="119"/>
      <c r="U42" s="119"/>
      <c r="V42" s="119"/>
      <c r="W42" s="112"/>
      <c r="X42" s="112"/>
      <c r="Y42" s="112"/>
      <c r="Z42" s="112"/>
      <c r="AA42" s="112"/>
      <c r="AB42" s="112"/>
      <c r="AC42" s="112"/>
      <c r="AD42" s="112"/>
      <c r="AE42" s="112"/>
      <c r="AM42" s="113"/>
      <c r="AN42" s="113"/>
      <c r="AO42" s="113"/>
      <c r="AP42" s="113"/>
      <c r="AQ42" s="113"/>
      <c r="AR42" s="113"/>
      <c r="AS42" s="114"/>
      <c r="AV42" s="111"/>
      <c r="AW42" s="107"/>
      <c r="AX42" s="107"/>
      <c r="AY42" s="107"/>
    </row>
    <row r="43" spans="2:51" x14ac:dyDescent="0.25">
      <c r="B43" s="122" t="s">
        <v>134</v>
      </c>
      <c r="C43" s="116"/>
      <c r="D43" s="116"/>
      <c r="E43" s="116"/>
      <c r="F43" s="116"/>
      <c r="G43" s="116"/>
      <c r="H43" s="116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9"/>
      <c r="U43" s="119"/>
      <c r="V43" s="119"/>
      <c r="W43" s="112"/>
      <c r="X43" s="112"/>
      <c r="Y43" s="112"/>
      <c r="Z43" s="112"/>
      <c r="AA43" s="112"/>
      <c r="AB43" s="112"/>
      <c r="AC43" s="112"/>
      <c r="AD43" s="112"/>
      <c r="AE43" s="112"/>
      <c r="AM43" s="113"/>
      <c r="AN43" s="113"/>
      <c r="AO43" s="113"/>
      <c r="AP43" s="113"/>
      <c r="AQ43" s="113"/>
      <c r="AR43" s="113"/>
      <c r="AS43" s="114"/>
      <c r="AV43" s="111"/>
      <c r="AW43" s="107"/>
      <c r="AX43" s="107"/>
      <c r="AY43" s="107"/>
    </row>
    <row r="44" spans="2:51" x14ac:dyDescent="0.25">
      <c r="B44" s="91" t="s">
        <v>144</v>
      </c>
      <c r="C44" s="116"/>
      <c r="D44" s="116"/>
      <c r="E44" s="116"/>
      <c r="F44" s="116"/>
      <c r="G44" s="116"/>
      <c r="H44" s="116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20"/>
      <c r="T44" s="119"/>
      <c r="U44" s="119"/>
      <c r="V44" s="119"/>
      <c r="W44" s="112"/>
      <c r="X44" s="112"/>
      <c r="Y44" s="112"/>
      <c r="Z44" s="112"/>
      <c r="AA44" s="112"/>
      <c r="AB44" s="112"/>
      <c r="AC44" s="112"/>
      <c r="AD44" s="112"/>
      <c r="AE44" s="112"/>
      <c r="AM44" s="113"/>
      <c r="AN44" s="113"/>
      <c r="AO44" s="113"/>
      <c r="AP44" s="113"/>
      <c r="AQ44" s="113"/>
      <c r="AR44" s="113"/>
      <c r="AS44" s="114"/>
      <c r="AV44" s="111"/>
      <c r="AW44" s="107"/>
      <c r="AX44" s="107"/>
      <c r="AY44" s="107"/>
    </row>
    <row r="45" spans="2:51" x14ac:dyDescent="0.25">
      <c r="B45" s="91" t="s">
        <v>247</v>
      </c>
      <c r="C45" s="116"/>
      <c r="D45" s="116"/>
      <c r="E45" s="116"/>
      <c r="F45" s="116"/>
      <c r="G45" s="116"/>
      <c r="H45" s="116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20"/>
      <c r="T45" s="119"/>
      <c r="U45" s="119"/>
      <c r="V45" s="119"/>
      <c r="W45" s="112"/>
      <c r="X45" s="112"/>
      <c r="Y45" s="112"/>
      <c r="Z45" s="112"/>
      <c r="AA45" s="112"/>
      <c r="AB45" s="112"/>
      <c r="AC45" s="112"/>
      <c r="AD45" s="112"/>
      <c r="AE45" s="112"/>
      <c r="AM45" s="113"/>
      <c r="AN45" s="113"/>
      <c r="AO45" s="113"/>
      <c r="AP45" s="113"/>
      <c r="AQ45" s="113"/>
      <c r="AR45" s="113"/>
      <c r="AS45" s="114"/>
      <c r="AV45" s="111"/>
      <c r="AW45" s="107"/>
      <c r="AX45" s="107"/>
      <c r="AY45" s="107"/>
    </row>
    <row r="46" spans="2:51" x14ac:dyDescent="0.25">
      <c r="B46" s="91" t="s">
        <v>251</v>
      </c>
      <c r="C46" s="116"/>
      <c r="D46" s="116"/>
      <c r="E46" s="116"/>
      <c r="F46" s="116"/>
      <c r="G46" s="116"/>
      <c r="H46" s="116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20"/>
      <c r="T46" s="119"/>
      <c r="U46" s="119"/>
      <c r="V46" s="119"/>
      <c r="W46" s="112"/>
      <c r="X46" s="112"/>
      <c r="Y46" s="112"/>
      <c r="Z46" s="112"/>
      <c r="AA46" s="112"/>
      <c r="AB46" s="112"/>
      <c r="AC46" s="112"/>
      <c r="AD46" s="112"/>
      <c r="AE46" s="112"/>
      <c r="AM46" s="113"/>
      <c r="AN46" s="113"/>
      <c r="AO46" s="113"/>
      <c r="AP46" s="113"/>
      <c r="AQ46" s="113"/>
      <c r="AR46" s="113"/>
      <c r="AS46" s="114"/>
      <c r="AV46" s="111"/>
      <c r="AW46" s="107"/>
      <c r="AX46" s="107"/>
      <c r="AY46" s="107"/>
    </row>
    <row r="47" spans="2:51" x14ac:dyDescent="0.25">
      <c r="B47" s="91" t="s">
        <v>252</v>
      </c>
      <c r="C47" s="116"/>
      <c r="D47" s="116"/>
      <c r="E47" s="116"/>
      <c r="F47" s="116"/>
      <c r="G47" s="116"/>
      <c r="H47" s="116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20"/>
      <c r="T47" s="119"/>
      <c r="U47" s="119"/>
      <c r="V47" s="119"/>
      <c r="W47" s="112"/>
      <c r="X47" s="112"/>
      <c r="Y47" s="112"/>
      <c r="Z47" s="112"/>
      <c r="AA47" s="112"/>
      <c r="AB47" s="112"/>
      <c r="AC47" s="112"/>
      <c r="AD47" s="112"/>
      <c r="AE47" s="112"/>
      <c r="AM47" s="113"/>
      <c r="AN47" s="113"/>
      <c r="AO47" s="113"/>
      <c r="AP47" s="113"/>
      <c r="AQ47" s="113"/>
      <c r="AR47" s="113"/>
      <c r="AS47" s="114"/>
      <c r="AV47" s="111"/>
      <c r="AW47" s="107"/>
      <c r="AX47" s="107"/>
      <c r="AY47" s="107"/>
    </row>
    <row r="48" spans="2:51" x14ac:dyDescent="0.25">
      <c r="B48" s="122" t="s">
        <v>253</v>
      </c>
      <c r="C48" s="116"/>
      <c r="D48" s="116"/>
      <c r="E48" s="116"/>
      <c r="F48" s="116"/>
      <c r="G48" s="116"/>
      <c r="H48" s="116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20"/>
      <c r="T48" s="119"/>
      <c r="U48" s="119"/>
      <c r="V48" s="119"/>
      <c r="W48" s="112"/>
      <c r="X48" s="112"/>
      <c r="Y48" s="112"/>
      <c r="Z48" s="112"/>
      <c r="AA48" s="112"/>
      <c r="AB48" s="112"/>
      <c r="AC48" s="112"/>
      <c r="AD48" s="112"/>
      <c r="AE48" s="112"/>
      <c r="AM48" s="113"/>
      <c r="AN48" s="113"/>
      <c r="AO48" s="113"/>
      <c r="AP48" s="113"/>
      <c r="AQ48" s="113"/>
      <c r="AR48" s="113"/>
      <c r="AS48" s="114"/>
      <c r="AV48" s="111"/>
      <c r="AW48" s="107"/>
      <c r="AX48" s="107"/>
      <c r="AY48" s="107"/>
    </row>
    <row r="49" spans="2:51" x14ac:dyDescent="0.25">
      <c r="B49" s="122" t="s">
        <v>135</v>
      </c>
      <c r="C49" s="116"/>
      <c r="D49" s="116"/>
      <c r="E49" s="116"/>
      <c r="F49" s="116"/>
      <c r="G49" s="116"/>
      <c r="H49" s="116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20"/>
      <c r="T49" s="119"/>
      <c r="U49" s="119"/>
      <c r="V49" s="119"/>
      <c r="W49" s="112"/>
      <c r="X49" s="112"/>
      <c r="Y49" s="112"/>
      <c r="Z49" s="112"/>
      <c r="AA49" s="112"/>
      <c r="AB49" s="112"/>
      <c r="AC49" s="112"/>
      <c r="AD49" s="112"/>
      <c r="AE49" s="112"/>
      <c r="AM49" s="113"/>
      <c r="AN49" s="113"/>
      <c r="AO49" s="113"/>
      <c r="AP49" s="113"/>
      <c r="AQ49" s="113"/>
      <c r="AR49" s="113"/>
      <c r="AS49" s="114"/>
      <c r="AV49" s="111"/>
      <c r="AW49" s="107"/>
      <c r="AX49" s="107"/>
      <c r="AY49" s="107"/>
    </row>
    <row r="50" spans="2:51" x14ac:dyDescent="0.25">
      <c r="B50" s="122" t="s">
        <v>136</v>
      </c>
      <c r="C50" s="118"/>
      <c r="D50" s="116"/>
      <c r="E50" s="116"/>
      <c r="F50" s="116"/>
      <c r="G50" s="116"/>
      <c r="H50" s="116"/>
      <c r="I50" s="116"/>
      <c r="J50" s="117"/>
      <c r="K50" s="117"/>
      <c r="L50" s="117"/>
      <c r="M50" s="117"/>
      <c r="N50" s="117"/>
      <c r="O50" s="117"/>
      <c r="P50" s="117"/>
      <c r="Q50" s="117"/>
      <c r="R50" s="117"/>
      <c r="S50" s="120"/>
      <c r="T50" s="137"/>
      <c r="U50" s="137"/>
      <c r="V50" s="137"/>
      <c r="W50" s="112"/>
      <c r="X50" s="112"/>
      <c r="Y50" s="112"/>
      <c r="Z50" s="112"/>
      <c r="AA50" s="112"/>
      <c r="AB50" s="112"/>
      <c r="AC50" s="112"/>
      <c r="AD50" s="112"/>
      <c r="AE50" s="112"/>
      <c r="AM50" s="113"/>
      <c r="AN50" s="113"/>
      <c r="AO50" s="113"/>
      <c r="AP50" s="113"/>
      <c r="AQ50" s="113"/>
      <c r="AR50" s="113"/>
      <c r="AS50" s="114"/>
      <c r="AV50" s="111"/>
      <c r="AW50" s="107"/>
      <c r="AX50" s="107"/>
      <c r="AY50" s="107"/>
    </row>
    <row r="51" spans="2:51" x14ac:dyDescent="0.25">
      <c r="B51" s="122" t="s">
        <v>137</v>
      </c>
      <c r="C51" s="115"/>
      <c r="D51" s="116"/>
      <c r="E51" s="116"/>
      <c r="F51" s="116"/>
      <c r="G51" s="116"/>
      <c r="H51" s="116"/>
      <c r="I51" s="94"/>
      <c r="J51" s="117"/>
      <c r="K51" s="117"/>
      <c r="L51" s="117"/>
      <c r="M51" s="117"/>
      <c r="N51" s="117"/>
      <c r="O51" s="117"/>
      <c r="P51" s="117"/>
      <c r="Q51" s="117"/>
      <c r="R51" s="117"/>
      <c r="S51" s="120"/>
      <c r="T51" s="137"/>
      <c r="U51" s="137"/>
      <c r="V51" s="137"/>
      <c r="W51" s="112"/>
      <c r="X51" s="112"/>
      <c r="Y51" s="112"/>
      <c r="Z51" s="112"/>
      <c r="AA51" s="112"/>
      <c r="AB51" s="112"/>
      <c r="AC51" s="112"/>
      <c r="AD51" s="112"/>
      <c r="AE51" s="112"/>
      <c r="AM51" s="113"/>
      <c r="AN51" s="113"/>
      <c r="AO51" s="113"/>
      <c r="AP51" s="113"/>
      <c r="AQ51" s="113"/>
      <c r="AR51" s="113"/>
      <c r="AS51" s="114"/>
      <c r="AV51" s="111"/>
      <c r="AW51" s="107"/>
      <c r="AX51" s="107"/>
      <c r="AY51" s="107"/>
    </row>
    <row r="52" spans="2:51" x14ac:dyDescent="0.25">
      <c r="B52" s="91" t="s">
        <v>254</v>
      </c>
      <c r="C52" s="115"/>
      <c r="D52" s="94"/>
      <c r="E52" s="116"/>
      <c r="F52" s="116"/>
      <c r="G52" s="116"/>
      <c r="H52" s="116"/>
      <c r="I52" s="94"/>
      <c r="J52" s="92"/>
      <c r="K52" s="92"/>
      <c r="L52" s="117"/>
      <c r="M52" s="117"/>
      <c r="N52" s="117"/>
      <c r="O52" s="117"/>
      <c r="P52" s="117"/>
      <c r="Q52" s="117"/>
      <c r="R52" s="117"/>
      <c r="S52" s="120"/>
      <c r="T52" s="137"/>
      <c r="U52" s="137"/>
      <c r="V52" s="137"/>
      <c r="W52" s="112"/>
      <c r="X52" s="112"/>
      <c r="Y52" s="112"/>
      <c r="Z52" s="112"/>
      <c r="AA52" s="112"/>
      <c r="AB52" s="112"/>
      <c r="AC52" s="112"/>
      <c r="AD52" s="112"/>
      <c r="AE52" s="112"/>
      <c r="AM52" s="113"/>
      <c r="AN52" s="113"/>
      <c r="AO52" s="113"/>
      <c r="AP52" s="113"/>
      <c r="AQ52" s="113"/>
      <c r="AR52" s="113"/>
      <c r="AS52" s="114"/>
      <c r="AV52" s="111"/>
      <c r="AW52" s="107"/>
      <c r="AX52" s="107"/>
      <c r="AY52" s="107"/>
    </row>
    <row r="53" spans="2:51" x14ac:dyDescent="0.25">
      <c r="B53" s="118" t="s">
        <v>255</v>
      </c>
      <c r="C53" s="122"/>
      <c r="D53" s="94"/>
      <c r="E53" s="116"/>
      <c r="F53" s="116"/>
      <c r="G53" s="116"/>
      <c r="H53" s="116"/>
      <c r="I53" s="116"/>
      <c r="J53" s="92"/>
      <c r="K53" s="92"/>
      <c r="L53" s="117"/>
      <c r="M53" s="117"/>
      <c r="N53" s="117"/>
      <c r="O53" s="117"/>
      <c r="P53" s="117"/>
      <c r="Q53" s="120"/>
      <c r="R53" s="119"/>
      <c r="S53" s="119"/>
      <c r="T53" s="137"/>
      <c r="U53" s="112"/>
      <c r="V53" s="112"/>
      <c r="W53" s="112"/>
      <c r="X53" s="112"/>
      <c r="Y53" s="112"/>
      <c r="Z53" s="112"/>
      <c r="AA53" s="112"/>
      <c r="AB53" s="112"/>
      <c r="AC53" s="112"/>
      <c r="AK53" s="113"/>
      <c r="AL53" s="113"/>
      <c r="AM53" s="113"/>
      <c r="AN53" s="113"/>
      <c r="AO53" s="113"/>
      <c r="AP53" s="113"/>
      <c r="AQ53" s="114"/>
      <c r="AR53" s="109"/>
      <c r="AS53" s="109"/>
      <c r="AT53" s="111"/>
      <c r="AU53" s="107"/>
      <c r="AV53" s="107"/>
      <c r="AW53" s="107"/>
      <c r="AX53" s="107"/>
      <c r="AY53" s="107"/>
    </row>
    <row r="54" spans="2:51" x14ac:dyDescent="0.25">
      <c r="B54" s="122" t="s">
        <v>138</v>
      </c>
      <c r="C54" s="122"/>
      <c r="D54" s="116"/>
      <c r="E54" s="94"/>
      <c r="F54" s="116"/>
      <c r="G54" s="94"/>
      <c r="H54" s="94"/>
      <c r="I54" s="116"/>
      <c r="J54" s="117"/>
      <c r="K54" s="117"/>
      <c r="L54" s="117"/>
      <c r="M54" s="117"/>
      <c r="N54" s="117"/>
      <c r="O54" s="117"/>
      <c r="P54" s="117"/>
      <c r="Q54" s="120"/>
      <c r="R54" s="120"/>
      <c r="S54" s="120"/>
      <c r="T54" s="137"/>
      <c r="U54" s="112"/>
      <c r="V54" s="112"/>
      <c r="W54" s="112"/>
      <c r="X54" s="112"/>
      <c r="Y54" s="112"/>
      <c r="Z54" s="112"/>
      <c r="AA54" s="112"/>
      <c r="AB54" s="112"/>
      <c r="AC54" s="112"/>
      <c r="AK54" s="113"/>
      <c r="AL54" s="113"/>
      <c r="AM54" s="113"/>
      <c r="AN54" s="113"/>
      <c r="AO54" s="113"/>
      <c r="AP54" s="113"/>
      <c r="AQ54" s="114"/>
      <c r="AR54" s="109"/>
      <c r="AS54" s="109"/>
      <c r="AT54" s="111"/>
      <c r="AU54" s="107"/>
      <c r="AV54" s="107"/>
      <c r="AW54" s="107"/>
      <c r="AX54" s="107"/>
      <c r="AY54" s="107"/>
    </row>
    <row r="55" spans="2:51" x14ac:dyDescent="0.25">
      <c r="B55" s="91" t="s">
        <v>256</v>
      </c>
      <c r="C55" s="118"/>
      <c r="D55" s="116"/>
      <c r="E55" s="94"/>
      <c r="F55" s="94"/>
      <c r="G55" s="94"/>
      <c r="H55" s="94"/>
      <c r="I55" s="116"/>
      <c r="J55" s="117"/>
      <c r="K55" s="117"/>
      <c r="L55" s="117"/>
      <c r="M55" s="117"/>
      <c r="N55" s="117"/>
      <c r="O55" s="117"/>
      <c r="P55" s="117"/>
      <c r="Q55" s="120"/>
      <c r="R55" s="120"/>
      <c r="S55" s="120"/>
      <c r="T55" s="137"/>
      <c r="U55" s="112"/>
      <c r="V55" s="112"/>
      <c r="W55" s="112"/>
      <c r="X55" s="112"/>
      <c r="Y55" s="112"/>
      <c r="Z55" s="112"/>
      <c r="AA55" s="112"/>
      <c r="AB55" s="112"/>
      <c r="AC55" s="112"/>
      <c r="AK55" s="113"/>
      <c r="AL55" s="113"/>
      <c r="AM55" s="113"/>
      <c r="AN55" s="113"/>
      <c r="AO55" s="113"/>
      <c r="AP55" s="113"/>
      <c r="AQ55" s="114"/>
      <c r="AR55" s="109"/>
      <c r="AS55" s="109"/>
      <c r="AT55" s="111"/>
      <c r="AU55" s="107"/>
      <c r="AV55" s="107"/>
      <c r="AW55" s="107"/>
      <c r="AX55" s="107"/>
      <c r="AY55" s="107"/>
    </row>
    <row r="56" spans="2:51" x14ac:dyDescent="0.25">
      <c r="B56" s="81"/>
      <c r="C56" s="118"/>
      <c r="D56" s="116"/>
      <c r="E56" s="116"/>
      <c r="F56" s="94"/>
      <c r="G56" s="116"/>
      <c r="H56" s="116"/>
      <c r="I56" s="116"/>
      <c r="J56" s="117"/>
      <c r="K56" s="117"/>
      <c r="L56" s="117"/>
      <c r="M56" s="117"/>
      <c r="N56" s="117"/>
      <c r="O56" s="117"/>
      <c r="P56" s="117"/>
      <c r="Q56" s="117"/>
      <c r="R56" s="117"/>
      <c r="S56" s="120"/>
      <c r="T56" s="119"/>
      <c r="U56" s="119"/>
      <c r="V56" s="119"/>
      <c r="W56" s="112"/>
      <c r="X56" s="112"/>
      <c r="Y56" s="112"/>
      <c r="Z56" s="112"/>
      <c r="AA56" s="112"/>
      <c r="AB56" s="112"/>
      <c r="AC56" s="112"/>
      <c r="AD56" s="112"/>
      <c r="AE56" s="112"/>
      <c r="AM56" s="113"/>
      <c r="AN56" s="113"/>
      <c r="AO56" s="113"/>
      <c r="AP56" s="113"/>
      <c r="AQ56" s="113"/>
      <c r="AR56" s="113"/>
      <c r="AS56" s="114"/>
      <c r="AV56" s="111"/>
      <c r="AW56" s="107"/>
      <c r="AX56" s="107"/>
      <c r="AY56" s="107"/>
    </row>
    <row r="57" spans="2:51" x14ac:dyDescent="0.25">
      <c r="B57" s="81"/>
      <c r="C57" s="92"/>
      <c r="D57" s="116"/>
      <c r="E57" s="116"/>
      <c r="F57" s="116"/>
      <c r="G57" s="116"/>
      <c r="H57" s="116"/>
      <c r="I57" s="92"/>
      <c r="J57" s="117"/>
      <c r="K57" s="117"/>
      <c r="L57" s="117"/>
      <c r="M57" s="117"/>
      <c r="N57" s="117"/>
      <c r="O57" s="117"/>
      <c r="P57" s="117"/>
      <c r="Q57" s="117"/>
      <c r="R57" s="117"/>
      <c r="S57" s="117"/>
      <c r="T57" s="120"/>
      <c r="U57" s="82"/>
      <c r="V57" s="82"/>
      <c r="W57" s="112"/>
      <c r="X57" s="112"/>
      <c r="Y57" s="112"/>
      <c r="Z57" s="112"/>
      <c r="AA57" s="112"/>
      <c r="AB57" s="112"/>
      <c r="AC57" s="112"/>
      <c r="AD57" s="112"/>
      <c r="AE57" s="112"/>
      <c r="AM57" s="113"/>
      <c r="AN57" s="113"/>
      <c r="AO57" s="113"/>
      <c r="AP57" s="113"/>
      <c r="AQ57" s="113"/>
      <c r="AR57" s="113"/>
      <c r="AS57" s="114"/>
      <c r="AV57" s="111"/>
      <c r="AW57" s="107"/>
      <c r="AX57" s="107"/>
      <c r="AY57" s="107"/>
    </row>
    <row r="58" spans="2:51" x14ac:dyDescent="0.25">
      <c r="B58" s="81"/>
      <c r="C58" s="122"/>
      <c r="D58" s="92"/>
      <c r="E58" s="116"/>
      <c r="F58" s="116"/>
      <c r="G58" s="116"/>
      <c r="H58" s="116"/>
      <c r="I58" s="92"/>
      <c r="J58" s="117"/>
      <c r="K58" s="117"/>
      <c r="L58" s="117"/>
      <c r="M58" s="117"/>
      <c r="N58" s="117"/>
      <c r="O58" s="117"/>
      <c r="P58" s="117"/>
      <c r="Q58" s="117"/>
      <c r="R58" s="117"/>
      <c r="S58" s="117"/>
      <c r="T58" s="120"/>
      <c r="U58" s="82"/>
      <c r="V58" s="82"/>
      <c r="W58" s="112"/>
      <c r="X58" s="112"/>
      <c r="Y58" s="112"/>
      <c r="Z58" s="92"/>
      <c r="AA58" s="112"/>
      <c r="AB58" s="112"/>
      <c r="AC58" s="112"/>
      <c r="AD58" s="112"/>
      <c r="AE58" s="112"/>
      <c r="AM58" s="113"/>
      <c r="AN58" s="113"/>
      <c r="AO58" s="113"/>
      <c r="AP58" s="113"/>
      <c r="AQ58" s="113"/>
      <c r="AR58" s="113"/>
      <c r="AS58" s="114"/>
      <c r="AV58" s="111"/>
      <c r="AW58" s="107"/>
      <c r="AX58" s="107"/>
      <c r="AY58" s="107"/>
    </row>
    <row r="59" spans="2:51" x14ac:dyDescent="0.25">
      <c r="B59" s="81"/>
      <c r="C59" s="118"/>
      <c r="D59" s="92"/>
      <c r="E59" s="116"/>
      <c r="F59" s="116"/>
      <c r="G59" s="116"/>
      <c r="H59" s="116"/>
      <c r="I59" s="116"/>
      <c r="J59" s="117"/>
      <c r="K59" s="117"/>
      <c r="L59" s="117"/>
      <c r="M59" s="117"/>
      <c r="N59" s="117"/>
      <c r="O59" s="117"/>
      <c r="P59" s="117"/>
      <c r="Q59" s="117"/>
      <c r="R59" s="117"/>
      <c r="S59" s="92"/>
      <c r="T59" s="92"/>
      <c r="U59" s="92"/>
      <c r="V59" s="92"/>
      <c r="W59" s="92"/>
      <c r="X59" s="92"/>
      <c r="Y59" s="92"/>
      <c r="Z59" s="83"/>
      <c r="AA59" s="92"/>
      <c r="AB59" s="92"/>
      <c r="AC59" s="92"/>
      <c r="AD59" s="92"/>
      <c r="AE59" s="92"/>
      <c r="AF59" s="92"/>
      <c r="AG59" s="92"/>
      <c r="AH59" s="92"/>
      <c r="AI59" s="92"/>
      <c r="AJ59" s="92"/>
      <c r="AK59" s="92"/>
      <c r="AL59" s="92"/>
      <c r="AM59" s="92"/>
      <c r="AN59" s="92"/>
      <c r="AO59" s="92"/>
      <c r="AP59" s="92"/>
      <c r="AQ59" s="92"/>
      <c r="AR59" s="92"/>
      <c r="AS59" s="92"/>
      <c r="AT59" s="92"/>
      <c r="AU59" s="92"/>
      <c r="AV59" s="111"/>
      <c r="AW59" s="107"/>
      <c r="AX59" s="107"/>
      <c r="AY59" s="107"/>
    </row>
    <row r="60" spans="2:51" x14ac:dyDescent="0.25">
      <c r="B60" s="92"/>
      <c r="C60" s="122"/>
      <c r="D60" s="116"/>
      <c r="E60" s="92"/>
      <c r="F60" s="116"/>
      <c r="G60" s="92"/>
      <c r="H60" s="92"/>
      <c r="I60" s="113"/>
      <c r="J60" s="113"/>
      <c r="K60" s="113"/>
      <c r="L60" s="92"/>
      <c r="M60" s="92"/>
      <c r="N60" s="92"/>
      <c r="O60" s="92"/>
      <c r="P60" s="92"/>
      <c r="Q60" s="92"/>
      <c r="R60" s="92"/>
      <c r="S60" s="92"/>
      <c r="T60" s="92"/>
      <c r="U60" s="92"/>
      <c r="V60" s="92"/>
      <c r="W60" s="83"/>
      <c r="X60" s="83"/>
      <c r="Y60" s="83"/>
      <c r="Z60" s="112"/>
      <c r="AA60" s="83"/>
      <c r="AB60" s="83"/>
      <c r="AC60" s="83"/>
      <c r="AD60" s="83"/>
      <c r="AE60" s="83"/>
      <c r="AF60" s="83"/>
      <c r="AG60" s="83"/>
      <c r="AH60" s="83"/>
      <c r="AI60" s="83"/>
      <c r="AJ60" s="83"/>
      <c r="AK60" s="83"/>
      <c r="AL60" s="83"/>
      <c r="AM60" s="83"/>
      <c r="AN60" s="83"/>
      <c r="AO60" s="83"/>
      <c r="AP60" s="83"/>
      <c r="AQ60" s="83"/>
      <c r="AR60" s="83"/>
      <c r="AS60" s="83"/>
      <c r="AT60" s="83"/>
      <c r="AU60" s="83"/>
      <c r="AV60" s="111"/>
      <c r="AW60" s="107"/>
      <c r="AX60" s="107"/>
      <c r="AY60" s="107"/>
    </row>
    <row r="61" spans="2:51" x14ac:dyDescent="0.25">
      <c r="B61" s="92"/>
      <c r="C61" s="90"/>
      <c r="D61" s="116"/>
      <c r="E61" s="92"/>
      <c r="F61" s="92"/>
      <c r="G61" s="92"/>
      <c r="H61" s="92"/>
      <c r="I61" s="113"/>
      <c r="J61" s="113"/>
      <c r="K61" s="113"/>
      <c r="L61" s="92"/>
      <c r="M61" s="92"/>
      <c r="N61" s="92"/>
      <c r="O61" s="92"/>
      <c r="P61" s="92"/>
      <c r="Q61" s="92"/>
      <c r="R61" s="92"/>
      <c r="S61" s="117"/>
      <c r="T61" s="120"/>
      <c r="U61" s="82"/>
      <c r="V61" s="82"/>
      <c r="W61" s="112"/>
      <c r="X61" s="112"/>
      <c r="Y61" s="112"/>
      <c r="Z61" s="112"/>
      <c r="AA61" s="112"/>
      <c r="AB61" s="112"/>
      <c r="AC61" s="112"/>
      <c r="AD61" s="112"/>
      <c r="AE61" s="112"/>
      <c r="AM61" s="113"/>
      <c r="AN61" s="113"/>
      <c r="AO61" s="113"/>
      <c r="AP61" s="113"/>
      <c r="AQ61" s="113"/>
      <c r="AR61" s="113"/>
      <c r="AS61" s="114"/>
      <c r="AV61" s="111"/>
      <c r="AW61" s="107"/>
      <c r="AX61" s="107"/>
      <c r="AY61" s="107"/>
    </row>
    <row r="62" spans="2:51" x14ac:dyDescent="0.25">
      <c r="B62" s="81"/>
      <c r="I62" s="113"/>
      <c r="J62" s="113"/>
      <c r="K62" s="113"/>
      <c r="L62" s="117"/>
      <c r="M62" s="117"/>
      <c r="N62" s="117"/>
      <c r="O62" s="117"/>
      <c r="P62" s="117"/>
      <c r="Q62" s="117"/>
      <c r="R62" s="117"/>
      <c r="S62" s="117"/>
      <c r="T62" s="120"/>
      <c r="U62" s="82"/>
      <c r="V62" s="82"/>
      <c r="W62" s="112"/>
      <c r="X62" s="112"/>
      <c r="Y62" s="112"/>
      <c r="Z62" s="112"/>
      <c r="AA62" s="112"/>
      <c r="AB62" s="112"/>
      <c r="AC62" s="112"/>
      <c r="AD62" s="112"/>
      <c r="AE62" s="112"/>
      <c r="AM62" s="113"/>
      <c r="AN62" s="113"/>
      <c r="AO62" s="113"/>
      <c r="AP62" s="113"/>
      <c r="AQ62" s="113"/>
      <c r="AR62" s="113"/>
      <c r="AS62" s="114"/>
      <c r="AV62" s="111"/>
      <c r="AW62" s="107"/>
      <c r="AX62" s="107"/>
      <c r="AY62" s="107"/>
    </row>
    <row r="63" spans="2:51" x14ac:dyDescent="0.25">
      <c r="I63" s="113"/>
      <c r="J63" s="113"/>
      <c r="K63" s="113"/>
      <c r="L63" s="117"/>
      <c r="M63" s="117"/>
      <c r="N63" s="117"/>
      <c r="O63" s="117"/>
      <c r="P63" s="117"/>
      <c r="Q63" s="117"/>
      <c r="R63" s="117"/>
      <c r="S63" s="117"/>
      <c r="T63" s="120"/>
      <c r="U63" s="82"/>
      <c r="V63" s="82"/>
      <c r="W63" s="112"/>
      <c r="X63" s="112"/>
      <c r="Y63" s="112"/>
      <c r="Z63" s="112"/>
      <c r="AA63" s="112"/>
      <c r="AB63" s="112"/>
      <c r="AC63" s="112"/>
      <c r="AD63" s="112"/>
      <c r="AE63" s="112"/>
      <c r="AM63" s="113"/>
      <c r="AN63" s="113"/>
      <c r="AO63" s="113"/>
      <c r="AP63" s="113"/>
      <c r="AQ63" s="113"/>
      <c r="AR63" s="113"/>
      <c r="AS63" s="114"/>
      <c r="AV63" s="111"/>
      <c r="AW63" s="107"/>
      <c r="AX63" s="107"/>
      <c r="AY63" s="107"/>
    </row>
    <row r="64" spans="2:51" x14ac:dyDescent="0.25">
      <c r="I64" s="113"/>
      <c r="J64" s="113"/>
      <c r="K64" s="113"/>
      <c r="L64" s="117"/>
      <c r="M64" s="117"/>
      <c r="N64" s="117"/>
      <c r="O64" s="117"/>
      <c r="P64" s="117"/>
      <c r="Q64" s="117"/>
      <c r="R64" s="117"/>
      <c r="S64" s="117"/>
      <c r="T64" s="120"/>
      <c r="U64" s="82"/>
      <c r="V64" s="82"/>
      <c r="W64" s="112"/>
      <c r="X64" s="112"/>
      <c r="Y64" s="112"/>
      <c r="Z64" s="112"/>
      <c r="AA64" s="112"/>
      <c r="AB64" s="112"/>
      <c r="AC64" s="112"/>
      <c r="AD64" s="112"/>
      <c r="AE64" s="112"/>
      <c r="AM64" s="113"/>
      <c r="AN64" s="113"/>
      <c r="AO64" s="113"/>
      <c r="AP64" s="113"/>
      <c r="AQ64" s="113"/>
      <c r="AR64" s="113"/>
      <c r="AS64" s="114"/>
      <c r="AV64" s="111"/>
      <c r="AW64" s="107"/>
      <c r="AX64" s="107"/>
      <c r="AY64" s="107"/>
    </row>
    <row r="65" spans="1:51" x14ac:dyDescent="0.25">
      <c r="I65" s="113"/>
      <c r="J65" s="113"/>
      <c r="K65" s="113"/>
      <c r="L65" s="117"/>
      <c r="M65" s="117"/>
      <c r="N65" s="117"/>
      <c r="O65" s="117"/>
      <c r="P65" s="117"/>
      <c r="Q65" s="117"/>
      <c r="R65" s="117"/>
      <c r="S65" s="117"/>
      <c r="T65" s="120"/>
      <c r="U65" s="82"/>
      <c r="V65" s="82"/>
      <c r="W65" s="112"/>
      <c r="X65" s="112"/>
      <c r="Y65" s="112"/>
      <c r="Z65" s="112"/>
      <c r="AA65" s="112"/>
      <c r="AB65" s="112"/>
      <c r="AC65" s="112"/>
      <c r="AD65" s="112"/>
      <c r="AE65" s="112"/>
      <c r="AM65" s="113"/>
      <c r="AN65" s="113"/>
      <c r="AO65" s="113"/>
      <c r="AP65" s="113"/>
      <c r="AQ65" s="113"/>
      <c r="AR65" s="113"/>
      <c r="AS65" s="114"/>
      <c r="AV65" s="111"/>
      <c r="AW65" s="107"/>
      <c r="AX65" s="107"/>
      <c r="AY65" s="107"/>
    </row>
    <row r="66" spans="1:51" x14ac:dyDescent="0.25">
      <c r="I66" s="113"/>
      <c r="J66" s="113"/>
      <c r="K66" s="113"/>
      <c r="L66" s="117"/>
      <c r="M66" s="117"/>
      <c r="N66" s="117"/>
      <c r="O66" s="117"/>
      <c r="P66" s="117"/>
      <c r="Q66" s="117"/>
      <c r="R66" s="117"/>
      <c r="S66" s="117"/>
      <c r="T66" s="120"/>
      <c r="U66" s="82"/>
      <c r="V66" s="82"/>
      <c r="W66" s="112"/>
      <c r="X66" s="112"/>
      <c r="Y66" s="112"/>
      <c r="Z66" s="112"/>
      <c r="AA66" s="112"/>
      <c r="AB66" s="112"/>
      <c r="AC66" s="112"/>
      <c r="AD66" s="112"/>
      <c r="AE66" s="112"/>
      <c r="AM66" s="113"/>
      <c r="AN66" s="113"/>
      <c r="AO66" s="113"/>
      <c r="AP66" s="113"/>
      <c r="AQ66" s="113"/>
      <c r="AR66" s="113"/>
      <c r="AS66" s="114"/>
      <c r="AU66" s="107"/>
      <c r="AV66" s="111"/>
      <c r="AW66" s="107"/>
      <c r="AX66" s="107"/>
      <c r="AY66" s="107"/>
    </row>
    <row r="67" spans="1:51" ht="229.5" customHeight="1" x14ac:dyDescent="0.25">
      <c r="I67" s="113"/>
      <c r="J67" s="113"/>
      <c r="K67" s="113"/>
      <c r="L67" s="117"/>
      <c r="M67" s="117"/>
      <c r="N67" s="117"/>
      <c r="O67" s="117"/>
      <c r="P67" s="117"/>
      <c r="Q67" s="117"/>
      <c r="R67" s="117"/>
      <c r="S67" s="117"/>
      <c r="T67" s="120"/>
      <c r="U67" s="82"/>
      <c r="V67" s="82"/>
      <c r="W67" s="112"/>
      <c r="X67" s="112"/>
      <c r="Y67" s="112"/>
      <c r="Z67" s="112"/>
      <c r="AA67" s="112"/>
      <c r="AB67" s="112"/>
      <c r="AC67" s="112"/>
      <c r="AD67" s="112"/>
      <c r="AE67" s="112"/>
      <c r="AM67" s="113"/>
      <c r="AN67" s="113"/>
      <c r="AO67" s="113"/>
      <c r="AP67" s="113"/>
      <c r="AQ67" s="113"/>
      <c r="AR67" s="113"/>
      <c r="AS67" s="114"/>
      <c r="AU67" s="107"/>
      <c r="AV67" s="111"/>
      <c r="AW67" s="107"/>
      <c r="AX67" s="107"/>
      <c r="AY67" s="107"/>
    </row>
    <row r="68" spans="1:51" x14ac:dyDescent="0.25">
      <c r="A68" s="112"/>
      <c r="L68" s="113"/>
      <c r="M68" s="113"/>
      <c r="N68" s="113"/>
      <c r="O68" s="114"/>
      <c r="P68" s="109"/>
      <c r="R68" s="111"/>
      <c r="AS68" s="107"/>
      <c r="AT68" s="107"/>
      <c r="AU68" s="107"/>
      <c r="AV68" s="107"/>
      <c r="AW68" s="107"/>
      <c r="AX68" s="107"/>
      <c r="AY68" s="107"/>
    </row>
    <row r="69" spans="1:51" x14ac:dyDescent="0.25">
      <c r="A69" s="112"/>
      <c r="L69" s="113"/>
      <c r="M69" s="113"/>
      <c r="N69" s="113"/>
      <c r="O69" s="114"/>
      <c r="P69" s="109"/>
      <c r="R69" s="109"/>
      <c r="AS69" s="107"/>
      <c r="AT69" s="107"/>
      <c r="AU69" s="107"/>
      <c r="AV69" s="107"/>
      <c r="AW69" s="107"/>
      <c r="AX69" s="107"/>
      <c r="AY69" s="107"/>
    </row>
    <row r="70" spans="1:51" x14ac:dyDescent="0.25">
      <c r="A70" s="112"/>
      <c r="L70" s="113"/>
      <c r="M70" s="113"/>
      <c r="N70" s="113"/>
      <c r="O70" s="114"/>
      <c r="P70" s="109"/>
      <c r="R70" s="109"/>
      <c r="AS70" s="107"/>
      <c r="AT70" s="107"/>
      <c r="AU70" s="107"/>
      <c r="AV70" s="107"/>
      <c r="AW70" s="107"/>
      <c r="AX70" s="107"/>
      <c r="AY70" s="107"/>
    </row>
    <row r="71" spans="1:51" x14ac:dyDescent="0.25">
      <c r="A71" s="112"/>
      <c r="L71" s="113"/>
      <c r="M71" s="113"/>
      <c r="N71" s="113"/>
      <c r="O71" s="114"/>
      <c r="P71" s="109"/>
      <c r="R71" s="109"/>
      <c r="AS71" s="107"/>
      <c r="AT71" s="107"/>
      <c r="AU71" s="107"/>
      <c r="AV71" s="107"/>
      <c r="AW71" s="107"/>
      <c r="AX71" s="107"/>
      <c r="AY71" s="107"/>
    </row>
    <row r="72" spans="1:51" x14ac:dyDescent="0.25">
      <c r="A72" s="112"/>
      <c r="L72" s="113"/>
      <c r="M72" s="113"/>
      <c r="N72" s="113"/>
      <c r="O72" s="114"/>
      <c r="P72" s="109"/>
      <c r="R72" s="109"/>
      <c r="AS72" s="107"/>
      <c r="AT72" s="107"/>
      <c r="AU72" s="107"/>
      <c r="AV72" s="107"/>
      <c r="AW72" s="107"/>
      <c r="AX72" s="107"/>
      <c r="AY72" s="107"/>
    </row>
    <row r="73" spans="1:51" x14ac:dyDescent="0.25">
      <c r="A73" s="112"/>
      <c r="L73" s="113"/>
      <c r="M73" s="113"/>
      <c r="N73" s="113"/>
      <c r="O73" s="114"/>
      <c r="P73" s="109"/>
      <c r="R73" s="109"/>
      <c r="AS73" s="107"/>
      <c r="AT73" s="107"/>
      <c r="AU73" s="107"/>
      <c r="AV73" s="107"/>
      <c r="AW73" s="107"/>
      <c r="AX73" s="107"/>
      <c r="AY73" s="107"/>
    </row>
    <row r="74" spans="1:51" x14ac:dyDescent="0.25">
      <c r="A74" s="112"/>
      <c r="L74" s="113"/>
      <c r="M74" s="113"/>
      <c r="N74" s="113"/>
      <c r="O74" s="114"/>
      <c r="P74" s="109"/>
      <c r="R74" s="83"/>
      <c r="AS74" s="107"/>
      <c r="AT74" s="107"/>
      <c r="AU74" s="107"/>
      <c r="AV74" s="107"/>
      <c r="AW74" s="107"/>
      <c r="AX74" s="107"/>
      <c r="AY74" s="107"/>
    </row>
    <row r="75" spans="1:51" x14ac:dyDescent="0.25">
      <c r="A75" s="112"/>
      <c r="L75" s="113"/>
      <c r="M75" s="113"/>
      <c r="N75" s="113"/>
      <c r="O75" s="114"/>
      <c r="R75" s="109"/>
      <c r="AS75" s="107"/>
      <c r="AT75" s="107"/>
      <c r="AU75" s="107"/>
      <c r="AV75" s="107"/>
      <c r="AW75" s="107"/>
      <c r="AX75" s="107"/>
      <c r="AY75" s="107"/>
    </row>
    <row r="76" spans="1:51" x14ac:dyDescent="0.25">
      <c r="O76" s="114"/>
      <c r="R76" s="109"/>
      <c r="AS76" s="107"/>
      <c r="AT76" s="107"/>
      <c r="AU76" s="107"/>
      <c r="AV76" s="107"/>
      <c r="AW76" s="107"/>
      <c r="AX76" s="107"/>
      <c r="AY76" s="107"/>
    </row>
    <row r="77" spans="1:51" x14ac:dyDescent="0.25">
      <c r="O77" s="114"/>
      <c r="R77" s="109"/>
      <c r="AS77" s="107"/>
      <c r="AT77" s="107"/>
      <c r="AU77" s="107"/>
      <c r="AV77" s="107"/>
      <c r="AW77" s="107"/>
      <c r="AX77" s="107"/>
      <c r="AY77" s="107"/>
    </row>
    <row r="78" spans="1:51" x14ac:dyDescent="0.25">
      <c r="O78" s="114"/>
      <c r="R78" s="109"/>
      <c r="AS78" s="107"/>
      <c r="AT78" s="107"/>
      <c r="AU78" s="107"/>
      <c r="AV78" s="107"/>
      <c r="AW78" s="107"/>
      <c r="AX78" s="107"/>
      <c r="AY78" s="107"/>
    </row>
    <row r="79" spans="1:51" x14ac:dyDescent="0.25">
      <c r="O79" s="114"/>
      <c r="R79" s="109"/>
      <c r="AS79" s="107"/>
      <c r="AT79" s="107"/>
      <c r="AU79" s="107"/>
      <c r="AV79" s="107"/>
      <c r="AW79" s="107"/>
      <c r="AX79" s="107"/>
      <c r="AY79" s="107"/>
    </row>
    <row r="80" spans="1:51" x14ac:dyDescent="0.25">
      <c r="O80" s="114"/>
      <c r="AS80" s="107"/>
      <c r="AT80" s="107"/>
      <c r="AU80" s="107"/>
      <c r="AV80" s="107"/>
      <c r="AW80" s="107"/>
      <c r="AX80" s="107"/>
      <c r="AY80" s="107"/>
    </row>
    <row r="81" spans="15:51" x14ac:dyDescent="0.25">
      <c r="O81" s="114"/>
      <c r="AS81" s="107"/>
      <c r="AT81" s="107"/>
      <c r="AU81" s="107"/>
      <c r="AV81" s="107"/>
      <c r="AW81" s="107"/>
      <c r="AX81" s="107"/>
      <c r="AY81" s="107"/>
    </row>
    <row r="82" spans="15:51" x14ac:dyDescent="0.25">
      <c r="O82" s="114"/>
      <c r="AS82" s="107"/>
      <c r="AT82" s="107"/>
      <c r="AU82" s="107"/>
      <c r="AV82" s="107"/>
      <c r="AW82" s="107"/>
      <c r="AX82" s="107"/>
      <c r="AY82" s="107"/>
    </row>
    <row r="83" spans="15:51" x14ac:dyDescent="0.25">
      <c r="O83" s="114"/>
      <c r="AS83" s="107"/>
      <c r="AT83" s="107"/>
      <c r="AU83" s="107"/>
      <c r="AV83" s="107"/>
      <c r="AW83" s="107"/>
      <c r="AX83" s="107"/>
      <c r="AY83" s="107"/>
    </row>
    <row r="84" spans="15:51" x14ac:dyDescent="0.25">
      <c r="O84" s="114"/>
      <c r="AS84" s="107"/>
      <c r="AT84" s="107"/>
      <c r="AU84" s="107"/>
      <c r="AV84" s="107"/>
      <c r="AW84" s="107"/>
      <c r="AX84" s="107"/>
      <c r="AY84" s="107"/>
    </row>
    <row r="85" spans="15:51" x14ac:dyDescent="0.25">
      <c r="O85" s="114"/>
      <c r="AS85" s="107"/>
      <c r="AT85" s="107"/>
      <c r="AU85" s="107"/>
      <c r="AV85" s="107"/>
      <c r="AW85" s="107"/>
      <c r="AX85" s="107"/>
      <c r="AY85" s="107"/>
    </row>
    <row r="86" spans="15:51" x14ac:dyDescent="0.25">
      <c r="O86" s="114"/>
      <c r="Q86" s="109"/>
      <c r="AS86" s="107"/>
      <c r="AT86" s="107"/>
      <c r="AU86" s="107"/>
      <c r="AV86" s="107"/>
      <c r="AW86" s="107"/>
      <c r="AX86" s="107"/>
      <c r="AY86" s="107"/>
    </row>
    <row r="87" spans="15:51" x14ac:dyDescent="0.25">
      <c r="O87" s="13"/>
      <c r="P87" s="109"/>
      <c r="Q87" s="109"/>
      <c r="AS87" s="107"/>
      <c r="AT87" s="107"/>
      <c r="AU87" s="107"/>
      <c r="AV87" s="107"/>
      <c r="AW87" s="107"/>
      <c r="AX87" s="107"/>
      <c r="AY87" s="107"/>
    </row>
    <row r="88" spans="15:51" x14ac:dyDescent="0.25">
      <c r="O88" s="13"/>
      <c r="P88" s="109"/>
      <c r="Q88" s="109"/>
      <c r="AS88" s="107"/>
      <c r="AT88" s="107"/>
      <c r="AU88" s="107"/>
      <c r="AV88" s="107"/>
      <c r="AW88" s="107"/>
      <c r="AX88" s="107"/>
      <c r="AY88" s="107"/>
    </row>
    <row r="89" spans="15:51" x14ac:dyDescent="0.25">
      <c r="O89" s="13"/>
      <c r="P89" s="109"/>
      <c r="Q89" s="109"/>
      <c r="AS89" s="107"/>
      <c r="AT89" s="107"/>
      <c r="AU89" s="107"/>
      <c r="AV89" s="107"/>
      <c r="AW89" s="107"/>
      <c r="AX89" s="107"/>
      <c r="AY89" s="107"/>
    </row>
    <row r="90" spans="15:51" x14ac:dyDescent="0.25">
      <c r="O90" s="13"/>
      <c r="P90" s="109"/>
      <c r="Q90" s="109"/>
      <c r="AS90" s="107"/>
      <c r="AT90" s="107"/>
      <c r="AU90" s="107"/>
      <c r="AV90" s="107"/>
      <c r="AW90" s="107"/>
      <c r="AX90" s="107"/>
      <c r="AY90" s="107"/>
    </row>
    <row r="91" spans="15:51" x14ac:dyDescent="0.25">
      <c r="O91" s="13"/>
      <c r="P91" s="109"/>
      <c r="Q91" s="109"/>
      <c r="AS91" s="107"/>
      <c r="AT91" s="107"/>
      <c r="AU91" s="107"/>
      <c r="AV91" s="107"/>
      <c r="AW91" s="107"/>
      <c r="AX91" s="107"/>
      <c r="AY91" s="107"/>
    </row>
    <row r="92" spans="15:51" x14ac:dyDescent="0.25">
      <c r="O92" s="13"/>
      <c r="P92" s="109"/>
      <c r="Q92" s="109"/>
      <c r="AS92" s="107"/>
      <c r="AT92" s="107"/>
      <c r="AU92" s="107"/>
      <c r="AV92" s="107"/>
      <c r="AW92" s="107"/>
      <c r="AX92" s="107"/>
      <c r="AY92" s="107"/>
    </row>
    <row r="93" spans="15:51" x14ac:dyDescent="0.25">
      <c r="O93" s="13"/>
      <c r="P93" s="109"/>
      <c r="Q93" s="109"/>
      <c r="AS93" s="107"/>
      <c r="AT93" s="107"/>
      <c r="AU93" s="107"/>
      <c r="AV93" s="107"/>
      <c r="AW93" s="107"/>
      <c r="AX93" s="107"/>
      <c r="AY93" s="107"/>
    </row>
    <row r="94" spans="15:51" x14ac:dyDescent="0.25">
      <c r="O94" s="13"/>
      <c r="P94" s="109"/>
      <c r="Q94" s="109"/>
      <c r="AS94" s="107"/>
      <c r="AT94" s="107"/>
      <c r="AU94" s="107"/>
      <c r="AV94" s="107"/>
      <c r="AW94" s="107"/>
      <c r="AX94" s="107"/>
      <c r="AY94" s="107"/>
    </row>
    <row r="95" spans="15:51" x14ac:dyDescent="0.25">
      <c r="O95" s="13"/>
      <c r="P95" s="109"/>
      <c r="Q95" s="109"/>
      <c r="AS95" s="107"/>
      <c r="AT95" s="107"/>
      <c r="AU95" s="107"/>
      <c r="AV95" s="107"/>
      <c r="AW95" s="107"/>
      <c r="AX95" s="107"/>
      <c r="AY95" s="107"/>
    </row>
    <row r="96" spans="15:51" x14ac:dyDescent="0.25">
      <c r="O96" s="13"/>
      <c r="P96" s="109"/>
      <c r="Q96" s="109"/>
      <c r="R96" s="109"/>
      <c r="S96" s="109"/>
      <c r="AS96" s="107"/>
      <c r="AT96" s="107"/>
      <c r="AU96" s="107"/>
      <c r="AV96" s="107"/>
      <c r="AW96" s="107"/>
      <c r="AX96" s="107"/>
      <c r="AY96" s="107"/>
    </row>
    <row r="97" spans="15:51" x14ac:dyDescent="0.25">
      <c r="O97" s="13"/>
      <c r="P97" s="109"/>
      <c r="Q97" s="109"/>
      <c r="R97" s="109"/>
      <c r="S97" s="109"/>
      <c r="T97" s="109"/>
      <c r="AS97" s="107"/>
      <c r="AT97" s="107"/>
      <c r="AU97" s="107"/>
      <c r="AV97" s="107"/>
      <c r="AW97" s="107"/>
      <c r="AX97" s="107"/>
      <c r="AY97" s="107"/>
    </row>
    <row r="98" spans="15:51" x14ac:dyDescent="0.25">
      <c r="O98" s="13"/>
      <c r="P98" s="109"/>
      <c r="Q98" s="109"/>
      <c r="R98" s="109"/>
      <c r="S98" s="109"/>
      <c r="T98" s="109"/>
      <c r="AS98" s="107"/>
      <c r="AT98" s="107"/>
      <c r="AU98" s="107"/>
      <c r="AV98" s="107"/>
      <c r="AW98" s="107"/>
      <c r="AX98" s="107"/>
      <c r="AY98" s="107"/>
    </row>
    <row r="99" spans="15:51" x14ac:dyDescent="0.25">
      <c r="O99" s="13"/>
      <c r="P99" s="109"/>
      <c r="T99" s="109"/>
      <c r="AS99" s="107"/>
      <c r="AT99" s="107"/>
      <c r="AU99" s="107"/>
      <c r="AV99" s="107"/>
      <c r="AW99" s="107"/>
      <c r="AX99" s="107"/>
      <c r="AY99" s="107"/>
    </row>
    <row r="100" spans="15:51" x14ac:dyDescent="0.25">
      <c r="O100" s="109"/>
      <c r="Q100" s="109"/>
      <c r="R100" s="109"/>
      <c r="S100" s="109"/>
      <c r="AS100" s="107"/>
      <c r="AT100" s="107"/>
      <c r="AU100" s="107"/>
      <c r="AV100" s="107"/>
      <c r="AW100" s="107"/>
      <c r="AX100" s="107"/>
      <c r="AY100" s="107"/>
    </row>
    <row r="101" spans="15:51" x14ac:dyDescent="0.25">
      <c r="O101" s="13"/>
      <c r="P101" s="109"/>
      <c r="Q101" s="109"/>
      <c r="R101" s="109"/>
      <c r="S101" s="109"/>
      <c r="T101" s="109"/>
      <c r="AS101" s="107"/>
      <c r="AT101" s="107"/>
      <c r="AU101" s="107"/>
      <c r="AV101" s="107"/>
      <c r="AW101" s="107"/>
      <c r="AX101" s="107"/>
      <c r="AY101" s="107"/>
    </row>
    <row r="102" spans="15:51" x14ac:dyDescent="0.25">
      <c r="O102" s="13"/>
      <c r="P102" s="109"/>
      <c r="Q102" s="109"/>
      <c r="R102" s="109"/>
      <c r="S102" s="109"/>
      <c r="T102" s="109"/>
      <c r="U102" s="109"/>
      <c r="AS102" s="107"/>
      <c r="AT102" s="107"/>
      <c r="AU102" s="107"/>
      <c r="AV102" s="107"/>
      <c r="AW102" s="107"/>
      <c r="AX102" s="107"/>
      <c r="AY102" s="107"/>
    </row>
    <row r="103" spans="15:51" x14ac:dyDescent="0.25">
      <c r="O103" s="13"/>
      <c r="P103" s="109"/>
      <c r="T103" s="109"/>
      <c r="U103" s="109"/>
      <c r="AS103" s="107"/>
      <c r="AT103" s="107"/>
      <c r="AU103" s="107"/>
      <c r="AV103" s="107"/>
      <c r="AW103" s="107"/>
      <c r="AX103" s="107"/>
      <c r="AY103" s="107"/>
    </row>
    <row r="115" spans="45:51" x14ac:dyDescent="0.25">
      <c r="AS115" s="107"/>
      <c r="AT115" s="107"/>
      <c r="AU115" s="107"/>
      <c r="AV115" s="107"/>
      <c r="AW115" s="107"/>
      <c r="AX115" s="107"/>
      <c r="AY115" s="107"/>
    </row>
  </sheetData>
  <protectedRanges>
    <protectedRange sqref="N59:R59 B62 S61:T67 B56:B59 N62:R67 T42 S57:T58" name="Range2_12_5_1_1"/>
    <protectedRange sqref="N10 L10 L6 D6 D8 AD8 AF8 O8:U8 AJ8:AR8 AF10 AR11:AR34 E11:E34 G11:G34 N11:V11 L24:N31 N32:N34 N12:N23 O12:V34 X11:AG34" name="Range1_16_3_1_1"/>
    <protectedRange sqref="I56 J54:K59 J51:K51 I59 L59:M59 L62:M67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59:H59 F60 E59" name="Range2_2_2_9_2_1_1"/>
    <protectedRange sqref="D57 D60:D61" name="Range2_1_1_1_1_1_9_2_1_1"/>
    <protectedRange sqref="C58 C60" name="Range2_4_1_1_1"/>
    <protectedRange sqref="AS16:AS34" name="Range1_1_1_1"/>
    <protectedRange sqref="P3:U5" name="Range1_16_1_1_1_1"/>
    <protectedRange sqref="C61 C59 C56" name="Range2_1_3_1_1"/>
    <protectedRange sqref="H11:H34" name="Range1_1_1_1_1_1_1"/>
    <protectedRange sqref="B60:B61 J52:K53 D58:D59 I57:I58 Z58:Z59 S59:Y60 AA59:AU60 E60:E61 G60:H61 F61 L60:R61" name="Range2_2_1_10_1_1_1_2"/>
    <protectedRange sqref="C57" name="Range2_2_1_10_2_1_1_1"/>
    <protectedRange sqref="G56:H56 D54 F57 E56 N57:R58" name="Range2_12_1_6_1_1"/>
    <protectedRange sqref="D50 I53:I55 I50:K50 G57:H58 G50:H52 E57:E58 F58:F59 F51:F53 E50:E52 L57:M58" name="Range2_2_12_1_7_1_1"/>
    <protectedRange sqref="D55:D56" name="Range2_1_1_1_1_11_1_2_1_1"/>
    <protectedRange sqref="E53 G53:H53 F54" name="Range2_2_2_9_1_1_1_1"/>
    <protectedRange sqref="D51" name="Range2_1_1_1_1_1_9_1_1_1_1"/>
    <protectedRange sqref="C55 C50" name="Range2_1_1_2_1_1"/>
    <protectedRange sqref="C54" name="Range2_1_2_2_1_1"/>
    <protectedRange sqref="C53" name="Range2_3_2_1_1"/>
    <protectedRange sqref="F50" name="Range2_2_12_1_1_1_1_1"/>
    <protectedRange sqref="C51:C52" name="Range2_5_1_1_1"/>
    <protectedRange sqref="E54:E55 F55:F56 G54:H55 I51:I52" name="Range2_2_1_1_1_1"/>
    <protectedRange sqref="D52:D53" name="Range2_1_1_1_1_1_1_1_1"/>
    <protectedRange sqref="AS11:AS15" name="Range1_4_1_1_1_1"/>
    <protectedRange sqref="J11:J15 J26:J34" name="Range1_1_2_1_10_1_1_1_1"/>
    <protectedRange sqref="R74" name="Range2_2_1_10_1_1_1_1_1"/>
    <protectedRange sqref="T41" name="Range2_12_5_1_1_4"/>
    <protectedRange sqref="B41:B42" name="Range2_12_5_1_1_1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G42:H42" name="Range2_2_12_1_3_1_1_1_1_1_4_1_1"/>
    <protectedRange sqref="E42:F42" name="Range2_2_12_1_7_1_1_3_1_1"/>
    <protectedRange sqref="I41:J41" name="Range2_2_12_1_4_2_1_1_1_2_1_1"/>
    <protectedRange sqref="S42" name="Range2_12_5_1_1_2_3_1"/>
    <protectedRange sqref="Q42:R42" name="Range2_12_1_6_1_1_1_1_2_1"/>
    <protectedRange sqref="N42:P42" name="Range2_12_1_2_3_1_1_1_1_2_1"/>
    <protectedRange sqref="I42:M42" name="Range2_2_12_1_4_3_1_1_1_1_2_1"/>
    <protectedRange sqref="D42" name="Range2_2_12_1_3_1_2_1_1_1_2_1_2_1"/>
    <protectedRange sqref="T56 R53:R55 T49:T52" name="Range2_12_5_1_1_3"/>
    <protectedRange sqref="T45:T48" name="Range2_12_5_1_1_2_2"/>
    <protectedRange sqref="S56 Q53:Q55 S45:S52" name="Range2_12_4_1_1_1_4_2_2_2"/>
    <protectedRange sqref="Q56:R56 O53:P55 Q45:R52" name="Range2_12_1_6_1_1_1_2_3_2_1_1_3"/>
    <protectedRange sqref="N56:P56 L53:N55 N45:P52" name="Range2_12_1_2_3_1_1_1_2_3_2_1_1_3"/>
    <protectedRange sqref="L45:M52 K45:K49 L56:M56" name="Range2_2_12_1_4_3_1_1_1_3_3_2_1_1_3"/>
    <protectedRange sqref="J45:J49" name="Range2_2_12_1_4_3_1_1_1_3_2_1_2_2"/>
    <protectedRange sqref="G48:H49" name="Range2_2_12_1_3_1_2_1_1_1_2_1_1_1_1_1_1_2_1_1"/>
    <protectedRange sqref="D48:E49" name="Range2_2_12_1_3_1_2_1_1_1_2_1_1_1_1_3_1_1_1_1"/>
    <protectedRange sqref="F48:F49" name="Range2_2_12_1_3_1_2_1_1_1_3_1_1_1_1_1_3_1_1_1_1"/>
    <protectedRange sqref="I49" name="Range2_2_12_1_4_3_1_1_1_2_1_2_1_1_3_1_1_1_1_1_1"/>
    <protectedRange sqref="T44" name="Range2_12_5_1_1_2_1_1"/>
    <protectedRange sqref="E45:H47" name="Range2_2_12_1_3_1_2_1_1_1_1_2_1_1_1_1_1_1"/>
    <protectedRange sqref="D45:D47" name="Range2_2_12_1_3_1_2_1_1_1_2_1_2_3_1_1_1_1"/>
    <protectedRange sqref="T43" name="Range2_12_5_1_1_6_1_1_1_1_1_1_1"/>
    <protectedRange sqref="S43" name="Range2_12_5_1_1_5_3_1_1_1_1_1_1_1"/>
    <protectedRange sqref="Q43:R43" name="Range2_12_1_6_1_1_1_2_3_2_1_1_2_1_1_1_1_1"/>
    <protectedRange sqref="N43:P43" name="Range2_12_1_2_3_1_1_1_2_3_2_1_1_2_1_1_1_1_1"/>
    <protectedRange sqref="J43:M43" name="Range2_2_12_1_4_3_1_1_1_3_3_2_1_1_2_1_1_1_1_1"/>
    <protectedRange sqref="I43" name="Range2_2_12_1_4_3_1_1_1_2_1_2_2_1_2_1_1_1_1_1"/>
    <protectedRange sqref="G43:H43 D43:E43" name="Range2_2_12_1_3_1_2_1_1_1_2_1_3_2_1_2_1_1_1_1_1"/>
    <protectedRange sqref="F43" name="Range2_2_12_1_3_1_2_1_1_1_1_1_2_2_1_2_1_1_1_1_1"/>
    <protectedRange sqref="S44" name="Range2_12_4_1_1_1_4_2_2_1_1"/>
    <protectedRange sqref="Q44:R44" name="Range2_12_1_6_1_1_1_2_3_2_1_1_1_1"/>
    <protectedRange sqref="N44:P44" name="Range2_12_1_2_3_1_1_1_2_3_2_1_1_1_1"/>
    <protectedRange sqref="K44:M44" name="Range2_2_12_1_4_3_1_1_1_3_3_2_1_1_1_1"/>
    <protectedRange sqref="J44" name="Range2_2_12_1_4_3_1_1_1_3_2_1_2_1_1"/>
    <protectedRange sqref="D44:E44" name="Range2_2_12_1_3_1_2_1_1_1_2_1_2_3_2_1_1"/>
    <protectedRange sqref="I44" name="Range2_2_12_1_4_2_1_1_1_4_1_2_1_1_1_2_1_1"/>
    <protectedRange sqref="F44:H44" name="Range2_2_12_1_3_1_1_1_1_1_4_1_2_1_2_1_2_1_1"/>
    <protectedRange sqref="I45:I48" name="Range2_2_12_1_4_2_1_1_1_4_1_2_1_1_1_2_2_1"/>
    <protectedRange sqref="F11:F34" name="Range1_16_3_1_1_2_1_1_1_2_1"/>
    <protectedRange sqref="Q10" name="Range1_16_3_1_1_1_1_1_1"/>
    <protectedRange sqref="AG10" name="Range1_16_3_1_1_1_1_1_2"/>
    <protectedRange sqref="AP10" name="Range1_16_3_1_1_1_1_1_3"/>
    <protectedRange sqref="B44" name="Range2_12_5_1_1_1_2_2_1_1_1_1_1_1_1_1_1_1_1_1_1_1_1_1_1_1_1_1_1_1_1_1_1_1_1_1_1_1_1"/>
    <protectedRange sqref="B45:B47" name="Range2_12_5_1_1_1_2_2_1_1_1_1_1_1_1_1_1_1_1_2_1_1_1_1_1_1_1_1_1_1_1_1_1_1_1_1_1_1_1_1_1_1_1_1_1_1_1_1_1_1_1_1_1_1_1"/>
    <protectedRange sqref="B43" name="Range2_12_5_1_1_1_2_1_1_1_1_1_1_1_1_1_1_1_2_1_1_1_1_1_1_1_1_1_1_1_1_1_1_1_1"/>
    <protectedRange sqref="B48" name="Range2_12_5_1_1_1_2_2_1_1_1_1_1_1_1_1_1_1_1_2_1_1_1_2_1_1_1_2_1_1_1_3_1_1_1_1_1_1_1_1_1_1_1_1_1_1_1_1_1_1_1_1_1_1_1_1_1_1_1_1_1_1"/>
    <protectedRange sqref="W11:W34" name="Range1_16_3_1_1_1"/>
    <protectedRange sqref="B49" name="Range2_12_5_1_1_1_2_1_1_1_1_1_1_1_1_1_1_1_2_1_2_1_1_1_1_1_1_1_1_1_2_1_1_1_1_1_1_1_1_1_1_1_1_1_1_1"/>
    <protectedRange sqref="B50" name="Range2_12_5_1_1_1_1_1_2_1_1_1_1_1_1_1_1_1_1_1_1_1_1_1_1_1_1_1_1_2_1"/>
    <protectedRange sqref="B51" name="Range2_12_5_1_1_1_1_1_2_1_1_2_1_1_1_1_1_1_1_1_1_1_1_1_1_1_1_1_1_2_1"/>
    <protectedRange sqref="B52" name="Range2_12_5_1_1_1_2_2_1_1_1_1_1_1_1_1_1_1_1_2_1_1_1_2_1_1_1_1_1_1_1_1_1_1_1_1_1_1_1_1_2_1"/>
    <protectedRange sqref="B53" name="Range2_12_5_1_1_1_2_2_1_1_1_1_1_1_1_1_1_1_1_2_1_1_1_1_1_1_1_1_1_3_1_3_1_2_1_1_1_1_1_1_1_1_1_1_1_1_1_2_1_1_1_1_1_2_1"/>
    <protectedRange sqref="B54" name="Range2_12_5_1_1_1_1_1_2_1_2_1_1_1_2_1_1_1_1_1_1_1_1_1_1_2_1_1_1_1_1_2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285" priority="5" operator="containsText" text="N/A">
      <formula>NOT(ISERROR(SEARCH("N/A",X11)))</formula>
    </cfRule>
    <cfRule type="cellIs" dxfId="284" priority="23" operator="equal">
      <formula>0</formula>
    </cfRule>
  </conditionalFormatting>
  <conditionalFormatting sqref="X11:AE34">
    <cfRule type="cellIs" dxfId="283" priority="22" operator="greaterThanOrEqual">
      <formula>1185</formula>
    </cfRule>
  </conditionalFormatting>
  <conditionalFormatting sqref="X11:AE34">
    <cfRule type="cellIs" dxfId="282" priority="21" operator="between">
      <formula>0.1</formula>
      <formula>1184</formula>
    </cfRule>
  </conditionalFormatting>
  <conditionalFormatting sqref="X8 AJ11:AO15 AO16:AO32 AJ16:AN34">
    <cfRule type="cellIs" dxfId="281" priority="20" operator="equal">
      <formula>0</formula>
    </cfRule>
  </conditionalFormatting>
  <conditionalFormatting sqref="X8 AJ11:AO15 AO16:AO32 AJ16:AN34">
    <cfRule type="cellIs" dxfId="280" priority="19" operator="greaterThan">
      <formula>1179</formula>
    </cfRule>
  </conditionalFormatting>
  <conditionalFormatting sqref="X8 AJ11:AO15 AO16:AO32 AJ16:AN34">
    <cfRule type="cellIs" dxfId="279" priority="18" operator="greaterThan">
      <formula>99</formula>
    </cfRule>
  </conditionalFormatting>
  <conditionalFormatting sqref="X8 AJ11:AO15 AO16:AO32 AJ16:AN34">
    <cfRule type="cellIs" dxfId="278" priority="17" operator="greaterThan">
      <formula>0.99</formula>
    </cfRule>
  </conditionalFormatting>
  <conditionalFormatting sqref="AB8">
    <cfRule type="cellIs" dxfId="277" priority="16" operator="equal">
      <formula>0</formula>
    </cfRule>
  </conditionalFormatting>
  <conditionalFormatting sqref="AB8">
    <cfRule type="cellIs" dxfId="276" priority="15" operator="greaterThan">
      <formula>1179</formula>
    </cfRule>
  </conditionalFormatting>
  <conditionalFormatting sqref="AB8">
    <cfRule type="cellIs" dxfId="275" priority="14" operator="greaterThan">
      <formula>99</formula>
    </cfRule>
  </conditionalFormatting>
  <conditionalFormatting sqref="AB8">
    <cfRule type="cellIs" dxfId="274" priority="13" operator="greaterThan">
      <formula>0.99</formula>
    </cfRule>
  </conditionalFormatting>
  <conditionalFormatting sqref="AQ11:AQ34 AO33:AO34">
    <cfRule type="cellIs" dxfId="273" priority="12" operator="equal">
      <formula>0</formula>
    </cfRule>
  </conditionalFormatting>
  <conditionalFormatting sqref="AQ11:AQ34 AO33:AO34">
    <cfRule type="cellIs" dxfId="272" priority="11" operator="greaterThan">
      <formula>1179</formula>
    </cfRule>
  </conditionalFormatting>
  <conditionalFormatting sqref="AQ11:AQ34 AO33:AO34">
    <cfRule type="cellIs" dxfId="271" priority="10" operator="greaterThan">
      <formula>99</formula>
    </cfRule>
  </conditionalFormatting>
  <conditionalFormatting sqref="AQ11:AQ34 AO33:AO34">
    <cfRule type="cellIs" dxfId="270" priority="9" operator="greaterThan">
      <formula>0.99</formula>
    </cfRule>
  </conditionalFormatting>
  <conditionalFormatting sqref="AI11:AI34">
    <cfRule type="cellIs" dxfId="269" priority="8" operator="greaterThan">
      <formula>$AI$8</formula>
    </cfRule>
  </conditionalFormatting>
  <conditionalFormatting sqref="AH11:AH34">
    <cfRule type="cellIs" dxfId="268" priority="6" operator="greaterThan">
      <formula>$AH$8</formula>
    </cfRule>
    <cfRule type="cellIs" dxfId="267" priority="7" operator="greaterThan">
      <formula>$AH$8</formula>
    </cfRule>
  </conditionalFormatting>
  <conditionalFormatting sqref="AP11:AP34">
    <cfRule type="cellIs" dxfId="266" priority="4" operator="equal">
      <formula>0</formula>
    </cfRule>
  </conditionalFormatting>
  <conditionalFormatting sqref="AP11:AP34">
    <cfRule type="cellIs" dxfId="265" priority="3" operator="greaterThan">
      <formula>1179</formula>
    </cfRule>
  </conditionalFormatting>
  <conditionalFormatting sqref="AP11:AP34">
    <cfRule type="cellIs" dxfId="264" priority="2" operator="greaterThan">
      <formula>99</formula>
    </cfRule>
  </conditionalFormatting>
  <conditionalFormatting sqref="AP11:AP34">
    <cfRule type="cellIs" dxfId="263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15"/>
  <sheetViews>
    <sheetView topLeftCell="A37" zoomScaleNormal="100" workbookViewId="0">
      <selection activeCell="B38" sqref="B38:B53"/>
    </sheetView>
  </sheetViews>
  <sheetFormatPr defaultRowHeight="15" x14ac:dyDescent="0.25"/>
  <cols>
    <col min="1" max="1" width="5.7109375" style="107" customWidth="1"/>
    <col min="2" max="2" width="10.28515625" style="107" customWidth="1"/>
    <col min="3" max="3" width="14" style="107" customWidth="1"/>
    <col min="4" max="7" width="9.140625" style="107"/>
    <col min="8" max="8" width="20.42578125" style="107" customWidth="1"/>
    <col min="9" max="10" width="9.140625" style="107"/>
    <col min="11" max="11" width="9" style="107" customWidth="1"/>
    <col min="12" max="14" width="9.140625" style="107" hidden="1" customWidth="1"/>
    <col min="15" max="16" width="9.28515625" style="107" bestFit="1" customWidth="1"/>
    <col min="17" max="18" width="9.140625" style="107" customWidth="1"/>
    <col min="19" max="19" width="11.5703125" style="107" bestFit="1" customWidth="1"/>
    <col min="20" max="20" width="10.5703125" style="107" bestFit="1" customWidth="1"/>
    <col min="21" max="22" width="9.28515625" style="107" bestFit="1" customWidth="1"/>
    <col min="23" max="23" width="9.140625" style="107"/>
    <col min="24" max="28" width="9.28515625" style="107" bestFit="1" customWidth="1"/>
    <col min="29" max="32" width="9.140625" style="107"/>
    <col min="33" max="33" width="10.5703125" style="107" bestFit="1" customWidth="1"/>
    <col min="34" max="35" width="9.28515625" style="107" bestFit="1" customWidth="1"/>
    <col min="36" max="44" width="9.140625" style="107"/>
    <col min="45" max="45" width="83.85546875" style="13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07"/>
  </cols>
  <sheetData>
    <row r="2" spans="2:51" ht="21" x14ac:dyDescent="0.25">
      <c r="B2" s="3"/>
      <c r="C2" s="109"/>
      <c r="D2" s="109"/>
      <c r="E2" s="4"/>
      <c r="F2" s="4"/>
      <c r="G2" s="109"/>
      <c r="H2" s="5"/>
      <c r="I2" s="5"/>
      <c r="J2" s="109"/>
      <c r="K2" s="5"/>
      <c r="L2" s="5"/>
      <c r="M2" s="109"/>
      <c r="N2" s="109"/>
      <c r="O2" s="6"/>
      <c r="P2" s="7" t="s">
        <v>0</v>
      </c>
      <c r="Q2" s="7"/>
      <c r="R2" s="8"/>
      <c r="S2" s="9"/>
      <c r="T2" s="10"/>
      <c r="U2" s="10"/>
      <c r="V2" s="11"/>
      <c r="W2" s="12"/>
      <c r="X2" s="10"/>
      <c r="Y2" s="10"/>
      <c r="Z2" s="10"/>
      <c r="AA2" s="10"/>
      <c r="AB2" s="10"/>
      <c r="AC2" s="10"/>
      <c r="AD2" s="10"/>
      <c r="AE2" s="10"/>
      <c r="AM2" s="109"/>
      <c r="AN2" s="109"/>
      <c r="AO2" s="109"/>
      <c r="AP2" s="109"/>
      <c r="AQ2" s="109"/>
      <c r="AR2" s="109"/>
    </row>
    <row r="3" spans="2:51" ht="15.75" customHeight="1" x14ac:dyDescent="0.25">
      <c r="B3" s="14" t="s">
        <v>1</v>
      </c>
      <c r="C3" s="14"/>
      <c r="D3" s="14"/>
      <c r="E3" s="109"/>
      <c r="F3" s="5"/>
      <c r="G3" s="5"/>
      <c r="H3" s="109"/>
      <c r="I3" s="109"/>
      <c r="J3" s="109"/>
      <c r="K3" s="15"/>
      <c r="L3" s="16"/>
      <c r="M3" s="109"/>
      <c r="N3" s="109"/>
      <c r="O3" s="17" t="s">
        <v>2</v>
      </c>
      <c r="P3" s="324" t="s">
        <v>126</v>
      </c>
      <c r="Q3" s="325"/>
      <c r="R3" s="325"/>
      <c r="S3" s="325"/>
      <c r="T3" s="325"/>
      <c r="U3" s="326"/>
      <c r="V3" s="18"/>
      <c r="W3" s="18"/>
      <c r="X3" s="18"/>
      <c r="Y3" s="18"/>
      <c r="Z3" s="18"/>
      <c r="AH3" s="109"/>
      <c r="AI3" s="109"/>
      <c r="AJ3" s="109"/>
      <c r="AK3" s="109"/>
      <c r="AL3" s="13"/>
      <c r="AM3" s="109"/>
      <c r="AN3" s="109"/>
      <c r="AO3" s="109"/>
      <c r="AP3" s="109"/>
      <c r="AQ3" s="109"/>
      <c r="AR3" s="109"/>
      <c r="AS3" s="109"/>
    </row>
    <row r="4" spans="2:51" x14ac:dyDescent="0.25">
      <c r="B4" s="19" t="s">
        <v>3</v>
      </c>
      <c r="C4" s="19"/>
      <c r="D4" s="19"/>
      <c r="E4" s="109"/>
      <c r="F4" s="20"/>
      <c r="G4" s="109"/>
      <c r="H4" s="109"/>
      <c r="I4" s="109"/>
      <c r="J4" s="109"/>
      <c r="K4" s="109"/>
      <c r="L4" s="109"/>
      <c r="M4" s="109"/>
      <c r="N4" s="109"/>
      <c r="O4" s="17" t="s">
        <v>4</v>
      </c>
      <c r="P4" s="324" t="s">
        <v>132</v>
      </c>
      <c r="Q4" s="325"/>
      <c r="R4" s="325"/>
      <c r="S4" s="325"/>
      <c r="T4" s="325"/>
      <c r="U4" s="326"/>
      <c r="V4" s="18"/>
      <c r="W4" s="18"/>
      <c r="X4" s="18"/>
      <c r="Y4" s="18"/>
      <c r="Z4" s="18"/>
      <c r="AH4" s="109"/>
      <c r="AI4" s="109"/>
      <c r="AJ4" s="109"/>
      <c r="AK4" s="109"/>
      <c r="AL4" s="13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1"/>
      <c r="F5" s="21"/>
      <c r="G5" s="109"/>
      <c r="H5" s="109"/>
      <c r="I5" s="109"/>
      <c r="J5" s="109"/>
      <c r="K5" s="109"/>
      <c r="L5" s="109"/>
      <c r="M5" s="109"/>
      <c r="N5" s="109"/>
      <c r="O5" s="17" t="s">
        <v>5</v>
      </c>
      <c r="P5" s="324" t="s">
        <v>126</v>
      </c>
      <c r="Q5" s="325"/>
      <c r="R5" s="325"/>
      <c r="S5" s="325"/>
      <c r="T5" s="325"/>
      <c r="U5" s="326"/>
      <c r="V5" s="18"/>
      <c r="W5" s="18"/>
      <c r="X5" s="18"/>
      <c r="Y5" s="18"/>
      <c r="Z5" s="18"/>
      <c r="AH5" s="109"/>
      <c r="AI5" s="109"/>
      <c r="AJ5" s="109"/>
      <c r="AK5" s="109"/>
      <c r="AL5" s="13"/>
      <c r="AM5" s="109"/>
      <c r="AN5" s="109"/>
      <c r="AO5" s="109"/>
      <c r="AP5" s="109"/>
      <c r="AQ5" s="109"/>
      <c r="AR5" s="109"/>
      <c r="AS5" s="109"/>
    </row>
    <row r="6" spans="2:51" x14ac:dyDescent="0.25">
      <c r="B6" s="324" t="s">
        <v>6</v>
      </c>
      <c r="C6" s="326"/>
      <c r="D6" s="327" t="s">
        <v>7</v>
      </c>
      <c r="E6" s="328"/>
      <c r="F6" s="328"/>
      <c r="G6" s="328"/>
      <c r="H6" s="329"/>
      <c r="I6" s="109"/>
      <c r="J6" s="109"/>
      <c r="K6" s="288"/>
      <c r="L6" s="330">
        <v>41686</v>
      </c>
      <c r="M6" s="331"/>
      <c r="N6" s="22"/>
      <c r="O6" s="22"/>
      <c r="P6" s="23"/>
      <c r="Q6" s="23"/>
      <c r="R6" s="23"/>
      <c r="S6" s="23"/>
      <c r="T6" s="23"/>
      <c r="U6" s="23"/>
      <c r="V6" s="23"/>
      <c r="W6" s="24"/>
      <c r="X6" s="24"/>
      <c r="Y6" s="24"/>
      <c r="Z6" s="24"/>
      <c r="AA6" s="24"/>
      <c r="AB6" s="24"/>
      <c r="AC6" s="24"/>
      <c r="AD6" s="24"/>
      <c r="AE6" s="24"/>
      <c r="AJ6" s="25"/>
      <c r="AM6" s="26"/>
      <c r="AN6" s="26"/>
      <c r="AO6" s="26"/>
      <c r="AP6" s="26"/>
      <c r="AQ6" s="26"/>
      <c r="AR6" s="26"/>
      <c r="AS6" s="27"/>
    </row>
    <row r="7" spans="2:51" ht="36" x14ac:dyDescent="0.25">
      <c r="B7" s="332" t="s">
        <v>8</v>
      </c>
      <c r="C7" s="333"/>
      <c r="D7" s="332" t="s">
        <v>9</v>
      </c>
      <c r="E7" s="334"/>
      <c r="F7" s="334"/>
      <c r="G7" s="333"/>
      <c r="H7" s="292" t="s">
        <v>10</v>
      </c>
      <c r="I7" s="291" t="s">
        <v>11</v>
      </c>
      <c r="J7" s="291" t="s">
        <v>12</v>
      </c>
      <c r="K7" s="291" t="s">
        <v>13</v>
      </c>
      <c r="L7" s="13"/>
      <c r="M7" s="13"/>
      <c r="N7" s="13"/>
      <c r="O7" s="292" t="s">
        <v>14</v>
      </c>
      <c r="P7" s="332" t="s">
        <v>15</v>
      </c>
      <c r="Q7" s="334"/>
      <c r="R7" s="334"/>
      <c r="S7" s="334"/>
      <c r="T7" s="333"/>
      <c r="U7" s="345" t="s">
        <v>16</v>
      </c>
      <c r="V7" s="345"/>
      <c r="W7" s="291" t="s">
        <v>17</v>
      </c>
      <c r="X7" s="332" t="s">
        <v>18</v>
      </c>
      <c r="Y7" s="333"/>
      <c r="Z7" s="332" t="s">
        <v>19</v>
      </c>
      <c r="AA7" s="333"/>
      <c r="AB7" s="332" t="s">
        <v>20</v>
      </c>
      <c r="AC7" s="333"/>
      <c r="AD7" s="332" t="s">
        <v>21</v>
      </c>
      <c r="AE7" s="333"/>
      <c r="AF7" s="291" t="s">
        <v>22</v>
      </c>
      <c r="AG7" s="291" t="s">
        <v>23</v>
      </c>
      <c r="AH7" s="291" t="s">
        <v>24</v>
      </c>
      <c r="AI7" s="291" t="s">
        <v>25</v>
      </c>
      <c r="AJ7" s="332" t="s">
        <v>26</v>
      </c>
      <c r="AK7" s="334"/>
      <c r="AL7" s="334"/>
      <c r="AM7" s="334"/>
      <c r="AN7" s="333"/>
      <c r="AO7" s="332" t="s">
        <v>27</v>
      </c>
      <c r="AP7" s="334"/>
      <c r="AQ7" s="333"/>
      <c r="AR7" s="291" t="s">
        <v>28</v>
      </c>
      <c r="AS7" s="28"/>
      <c r="AT7" s="13"/>
      <c r="AU7" s="13"/>
      <c r="AV7" s="13"/>
      <c r="AW7" s="13"/>
      <c r="AX7" s="13"/>
      <c r="AY7" s="13"/>
    </row>
    <row r="8" spans="2:51" x14ac:dyDescent="0.25">
      <c r="B8" s="335">
        <v>42239</v>
      </c>
      <c r="C8" s="336"/>
      <c r="D8" s="337" t="s">
        <v>29</v>
      </c>
      <c r="E8" s="338"/>
      <c r="F8" s="338"/>
      <c r="G8" s="339"/>
      <c r="H8" s="29"/>
      <c r="I8" s="337" t="s">
        <v>29</v>
      </c>
      <c r="J8" s="338"/>
      <c r="K8" s="339"/>
      <c r="L8" s="30"/>
      <c r="M8" s="30"/>
      <c r="N8" s="30"/>
      <c r="O8" s="29" t="s">
        <v>30</v>
      </c>
      <c r="P8" s="29" t="s">
        <v>30</v>
      </c>
      <c r="Q8" s="29" t="s">
        <v>31</v>
      </c>
      <c r="R8" s="29" t="s">
        <v>31</v>
      </c>
      <c r="S8" s="29" t="s">
        <v>30</v>
      </c>
      <c r="T8" s="29" t="s">
        <v>32</v>
      </c>
      <c r="U8" s="340" t="s">
        <v>33</v>
      </c>
      <c r="V8" s="340"/>
      <c r="W8" s="31" t="s">
        <v>133</v>
      </c>
      <c r="X8" s="341">
        <v>0</v>
      </c>
      <c r="Y8" s="342"/>
      <c r="Z8" s="343" t="s">
        <v>35</v>
      </c>
      <c r="AA8" s="344"/>
      <c r="AB8" s="341">
        <v>1185</v>
      </c>
      <c r="AC8" s="342"/>
      <c r="AD8" s="346">
        <v>800</v>
      </c>
      <c r="AE8" s="347"/>
      <c r="AF8" s="29"/>
      <c r="AG8" s="31">
        <f>AG34-AG10</f>
        <v>25950</v>
      </c>
      <c r="AH8" s="32"/>
      <c r="AI8" s="32"/>
      <c r="AJ8" s="29" t="s">
        <v>36</v>
      </c>
      <c r="AK8" s="29" t="s">
        <v>36</v>
      </c>
      <c r="AL8" s="29" t="s">
        <v>36</v>
      </c>
      <c r="AM8" s="29" t="s">
        <v>36</v>
      </c>
      <c r="AN8" s="29" t="s">
        <v>36</v>
      </c>
      <c r="AO8" s="29" t="s">
        <v>36</v>
      </c>
      <c r="AP8" s="29" t="s">
        <v>31</v>
      </c>
      <c r="AQ8" s="29" t="s">
        <v>31</v>
      </c>
      <c r="AR8" s="29" t="s">
        <v>37</v>
      </c>
      <c r="AS8" s="28"/>
      <c r="AV8" s="33" t="s">
        <v>38</v>
      </c>
    </row>
    <row r="9" spans="2:51" ht="60" x14ac:dyDescent="0.25">
      <c r="B9" s="348" t="s">
        <v>39</v>
      </c>
      <c r="C9" s="348"/>
      <c r="D9" s="349" t="s">
        <v>40</v>
      </c>
      <c r="E9" s="350"/>
      <c r="F9" s="351" t="s">
        <v>41</v>
      </c>
      <c r="G9" s="350"/>
      <c r="H9" s="352" t="s">
        <v>42</v>
      </c>
      <c r="I9" s="348" t="s">
        <v>43</v>
      </c>
      <c r="J9" s="348"/>
      <c r="K9" s="348"/>
      <c r="L9" s="291" t="s">
        <v>44</v>
      </c>
      <c r="M9" s="345" t="s">
        <v>45</v>
      </c>
      <c r="N9" s="34" t="s">
        <v>46</v>
      </c>
      <c r="O9" s="353" t="s">
        <v>47</v>
      </c>
      <c r="P9" s="353" t="s">
        <v>48</v>
      </c>
      <c r="Q9" s="35" t="s">
        <v>49</v>
      </c>
      <c r="R9" s="360" t="s">
        <v>50</v>
      </c>
      <c r="S9" s="361"/>
      <c r="T9" s="362"/>
      <c r="U9" s="289" t="s">
        <v>51</v>
      </c>
      <c r="V9" s="289" t="s">
        <v>52</v>
      </c>
      <c r="W9" s="348" t="s">
        <v>53</v>
      </c>
      <c r="X9" s="366" t="s">
        <v>54</v>
      </c>
      <c r="Y9" s="367"/>
      <c r="Z9" s="367"/>
      <c r="AA9" s="367"/>
      <c r="AB9" s="367"/>
      <c r="AC9" s="367"/>
      <c r="AD9" s="367"/>
      <c r="AE9" s="368"/>
      <c r="AF9" s="287" t="s">
        <v>55</v>
      </c>
      <c r="AG9" s="287" t="s">
        <v>56</v>
      </c>
      <c r="AH9" s="355" t="s">
        <v>57</v>
      </c>
      <c r="AI9" s="369" t="s">
        <v>58</v>
      </c>
      <c r="AJ9" s="289" t="s">
        <v>59</v>
      </c>
      <c r="AK9" s="289" t="s">
        <v>60</v>
      </c>
      <c r="AL9" s="289" t="s">
        <v>61</v>
      </c>
      <c r="AM9" s="289" t="s">
        <v>62</v>
      </c>
      <c r="AN9" s="289" t="s">
        <v>63</v>
      </c>
      <c r="AO9" s="289" t="s">
        <v>64</v>
      </c>
      <c r="AP9" s="289" t="s">
        <v>65</v>
      </c>
      <c r="AQ9" s="353" t="s">
        <v>66</v>
      </c>
      <c r="AR9" s="289" t="s">
        <v>67</v>
      </c>
      <c r="AS9" s="355" t="s">
        <v>68</v>
      </c>
      <c r="AV9" s="36" t="s">
        <v>69</v>
      </c>
      <c r="AW9" s="36" t="s">
        <v>70</v>
      </c>
      <c r="AY9" s="37" t="s">
        <v>71</v>
      </c>
    </row>
    <row r="10" spans="2:51" x14ac:dyDescent="0.25">
      <c r="B10" s="289" t="s">
        <v>72</v>
      </c>
      <c r="C10" s="289" t="s">
        <v>73</v>
      </c>
      <c r="D10" s="289" t="s">
        <v>74</v>
      </c>
      <c r="E10" s="289" t="s">
        <v>75</v>
      </c>
      <c r="F10" s="289" t="s">
        <v>74</v>
      </c>
      <c r="G10" s="289" t="s">
        <v>75</v>
      </c>
      <c r="H10" s="352"/>
      <c r="I10" s="289" t="s">
        <v>75</v>
      </c>
      <c r="J10" s="289" t="s">
        <v>75</v>
      </c>
      <c r="K10" s="289" t="s">
        <v>75</v>
      </c>
      <c r="L10" s="29" t="s">
        <v>29</v>
      </c>
      <c r="M10" s="345"/>
      <c r="N10" s="29" t="s">
        <v>29</v>
      </c>
      <c r="O10" s="354"/>
      <c r="P10" s="354"/>
      <c r="Q10" s="2">
        <f>'AUG 22'!Q34:Q34</f>
        <v>48740173</v>
      </c>
      <c r="R10" s="363"/>
      <c r="S10" s="364"/>
      <c r="T10" s="365"/>
      <c r="U10" s="289" t="s">
        <v>75</v>
      </c>
      <c r="V10" s="289" t="s">
        <v>75</v>
      </c>
      <c r="W10" s="348"/>
      <c r="X10" s="38" t="s">
        <v>76</v>
      </c>
      <c r="Y10" s="38" t="s">
        <v>77</v>
      </c>
      <c r="Z10" s="38" t="s">
        <v>78</v>
      </c>
      <c r="AA10" s="38" t="s">
        <v>79</v>
      </c>
      <c r="AB10" s="38" t="s">
        <v>80</v>
      </c>
      <c r="AC10" s="38" t="s">
        <v>81</v>
      </c>
      <c r="AD10" s="38" t="s">
        <v>82</v>
      </c>
      <c r="AE10" s="38" t="s">
        <v>83</v>
      </c>
      <c r="AF10" s="39"/>
      <c r="AG10" s="2">
        <f>'AUG 22'!AG34:AG34</f>
        <v>39727710</v>
      </c>
      <c r="AH10" s="355"/>
      <c r="AI10" s="370"/>
      <c r="AJ10" s="289" t="s">
        <v>84</v>
      </c>
      <c r="AK10" s="289" t="s">
        <v>84</v>
      </c>
      <c r="AL10" s="289" t="s">
        <v>84</v>
      </c>
      <c r="AM10" s="289" t="s">
        <v>84</v>
      </c>
      <c r="AN10" s="289" t="s">
        <v>84</v>
      </c>
      <c r="AO10" s="289" t="s">
        <v>84</v>
      </c>
      <c r="AP10" s="2">
        <f>'AUG 22'!AP34:AP34</f>
        <v>9013658</v>
      </c>
      <c r="AQ10" s="354"/>
      <c r="AR10" s="290" t="s">
        <v>85</v>
      </c>
      <c r="AS10" s="355"/>
      <c r="AV10" s="40" t="s">
        <v>86</v>
      </c>
      <c r="AW10" s="40" t="s">
        <v>87</v>
      </c>
      <c r="AY10" s="84" t="s">
        <v>126</v>
      </c>
    </row>
    <row r="11" spans="2:51" x14ac:dyDescent="0.25">
      <c r="B11" s="41">
        <v>2</v>
      </c>
      <c r="C11" s="41">
        <v>4.1666666666666664E-2</v>
      </c>
      <c r="D11" s="123">
        <v>10</v>
      </c>
      <c r="E11" s="42">
        <f>D11/1.42</f>
        <v>7.042253521126761</v>
      </c>
      <c r="F11" s="110">
        <v>66</v>
      </c>
      <c r="G11" s="42">
        <f>F11/1.42</f>
        <v>46.478873239436624</v>
      </c>
      <c r="H11" s="43" t="s">
        <v>88</v>
      </c>
      <c r="I11" s="43">
        <f>J11-(2/1.42)</f>
        <v>41.549295774647888</v>
      </c>
      <c r="J11" s="44">
        <f>(F11-5)/1.42</f>
        <v>42.95774647887324</v>
      </c>
      <c r="K11" s="43">
        <f>J11+(6/1.42)</f>
        <v>47.183098591549296</v>
      </c>
      <c r="L11" s="45">
        <v>14</v>
      </c>
      <c r="M11" s="46" t="s">
        <v>89</v>
      </c>
      <c r="N11" s="46">
        <v>11.4</v>
      </c>
      <c r="O11" s="124">
        <v>124</v>
      </c>
      <c r="P11" s="124">
        <v>94</v>
      </c>
      <c r="Q11" s="124">
        <v>48744122</v>
      </c>
      <c r="R11" s="47">
        <f>IF(ISBLANK(Q11),"-",Q11-Q10)</f>
        <v>3949</v>
      </c>
      <c r="S11" s="48">
        <f>R11*24/1000</f>
        <v>94.775999999999996</v>
      </c>
      <c r="T11" s="48">
        <f>R11/1000</f>
        <v>3.9489999999999998</v>
      </c>
      <c r="U11" s="125">
        <v>6.5</v>
      </c>
      <c r="V11" s="125">
        <f t="shared" ref="V11:V34" si="0">U11</f>
        <v>6.5</v>
      </c>
      <c r="W11" s="126" t="s">
        <v>125</v>
      </c>
      <c r="X11" s="128">
        <v>0</v>
      </c>
      <c r="Y11" s="128">
        <v>0</v>
      </c>
      <c r="Z11" s="128">
        <v>1097</v>
      </c>
      <c r="AA11" s="128">
        <v>0</v>
      </c>
      <c r="AB11" s="128">
        <v>1097</v>
      </c>
      <c r="AC11" s="49" t="s">
        <v>90</v>
      </c>
      <c r="AD11" s="49" t="s">
        <v>90</v>
      </c>
      <c r="AE11" s="49" t="s">
        <v>90</v>
      </c>
      <c r="AF11" s="127" t="s">
        <v>90</v>
      </c>
      <c r="AG11" s="127">
        <v>39728420</v>
      </c>
      <c r="AH11" s="50">
        <f>IF(ISBLANK(AG11),"-",AG11-AG10)</f>
        <v>710</v>
      </c>
      <c r="AI11" s="51">
        <f>AH11/T11</f>
        <v>179.79235249430235</v>
      </c>
      <c r="AJ11" s="108">
        <v>0</v>
      </c>
      <c r="AK11" s="108">
        <v>0</v>
      </c>
      <c r="AL11" s="108">
        <v>1</v>
      </c>
      <c r="AM11" s="108">
        <v>0</v>
      </c>
      <c r="AN11" s="108">
        <v>1</v>
      </c>
      <c r="AO11" s="108">
        <v>0.45</v>
      </c>
      <c r="AP11" s="128">
        <v>9015027</v>
      </c>
      <c r="AQ11" s="128">
        <f t="shared" ref="AQ11:AQ34" si="1">AP11-AP10</f>
        <v>1369</v>
      </c>
      <c r="AR11" s="52"/>
      <c r="AS11" s="53" t="s">
        <v>113</v>
      </c>
      <c r="AV11" s="40" t="s">
        <v>88</v>
      </c>
      <c r="AW11" s="40" t="s">
        <v>91</v>
      </c>
      <c r="AY11" s="84" t="s">
        <v>131</v>
      </c>
    </row>
    <row r="12" spans="2:51" x14ac:dyDescent="0.25">
      <c r="B12" s="41">
        <v>2.0416666666666701</v>
      </c>
      <c r="C12" s="41">
        <v>8.3333333333333329E-2</v>
      </c>
      <c r="D12" s="123">
        <v>11</v>
      </c>
      <c r="E12" s="42">
        <f t="shared" ref="E12:E34" si="2">D12/1.42</f>
        <v>7.746478873239437</v>
      </c>
      <c r="F12" s="110">
        <v>66</v>
      </c>
      <c r="G12" s="42">
        <f t="shared" ref="G12:G34" si="3">F12/1.42</f>
        <v>46.478873239436624</v>
      </c>
      <c r="H12" s="43" t="s">
        <v>88</v>
      </c>
      <c r="I12" s="43">
        <f t="shared" ref="I12:I34" si="4">J12-(2/1.42)</f>
        <v>41.549295774647888</v>
      </c>
      <c r="J12" s="44">
        <f>(F12-5)/1.42</f>
        <v>42.95774647887324</v>
      </c>
      <c r="K12" s="43">
        <f>J12+(6/1.42)</f>
        <v>47.183098591549296</v>
      </c>
      <c r="L12" s="45">
        <v>14</v>
      </c>
      <c r="M12" s="46" t="s">
        <v>89</v>
      </c>
      <c r="N12" s="46">
        <v>11.2</v>
      </c>
      <c r="O12" s="124">
        <v>122</v>
      </c>
      <c r="P12" s="124">
        <v>94</v>
      </c>
      <c r="Q12" s="124">
        <v>48748090</v>
      </c>
      <c r="R12" s="47">
        <f t="shared" ref="R12:R34" si="5">IF(ISBLANK(Q12),"-",Q12-Q11)</f>
        <v>3968</v>
      </c>
      <c r="S12" s="48">
        <f t="shared" ref="S12:S34" si="6">R12*24/1000</f>
        <v>95.231999999999999</v>
      </c>
      <c r="T12" s="48">
        <f t="shared" ref="T12:T34" si="7">R12/1000</f>
        <v>3.968</v>
      </c>
      <c r="U12" s="125">
        <v>7.8</v>
      </c>
      <c r="V12" s="125">
        <f t="shared" si="0"/>
        <v>7.8</v>
      </c>
      <c r="W12" s="126" t="s">
        <v>125</v>
      </c>
      <c r="X12" s="128">
        <v>0</v>
      </c>
      <c r="Y12" s="128">
        <v>0</v>
      </c>
      <c r="Z12" s="128">
        <v>1097</v>
      </c>
      <c r="AA12" s="128">
        <v>0</v>
      </c>
      <c r="AB12" s="128">
        <v>1097</v>
      </c>
      <c r="AC12" s="49" t="s">
        <v>90</v>
      </c>
      <c r="AD12" s="49" t="s">
        <v>90</v>
      </c>
      <c r="AE12" s="49" t="s">
        <v>90</v>
      </c>
      <c r="AF12" s="127" t="s">
        <v>90</v>
      </c>
      <c r="AG12" s="127">
        <v>39729140</v>
      </c>
      <c r="AH12" s="50">
        <f>IF(ISBLANK(AG12),"-",AG12-AG11)</f>
        <v>720</v>
      </c>
      <c r="AI12" s="51">
        <f t="shared" ref="AI12:AI34" si="8">AH12/T12</f>
        <v>181.45161290322579</v>
      </c>
      <c r="AJ12" s="108">
        <v>0</v>
      </c>
      <c r="AK12" s="108">
        <v>0</v>
      </c>
      <c r="AL12" s="108">
        <v>1</v>
      </c>
      <c r="AM12" s="108">
        <v>0</v>
      </c>
      <c r="AN12" s="108">
        <v>1</v>
      </c>
      <c r="AO12" s="108">
        <v>0.45</v>
      </c>
      <c r="AP12" s="128">
        <v>9016275</v>
      </c>
      <c r="AQ12" s="128">
        <f t="shared" si="1"/>
        <v>1248</v>
      </c>
      <c r="AR12" s="54">
        <v>1.1200000000000001</v>
      </c>
      <c r="AS12" s="53" t="s">
        <v>113</v>
      </c>
      <c r="AV12" s="40" t="s">
        <v>92</v>
      </c>
      <c r="AW12" s="40" t="s">
        <v>93</v>
      </c>
      <c r="AY12" s="84" t="s">
        <v>132</v>
      </c>
    </row>
    <row r="13" spans="2:51" x14ac:dyDescent="0.25">
      <c r="B13" s="41">
        <v>2.0833333333333299</v>
      </c>
      <c r="C13" s="41">
        <v>0.125</v>
      </c>
      <c r="D13" s="123">
        <v>13</v>
      </c>
      <c r="E13" s="42">
        <f t="shared" si="2"/>
        <v>9.1549295774647899</v>
      </c>
      <c r="F13" s="110">
        <v>66</v>
      </c>
      <c r="G13" s="42">
        <f t="shared" si="3"/>
        <v>46.478873239436624</v>
      </c>
      <c r="H13" s="43" t="s">
        <v>88</v>
      </c>
      <c r="I13" s="43">
        <f t="shared" si="4"/>
        <v>41.549295774647888</v>
      </c>
      <c r="J13" s="44">
        <f>(F13-5)/1.42</f>
        <v>42.95774647887324</v>
      </c>
      <c r="K13" s="43">
        <f>J13+(6/1.42)</f>
        <v>47.183098591549296</v>
      </c>
      <c r="L13" s="45">
        <v>14</v>
      </c>
      <c r="M13" s="46" t="s">
        <v>89</v>
      </c>
      <c r="N13" s="46">
        <v>11.2</v>
      </c>
      <c r="O13" s="124">
        <v>116</v>
      </c>
      <c r="P13" s="124">
        <v>102</v>
      </c>
      <c r="Q13" s="124">
        <v>48752213</v>
      </c>
      <c r="R13" s="47">
        <f t="shared" si="5"/>
        <v>4123</v>
      </c>
      <c r="S13" s="48">
        <f t="shared" si="6"/>
        <v>98.951999999999998</v>
      </c>
      <c r="T13" s="48">
        <f t="shared" si="7"/>
        <v>4.1230000000000002</v>
      </c>
      <c r="U13" s="125">
        <v>8.9</v>
      </c>
      <c r="V13" s="125">
        <f t="shared" si="0"/>
        <v>8.9</v>
      </c>
      <c r="W13" s="126" t="s">
        <v>125</v>
      </c>
      <c r="X13" s="128">
        <v>0</v>
      </c>
      <c r="Y13" s="128">
        <v>0</v>
      </c>
      <c r="Z13" s="128">
        <v>1097</v>
      </c>
      <c r="AA13" s="128">
        <v>0</v>
      </c>
      <c r="AB13" s="128">
        <v>1097</v>
      </c>
      <c r="AC13" s="49" t="s">
        <v>90</v>
      </c>
      <c r="AD13" s="49" t="s">
        <v>90</v>
      </c>
      <c r="AE13" s="49" t="s">
        <v>90</v>
      </c>
      <c r="AF13" s="127" t="s">
        <v>90</v>
      </c>
      <c r="AG13" s="127">
        <v>39729880</v>
      </c>
      <c r="AH13" s="50">
        <f>IF(ISBLANK(AG13),"-",AG13-AG12)</f>
        <v>740</v>
      </c>
      <c r="AI13" s="51">
        <f t="shared" si="8"/>
        <v>179.48096046568031</v>
      </c>
      <c r="AJ13" s="108">
        <v>0</v>
      </c>
      <c r="AK13" s="108">
        <v>0</v>
      </c>
      <c r="AL13" s="108">
        <v>1</v>
      </c>
      <c r="AM13" s="108">
        <v>0</v>
      </c>
      <c r="AN13" s="108">
        <v>1</v>
      </c>
      <c r="AO13" s="108">
        <v>0.45</v>
      </c>
      <c r="AP13" s="128">
        <v>9017435</v>
      </c>
      <c r="AQ13" s="128">
        <f t="shared" si="1"/>
        <v>1160</v>
      </c>
      <c r="AR13" s="52"/>
      <c r="AS13" s="53" t="s">
        <v>113</v>
      </c>
      <c r="AV13" s="40" t="s">
        <v>94</v>
      </c>
      <c r="AW13" s="40" t="s">
        <v>95</v>
      </c>
      <c r="AY13" s="84" t="s">
        <v>129</v>
      </c>
    </row>
    <row r="14" spans="2:51" x14ac:dyDescent="0.25">
      <c r="B14" s="41">
        <v>2.125</v>
      </c>
      <c r="C14" s="41">
        <v>0.16666666666666699</v>
      </c>
      <c r="D14" s="123">
        <v>15</v>
      </c>
      <c r="E14" s="42">
        <f t="shared" si="2"/>
        <v>10.563380281690142</v>
      </c>
      <c r="F14" s="110">
        <v>66</v>
      </c>
      <c r="G14" s="42">
        <f t="shared" si="3"/>
        <v>46.478873239436624</v>
      </c>
      <c r="H14" s="43" t="s">
        <v>88</v>
      </c>
      <c r="I14" s="43">
        <f t="shared" si="4"/>
        <v>41.549295774647888</v>
      </c>
      <c r="J14" s="44">
        <f>(F14-5)/1.42</f>
        <v>42.95774647887324</v>
      </c>
      <c r="K14" s="43">
        <f>J14+(6/1.42)</f>
        <v>47.183098591549296</v>
      </c>
      <c r="L14" s="45">
        <v>14</v>
      </c>
      <c r="M14" s="46" t="s">
        <v>89</v>
      </c>
      <c r="N14" s="46">
        <v>12.8</v>
      </c>
      <c r="O14" s="124">
        <v>114</v>
      </c>
      <c r="P14" s="124">
        <v>100</v>
      </c>
      <c r="Q14" s="124">
        <v>48756336</v>
      </c>
      <c r="R14" s="47">
        <f t="shared" si="5"/>
        <v>4123</v>
      </c>
      <c r="S14" s="48">
        <f t="shared" si="6"/>
        <v>98.951999999999998</v>
      </c>
      <c r="T14" s="48">
        <f t="shared" si="7"/>
        <v>4.1230000000000002</v>
      </c>
      <c r="U14" s="125">
        <v>9.5</v>
      </c>
      <c r="V14" s="125">
        <f t="shared" si="0"/>
        <v>9.5</v>
      </c>
      <c r="W14" s="126" t="s">
        <v>125</v>
      </c>
      <c r="X14" s="128">
        <v>0</v>
      </c>
      <c r="Y14" s="128">
        <v>0</v>
      </c>
      <c r="Z14" s="128">
        <v>1097</v>
      </c>
      <c r="AA14" s="128">
        <v>0</v>
      </c>
      <c r="AB14" s="128">
        <v>1097</v>
      </c>
      <c r="AC14" s="49" t="s">
        <v>90</v>
      </c>
      <c r="AD14" s="49" t="s">
        <v>90</v>
      </c>
      <c r="AE14" s="49" t="s">
        <v>90</v>
      </c>
      <c r="AF14" s="127" t="s">
        <v>90</v>
      </c>
      <c r="AG14" s="127">
        <v>39730620</v>
      </c>
      <c r="AH14" s="50">
        <f t="shared" ref="AH14:AH34" si="9">IF(ISBLANK(AG14),"-",AG14-AG13)</f>
        <v>740</v>
      </c>
      <c r="AI14" s="51">
        <f t="shared" si="8"/>
        <v>179.48096046568031</v>
      </c>
      <c r="AJ14" s="108">
        <v>0</v>
      </c>
      <c r="AK14" s="108">
        <v>0</v>
      </c>
      <c r="AL14" s="108">
        <v>1</v>
      </c>
      <c r="AM14" s="108">
        <v>0</v>
      </c>
      <c r="AN14" s="108">
        <v>1</v>
      </c>
      <c r="AO14" s="108">
        <v>0.45</v>
      </c>
      <c r="AP14" s="128">
        <v>9017995</v>
      </c>
      <c r="AQ14" s="128">
        <f t="shared" si="1"/>
        <v>560</v>
      </c>
      <c r="AR14" s="52"/>
      <c r="AS14" s="53" t="s">
        <v>113</v>
      </c>
      <c r="AT14" s="55"/>
      <c r="AV14" s="40" t="s">
        <v>96</v>
      </c>
      <c r="AW14" s="40" t="s">
        <v>97</v>
      </c>
    </row>
    <row r="15" spans="2:51" x14ac:dyDescent="0.25">
      <c r="B15" s="41">
        <v>2.1666666666666701</v>
      </c>
      <c r="C15" s="41">
        <v>0.20833333333333301</v>
      </c>
      <c r="D15" s="123">
        <v>18</v>
      </c>
      <c r="E15" s="42">
        <f t="shared" si="2"/>
        <v>12.67605633802817</v>
      </c>
      <c r="F15" s="110">
        <v>66</v>
      </c>
      <c r="G15" s="42">
        <f t="shared" si="3"/>
        <v>46.478873239436624</v>
      </c>
      <c r="H15" s="43" t="s">
        <v>88</v>
      </c>
      <c r="I15" s="43">
        <f t="shared" si="4"/>
        <v>41.549295774647888</v>
      </c>
      <c r="J15" s="44">
        <f>(F15-5)/1.42</f>
        <v>42.95774647887324</v>
      </c>
      <c r="K15" s="43">
        <f>J15+(6/1.42)</f>
        <v>47.183098591549296</v>
      </c>
      <c r="L15" s="45">
        <v>18</v>
      </c>
      <c r="M15" s="46" t="s">
        <v>89</v>
      </c>
      <c r="N15" s="46">
        <v>13.1</v>
      </c>
      <c r="O15" s="124">
        <v>115</v>
      </c>
      <c r="P15" s="124">
        <v>109</v>
      </c>
      <c r="Q15" s="124">
        <v>48760609</v>
      </c>
      <c r="R15" s="47">
        <f t="shared" si="5"/>
        <v>4273</v>
      </c>
      <c r="S15" s="48">
        <f t="shared" si="6"/>
        <v>102.55200000000001</v>
      </c>
      <c r="T15" s="48">
        <f t="shared" si="7"/>
        <v>4.2729999999999997</v>
      </c>
      <c r="U15" s="125">
        <v>9.5</v>
      </c>
      <c r="V15" s="125">
        <f t="shared" si="0"/>
        <v>9.5</v>
      </c>
      <c r="W15" s="126" t="s">
        <v>125</v>
      </c>
      <c r="X15" s="128">
        <v>0</v>
      </c>
      <c r="Y15" s="128">
        <v>0</v>
      </c>
      <c r="Z15" s="128">
        <v>1097</v>
      </c>
      <c r="AA15" s="128">
        <v>0</v>
      </c>
      <c r="AB15" s="128">
        <v>1097</v>
      </c>
      <c r="AC15" s="49" t="s">
        <v>90</v>
      </c>
      <c r="AD15" s="49" t="s">
        <v>90</v>
      </c>
      <c r="AE15" s="49" t="s">
        <v>90</v>
      </c>
      <c r="AF15" s="127" t="s">
        <v>90</v>
      </c>
      <c r="AG15" s="127">
        <v>39731340</v>
      </c>
      <c r="AH15" s="50">
        <f t="shared" si="9"/>
        <v>720</v>
      </c>
      <c r="AI15" s="51">
        <f t="shared" si="8"/>
        <v>168.49988298619238</v>
      </c>
      <c r="AJ15" s="108">
        <v>0</v>
      </c>
      <c r="AK15" s="108">
        <v>0</v>
      </c>
      <c r="AL15" s="108">
        <v>1</v>
      </c>
      <c r="AM15" s="108">
        <v>0</v>
      </c>
      <c r="AN15" s="108">
        <v>1</v>
      </c>
      <c r="AO15" s="108">
        <v>0</v>
      </c>
      <c r="AP15" s="128">
        <v>9017995</v>
      </c>
      <c r="AQ15" s="128">
        <f t="shared" si="1"/>
        <v>0</v>
      </c>
      <c r="AR15" s="52"/>
      <c r="AS15" s="53" t="s">
        <v>113</v>
      </c>
      <c r="AV15" s="40" t="s">
        <v>98</v>
      </c>
      <c r="AW15" s="40" t="s">
        <v>99</v>
      </c>
      <c r="AY15" s="107"/>
    </row>
    <row r="16" spans="2:51" x14ac:dyDescent="0.25">
      <c r="B16" s="41">
        <v>2.2083333333333299</v>
      </c>
      <c r="C16" s="41">
        <v>0.25</v>
      </c>
      <c r="D16" s="123">
        <v>20</v>
      </c>
      <c r="E16" s="42">
        <f t="shared" si="2"/>
        <v>14.084507042253522</v>
      </c>
      <c r="F16" s="110">
        <v>75</v>
      </c>
      <c r="G16" s="42">
        <f t="shared" si="3"/>
        <v>52.816901408450704</v>
      </c>
      <c r="H16" s="43" t="s">
        <v>88</v>
      </c>
      <c r="I16" s="43">
        <f t="shared" si="4"/>
        <v>51.408450704225352</v>
      </c>
      <c r="J16" s="44">
        <f t="shared" ref="J16:J25" si="10">F16/1.42</f>
        <v>52.816901408450704</v>
      </c>
      <c r="K16" s="43">
        <f>J16+1.42</f>
        <v>54.236901408450706</v>
      </c>
      <c r="L16" s="45">
        <v>19</v>
      </c>
      <c r="M16" s="46" t="s">
        <v>100</v>
      </c>
      <c r="N16" s="46">
        <v>13.1</v>
      </c>
      <c r="O16" s="124">
        <v>118</v>
      </c>
      <c r="P16" s="124">
        <v>129</v>
      </c>
      <c r="Q16" s="124">
        <v>48764882</v>
      </c>
      <c r="R16" s="47">
        <f t="shared" si="5"/>
        <v>4273</v>
      </c>
      <c r="S16" s="48">
        <f t="shared" si="6"/>
        <v>102.55200000000001</v>
      </c>
      <c r="T16" s="48">
        <f t="shared" si="7"/>
        <v>4.2729999999999997</v>
      </c>
      <c r="U16" s="125">
        <v>9.5</v>
      </c>
      <c r="V16" s="125">
        <f t="shared" si="0"/>
        <v>9.5</v>
      </c>
      <c r="W16" s="126" t="s">
        <v>125</v>
      </c>
      <c r="X16" s="128">
        <v>0</v>
      </c>
      <c r="Y16" s="128">
        <v>0</v>
      </c>
      <c r="Z16" s="128">
        <v>1097</v>
      </c>
      <c r="AA16" s="128">
        <v>0</v>
      </c>
      <c r="AB16" s="128">
        <v>1097</v>
      </c>
      <c r="AC16" s="49" t="s">
        <v>90</v>
      </c>
      <c r="AD16" s="49" t="s">
        <v>90</v>
      </c>
      <c r="AE16" s="49" t="s">
        <v>90</v>
      </c>
      <c r="AF16" s="127" t="s">
        <v>90</v>
      </c>
      <c r="AG16" s="127">
        <v>39732060</v>
      </c>
      <c r="AH16" s="50">
        <f t="shared" si="9"/>
        <v>720</v>
      </c>
      <c r="AI16" s="51">
        <f t="shared" si="8"/>
        <v>168.49988298619238</v>
      </c>
      <c r="AJ16" s="108">
        <v>0</v>
      </c>
      <c r="AK16" s="108">
        <v>0</v>
      </c>
      <c r="AL16" s="108">
        <v>1</v>
      </c>
      <c r="AM16" s="108">
        <v>0</v>
      </c>
      <c r="AN16" s="108">
        <v>1</v>
      </c>
      <c r="AO16" s="108">
        <v>0</v>
      </c>
      <c r="AP16" s="128">
        <v>9017995</v>
      </c>
      <c r="AQ16" s="128">
        <f t="shared" si="1"/>
        <v>0</v>
      </c>
      <c r="AR16" s="54">
        <v>0.98</v>
      </c>
      <c r="AS16" s="53" t="s">
        <v>101</v>
      </c>
      <c r="AV16" s="40" t="s">
        <v>102</v>
      </c>
      <c r="AW16" s="40" t="s">
        <v>103</v>
      </c>
      <c r="AY16" s="107"/>
    </row>
    <row r="17" spans="1:51" x14ac:dyDescent="0.25">
      <c r="B17" s="41">
        <v>2.25</v>
      </c>
      <c r="C17" s="41">
        <v>0.29166666666666702</v>
      </c>
      <c r="D17" s="123">
        <v>13</v>
      </c>
      <c r="E17" s="42">
        <f t="shared" si="2"/>
        <v>9.1549295774647899</v>
      </c>
      <c r="F17" s="93">
        <v>83</v>
      </c>
      <c r="G17" s="42">
        <f t="shared" si="3"/>
        <v>58.450704225352112</v>
      </c>
      <c r="H17" s="43" t="s">
        <v>88</v>
      </c>
      <c r="I17" s="43">
        <f t="shared" si="4"/>
        <v>57.04225352112676</v>
      </c>
      <c r="J17" s="44">
        <f t="shared" si="10"/>
        <v>58.450704225352112</v>
      </c>
      <c r="K17" s="43">
        <f t="shared" ref="K17:K22" si="11">J17+1.42</f>
        <v>59.870704225352114</v>
      </c>
      <c r="L17" s="45">
        <v>19</v>
      </c>
      <c r="M17" s="46" t="s">
        <v>100</v>
      </c>
      <c r="N17" s="46">
        <v>16.7</v>
      </c>
      <c r="O17" s="124">
        <v>144</v>
      </c>
      <c r="P17" s="124">
        <v>143</v>
      </c>
      <c r="Q17" s="124">
        <v>48770527</v>
      </c>
      <c r="R17" s="47">
        <f t="shared" si="5"/>
        <v>5645</v>
      </c>
      <c r="S17" s="48">
        <f t="shared" si="6"/>
        <v>135.47999999999999</v>
      </c>
      <c r="T17" s="48">
        <f t="shared" si="7"/>
        <v>5.6449999999999996</v>
      </c>
      <c r="U17" s="125">
        <v>9.5</v>
      </c>
      <c r="V17" s="125">
        <f t="shared" si="0"/>
        <v>9.5</v>
      </c>
      <c r="W17" s="126" t="s">
        <v>171</v>
      </c>
      <c r="X17" s="128">
        <v>0</v>
      </c>
      <c r="Y17" s="128">
        <v>0</v>
      </c>
      <c r="Z17" s="128">
        <v>1188</v>
      </c>
      <c r="AA17" s="128">
        <v>1185</v>
      </c>
      <c r="AB17" s="128">
        <v>1188</v>
      </c>
      <c r="AC17" s="49" t="s">
        <v>90</v>
      </c>
      <c r="AD17" s="49" t="s">
        <v>90</v>
      </c>
      <c r="AE17" s="49" t="s">
        <v>90</v>
      </c>
      <c r="AF17" s="127" t="s">
        <v>90</v>
      </c>
      <c r="AG17" s="127">
        <v>39733212</v>
      </c>
      <c r="AH17" s="50">
        <f t="shared" si="9"/>
        <v>1152</v>
      </c>
      <c r="AI17" s="51">
        <f t="shared" si="8"/>
        <v>204.07440212577504</v>
      </c>
      <c r="AJ17" s="108">
        <v>0</v>
      </c>
      <c r="AK17" s="108">
        <v>0</v>
      </c>
      <c r="AL17" s="108">
        <v>1</v>
      </c>
      <c r="AM17" s="108">
        <v>1</v>
      </c>
      <c r="AN17" s="108">
        <v>1</v>
      </c>
      <c r="AO17" s="108">
        <v>0</v>
      </c>
      <c r="AP17" s="128">
        <v>9017995</v>
      </c>
      <c r="AQ17" s="128">
        <f t="shared" si="1"/>
        <v>0</v>
      </c>
      <c r="AR17" s="52"/>
      <c r="AS17" s="53" t="s">
        <v>101</v>
      </c>
      <c r="AT17" s="55"/>
      <c r="AV17" s="40" t="s">
        <v>104</v>
      </c>
      <c r="AW17" s="40" t="s">
        <v>105</v>
      </c>
      <c r="AY17" s="111"/>
    </row>
    <row r="18" spans="1:51" x14ac:dyDescent="0.25">
      <c r="B18" s="41">
        <v>2.2916666666666701</v>
      </c>
      <c r="C18" s="41">
        <v>0.33333333333333298</v>
      </c>
      <c r="D18" s="123">
        <v>10</v>
      </c>
      <c r="E18" s="42">
        <f t="shared" si="2"/>
        <v>7.042253521126761</v>
      </c>
      <c r="F18" s="93">
        <v>83</v>
      </c>
      <c r="G18" s="42">
        <f t="shared" si="3"/>
        <v>58.450704225352112</v>
      </c>
      <c r="H18" s="43" t="s">
        <v>88</v>
      </c>
      <c r="I18" s="43">
        <f t="shared" si="4"/>
        <v>57.04225352112676</v>
      </c>
      <c r="J18" s="44">
        <f t="shared" si="10"/>
        <v>58.450704225352112</v>
      </c>
      <c r="K18" s="43">
        <f t="shared" si="11"/>
        <v>59.870704225352114</v>
      </c>
      <c r="L18" s="45">
        <v>19</v>
      </c>
      <c r="M18" s="46" t="s">
        <v>100</v>
      </c>
      <c r="N18" s="46">
        <v>17.3</v>
      </c>
      <c r="O18" s="124">
        <v>140</v>
      </c>
      <c r="P18" s="124">
        <v>148</v>
      </c>
      <c r="Q18" s="124">
        <v>48776419</v>
      </c>
      <c r="R18" s="47">
        <f t="shared" si="5"/>
        <v>5892</v>
      </c>
      <c r="S18" s="48">
        <f t="shared" si="6"/>
        <v>141.40799999999999</v>
      </c>
      <c r="T18" s="48">
        <f t="shared" si="7"/>
        <v>5.8920000000000003</v>
      </c>
      <c r="U18" s="125">
        <v>9.5</v>
      </c>
      <c r="V18" s="125">
        <f t="shared" si="0"/>
        <v>9.5</v>
      </c>
      <c r="W18" s="126" t="s">
        <v>133</v>
      </c>
      <c r="X18" s="128">
        <v>1036</v>
      </c>
      <c r="Y18" s="128">
        <v>0</v>
      </c>
      <c r="Z18" s="128">
        <v>1188</v>
      </c>
      <c r="AA18" s="128">
        <v>1185</v>
      </c>
      <c r="AB18" s="128">
        <v>1188</v>
      </c>
      <c r="AC18" s="49" t="s">
        <v>90</v>
      </c>
      <c r="AD18" s="49" t="s">
        <v>90</v>
      </c>
      <c r="AE18" s="49" t="s">
        <v>90</v>
      </c>
      <c r="AF18" s="127" t="s">
        <v>90</v>
      </c>
      <c r="AG18" s="127">
        <v>39734476</v>
      </c>
      <c r="AH18" s="50">
        <f t="shared" si="9"/>
        <v>1264</v>
      </c>
      <c r="AI18" s="51">
        <f t="shared" si="8"/>
        <v>214.52817379497623</v>
      </c>
      <c r="AJ18" s="108">
        <v>1</v>
      </c>
      <c r="AK18" s="108">
        <v>0</v>
      </c>
      <c r="AL18" s="108">
        <v>1</v>
      </c>
      <c r="AM18" s="108">
        <v>1</v>
      </c>
      <c r="AN18" s="108">
        <v>1</v>
      </c>
      <c r="AO18" s="108">
        <v>0</v>
      </c>
      <c r="AP18" s="128">
        <v>9017995</v>
      </c>
      <c r="AQ18" s="128">
        <f t="shared" si="1"/>
        <v>0</v>
      </c>
      <c r="AR18" s="52"/>
      <c r="AS18" s="53" t="s">
        <v>101</v>
      </c>
      <c r="AV18" s="40" t="s">
        <v>106</v>
      </c>
      <c r="AW18" s="40" t="s">
        <v>107</v>
      </c>
      <c r="AY18" s="111"/>
    </row>
    <row r="19" spans="1:51" x14ac:dyDescent="0.25">
      <c r="B19" s="41">
        <v>2.3333333333333299</v>
      </c>
      <c r="C19" s="41">
        <v>0.375</v>
      </c>
      <c r="D19" s="123">
        <v>8</v>
      </c>
      <c r="E19" s="42">
        <f t="shared" si="2"/>
        <v>5.6338028169014089</v>
      </c>
      <c r="F19" s="93">
        <v>83</v>
      </c>
      <c r="G19" s="42">
        <f t="shared" si="3"/>
        <v>58.450704225352112</v>
      </c>
      <c r="H19" s="43" t="s">
        <v>88</v>
      </c>
      <c r="I19" s="43">
        <f t="shared" si="4"/>
        <v>57.04225352112676</v>
      </c>
      <c r="J19" s="44">
        <f t="shared" si="10"/>
        <v>58.450704225352112</v>
      </c>
      <c r="K19" s="43">
        <f t="shared" si="11"/>
        <v>59.870704225352114</v>
      </c>
      <c r="L19" s="45">
        <v>19</v>
      </c>
      <c r="M19" s="46" t="s">
        <v>100</v>
      </c>
      <c r="N19" s="46">
        <v>18.399999999999999</v>
      </c>
      <c r="O19" s="124">
        <v>140</v>
      </c>
      <c r="P19" s="124">
        <v>149</v>
      </c>
      <c r="Q19" s="124">
        <v>48782723</v>
      </c>
      <c r="R19" s="47">
        <f t="shared" si="5"/>
        <v>6304</v>
      </c>
      <c r="S19" s="48">
        <f t="shared" si="6"/>
        <v>151.29599999999999</v>
      </c>
      <c r="T19" s="48">
        <f t="shared" si="7"/>
        <v>6.3040000000000003</v>
      </c>
      <c r="U19" s="125">
        <v>8.9</v>
      </c>
      <c r="V19" s="125">
        <f t="shared" si="0"/>
        <v>8.9</v>
      </c>
      <c r="W19" s="126" t="s">
        <v>133</v>
      </c>
      <c r="X19" s="128">
        <v>1036</v>
      </c>
      <c r="Y19" s="128">
        <v>0</v>
      </c>
      <c r="Z19" s="128">
        <v>1188</v>
      </c>
      <c r="AA19" s="128">
        <v>1185</v>
      </c>
      <c r="AB19" s="128">
        <v>1188</v>
      </c>
      <c r="AC19" s="49" t="s">
        <v>90</v>
      </c>
      <c r="AD19" s="49" t="s">
        <v>90</v>
      </c>
      <c r="AE19" s="49" t="s">
        <v>90</v>
      </c>
      <c r="AF19" s="127" t="s">
        <v>90</v>
      </c>
      <c r="AG19" s="127">
        <v>39735876</v>
      </c>
      <c r="AH19" s="50">
        <f t="shared" si="9"/>
        <v>1400</v>
      </c>
      <c r="AI19" s="51">
        <f t="shared" si="8"/>
        <v>222.08121827411168</v>
      </c>
      <c r="AJ19" s="108">
        <v>1</v>
      </c>
      <c r="AK19" s="108">
        <v>0</v>
      </c>
      <c r="AL19" s="108">
        <v>1</v>
      </c>
      <c r="AM19" s="108">
        <v>1</v>
      </c>
      <c r="AN19" s="108">
        <v>1</v>
      </c>
      <c r="AO19" s="108">
        <v>0</v>
      </c>
      <c r="AP19" s="128">
        <v>9017995</v>
      </c>
      <c r="AQ19" s="128">
        <f t="shared" si="1"/>
        <v>0</v>
      </c>
      <c r="AR19" s="52"/>
      <c r="AS19" s="53" t="s">
        <v>101</v>
      </c>
      <c r="AV19" s="40" t="s">
        <v>108</v>
      </c>
      <c r="AW19" s="40" t="s">
        <v>109</v>
      </c>
      <c r="AY19" s="111"/>
    </row>
    <row r="20" spans="1:51" x14ac:dyDescent="0.25">
      <c r="B20" s="41">
        <v>2.375</v>
      </c>
      <c r="C20" s="41">
        <v>0.41666666666666669</v>
      </c>
      <c r="D20" s="123">
        <v>8</v>
      </c>
      <c r="E20" s="42">
        <f t="shared" si="2"/>
        <v>5.6338028169014089</v>
      </c>
      <c r="F20" s="93">
        <v>83</v>
      </c>
      <c r="G20" s="42">
        <f t="shared" si="3"/>
        <v>58.450704225352112</v>
      </c>
      <c r="H20" s="43" t="s">
        <v>88</v>
      </c>
      <c r="I20" s="43">
        <f t="shared" si="4"/>
        <v>57.04225352112676</v>
      </c>
      <c r="J20" s="44">
        <f t="shared" si="10"/>
        <v>58.450704225352112</v>
      </c>
      <c r="K20" s="43">
        <f t="shared" si="11"/>
        <v>59.870704225352114</v>
      </c>
      <c r="L20" s="45">
        <v>19</v>
      </c>
      <c r="M20" s="46" t="s">
        <v>100</v>
      </c>
      <c r="N20" s="46">
        <v>17.7</v>
      </c>
      <c r="O20" s="124">
        <v>132</v>
      </c>
      <c r="P20" s="124">
        <v>156</v>
      </c>
      <c r="Q20" s="124">
        <v>48788894</v>
      </c>
      <c r="R20" s="47">
        <f t="shared" si="5"/>
        <v>6171</v>
      </c>
      <c r="S20" s="48">
        <f t="shared" si="6"/>
        <v>148.10400000000001</v>
      </c>
      <c r="T20" s="48">
        <f t="shared" si="7"/>
        <v>6.1710000000000003</v>
      </c>
      <c r="U20" s="125">
        <v>8.4</v>
      </c>
      <c r="V20" s="125">
        <v>8.1999999999999993</v>
      </c>
      <c r="W20" s="126" t="s">
        <v>133</v>
      </c>
      <c r="X20" s="280">
        <v>1118</v>
      </c>
      <c r="Y20" s="128">
        <v>0</v>
      </c>
      <c r="Z20" s="128">
        <v>1188</v>
      </c>
      <c r="AA20" s="128">
        <v>1185</v>
      </c>
      <c r="AB20" s="128">
        <v>1188</v>
      </c>
      <c r="AC20" s="49" t="s">
        <v>90</v>
      </c>
      <c r="AD20" s="49" t="s">
        <v>90</v>
      </c>
      <c r="AE20" s="49" t="s">
        <v>90</v>
      </c>
      <c r="AF20" s="127" t="s">
        <v>90</v>
      </c>
      <c r="AG20" s="127">
        <v>39737244</v>
      </c>
      <c r="AH20" s="50">
        <f t="shared" si="9"/>
        <v>1368</v>
      </c>
      <c r="AI20" s="51">
        <f t="shared" si="8"/>
        <v>221.68206125425377</v>
      </c>
      <c r="AJ20" s="108">
        <v>1</v>
      </c>
      <c r="AK20" s="108">
        <v>0</v>
      </c>
      <c r="AL20" s="108">
        <v>1</v>
      </c>
      <c r="AM20" s="108">
        <v>1</v>
      </c>
      <c r="AN20" s="108">
        <v>1</v>
      </c>
      <c r="AO20" s="108">
        <v>0</v>
      </c>
      <c r="AP20" s="128">
        <v>9017995</v>
      </c>
      <c r="AQ20" s="128">
        <f t="shared" si="1"/>
        <v>0</v>
      </c>
      <c r="AR20" s="54">
        <v>0.88</v>
      </c>
      <c r="AS20" s="53" t="s">
        <v>101</v>
      </c>
      <c r="AY20" s="111"/>
    </row>
    <row r="21" spans="1:51" x14ac:dyDescent="0.25">
      <c r="B21" s="41">
        <v>2.4166666666666701</v>
      </c>
      <c r="C21" s="41">
        <v>0.45833333333333298</v>
      </c>
      <c r="D21" s="123">
        <v>6</v>
      </c>
      <c r="E21" s="42">
        <f t="shared" si="2"/>
        <v>4.2253521126760569</v>
      </c>
      <c r="F21" s="93">
        <v>83</v>
      </c>
      <c r="G21" s="42">
        <f t="shared" si="3"/>
        <v>58.450704225352112</v>
      </c>
      <c r="H21" s="43" t="s">
        <v>88</v>
      </c>
      <c r="I21" s="43">
        <f t="shared" si="4"/>
        <v>57.04225352112676</v>
      </c>
      <c r="J21" s="44">
        <f t="shared" si="10"/>
        <v>58.450704225352112</v>
      </c>
      <c r="K21" s="43">
        <f t="shared" si="11"/>
        <v>59.870704225352114</v>
      </c>
      <c r="L21" s="45">
        <v>19</v>
      </c>
      <c r="M21" s="46" t="s">
        <v>100</v>
      </c>
      <c r="N21" s="46">
        <v>17.7</v>
      </c>
      <c r="O21" s="124">
        <v>128</v>
      </c>
      <c r="P21" s="124">
        <v>149</v>
      </c>
      <c r="Q21" s="124">
        <v>48795076</v>
      </c>
      <c r="R21" s="47">
        <f t="shared" si="5"/>
        <v>6182</v>
      </c>
      <c r="S21" s="48">
        <f t="shared" si="6"/>
        <v>148.36799999999999</v>
      </c>
      <c r="T21" s="48">
        <f t="shared" si="7"/>
        <v>6.1820000000000004</v>
      </c>
      <c r="U21" s="125">
        <v>7.3</v>
      </c>
      <c r="V21" s="125">
        <v>7.2</v>
      </c>
      <c r="W21" s="126" t="s">
        <v>133</v>
      </c>
      <c r="X21" s="128">
        <v>1158</v>
      </c>
      <c r="Y21" s="128">
        <v>0</v>
      </c>
      <c r="Z21" s="128">
        <v>1188</v>
      </c>
      <c r="AA21" s="128">
        <v>1185</v>
      </c>
      <c r="AB21" s="128">
        <v>1188</v>
      </c>
      <c r="AC21" s="49" t="s">
        <v>90</v>
      </c>
      <c r="AD21" s="49" t="s">
        <v>90</v>
      </c>
      <c r="AE21" s="49" t="s">
        <v>90</v>
      </c>
      <c r="AF21" s="127" t="s">
        <v>90</v>
      </c>
      <c r="AG21" s="127">
        <v>39738630</v>
      </c>
      <c r="AH21" s="50">
        <f t="shared" si="9"/>
        <v>1386</v>
      </c>
      <c r="AI21" s="51">
        <f t="shared" si="8"/>
        <v>224.19928825622773</v>
      </c>
      <c r="AJ21" s="108">
        <v>1</v>
      </c>
      <c r="AK21" s="108">
        <v>0</v>
      </c>
      <c r="AL21" s="108">
        <v>1</v>
      </c>
      <c r="AM21" s="108">
        <v>1</v>
      </c>
      <c r="AN21" s="108">
        <v>1</v>
      </c>
      <c r="AO21" s="108">
        <v>0</v>
      </c>
      <c r="AP21" s="128">
        <v>9017995</v>
      </c>
      <c r="AQ21" s="128">
        <f t="shared" si="1"/>
        <v>0</v>
      </c>
      <c r="AR21" s="52"/>
      <c r="AS21" s="53" t="s">
        <v>101</v>
      </c>
      <c r="AY21" s="111"/>
    </row>
    <row r="22" spans="1:51" x14ac:dyDescent="0.25">
      <c r="B22" s="41">
        <v>2.4583333333333299</v>
      </c>
      <c r="C22" s="41">
        <v>0.5</v>
      </c>
      <c r="D22" s="123">
        <v>6</v>
      </c>
      <c r="E22" s="42">
        <f t="shared" si="2"/>
        <v>4.2253521126760569</v>
      </c>
      <c r="F22" s="93">
        <v>83</v>
      </c>
      <c r="G22" s="42">
        <f t="shared" si="3"/>
        <v>58.450704225352112</v>
      </c>
      <c r="H22" s="43" t="s">
        <v>88</v>
      </c>
      <c r="I22" s="43">
        <f t="shared" si="4"/>
        <v>57.04225352112676</v>
      </c>
      <c r="J22" s="44">
        <f t="shared" si="10"/>
        <v>58.450704225352112</v>
      </c>
      <c r="K22" s="43">
        <f t="shared" si="11"/>
        <v>59.870704225352114</v>
      </c>
      <c r="L22" s="45">
        <v>19</v>
      </c>
      <c r="M22" s="46" t="s">
        <v>100</v>
      </c>
      <c r="N22" s="46">
        <v>17.3</v>
      </c>
      <c r="O22" s="124">
        <v>128</v>
      </c>
      <c r="P22" s="124">
        <v>146</v>
      </c>
      <c r="Q22" s="124">
        <v>48801259</v>
      </c>
      <c r="R22" s="47">
        <f t="shared" si="5"/>
        <v>6183</v>
      </c>
      <c r="S22" s="48">
        <f t="shared" si="6"/>
        <v>148.392</v>
      </c>
      <c r="T22" s="48">
        <f t="shared" si="7"/>
        <v>6.1829999999999998</v>
      </c>
      <c r="U22" s="125">
        <v>6.4</v>
      </c>
      <c r="V22" s="125">
        <f t="shared" si="0"/>
        <v>6.4</v>
      </c>
      <c r="W22" s="126" t="s">
        <v>133</v>
      </c>
      <c r="X22" s="128">
        <v>1158</v>
      </c>
      <c r="Y22" s="128">
        <v>0</v>
      </c>
      <c r="Z22" s="128">
        <v>1188</v>
      </c>
      <c r="AA22" s="128">
        <v>1185</v>
      </c>
      <c r="AB22" s="128">
        <v>1188</v>
      </c>
      <c r="AC22" s="49" t="s">
        <v>90</v>
      </c>
      <c r="AD22" s="49" t="s">
        <v>90</v>
      </c>
      <c r="AE22" s="49" t="s">
        <v>90</v>
      </c>
      <c r="AF22" s="127" t="s">
        <v>90</v>
      </c>
      <c r="AG22" s="127">
        <v>39740016</v>
      </c>
      <c r="AH22" s="50">
        <f t="shared" si="9"/>
        <v>1386</v>
      </c>
      <c r="AI22" s="51">
        <f t="shared" si="8"/>
        <v>224.16302765647745</v>
      </c>
      <c r="AJ22" s="108">
        <v>1</v>
      </c>
      <c r="AK22" s="108">
        <v>0</v>
      </c>
      <c r="AL22" s="108">
        <v>1</v>
      </c>
      <c r="AM22" s="108">
        <v>1</v>
      </c>
      <c r="AN22" s="108">
        <v>1</v>
      </c>
      <c r="AO22" s="108">
        <v>0</v>
      </c>
      <c r="AP22" s="128">
        <v>9017995</v>
      </c>
      <c r="AQ22" s="128">
        <f t="shared" si="1"/>
        <v>0</v>
      </c>
      <c r="AR22" s="52"/>
      <c r="AS22" s="53" t="s">
        <v>101</v>
      </c>
      <c r="AV22" s="56" t="s">
        <v>110</v>
      </c>
      <c r="AY22" s="111"/>
    </row>
    <row r="23" spans="1:51" x14ac:dyDescent="0.25">
      <c r="A23" s="107" t="s">
        <v>128</v>
      </c>
      <c r="B23" s="41">
        <v>2.5</v>
      </c>
      <c r="C23" s="41">
        <v>0.54166666666666696</v>
      </c>
      <c r="D23" s="123">
        <v>7</v>
      </c>
      <c r="E23" s="42">
        <v>8</v>
      </c>
      <c r="F23" s="110">
        <v>81</v>
      </c>
      <c r="G23" s="42">
        <f t="shared" si="3"/>
        <v>57.04225352112676</v>
      </c>
      <c r="H23" s="43" t="s">
        <v>88</v>
      </c>
      <c r="I23" s="43">
        <f t="shared" si="4"/>
        <v>55.633802816901408</v>
      </c>
      <c r="J23" s="44">
        <f t="shared" si="10"/>
        <v>57.04225352112676</v>
      </c>
      <c r="K23" s="43">
        <f>J23+(6/1.42)</f>
        <v>61.267605633802816</v>
      </c>
      <c r="L23" s="45">
        <v>19</v>
      </c>
      <c r="M23" s="46" t="s">
        <v>100</v>
      </c>
      <c r="N23" s="46">
        <v>17.5</v>
      </c>
      <c r="O23" s="124">
        <v>127</v>
      </c>
      <c r="P23" s="124">
        <v>145</v>
      </c>
      <c r="Q23" s="124">
        <v>48807335</v>
      </c>
      <c r="R23" s="47">
        <f t="shared" si="5"/>
        <v>6076</v>
      </c>
      <c r="S23" s="48">
        <f t="shared" si="6"/>
        <v>145.82400000000001</v>
      </c>
      <c r="T23" s="48">
        <f t="shared" si="7"/>
        <v>6.0759999999999996</v>
      </c>
      <c r="U23" s="125">
        <v>5.5</v>
      </c>
      <c r="V23" s="125">
        <f t="shared" si="0"/>
        <v>5.5</v>
      </c>
      <c r="W23" s="126" t="s">
        <v>133</v>
      </c>
      <c r="X23" s="128">
        <v>1158</v>
      </c>
      <c r="Y23" s="280">
        <v>0</v>
      </c>
      <c r="Z23" s="128">
        <v>1188</v>
      </c>
      <c r="AA23" s="128">
        <v>1185</v>
      </c>
      <c r="AB23" s="128">
        <v>1188</v>
      </c>
      <c r="AC23" s="49" t="s">
        <v>90</v>
      </c>
      <c r="AD23" s="49" t="s">
        <v>90</v>
      </c>
      <c r="AE23" s="49" t="s">
        <v>90</v>
      </c>
      <c r="AF23" s="127" t="s">
        <v>90</v>
      </c>
      <c r="AG23" s="127">
        <v>39741396</v>
      </c>
      <c r="AH23" s="50">
        <f t="shared" si="9"/>
        <v>1380</v>
      </c>
      <c r="AI23" s="51">
        <f t="shared" si="8"/>
        <v>227.12310730743911</v>
      </c>
      <c r="AJ23" s="108">
        <v>1</v>
      </c>
      <c r="AK23" s="108">
        <v>0</v>
      </c>
      <c r="AL23" s="108">
        <v>1</v>
      </c>
      <c r="AM23" s="108">
        <v>1</v>
      </c>
      <c r="AN23" s="108">
        <v>1</v>
      </c>
      <c r="AO23" s="108">
        <v>0</v>
      </c>
      <c r="AP23" s="128">
        <v>9017995</v>
      </c>
      <c r="AQ23" s="128">
        <f t="shared" si="1"/>
        <v>0</v>
      </c>
      <c r="AR23" s="52"/>
      <c r="AS23" s="53" t="s">
        <v>113</v>
      </c>
      <c r="AT23" s="55"/>
      <c r="AV23" s="57" t="s">
        <v>111</v>
      </c>
      <c r="AW23" s="58" t="s">
        <v>112</v>
      </c>
      <c r="AY23" s="111"/>
    </row>
    <row r="24" spans="1:51" x14ac:dyDescent="0.25">
      <c r="B24" s="41">
        <v>2.5416666666666701</v>
      </c>
      <c r="C24" s="41">
        <v>0.58333333333333404</v>
      </c>
      <c r="D24" s="123">
        <v>6</v>
      </c>
      <c r="E24" s="42">
        <f t="shared" si="2"/>
        <v>4.2253521126760569</v>
      </c>
      <c r="F24" s="110">
        <v>81</v>
      </c>
      <c r="G24" s="42">
        <f t="shared" si="3"/>
        <v>57.04225352112676</v>
      </c>
      <c r="H24" s="43" t="s">
        <v>88</v>
      </c>
      <c r="I24" s="43">
        <f t="shared" si="4"/>
        <v>55.633802816901408</v>
      </c>
      <c r="J24" s="44">
        <f t="shared" si="10"/>
        <v>57.04225352112676</v>
      </c>
      <c r="K24" s="43">
        <f t="shared" ref="K24:K34" si="12">J24+(6/1.42)</f>
        <v>61.267605633802816</v>
      </c>
      <c r="L24" s="45">
        <v>18</v>
      </c>
      <c r="M24" s="46" t="s">
        <v>100</v>
      </c>
      <c r="N24" s="46">
        <v>17.3</v>
      </c>
      <c r="O24" s="124">
        <v>129</v>
      </c>
      <c r="P24" s="124">
        <v>139</v>
      </c>
      <c r="Q24" s="124">
        <v>48813284</v>
      </c>
      <c r="R24" s="47">
        <f t="shared" si="5"/>
        <v>5949</v>
      </c>
      <c r="S24" s="48">
        <f t="shared" si="6"/>
        <v>142.77600000000001</v>
      </c>
      <c r="T24" s="48">
        <f t="shared" si="7"/>
        <v>5.9489999999999998</v>
      </c>
      <c r="U24" s="125">
        <v>4.9000000000000004</v>
      </c>
      <c r="V24" s="125">
        <f t="shared" si="0"/>
        <v>4.9000000000000004</v>
      </c>
      <c r="W24" s="126" t="s">
        <v>133</v>
      </c>
      <c r="X24" s="128">
        <v>1065</v>
      </c>
      <c r="Y24" s="280">
        <v>0</v>
      </c>
      <c r="Z24" s="128">
        <v>1188</v>
      </c>
      <c r="AA24" s="128">
        <v>1185</v>
      </c>
      <c r="AB24" s="128">
        <v>1188</v>
      </c>
      <c r="AC24" s="49" t="s">
        <v>90</v>
      </c>
      <c r="AD24" s="49" t="s">
        <v>90</v>
      </c>
      <c r="AE24" s="49" t="s">
        <v>90</v>
      </c>
      <c r="AF24" s="127" t="s">
        <v>90</v>
      </c>
      <c r="AG24" s="127">
        <v>39742724</v>
      </c>
      <c r="AH24" s="50">
        <f t="shared" si="9"/>
        <v>1328</v>
      </c>
      <c r="AI24" s="51">
        <f t="shared" si="8"/>
        <v>223.23079509161204</v>
      </c>
      <c r="AJ24" s="108">
        <v>1</v>
      </c>
      <c r="AK24" s="108">
        <v>0</v>
      </c>
      <c r="AL24" s="108">
        <v>1</v>
      </c>
      <c r="AM24" s="108">
        <v>1</v>
      </c>
      <c r="AN24" s="108">
        <v>1</v>
      </c>
      <c r="AO24" s="108">
        <v>0</v>
      </c>
      <c r="AP24" s="128">
        <v>9017995</v>
      </c>
      <c r="AQ24" s="128">
        <f t="shared" si="1"/>
        <v>0</v>
      </c>
      <c r="AR24" s="54">
        <v>1.25</v>
      </c>
      <c r="AS24" s="53" t="s">
        <v>113</v>
      </c>
      <c r="AV24" s="59" t="s">
        <v>29</v>
      </c>
      <c r="AW24" s="59">
        <v>14.7</v>
      </c>
      <c r="AY24" s="111"/>
    </row>
    <row r="25" spans="1:51" x14ac:dyDescent="0.25">
      <c r="B25" s="41">
        <v>2.5833333333333299</v>
      </c>
      <c r="C25" s="41">
        <v>0.625</v>
      </c>
      <c r="D25" s="123">
        <v>6</v>
      </c>
      <c r="E25" s="42">
        <f t="shared" si="2"/>
        <v>4.2253521126760569</v>
      </c>
      <c r="F25" s="110">
        <v>81</v>
      </c>
      <c r="G25" s="42">
        <f t="shared" si="3"/>
        <v>57.04225352112676</v>
      </c>
      <c r="H25" s="43" t="s">
        <v>88</v>
      </c>
      <c r="I25" s="43">
        <f t="shared" si="4"/>
        <v>55.633802816901408</v>
      </c>
      <c r="J25" s="44">
        <f t="shared" si="10"/>
        <v>57.04225352112676</v>
      </c>
      <c r="K25" s="43">
        <f t="shared" si="12"/>
        <v>61.267605633802816</v>
      </c>
      <c r="L25" s="45">
        <v>18</v>
      </c>
      <c r="M25" s="46" t="s">
        <v>100</v>
      </c>
      <c r="N25" s="46">
        <v>16.899999999999999</v>
      </c>
      <c r="O25" s="124">
        <v>129</v>
      </c>
      <c r="P25" s="124">
        <v>133</v>
      </c>
      <c r="Q25" s="124">
        <v>48819003</v>
      </c>
      <c r="R25" s="47">
        <f t="shared" si="5"/>
        <v>5719</v>
      </c>
      <c r="S25" s="48">
        <f t="shared" si="6"/>
        <v>137.256</v>
      </c>
      <c r="T25" s="48">
        <f t="shared" si="7"/>
        <v>5.7190000000000003</v>
      </c>
      <c r="U25" s="125">
        <v>4.3</v>
      </c>
      <c r="V25" s="125">
        <f t="shared" si="0"/>
        <v>4.3</v>
      </c>
      <c r="W25" s="126" t="s">
        <v>133</v>
      </c>
      <c r="X25" s="128">
        <v>1056</v>
      </c>
      <c r="Y25" s="280">
        <v>0</v>
      </c>
      <c r="Z25" s="128">
        <v>1166</v>
      </c>
      <c r="AA25" s="128">
        <v>1185</v>
      </c>
      <c r="AB25" s="128">
        <v>1166</v>
      </c>
      <c r="AC25" s="49" t="s">
        <v>90</v>
      </c>
      <c r="AD25" s="49" t="s">
        <v>90</v>
      </c>
      <c r="AE25" s="49" t="s">
        <v>90</v>
      </c>
      <c r="AF25" s="127" t="s">
        <v>90</v>
      </c>
      <c r="AG25" s="127">
        <v>39744028</v>
      </c>
      <c r="AH25" s="50">
        <f t="shared" si="9"/>
        <v>1304</v>
      </c>
      <c r="AI25" s="51">
        <f t="shared" si="8"/>
        <v>228.01189019059274</v>
      </c>
      <c r="AJ25" s="108">
        <v>1</v>
      </c>
      <c r="AK25" s="108">
        <v>0</v>
      </c>
      <c r="AL25" s="108">
        <v>1</v>
      </c>
      <c r="AM25" s="108">
        <v>1</v>
      </c>
      <c r="AN25" s="108">
        <v>1</v>
      </c>
      <c r="AO25" s="108">
        <v>0</v>
      </c>
      <c r="AP25" s="128">
        <v>9017995</v>
      </c>
      <c r="AQ25" s="128">
        <f t="shared" si="1"/>
        <v>0</v>
      </c>
      <c r="AR25" s="52"/>
      <c r="AS25" s="53" t="s">
        <v>113</v>
      </c>
      <c r="AV25" s="59" t="s">
        <v>74</v>
      </c>
      <c r="AW25" s="59">
        <v>10.36</v>
      </c>
      <c r="AY25" s="111"/>
    </row>
    <row r="26" spans="1:51" x14ac:dyDescent="0.25">
      <c r="B26" s="41">
        <v>2.625</v>
      </c>
      <c r="C26" s="41">
        <v>0.66666666666666696</v>
      </c>
      <c r="D26" s="123">
        <v>6</v>
      </c>
      <c r="E26" s="42">
        <f t="shared" si="2"/>
        <v>4.2253521126760569</v>
      </c>
      <c r="F26" s="110">
        <v>81</v>
      </c>
      <c r="G26" s="42">
        <f t="shared" si="3"/>
        <v>57.04225352112676</v>
      </c>
      <c r="H26" s="43" t="s">
        <v>88</v>
      </c>
      <c r="I26" s="43">
        <f t="shared" si="4"/>
        <v>53.521126760563384</v>
      </c>
      <c r="J26" s="44">
        <f>(F26-3)/1.42</f>
        <v>54.929577464788736</v>
      </c>
      <c r="K26" s="43">
        <f t="shared" si="12"/>
        <v>59.154929577464792</v>
      </c>
      <c r="L26" s="45">
        <v>18</v>
      </c>
      <c r="M26" s="46" t="s">
        <v>100</v>
      </c>
      <c r="N26" s="46">
        <v>16.7</v>
      </c>
      <c r="O26" s="124">
        <v>128</v>
      </c>
      <c r="P26" s="124">
        <v>137</v>
      </c>
      <c r="Q26" s="124">
        <v>48824683</v>
      </c>
      <c r="R26" s="47">
        <f t="shared" si="5"/>
        <v>5680</v>
      </c>
      <c r="S26" s="48">
        <f t="shared" si="6"/>
        <v>136.32</v>
      </c>
      <c r="T26" s="48">
        <f t="shared" si="7"/>
        <v>5.68</v>
      </c>
      <c r="U26" s="125">
        <v>3.8</v>
      </c>
      <c r="V26" s="125">
        <f t="shared" si="0"/>
        <v>3.8</v>
      </c>
      <c r="W26" s="126" t="s">
        <v>133</v>
      </c>
      <c r="X26" s="128">
        <v>1056</v>
      </c>
      <c r="Y26" s="280">
        <v>0</v>
      </c>
      <c r="Z26" s="128">
        <v>1166</v>
      </c>
      <c r="AA26" s="128">
        <v>1185</v>
      </c>
      <c r="AB26" s="128">
        <v>1166</v>
      </c>
      <c r="AC26" s="49" t="s">
        <v>90</v>
      </c>
      <c r="AD26" s="49" t="s">
        <v>90</v>
      </c>
      <c r="AE26" s="49" t="s">
        <v>90</v>
      </c>
      <c r="AF26" s="127" t="s">
        <v>90</v>
      </c>
      <c r="AG26" s="127">
        <v>39745324</v>
      </c>
      <c r="AH26" s="50">
        <f t="shared" si="9"/>
        <v>1296</v>
      </c>
      <c r="AI26" s="51">
        <f t="shared" si="8"/>
        <v>228.16901408450704</v>
      </c>
      <c r="AJ26" s="108">
        <v>1</v>
      </c>
      <c r="AK26" s="108">
        <v>0</v>
      </c>
      <c r="AL26" s="108">
        <v>1</v>
      </c>
      <c r="AM26" s="108">
        <v>1</v>
      </c>
      <c r="AN26" s="108">
        <v>1</v>
      </c>
      <c r="AO26" s="108">
        <v>0</v>
      </c>
      <c r="AP26" s="128">
        <v>9017995</v>
      </c>
      <c r="AQ26" s="128">
        <f t="shared" si="1"/>
        <v>0</v>
      </c>
      <c r="AR26" s="52"/>
      <c r="AS26" s="53" t="s">
        <v>113</v>
      </c>
      <c r="AV26" s="59" t="s">
        <v>114</v>
      </c>
      <c r="AW26" s="59">
        <v>1.01325</v>
      </c>
      <c r="AY26" s="111"/>
    </row>
    <row r="27" spans="1:51" x14ac:dyDescent="0.25">
      <c r="B27" s="41">
        <v>2.6666666666666701</v>
      </c>
      <c r="C27" s="41">
        <v>0.70833333333333404</v>
      </c>
      <c r="D27" s="123">
        <v>6</v>
      </c>
      <c r="E27" s="42">
        <f t="shared" si="2"/>
        <v>4.2253521126760569</v>
      </c>
      <c r="F27" s="110">
        <v>81</v>
      </c>
      <c r="G27" s="42">
        <f t="shared" si="3"/>
        <v>57.04225352112676</v>
      </c>
      <c r="H27" s="43" t="s">
        <v>88</v>
      </c>
      <c r="I27" s="43">
        <f t="shared" si="4"/>
        <v>53.521126760563384</v>
      </c>
      <c r="J27" s="44">
        <f t="shared" ref="J27:J32" si="13">(F27-3)/1.42</f>
        <v>54.929577464788736</v>
      </c>
      <c r="K27" s="43">
        <f t="shared" si="12"/>
        <v>59.154929577464792</v>
      </c>
      <c r="L27" s="45">
        <v>18</v>
      </c>
      <c r="M27" s="46" t="s">
        <v>100</v>
      </c>
      <c r="N27" s="46">
        <v>16.7</v>
      </c>
      <c r="O27" s="124">
        <v>128</v>
      </c>
      <c r="P27" s="124">
        <v>135</v>
      </c>
      <c r="Q27" s="124">
        <v>48830329</v>
      </c>
      <c r="R27" s="47">
        <f t="shared" si="5"/>
        <v>5646</v>
      </c>
      <c r="S27" s="48">
        <f t="shared" si="6"/>
        <v>135.50399999999999</v>
      </c>
      <c r="T27" s="48">
        <f t="shared" si="7"/>
        <v>5.6459999999999999</v>
      </c>
      <c r="U27" s="125">
        <v>3.4</v>
      </c>
      <c r="V27" s="125">
        <f t="shared" si="0"/>
        <v>3.4</v>
      </c>
      <c r="W27" s="126" t="s">
        <v>133</v>
      </c>
      <c r="X27" s="128">
        <v>1056</v>
      </c>
      <c r="Y27" s="280">
        <v>0</v>
      </c>
      <c r="Z27" s="128">
        <v>1166</v>
      </c>
      <c r="AA27" s="128">
        <v>1185</v>
      </c>
      <c r="AB27" s="128">
        <v>1166</v>
      </c>
      <c r="AC27" s="49" t="s">
        <v>90</v>
      </c>
      <c r="AD27" s="49" t="s">
        <v>90</v>
      </c>
      <c r="AE27" s="49" t="s">
        <v>90</v>
      </c>
      <c r="AF27" s="127" t="s">
        <v>90</v>
      </c>
      <c r="AG27" s="127">
        <v>39746620</v>
      </c>
      <c r="AH27" s="50">
        <f t="shared" si="9"/>
        <v>1296</v>
      </c>
      <c r="AI27" s="51">
        <f t="shared" si="8"/>
        <v>229.54303931987249</v>
      </c>
      <c r="AJ27" s="108">
        <v>1</v>
      </c>
      <c r="AK27" s="108">
        <v>0</v>
      </c>
      <c r="AL27" s="108">
        <v>1</v>
      </c>
      <c r="AM27" s="108">
        <v>1</v>
      </c>
      <c r="AN27" s="108">
        <v>1</v>
      </c>
      <c r="AO27" s="108">
        <v>0</v>
      </c>
      <c r="AP27" s="128">
        <v>9017995</v>
      </c>
      <c r="AQ27" s="128">
        <f t="shared" si="1"/>
        <v>0</v>
      </c>
      <c r="AR27" s="52"/>
      <c r="AS27" s="53" t="s">
        <v>113</v>
      </c>
      <c r="AV27" s="59" t="s">
        <v>115</v>
      </c>
      <c r="AW27" s="59">
        <v>1</v>
      </c>
      <c r="AY27" s="111"/>
    </row>
    <row r="28" spans="1:51" x14ac:dyDescent="0.25">
      <c r="B28" s="41">
        <v>2.7083333333333299</v>
      </c>
      <c r="C28" s="41">
        <v>0.750000000000002</v>
      </c>
      <c r="D28" s="123">
        <v>6</v>
      </c>
      <c r="E28" s="42">
        <f t="shared" si="2"/>
        <v>4.2253521126760569</v>
      </c>
      <c r="F28" s="110">
        <v>78</v>
      </c>
      <c r="G28" s="42">
        <f t="shared" si="3"/>
        <v>54.929577464788736</v>
      </c>
      <c r="H28" s="43" t="s">
        <v>88</v>
      </c>
      <c r="I28" s="43">
        <f t="shared" si="4"/>
        <v>51.408450704225352</v>
      </c>
      <c r="J28" s="44">
        <f t="shared" si="13"/>
        <v>52.816901408450704</v>
      </c>
      <c r="K28" s="43">
        <f t="shared" si="12"/>
        <v>57.04225352112676</v>
      </c>
      <c r="L28" s="45">
        <v>18</v>
      </c>
      <c r="M28" s="46" t="s">
        <v>100</v>
      </c>
      <c r="N28" s="46">
        <v>16.7</v>
      </c>
      <c r="O28" s="124">
        <v>129</v>
      </c>
      <c r="P28" s="124">
        <v>133</v>
      </c>
      <c r="Q28" s="124">
        <v>48835911</v>
      </c>
      <c r="R28" s="47">
        <f t="shared" si="5"/>
        <v>5582</v>
      </c>
      <c r="S28" s="48">
        <f t="shared" si="6"/>
        <v>133.96799999999999</v>
      </c>
      <c r="T28" s="48">
        <f t="shared" si="7"/>
        <v>5.5819999999999999</v>
      </c>
      <c r="U28" s="125">
        <v>3</v>
      </c>
      <c r="V28" s="125">
        <f t="shared" si="0"/>
        <v>3</v>
      </c>
      <c r="W28" s="126" t="s">
        <v>133</v>
      </c>
      <c r="X28" s="128">
        <v>1056</v>
      </c>
      <c r="Y28" s="280">
        <v>0</v>
      </c>
      <c r="Z28" s="128">
        <v>1166</v>
      </c>
      <c r="AA28" s="128">
        <v>1185</v>
      </c>
      <c r="AB28" s="128">
        <v>1166</v>
      </c>
      <c r="AC28" s="49" t="s">
        <v>90</v>
      </c>
      <c r="AD28" s="49" t="s">
        <v>90</v>
      </c>
      <c r="AE28" s="49" t="s">
        <v>90</v>
      </c>
      <c r="AF28" s="127" t="s">
        <v>90</v>
      </c>
      <c r="AG28" s="127">
        <v>39747904</v>
      </c>
      <c r="AH28" s="50">
        <f t="shared" si="9"/>
        <v>1284</v>
      </c>
      <c r="AI28" s="51">
        <f t="shared" si="8"/>
        <v>230.02508061626656</v>
      </c>
      <c r="AJ28" s="108">
        <v>1</v>
      </c>
      <c r="AK28" s="108">
        <v>0</v>
      </c>
      <c r="AL28" s="108">
        <v>1</v>
      </c>
      <c r="AM28" s="108">
        <v>1</v>
      </c>
      <c r="AN28" s="108">
        <v>1</v>
      </c>
      <c r="AO28" s="108">
        <v>0</v>
      </c>
      <c r="AP28" s="128">
        <v>9017995</v>
      </c>
      <c r="AQ28" s="128">
        <f t="shared" si="1"/>
        <v>0</v>
      </c>
      <c r="AR28" s="54">
        <v>1.1599999999999999</v>
      </c>
      <c r="AS28" s="53" t="s">
        <v>113</v>
      </c>
      <c r="AV28" s="59" t="s">
        <v>116</v>
      </c>
      <c r="AW28" s="59">
        <v>101.325</v>
      </c>
      <c r="AY28" s="111"/>
    </row>
    <row r="29" spans="1:51" x14ac:dyDescent="0.25">
      <c r="B29" s="41">
        <v>2.75</v>
      </c>
      <c r="C29" s="41">
        <v>0.79166666666666896</v>
      </c>
      <c r="D29" s="123">
        <v>6</v>
      </c>
      <c r="E29" s="42">
        <f t="shared" si="2"/>
        <v>4.2253521126760569</v>
      </c>
      <c r="F29" s="110">
        <v>78</v>
      </c>
      <c r="G29" s="42">
        <f t="shared" si="3"/>
        <v>54.929577464788736</v>
      </c>
      <c r="H29" s="43" t="s">
        <v>88</v>
      </c>
      <c r="I29" s="43">
        <f t="shared" si="4"/>
        <v>51.408450704225352</v>
      </c>
      <c r="J29" s="44">
        <f t="shared" si="13"/>
        <v>52.816901408450704</v>
      </c>
      <c r="K29" s="43">
        <f t="shared" si="12"/>
        <v>57.04225352112676</v>
      </c>
      <c r="L29" s="45">
        <v>18</v>
      </c>
      <c r="M29" s="46" t="s">
        <v>100</v>
      </c>
      <c r="N29" s="46">
        <v>16.600000000000001</v>
      </c>
      <c r="O29" s="124">
        <v>131</v>
      </c>
      <c r="P29" s="124">
        <v>135</v>
      </c>
      <c r="Q29" s="124">
        <v>48841464</v>
      </c>
      <c r="R29" s="47">
        <f t="shared" si="5"/>
        <v>5553</v>
      </c>
      <c r="S29" s="48">
        <f t="shared" si="6"/>
        <v>133.27199999999999</v>
      </c>
      <c r="T29" s="48">
        <f t="shared" si="7"/>
        <v>5.5529999999999999</v>
      </c>
      <c r="U29" s="125">
        <v>2.7</v>
      </c>
      <c r="V29" s="125">
        <f t="shared" si="0"/>
        <v>2.7</v>
      </c>
      <c r="W29" s="126" t="s">
        <v>133</v>
      </c>
      <c r="X29" s="128">
        <v>1065</v>
      </c>
      <c r="Y29" s="280">
        <v>0</v>
      </c>
      <c r="Z29" s="128">
        <v>1166</v>
      </c>
      <c r="AA29" s="128">
        <v>1185</v>
      </c>
      <c r="AB29" s="128">
        <v>1166</v>
      </c>
      <c r="AC29" s="49" t="s">
        <v>90</v>
      </c>
      <c r="AD29" s="49" t="s">
        <v>90</v>
      </c>
      <c r="AE29" s="49" t="s">
        <v>90</v>
      </c>
      <c r="AF29" s="127" t="s">
        <v>90</v>
      </c>
      <c r="AG29" s="127">
        <v>39749180</v>
      </c>
      <c r="AH29" s="50">
        <f t="shared" si="9"/>
        <v>1276</v>
      </c>
      <c r="AI29" s="51">
        <f t="shared" si="8"/>
        <v>229.78570142265443</v>
      </c>
      <c r="AJ29" s="108">
        <v>1</v>
      </c>
      <c r="AK29" s="108">
        <v>0</v>
      </c>
      <c r="AL29" s="108">
        <v>1</v>
      </c>
      <c r="AM29" s="108">
        <v>1</v>
      </c>
      <c r="AN29" s="108">
        <v>1</v>
      </c>
      <c r="AO29" s="108">
        <v>0</v>
      </c>
      <c r="AP29" s="128">
        <v>9017995</v>
      </c>
      <c r="AQ29" s="128">
        <f t="shared" si="1"/>
        <v>0</v>
      </c>
      <c r="AR29" s="52"/>
      <c r="AS29" s="53" t="s">
        <v>113</v>
      </c>
      <c r="AY29" s="111"/>
    </row>
    <row r="30" spans="1:51" x14ac:dyDescent="0.25">
      <c r="B30" s="41">
        <v>2.7916666666666701</v>
      </c>
      <c r="C30" s="41">
        <v>0.83333333333333703</v>
      </c>
      <c r="D30" s="123">
        <v>11</v>
      </c>
      <c r="E30" s="42">
        <f t="shared" si="2"/>
        <v>7.746478873239437</v>
      </c>
      <c r="F30" s="110">
        <v>76</v>
      </c>
      <c r="G30" s="42">
        <f t="shared" si="3"/>
        <v>53.521126760563384</v>
      </c>
      <c r="H30" s="43" t="s">
        <v>88</v>
      </c>
      <c r="I30" s="43">
        <f t="shared" si="4"/>
        <v>50</v>
      </c>
      <c r="J30" s="44">
        <f t="shared" si="13"/>
        <v>51.408450704225352</v>
      </c>
      <c r="K30" s="43">
        <f t="shared" si="12"/>
        <v>55.633802816901408</v>
      </c>
      <c r="L30" s="45">
        <v>18</v>
      </c>
      <c r="M30" s="46" t="s">
        <v>100</v>
      </c>
      <c r="N30" s="46">
        <v>16.600000000000001</v>
      </c>
      <c r="O30" s="124">
        <v>111</v>
      </c>
      <c r="P30" s="124">
        <v>125</v>
      </c>
      <c r="Q30" s="124">
        <v>48846939</v>
      </c>
      <c r="R30" s="47">
        <f t="shared" si="5"/>
        <v>5475</v>
      </c>
      <c r="S30" s="48">
        <f t="shared" si="6"/>
        <v>131.4</v>
      </c>
      <c r="T30" s="48">
        <f t="shared" si="7"/>
        <v>5.4749999999999996</v>
      </c>
      <c r="U30" s="125">
        <v>2</v>
      </c>
      <c r="V30" s="125">
        <f t="shared" si="0"/>
        <v>2</v>
      </c>
      <c r="W30" s="126" t="s">
        <v>146</v>
      </c>
      <c r="X30" s="128">
        <v>1097</v>
      </c>
      <c r="Y30" s="280">
        <v>0</v>
      </c>
      <c r="Z30" s="128">
        <v>1168</v>
      </c>
      <c r="AA30" s="128">
        <v>0</v>
      </c>
      <c r="AB30" s="128">
        <v>1168</v>
      </c>
      <c r="AC30" s="49" t="s">
        <v>90</v>
      </c>
      <c r="AD30" s="49" t="s">
        <v>90</v>
      </c>
      <c r="AE30" s="49" t="s">
        <v>90</v>
      </c>
      <c r="AF30" s="127" t="s">
        <v>90</v>
      </c>
      <c r="AG30" s="127">
        <v>39750268</v>
      </c>
      <c r="AH30" s="50">
        <f t="shared" si="9"/>
        <v>1088</v>
      </c>
      <c r="AI30" s="51">
        <f t="shared" si="8"/>
        <v>198.72146118721463</v>
      </c>
      <c r="AJ30" s="108">
        <v>1</v>
      </c>
      <c r="AK30" s="108">
        <v>0</v>
      </c>
      <c r="AL30" s="108">
        <v>1</v>
      </c>
      <c r="AM30" s="108">
        <v>0</v>
      </c>
      <c r="AN30" s="108">
        <v>1</v>
      </c>
      <c r="AO30" s="108">
        <v>0</v>
      </c>
      <c r="AP30" s="128">
        <v>9017995</v>
      </c>
      <c r="AQ30" s="128">
        <f t="shared" si="1"/>
        <v>0</v>
      </c>
      <c r="AR30" s="52"/>
      <c r="AS30" s="53" t="s">
        <v>113</v>
      </c>
      <c r="AV30" s="356" t="s">
        <v>117</v>
      </c>
      <c r="AW30" s="356"/>
      <c r="AY30" s="111"/>
    </row>
    <row r="31" spans="1:51" x14ac:dyDescent="0.25">
      <c r="B31" s="41">
        <v>2.8333333333333299</v>
      </c>
      <c r="C31" s="41">
        <v>0.875000000000004</v>
      </c>
      <c r="D31" s="123">
        <v>12</v>
      </c>
      <c r="E31" s="42">
        <f t="shared" si="2"/>
        <v>8.4507042253521139</v>
      </c>
      <c r="F31" s="110">
        <v>76</v>
      </c>
      <c r="G31" s="42">
        <f t="shared" si="3"/>
        <v>53.521126760563384</v>
      </c>
      <c r="H31" s="43" t="s">
        <v>88</v>
      </c>
      <c r="I31" s="43">
        <f t="shared" si="4"/>
        <v>50</v>
      </c>
      <c r="J31" s="44">
        <f t="shared" si="13"/>
        <v>51.408450704225352</v>
      </c>
      <c r="K31" s="43">
        <f t="shared" si="12"/>
        <v>55.633802816901408</v>
      </c>
      <c r="L31" s="45">
        <v>18</v>
      </c>
      <c r="M31" s="46" t="s">
        <v>100</v>
      </c>
      <c r="N31" s="46">
        <v>16.100000000000001</v>
      </c>
      <c r="O31" s="124">
        <v>111</v>
      </c>
      <c r="P31" s="124">
        <v>125</v>
      </c>
      <c r="Q31" s="124">
        <v>48852109</v>
      </c>
      <c r="R31" s="47">
        <f t="shared" si="5"/>
        <v>5170</v>
      </c>
      <c r="S31" s="48">
        <f t="shared" si="6"/>
        <v>124.08</v>
      </c>
      <c r="T31" s="48">
        <f t="shared" si="7"/>
        <v>5.17</v>
      </c>
      <c r="U31" s="125">
        <v>1.4</v>
      </c>
      <c r="V31" s="125">
        <f t="shared" si="0"/>
        <v>1.4</v>
      </c>
      <c r="W31" s="126" t="s">
        <v>146</v>
      </c>
      <c r="X31" s="128">
        <v>1097</v>
      </c>
      <c r="Y31" s="280">
        <v>0</v>
      </c>
      <c r="Z31" s="128">
        <v>1168</v>
      </c>
      <c r="AA31" s="128">
        <v>0</v>
      </c>
      <c r="AB31" s="128">
        <v>1168</v>
      </c>
      <c r="AC31" s="49" t="s">
        <v>90</v>
      </c>
      <c r="AD31" s="49" t="s">
        <v>90</v>
      </c>
      <c r="AE31" s="49" t="s">
        <v>90</v>
      </c>
      <c r="AF31" s="127" t="s">
        <v>90</v>
      </c>
      <c r="AG31" s="127">
        <v>39751284</v>
      </c>
      <c r="AH31" s="50">
        <f t="shared" si="9"/>
        <v>1016</v>
      </c>
      <c r="AI31" s="51">
        <f t="shared" si="8"/>
        <v>196.51837524177949</v>
      </c>
      <c r="AJ31" s="108">
        <v>1</v>
      </c>
      <c r="AK31" s="108">
        <v>0</v>
      </c>
      <c r="AL31" s="108">
        <v>1</v>
      </c>
      <c r="AM31" s="108">
        <v>0</v>
      </c>
      <c r="AN31" s="108">
        <v>1</v>
      </c>
      <c r="AO31" s="108">
        <v>0</v>
      </c>
      <c r="AP31" s="128">
        <v>9017995</v>
      </c>
      <c r="AQ31" s="128">
        <f t="shared" si="1"/>
        <v>0</v>
      </c>
      <c r="AR31" s="52"/>
      <c r="AS31" s="53" t="s">
        <v>113</v>
      </c>
      <c r="AV31" s="60" t="s">
        <v>29</v>
      </c>
      <c r="AW31" s="60" t="s">
        <v>74</v>
      </c>
      <c r="AY31" s="111"/>
    </row>
    <row r="32" spans="1:51" x14ac:dyDescent="0.25">
      <c r="B32" s="41">
        <v>2.875</v>
      </c>
      <c r="C32" s="41">
        <v>0.91666666666667096</v>
      </c>
      <c r="D32" s="123">
        <v>11</v>
      </c>
      <c r="E32" s="42">
        <f t="shared" si="2"/>
        <v>7.746478873239437</v>
      </c>
      <c r="F32" s="110">
        <v>76</v>
      </c>
      <c r="G32" s="42">
        <f t="shared" si="3"/>
        <v>53.521126760563384</v>
      </c>
      <c r="H32" s="43" t="s">
        <v>88</v>
      </c>
      <c r="I32" s="43">
        <f t="shared" si="4"/>
        <v>50</v>
      </c>
      <c r="J32" s="44">
        <f t="shared" si="13"/>
        <v>51.408450704225352</v>
      </c>
      <c r="K32" s="43">
        <f t="shared" si="12"/>
        <v>55.633802816901408</v>
      </c>
      <c r="L32" s="45">
        <v>14</v>
      </c>
      <c r="M32" s="46" t="s">
        <v>118</v>
      </c>
      <c r="N32" s="46">
        <v>12.6</v>
      </c>
      <c r="O32" s="124">
        <v>117</v>
      </c>
      <c r="P32" s="124">
        <v>110</v>
      </c>
      <c r="Q32" s="124">
        <v>48857190</v>
      </c>
      <c r="R32" s="47">
        <f t="shared" si="5"/>
        <v>5081</v>
      </c>
      <c r="S32" s="48">
        <f t="shared" si="6"/>
        <v>121.944</v>
      </c>
      <c r="T32" s="48">
        <f t="shared" si="7"/>
        <v>5.0810000000000004</v>
      </c>
      <c r="U32" s="125">
        <v>1.3</v>
      </c>
      <c r="V32" s="125">
        <f t="shared" si="0"/>
        <v>1.3</v>
      </c>
      <c r="W32" s="126" t="s">
        <v>125</v>
      </c>
      <c r="X32" s="128">
        <v>0</v>
      </c>
      <c r="Y32" s="280">
        <v>0</v>
      </c>
      <c r="Z32" s="128">
        <v>1187</v>
      </c>
      <c r="AA32" s="128">
        <v>0</v>
      </c>
      <c r="AB32" s="128">
        <v>1188</v>
      </c>
      <c r="AC32" s="49" t="s">
        <v>90</v>
      </c>
      <c r="AD32" s="49" t="s">
        <v>90</v>
      </c>
      <c r="AE32" s="49" t="s">
        <v>90</v>
      </c>
      <c r="AF32" s="127" t="s">
        <v>90</v>
      </c>
      <c r="AG32" s="127">
        <v>39752272</v>
      </c>
      <c r="AH32" s="50">
        <f t="shared" si="9"/>
        <v>988</v>
      </c>
      <c r="AI32" s="51">
        <f t="shared" si="8"/>
        <v>194.44991143475693</v>
      </c>
      <c r="AJ32" s="108">
        <v>0</v>
      </c>
      <c r="AK32" s="108">
        <v>0</v>
      </c>
      <c r="AL32" s="108">
        <v>1</v>
      </c>
      <c r="AM32" s="108">
        <v>0</v>
      </c>
      <c r="AN32" s="108">
        <v>1</v>
      </c>
      <c r="AO32" s="108">
        <v>0</v>
      </c>
      <c r="AP32" s="128">
        <v>9017995</v>
      </c>
      <c r="AQ32" s="128">
        <f t="shared" si="1"/>
        <v>0</v>
      </c>
      <c r="AR32" s="54">
        <v>0.98</v>
      </c>
      <c r="AS32" s="53" t="s">
        <v>113</v>
      </c>
      <c r="AV32" s="61">
        <v>1</v>
      </c>
      <c r="AW32" s="61">
        <f>IFERROR(AV32*VLOOKUP(AV31,AV24:AW28,2,FALSE)/VLOOKUP(AW31,AV24:AW28,2,FALSE),"Enter Unit and Value")</f>
        <v>1.4189189189189189</v>
      </c>
      <c r="AY32" s="111"/>
    </row>
    <row r="33" spans="2:51" x14ac:dyDescent="0.25">
      <c r="B33" s="41">
        <v>2.9166666666666701</v>
      </c>
      <c r="C33" s="41">
        <v>0.95833333333333803</v>
      </c>
      <c r="D33" s="123">
        <v>9</v>
      </c>
      <c r="E33" s="42">
        <f t="shared" si="2"/>
        <v>6.3380281690140849</v>
      </c>
      <c r="F33" s="110">
        <v>66</v>
      </c>
      <c r="G33" s="42">
        <f t="shared" si="3"/>
        <v>46.478873239436624</v>
      </c>
      <c r="H33" s="43" t="s">
        <v>88</v>
      </c>
      <c r="I33" s="43">
        <f>J33-(2/1.42)</f>
        <v>41.549295774647888</v>
      </c>
      <c r="J33" s="44">
        <f t="shared" ref="J33:J34" si="14">(F33-5)/1.42</f>
        <v>42.95774647887324</v>
      </c>
      <c r="K33" s="43">
        <f t="shared" si="12"/>
        <v>47.183098591549296</v>
      </c>
      <c r="L33" s="45">
        <v>14</v>
      </c>
      <c r="M33" s="46" t="s">
        <v>118</v>
      </c>
      <c r="N33" s="46">
        <v>11.9</v>
      </c>
      <c r="O33" s="124">
        <v>130</v>
      </c>
      <c r="P33" s="124">
        <v>95</v>
      </c>
      <c r="Q33" s="124">
        <v>48861216</v>
      </c>
      <c r="R33" s="47">
        <f t="shared" si="5"/>
        <v>4026</v>
      </c>
      <c r="S33" s="48">
        <f t="shared" si="6"/>
        <v>96.623999999999995</v>
      </c>
      <c r="T33" s="48">
        <f t="shared" si="7"/>
        <v>4.0259999999999998</v>
      </c>
      <c r="U33" s="125">
        <v>2.5</v>
      </c>
      <c r="V33" s="125">
        <f t="shared" si="0"/>
        <v>2.5</v>
      </c>
      <c r="W33" s="126" t="s">
        <v>125</v>
      </c>
      <c r="X33" s="128">
        <v>0</v>
      </c>
      <c r="Y33" s="280">
        <v>0</v>
      </c>
      <c r="Z33" s="128">
        <v>1087</v>
      </c>
      <c r="AA33" s="128">
        <v>0</v>
      </c>
      <c r="AB33" s="128">
        <v>1057</v>
      </c>
      <c r="AC33" s="49" t="s">
        <v>90</v>
      </c>
      <c r="AD33" s="49" t="s">
        <v>90</v>
      </c>
      <c r="AE33" s="49" t="s">
        <v>90</v>
      </c>
      <c r="AF33" s="127" t="s">
        <v>90</v>
      </c>
      <c r="AG33" s="127">
        <v>39752972</v>
      </c>
      <c r="AH33" s="50">
        <f t="shared" si="9"/>
        <v>700</v>
      </c>
      <c r="AI33" s="51">
        <f t="shared" si="8"/>
        <v>173.86984600099356</v>
      </c>
      <c r="AJ33" s="108">
        <v>0</v>
      </c>
      <c r="AK33" s="108">
        <v>0</v>
      </c>
      <c r="AL33" s="108">
        <v>1</v>
      </c>
      <c r="AM33" s="108">
        <v>0</v>
      </c>
      <c r="AN33" s="108">
        <v>1</v>
      </c>
      <c r="AO33" s="108">
        <v>0.4</v>
      </c>
      <c r="AP33" s="128">
        <v>9019272</v>
      </c>
      <c r="AQ33" s="128">
        <f t="shared" si="1"/>
        <v>1277</v>
      </c>
      <c r="AR33" s="52"/>
      <c r="AS33" s="53" t="s">
        <v>113</v>
      </c>
      <c r="AY33" s="111"/>
    </row>
    <row r="34" spans="2:51" x14ac:dyDescent="0.25">
      <c r="B34" s="41">
        <v>2.9583333333333299</v>
      </c>
      <c r="C34" s="41">
        <v>1</v>
      </c>
      <c r="D34" s="123">
        <v>10</v>
      </c>
      <c r="E34" s="42">
        <f t="shared" si="2"/>
        <v>7.042253521126761</v>
      </c>
      <c r="F34" s="110">
        <v>66</v>
      </c>
      <c r="G34" s="42">
        <f t="shared" si="3"/>
        <v>46.478873239436624</v>
      </c>
      <c r="H34" s="43" t="s">
        <v>88</v>
      </c>
      <c r="I34" s="43">
        <f t="shared" si="4"/>
        <v>41.549295774647888</v>
      </c>
      <c r="J34" s="44">
        <f t="shared" si="14"/>
        <v>42.95774647887324</v>
      </c>
      <c r="K34" s="43">
        <f t="shared" si="12"/>
        <v>47.183098591549296</v>
      </c>
      <c r="L34" s="45">
        <v>14</v>
      </c>
      <c r="M34" s="46" t="s">
        <v>118</v>
      </c>
      <c r="N34" s="62">
        <v>11.5</v>
      </c>
      <c r="O34" s="124">
        <v>123</v>
      </c>
      <c r="P34" s="124">
        <v>95</v>
      </c>
      <c r="Q34" s="124">
        <v>48865233</v>
      </c>
      <c r="R34" s="47">
        <f t="shared" si="5"/>
        <v>4017</v>
      </c>
      <c r="S34" s="48">
        <f t="shared" si="6"/>
        <v>96.408000000000001</v>
      </c>
      <c r="T34" s="48">
        <f t="shared" si="7"/>
        <v>4.0170000000000003</v>
      </c>
      <c r="U34" s="125">
        <v>4.3</v>
      </c>
      <c r="V34" s="125">
        <f t="shared" si="0"/>
        <v>4.3</v>
      </c>
      <c r="W34" s="126" t="s">
        <v>125</v>
      </c>
      <c r="X34" s="128">
        <v>0</v>
      </c>
      <c r="Y34" s="280">
        <v>0</v>
      </c>
      <c r="Z34" s="128">
        <v>1087</v>
      </c>
      <c r="AA34" s="128">
        <v>0</v>
      </c>
      <c r="AB34" s="128">
        <v>1057</v>
      </c>
      <c r="AC34" s="49" t="s">
        <v>90</v>
      </c>
      <c r="AD34" s="49" t="s">
        <v>90</v>
      </c>
      <c r="AE34" s="49" t="s">
        <v>90</v>
      </c>
      <c r="AF34" s="127" t="s">
        <v>90</v>
      </c>
      <c r="AG34" s="127">
        <v>39753660</v>
      </c>
      <c r="AH34" s="50">
        <f t="shared" si="9"/>
        <v>688</v>
      </c>
      <c r="AI34" s="51">
        <f t="shared" si="8"/>
        <v>171.27209360219067</v>
      </c>
      <c r="AJ34" s="108">
        <v>0</v>
      </c>
      <c r="AK34" s="108">
        <v>0</v>
      </c>
      <c r="AL34" s="108">
        <v>1</v>
      </c>
      <c r="AM34" s="108">
        <v>0</v>
      </c>
      <c r="AN34" s="108">
        <v>1</v>
      </c>
      <c r="AO34" s="108">
        <v>0.4</v>
      </c>
      <c r="AP34" s="128">
        <v>9020688</v>
      </c>
      <c r="AQ34" s="128">
        <f t="shared" si="1"/>
        <v>1416</v>
      </c>
      <c r="AR34" s="52"/>
      <c r="AS34" s="53" t="s">
        <v>113</v>
      </c>
      <c r="AV34" s="57" t="s">
        <v>119</v>
      </c>
      <c r="AW34" s="63" t="s">
        <v>30</v>
      </c>
      <c r="AY34" s="111"/>
    </row>
    <row r="35" spans="2:51" x14ac:dyDescent="0.25">
      <c r="B35" s="102"/>
      <c r="C35" s="103"/>
      <c r="D35" s="102"/>
      <c r="E35" s="105"/>
      <c r="F35" s="105"/>
      <c r="G35" s="106"/>
      <c r="H35" s="104"/>
      <c r="I35" s="105"/>
      <c r="J35" s="105"/>
      <c r="K35" s="106"/>
      <c r="L35" s="357" t="s">
        <v>120</v>
      </c>
      <c r="M35" s="358"/>
      <c r="N35" s="359"/>
      <c r="O35" s="64"/>
      <c r="P35" s="64">
        <f>AVERAGE(P11:P34)</f>
        <v>126.08333333333333</v>
      </c>
      <c r="Q35" s="65">
        <f>Q34-Q10</f>
        <v>125060</v>
      </c>
      <c r="R35" s="66">
        <f>SUM(R11:R34)</f>
        <v>125060</v>
      </c>
      <c r="S35" s="67">
        <f>AVERAGE(S11:S34)</f>
        <v>125.05999999999999</v>
      </c>
      <c r="T35" s="67">
        <f>SUM(T11:T34)</f>
        <v>125.05999999999997</v>
      </c>
      <c r="U35" s="104"/>
      <c r="V35" s="104"/>
      <c r="W35" s="58"/>
      <c r="X35" s="96"/>
      <c r="Y35" s="97"/>
      <c r="Z35" s="97"/>
      <c r="AA35" s="97"/>
      <c r="AB35" s="98"/>
      <c r="AC35" s="96"/>
      <c r="AD35" s="97"/>
      <c r="AE35" s="98"/>
      <c r="AF35" s="99"/>
      <c r="AG35" s="68"/>
      <c r="AH35" s="69">
        <f>SUM(AH11:AH34)</f>
        <v>25950</v>
      </c>
      <c r="AI35" s="70">
        <f>$AH$35/$T35</f>
        <v>207.50039980809217</v>
      </c>
      <c r="AJ35" s="99"/>
      <c r="AK35" s="100"/>
      <c r="AL35" s="100"/>
      <c r="AM35" s="100"/>
      <c r="AN35" s="101"/>
      <c r="AO35" s="71"/>
      <c r="AP35" s="72">
        <f>AP34-AP10</f>
        <v>7030</v>
      </c>
      <c r="AQ35" s="73">
        <f>SUM(AQ11:AQ34)</f>
        <v>7030</v>
      </c>
      <c r="AR35" s="74">
        <f>AVERAGE(AR11:AR34)</f>
        <v>1.0616666666666668</v>
      </c>
      <c r="AS35" s="71"/>
      <c r="AV35" s="75" t="s">
        <v>30</v>
      </c>
      <c r="AW35" s="75">
        <v>1</v>
      </c>
      <c r="AY35" s="111"/>
    </row>
    <row r="36" spans="2:51" x14ac:dyDescent="0.25">
      <c r="B36" s="76"/>
      <c r="C36" s="76"/>
      <c r="D36" s="76"/>
      <c r="E36" s="77"/>
      <c r="F36" s="77"/>
      <c r="G36" s="77"/>
      <c r="H36" s="77"/>
      <c r="I36" s="78"/>
      <c r="J36" s="78"/>
      <c r="K36" s="78"/>
      <c r="L36" s="109"/>
      <c r="M36" s="109"/>
      <c r="N36" s="109"/>
      <c r="O36" s="109"/>
      <c r="P36" s="109"/>
      <c r="Q36" s="109"/>
      <c r="R36" s="109"/>
      <c r="S36" s="109"/>
      <c r="T36" s="109"/>
      <c r="U36" s="79"/>
      <c r="V36" s="79"/>
      <c r="W36" s="109"/>
      <c r="X36" s="109"/>
      <c r="Y36" s="109"/>
      <c r="Z36" s="112"/>
      <c r="AA36" s="109"/>
      <c r="AB36" s="109"/>
      <c r="AC36" s="109"/>
      <c r="AD36" s="109"/>
      <c r="AE36" s="109"/>
      <c r="AH36" s="80"/>
      <c r="AM36" s="109"/>
      <c r="AN36" s="109"/>
      <c r="AO36" s="109"/>
      <c r="AP36" s="109"/>
      <c r="AQ36" s="109"/>
      <c r="AR36" s="109"/>
      <c r="AV36" s="75" t="s">
        <v>121</v>
      </c>
      <c r="AW36" s="75">
        <v>41.67</v>
      </c>
      <c r="AY36" s="111"/>
    </row>
    <row r="37" spans="2:51" x14ac:dyDescent="0.25">
      <c r="B37" s="89" t="s">
        <v>122</v>
      </c>
      <c r="C37" s="89"/>
      <c r="D37" s="89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112"/>
      <c r="X37" s="112"/>
      <c r="Y37" s="112"/>
      <c r="Z37" s="112"/>
      <c r="AA37" s="112"/>
      <c r="AB37" s="112"/>
      <c r="AC37" s="112"/>
      <c r="AD37" s="112"/>
      <c r="AE37" s="112"/>
      <c r="AM37" s="21"/>
      <c r="AN37" s="109"/>
      <c r="AO37" s="109"/>
      <c r="AP37" s="109"/>
      <c r="AQ37" s="109"/>
      <c r="AR37" s="112"/>
      <c r="AV37" s="75" t="s">
        <v>123</v>
      </c>
      <c r="AW37" s="75">
        <v>11.574999999999999</v>
      </c>
      <c r="AY37" s="111"/>
    </row>
    <row r="38" spans="2:51" x14ac:dyDescent="0.25">
      <c r="B38" s="87" t="s">
        <v>124</v>
      </c>
      <c r="C38" s="116"/>
      <c r="D38" s="116"/>
      <c r="E38" s="116"/>
      <c r="F38" s="116"/>
      <c r="G38" s="116"/>
      <c r="H38" s="116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88"/>
      <c r="T38" s="88"/>
      <c r="U38" s="88"/>
      <c r="V38" s="88"/>
      <c r="W38" s="112"/>
      <c r="X38" s="112"/>
      <c r="Y38" s="112"/>
      <c r="Z38" s="112"/>
      <c r="AA38" s="112"/>
      <c r="AB38" s="112"/>
      <c r="AC38" s="112"/>
      <c r="AD38" s="112"/>
      <c r="AE38" s="112"/>
      <c r="AM38" s="21"/>
      <c r="AN38" s="109"/>
      <c r="AO38" s="109"/>
      <c r="AP38" s="109"/>
      <c r="AQ38" s="109"/>
      <c r="AR38" s="112"/>
      <c r="AV38" s="75"/>
      <c r="AW38" s="75"/>
      <c r="AY38" s="111"/>
    </row>
    <row r="39" spans="2:51" x14ac:dyDescent="0.25">
      <c r="B39" s="122" t="s">
        <v>127</v>
      </c>
      <c r="C39" s="116"/>
      <c r="D39" s="116"/>
      <c r="E39" s="116"/>
      <c r="F39" s="116"/>
      <c r="G39" s="116"/>
      <c r="H39" s="116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88"/>
      <c r="T39" s="88"/>
      <c r="U39" s="88"/>
      <c r="V39" s="88"/>
      <c r="W39" s="112"/>
      <c r="X39" s="112"/>
      <c r="Y39" s="112"/>
      <c r="Z39" s="112"/>
      <c r="AA39" s="112"/>
      <c r="AB39" s="112"/>
      <c r="AC39" s="112"/>
      <c r="AD39" s="112"/>
      <c r="AE39" s="112"/>
      <c r="AM39" s="21"/>
      <c r="AN39" s="109"/>
      <c r="AO39" s="109"/>
      <c r="AP39" s="109"/>
      <c r="AQ39" s="109"/>
      <c r="AR39" s="112"/>
      <c r="AV39" s="75"/>
      <c r="AW39" s="75"/>
      <c r="AY39" s="111"/>
    </row>
    <row r="40" spans="2:51" x14ac:dyDescent="0.25">
      <c r="B40" s="86" t="s">
        <v>257</v>
      </c>
      <c r="C40" s="116"/>
      <c r="D40" s="116"/>
      <c r="E40" s="116"/>
      <c r="F40" s="116"/>
      <c r="G40" s="116"/>
      <c r="H40" s="116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88"/>
      <c r="T40" s="88"/>
      <c r="U40" s="88"/>
      <c r="V40" s="88"/>
      <c r="W40" s="112"/>
      <c r="X40" s="112"/>
      <c r="Y40" s="112"/>
      <c r="Z40" s="112"/>
      <c r="AA40" s="112"/>
      <c r="AB40" s="112"/>
      <c r="AC40" s="112"/>
      <c r="AD40" s="112"/>
      <c r="AE40" s="112"/>
      <c r="AM40" s="21"/>
      <c r="AN40" s="109"/>
      <c r="AO40" s="109"/>
      <c r="AP40" s="109"/>
      <c r="AQ40" s="109"/>
      <c r="AR40" s="112"/>
      <c r="AV40" s="75"/>
      <c r="AW40" s="75"/>
      <c r="AY40" s="111"/>
    </row>
    <row r="41" spans="2:51" x14ac:dyDescent="0.25">
      <c r="B41" s="122" t="s">
        <v>130</v>
      </c>
      <c r="C41" s="116"/>
      <c r="D41" s="116"/>
      <c r="E41" s="116"/>
      <c r="F41" s="116"/>
      <c r="G41" s="116"/>
      <c r="H41" s="116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9"/>
      <c r="T41" s="119"/>
      <c r="U41" s="119"/>
      <c r="V41" s="119"/>
      <c r="W41" s="112"/>
      <c r="X41" s="112"/>
      <c r="Y41" s="112"/>
      <c r="Z41" s="112"/>
      <c r="AA41" s="112"/>
      <c r="AB41" s="112"/>
      <c r="AC41" s="112"/>
      <c r="AD41" s="112"/>
      <c r="AE41" s="112"/>
      <c r="AM41" s="113"/>
      <c r="AN41" s="113"/>
      <c r="AO41" s="113"/>
      <c r="AP41" s="113"/>
      <c r="AQ41" s="113"/>
      <c r="AR41" s="113"/>
      <c r="AS41" s="114"/>
      <c r="AV41" s="111"/>
      <c r="AW41" s="107"/>
      <c r="AX41" s="107"/>
      <c r="AY41" s="107"/>
    </row>
    <row r="42" spans="2:51" x14ac:dyDescent="0.25">
      <c r="B42" s="122" t="s">
        <v>134</v>
      </c>
      <c r="C42" s="116"/>
      <c r="D42" s="116"/>
      <c r="E42" s="121"/>
      <c r="F42" s="121"/>
      <c r="G42" s="121"/>
      <c r="H42" s="116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9"/>
      <c r="T42" s="119"/>
      <c r="U42" s="119"/>
      <c r="V42" s="119"/>
      <c r="W42" s="112"/>
      <c r="X42" s="112"/>
      <c r="Y42" s="112"/>
      <c r="Z42" s="112"/>
      <c r="AA42" s="112"/>
      <c r="AB42" s="112"/>
      <c r="AC42" s="112"/>
      <c r="AD42" s="112"/>
      <c r="AE42" s="112"/>
      <c r="AM42" s="113"/>
      <c r="AN42" s="113"/>
      <c r="AO42" s="113"/>
      <c r="AP42" s="113"/>
      <c r="AQ42" s="113"/>
      <c r="AR42" s="113"/>
      <c r="AS42" s="114"/>
      <c r="AV42" s="111"/>
      <c r="AW42" s="107"/>
      <c r="AX42" s="107"/>
      <c r="AY42" s="107"/>
    </row>
    <row r="43" spans="2:51" x14ac:dyDescent="0.25">
      <c r="B43" s="91" t="s">
        <v>144</v>
      </c>
      <c r="C43" s="116"/>
      <c r="D43" s="116"/>
      <c r="E43" s="116"/>
      <c r="F43" s="116"/>
      <c r="G43" s="116"/>
      <c r="H43" s="116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9"/>
      <c r="U43" s="119"/>
      <c r="V43" s="119"/>
      <c r="W43" s="112"/>
      <c r="X43" s="112"/>
      <c r="Y43" s="112"/>
      <c r="Z43" s="112"/>
      <c r="AA43" s="112"/>
      <c r="AB43" s="112"/>
      <c r="AC43" s="112"/>
      <c r="AD43" s="112"/>
      <c r="AE43" s="112"/>
      <c r="AM43" s="113"/>
      <c r="AN43" s="113"/>
      <c r="AO43" s="113"/>
      <c r="AP43" s="113"/>
      <c r="AQ43" s="113"/>
      <c r="AR43" s="113"/>
      <c r="AS43" s="114"/>
      <c r="AV43" s="111"/>
      <c r="AW43" s="107"/>
      <c r="AX43" s="107"/>
      <c r="AY43" s="107"/>
    </row>
    <row r="44" spans="2:51" x14ac:dyDescent="0.25">
      <c r="B44" s="91" t="s">
        <v>258</v>
      </c>
      <c r="C44" s="116"/>
      <c r="D44" s="116"/>
      <c r="E44" s="116"/>
      <c r="F44" s="116"/>
      <c r="G44" s="116"/>
      <c r="H44" s="116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20"/>
      <c r="T44" s="119"/>
      <c r="U44" s="119"/>
      <c r="V44" s="119"/>
      <c r="W44" s="112"/>
      <c r="X44" s="112"/>
      <c r="Y44" s="112"/>
      <c r="Z44" s="112"/>
      <c r="AA44" s="112"/>
      <c r="AB44" s="112"/>
      <c r="AC44" s="112"/>
      <c r="AD44" s="112"/>
      <c r="AE44" s="112"/>
      <c r="AM44" s="113"/>
      <c r="AN44" s="113"/>
      <c r="AO44" s="113"/>
      <c r="AP44" s="113"/>
      <c r="AQ44" s="113"/>
      <c r="AR44" s="113"/>
      <c r="AS44" s="114"/>
      <c r="AV44" s="111"/>
      <c r="AW44" s="107"/>
      <c r="AX44" s="107"/>
      <c r="AY44" s="107"/>
    </row>
    <row r="45" spans="2:51" x14ac:dyDescent="0.25">
      <c r="B45" s="91" t="s">
        <v>259</v>
      </c>
      <c r="C45" s="116"/>
      <c r="D45" s="116"/>
      <c r="E45" s="116"/>
      <c r="F45" s="116"/>
      <c r="G45" s="116"/>
      <c r="H45" s="116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20"/>
      <c r="T45" s="119"/>
      <c r="U45" s="119"/>
      <c r="V45" s="119"/>
      <c r="W45" s="112"/>
      <c r="X45" s="112"/>
      <c r="Y45" s="112"/>
      <c r="Z45" s="112"/>
      <c r="AA45" s="112"/>
      <c r="AB45" s="112"/>
      <c r="AC45" s="112"/>
      <c r="AD45" s="112"/>
      <c r="AE45" s="112"/>
      <c r="AM45" s="113"/>
      <c r="AN45" s="113"/>
      <c r="AO45" s="113"/>
      <c r="AP45" s="113"/>
      <c r="AQ45" s="113"/>
      <c r="AR45" s="113"/>
      <c r="AS45" s="114"/>
      <c r="AV45" s="111"/>
      <c r="AW45" s="107"/>
      <c r="AX45" s="107"/>
      <c r="AY45" s="107"/>
    </row>
    <row r="46" spans="2:51" x14ac:dyDescent="0.25">
      <c r="B46" s="122" t="s">
        <v>260</v>
      </c>
      <c r="C46" s="116"/>
      <c r="D46" s="116"/>
      <c r="E46" s="116"/>
      <c r="F46" s="116"/>
      <c r="G46" s="116"/>
      <c r="H46" s="116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20"/>
      <c r="T46" s="119"/>
      <c r="U46" s="119"/>
      <c r="V46" s="119"/>
      <c r="W46" s="112"/>
      <c r="X46" s="112"/>
      <c r="Y46" s="112"/>
      <c r="Z46" s="112"/>
      <c r="AA46" s="112"/>
      <c r="AB46" s="112"/>
      <c r="AC46" s="112"/>
      <c r="AD46" s="112"/>
      <c r="AE46" s="112"/>
      <c r="AM46" s="113"/>
      <c r="AN46" s="113"/>
      <c r="AO46" s="113"/>
      <c r="AP46" s="113"/>
      <c r="AQ46" s="113"/>
      <c r="AR46" s="113"/>
      <c r="AS46" s="114"/>
      <c r="AV46" s="111"/>
      <c r="AW46" s="107"/>
      <c r="AX46" s="107"/>
      <c r="AY46" s="107"/>
    </row>
    <row r="47" spans="2:51" x14ac:dyDescent="0.25">
      <c r="B47" s="122" t="s">
        <v>135</v>
      </c>
      <c r="C47" s="116"/>
      <c r="D47" s="116"/>
      <c r="E47" s="116"/>
      <c r="F47" s="116"/>
      <c r="G47" s="116"/>
      <c r="H47" s="116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20"/>
      <c r="T47" s="119"/>
      <c r="U47" s="119"/>
      <c r="V47" s="119"/>
      <c r="W47" s="112"/>
      <c r="X47" s="112"/>
      <c r="Y47" s="112"/>
      <c r="Z47" s="112"/>
      <c r="AA47" s="112"/>
      <c r="AB47" s="112"/>
      <c r="AC47" s="112"/>
      <c r="AD47" s="112"/>
      <c r="AE47" s="112"/>
      <c r="AM47" s="113"/>
      <c r="AN47" s="113"/>
      <c r="AO47" s="113"/>
      <c r="AP47" s="113"/>
      <c r="AQ47" s="113"/>
      <c r="AR47" s="113"/>
      <c r="AS47" s="114"/>
      <c r="AV47" s="111"/>
      <c r="AW47" s="107"/>
      <c r="AX47" s="107"/>
      <c r="AY47" s="107"/>
    </row>
    <row r="48" spans="2:51" x14ac:dyDescent="0.25">
      <c r="B48" s="122" t="s">
        <v>136</v>
      </c>
      <c r="C48" s="118"/>
      <c r="D48" s="116"/>
      <c r="E48" s="116"/>
      <c r="F48" s="116"/>
      <c r="G48" s="116"/>
      <c r="H48" s="116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20"/>
      <c r="T48" s="119"/>
      <c r="U48" s="119"/>
      <c r="V48" s="119"/>
      <c r="W48" s="112"/>
      <c r="X48" s="112"/>
      <c r="Y48" s="112"/>
      <c r="Z48" s="112"/>
      <c r="AA48" s="112"/>
      <c r="AB48" s="112"/>
      <c r="AC48" s="112"/>
      <c r="AD48" s="112"/>
      <c r="AE48" s="112"/>
      <c r="AM48" s="113"/>
      <c r="AN48" s="113"/>
      <c r="AO48" s="113"/>
      <c r="AP48" s="113"/>
      <c r="AQ48" s="113"/>
      <c r="AR48" s="113"/>
      <c r="AS48" s="114"/>
      <c r="AV48" s="111"/>
      <c r="AW48" s="107"/>
      <c r="AX48" s="107"/>
      <c r="AY48" s="107"/>
    </row>
    <row r="49" spans="2:51" x14ac:dyDescent="0.25">
      <c r="B49" s="122" t="s">
        <v>137</v>
      </c>
      <c r="C49" s="115"/>
      <c r="D49" s="116"/>
      <c r="E49" s="116"/>
      <c r="F49" s="116"/>
      <c r="G49" s="116"/>
      <c r="H49" s="116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20"/>
      <c r="T49" s="119"/>
      <c r="U49" s="119"/>
      <c r="V49" s="119"/>
      <c r="W49" s="112"/>
      <c r="X49" s="112"/>
      <c r="Y49" s="112"/>
      <c r="Z49" s="112"/>
      <c r="AA49" s="112"/>
      <c r="AB49" s="112"/>
      <c r="AC49" s="112"/>
      <c r="AD49" s="112"/>
      <c r="AE49" s="112"/>
      <c r="AM49" s="113"/>
      <c r="AN49" s="113"/>
      <c r="AO49" s="113"/>
      <c r="AP49" s="113"/>
      <c r="AQ49" s="113"/>
      <c r="AR49" s="113"/>
      <c r="AS49" s="114"/>
      <c r="AV49" s="111"/>
      <c r="AW49" s="107"/>
      <c r="AX49" s="107"/>
      <c r="AY49" s="107"/>
    </row>
    <row r="50" spans="2:51" x14ac:dyDescent="0.25">
      <c r="B50" s="91" t="s">
        <v>254</v>
      </c>
      <c r="C50" s="115"/>
      <c r="D50" s="94"/>
      <c r="E50" s="116"/>
      <c r="F50" s="116"/>
      <c r="G50" s="116"/>
      <c r="H50" s="116"/>
      <c r="I50" s="116"/>
      <c r="J50" s="117"/>
      <c r="K50" s="117"/>
      <c r="L50" s="117"/>
      <c r="M50" s="117"/>
      <c r="N50" s="117"/>
      <c r="O50" s="117"/>
      <c r="P50" s="117"/>
      <c r="Q50" s="117"/>
      <c r="R50" s="117"/>
      <c r="S50" s="120"/>
      <c r="T50" s="137"/>
      <c r="U50" s="137"/>
      <c r="V50" s="137"/>
      <c r="W50" s="112"/>
      <c r="X50" s="112"/>
      <c r="Y50" s="112"/>
      <c r="Z50" s="112"/>
      <c r="AA50" s="112"/>
      <c r="AB50" s="112"/>
      <c r="AC50" s="112"/>
      <c r="AD50" s="112"/>
      <c r="AE50" s="112"/>
      <c r="AM50" s="113"/>
      <c r="AN50" s="113"/>
      <c r="AO50" s="113"/>
      <c r="AP50" s="113"/>
      <c r="AQ50" s="113"/>
      <c r="AR50" s="113"/>
      <c r="AS50" s="114"/>
      <c r="AV50" s="111"/>
      <c r="AW50" s="107"/>
      <c r="AX50" s="107"/>
      <c r="AY50" s="107"/>
    </row>
    <row r="51" spans="2:51" x14ac:dyDescent="0.25">
      <c r="B51" s="91" t="s">
        <v>263</v>
      </c>
      <c r="C51" s="116"/>
      <c r="D51" s="116"/>
      <c r="E51" s="116"/>
      <c r="F51" s="116"/>
      <c r="G51" s="116"/>
      <c r="H51" s="116"/>
      <c r="I51" s="94"/>
      <c r="J51" s="117"/>
      <c r="K51" s="117"/>
      <c r="L51" s="117"/>
      <c r="M51" s="117"/>
      <c r="N51" s="117"/>
      <c r="O51" s="117"/>
      <c r="P51" s="117"/>
      <c r="Q51" s="117"/>
      <c r="R51" s="117"/>
      <c r="S51" s="120"/>
      <c r="T51" s="137"/>
      <c r="U51" s="137"/>
      <c r="V51" s="137"/>
      <c r="W51" s="112"/>
      <c r="X51" s="112"/>
      <c r="Y51" s="112"/>
      <c r="Z51" s="112"/>
      <c r="AA51" s="112"/>
      <c r="AB51" s="112"/>
      <c r="AC51" s="112"/>
      <c r="AD51" s="112"/>
      <c r="AE51" s="112"/>
      <c r="AM51" s="113"/>
      <c r="AN51" s="113"/>
      <c r="AO51" s="113"/>
      <c r="AP51" s="113"/>
      <c r="AQ51" s="113"/>
      <c r="AR51" s="113"/>
      <c r="AS51" s="114"/>
      <c r="AV51" s="111"/>
      <c r="AW51" s="107"/>
      <c r="AX51" s="107"/>
      <c r="AY51" s="107"/>
    </row>
    <row r="52" spans="2:51" x14ac:dyDescent="0.25">
      <c r="B52" s="122" t="s">
        <v>138</v>
      </c>
      <c r="C52" s="122"/>
      <c r="D52" s="116"/>
      <c r="E52" s="94"/>
      <c r="F52" s="116"/>
      <c r="G52" s="94"/>
      <c r="H52" s="94"/>
      <c r="I52" s="94"/>
      <c r="J52" s="92"/>
      <c r="K52" s="92"/>
      <c r="L52" s="117"/>
      <c r="M52" s="117"/>
      <c r="N52" s="117"/>
      <c r="O52" s="117"/>
      <c r="P52" s="117"/>
      <c r="Q52" s="117"/>
      <c r="R52" s="117"/>
      <c r="S52" s="120"/>
      <c r="T52" s="137"/>
      <c r="U52" s="137"/>
      <c r="V52" s="137"/>
      <c r="W52" s="112"/>
      <c r="X52" s="112"/>
      <c r="Y52" s="112"/>
      <c r="Z52" s="112"/>
      <c r="AA52" s="112"/>
      <c r="AB52" s="112"/>
      <c r="AC52" s="112"/>
      <c r="AD52" s="112"/>
      <c r="AE52" s="112"/>
      <c r="AM52" s="113"/>
      <c r="AN52" s="113"/>
      <c r="AO52" s="113"/>
      <c r="AP52" s="113"/>
      <c r="AQ52" s="113"/>
      <c r="AR52" s="113"/>
      <c r="AS52" s="114"/>
      <c r="AV52" s="111"/>
      <c r="AW52" s="107"/>
      <c r="AX52" s="107"/>
      <c r="AY52" s="107"/>
    </row>
    <row r="53" spans="2:51" x14ac:dyDescent="0.25">
      <c r="B53" s="91" t="s">
        <v>261</v>
      </c>
      <c r="C53" s="118"/>
      <c r="D53" s="116"/>
      <c r="E53" s="94"/>
      <c r="F53" s="94"/>
      <c r="G53" s="94"/>
      <c r="H53" s="94"/>
      <c r="I53" s="116"/>
      <c r="J53" s="92"/>
      <c r="K53" s="92"/>
      <c r="L53" s="117"/>
      <c r="M53" s="117"/>
      <c r="N53" s="117"/>
      <c r="O53" s="117"/>
      <c r="P53" s="117"/>
      <c r="Q53" s="120"/>
      <c r="R53" s="119"/>
      <c r="S53" s="119"/>
      <c r="T53" s="137"/>
      <c r="U53" s="112"/>
      <c r="V53" s="112"/>
      <c r="W53" s="112"/>
      <c r="X53" s="112"/>
      <c r="Y53" s="112"/>
      <c r="Z53" s="112"/>
      <c r="AA53" s="112"/>
      <c r="AB53" s="112"/>
      <c r="AC53" s="112"/>
      <c r="AK53" s="113"/>
      <c r="AL53" s="113"/>
      <c r="AM53" s="113"/>
      <c r="AN53" s="113"/>
      <c r="AO53" s="113"/>
      <c r="AP53" s="113"/>
      <c r="AQ53" s="114"/>
      <c r="AR53" s="109"/>
      <c r="AS53" s="109"/>
      <c r="AT53" s="111"/>
      <c r="AU53" s="107"/>
      <c r="AV53" s="107"/>
      <c r="AW53" s="107"/>
      <c r="AX53" s="107"/>
      <c r="AY53" s="107"/>
    </row>
    <row r="54" spans="2:51" x14ac:dyDescent="0.25">
      <c r="B54" s="91"/>
      <c r="C54" s="122"/>
      <c r="D54" s="116"/>
      <c r="E54" s="94"/>
      <c r="F54" s="116"/>
      <c r="G54" s="94"/>
      <c r="H54" s="94"/>
      <c r="I54" s="116"/>
      <c r="J54" s="117"/>
      <c r="K54" s="117"/>
      <c r="L54" s="117"/>
      <c r="M54" s="117"/>
      <c r="N54" s="117"/>
      <c r="O54" s="117"/>
      <c r="P54" s="117"/>
      <c r="Q54" s="120"/>
      <c r="R54" s="120"/>
      <c r="S54" s="120"/>
      <c r="T54" s="137"/>
      <c r="U54" s="112"/>
      <c r="V54" s="112"/>
      <c r="W54" s="112"/>
      <c r="X54" s="112"/>
      <c r="Y54" s="112"/>
      <c r="Z54" s="112"/>
      <c r="AA54" s="112"/>
      <c r="AB54" s="112"/>
      <c r="AC54" s="112"/>
      <c r="AK54" s="113"/>
      <c r="AL54" s="113"/>
      <c r="AM54" s="113"/>
      <c r="AN54" s="113"/>
      <c r="AO54" s="113"/>
      <c r="AP54" s="113"/>
      <c r="AQ54" s="114"/>
      <c r="AR54" s="109"/>
      <c r="AS54" s="109"/>
      <c r="AT54" s="111"/>
      <c r="AU54" s="107"/>
      <c r="AV54" s="107"/>
      <c r="AW54" s="107"/>
      <c r="AX54" s="107"/>
      <c r="AY54" s="107"/>
    </row>
    <row r="55" spans="2:51" x14ac:dyDescent="0.25">
      <c r="B55" s="81"/>
      <c r="C55" s="118"/>
      <c r="D55" s="116"/>
      <c r="E55" s="94"/>
      <c r="F55" s="94"/>
      <c r="G55" s="94"/>
      <c r="H55" s="94"/>
      <c r="I55" s="116"/>
      <c r="J55" s="117"/>
      <c r="K55" s="117"/>
      <c r="L55" s="117"/>
      <c r="M55" s="117"/>
      <c r="N55" s="117"/>
      <c r="O55" s="117"/>
      <c r="P55" s="117"/>
      <c r="Q55" s="120"/>
      <c r="R55" s="120"/>
      <c r="S55" s="120"/>
      <c r="T55" s="137"/>
      <c r="U55" s="112"/>
      <c r="V55" s="112"/>
      <c r="W55" s="112"/>
      <c r="X55" s="112"/>
      <c r="Y55" s="112"/>
      <c r="Z55" s="112"/>
      <c r="AA55" s="112"/>
      <c r="AB55" s="112"/>
      <c r="AC55" s="112"/>
      <c r="AK55" s="113"/>
      <c r="AL55" s="113"/>
      <c r="AM55" s="113"/>
      <c r="AN55" s="113"/>
      <c r="AO55" s="113"/>
      <c r="AP55" s="113"/>
      <c r="AQ55" s="114"/>
      <c r="AR55" s="109"/>
      <c r="AS55" s="109"/>
      <c r="AT55" s="111"/>
      <c r="AU55" s="107"/>
      <c r="AV55" s="107"/>
      <c r="AW55" s="107"/>
      <c r="AX55" s="107"/>
      <c r="AY55" s="107"/>
    </row>
    <row r="56" spans="2:51" x14ac:dyDescent="0.25">
      <c r="B56" s="81"/>
      <c r="C56" s="118"/>
      <c r="D56" s="116"/>
      <c r="E56" s="116"/>
      <c r="F56" s="94"/>
      <c r="G56" s="116"/>
      <c r="H56" s="116"/>
      <c r="I56" s="116"/>
      <c r="J56" s="117"/>
      <c r="K56" s="117"/>
      <c r="L56" s="117"/>
      <c r="M56" s="117"/>
      <c r="N56" s="117"/>
      <c r="O56" s="117"/>
      <c r="P56" s="117"/>
      <c r="Q56" s="117"/>
      <c r="R56" s="117"/>
      <c r="S56" s="120"/>
      <c r="T56" s="119"/>
      <c r="U56" s="119"/>
      <c r="V56" s="119"/>
      <c r="W56" s="112"/>
      <c r="X56" s="112"/>
      <c r="Y56" s="112"/>
      <c r="Z56" s="112"/>
      <c r="AA56" s="112"/>
      <c r="AB56" s="112"/>
      <c r="AC56" s="112"/>
      <c r="AD56" s="112"/>
      <c r="AE56" s="112"/>
      <c r="AM56" s="113"/>
      <c r="AN56" s="113"/>
      <c r="AO56" s="113"/>
      <c r="AP56" s="113"/>
      <c r="AQ56" s="113"/>
      <c r="AR56" s="113"/>
      <c r="AS56" s="114"/>
      <c r="AV56" s="111"/>
      <c r="AW56" s="107"/>
      <c r="AX56" s="107"/>
      <c r="AY56" s="107"/>
    </row>
    <row r="57" spans="2:51" x14ac:dyDescent="0.25">
      <c r="B57" s="81"/>
      <c r="C57" s="92"/>
      <c r="D57" s="116"/>
      <c r="E57" s="116"/>
      <c r="F57" s="116"/>
      <c r="G57" s="116"/>
      <c r="H57" s="116"/>
      <c r="I57" s="92"/>
      <c r="J57" s="117"/>
      <c r="K57" s="117"/>
      <c r="L57" s="117"/>
      <c r="M57" s="117"/>
      <c r="N57" s="117"/>
      <c r="O57" s="117"/>
      <c r="P57" s="117"/>
      <c r="Q57" s="117"/>
      <c r="R57" s="117"/>
      <c r="S57" s="117"/>
      <c r="T57" s="120"/>
      <c r="U57" s="82"/>
      <c r="V57" s="82"/>
      <c r="W57" s="112"/>
      <c r="X57" s="112"/>
      <c r="Y57" s="112"/>
      <c r="Z57" s="112"/>
      <c r="AA57" s="112"/>
      <c r="AB57" s="112"/>
      <c r="AC57" s="112"/>
      <c r="AD57" s="112"/>
      <c r="AE57" s="112"/>
      <c r="AM57" s="113"/>
      <c r="AN57" s="113"/>
      <c r="AO57" s="113"/>
      <c r="AP57" s="113"/>
      <c r="AQ57" s="113"/>
      <c r="AR57" s="113"/>
      <c r="AS57" s="114"/>
      <c r="AV57" s="111"/>
      <c r="AW57" s="107"/>
      <c r="AX57" s="107"/>
      <c r="AY57" s="107"/>
    </row>
    <row r="58" spans="2:51" x14ac:dyDescent="0.25">
      <c r="B58" s="81"/>
      <c r="C58" s="122"/>
      <c r="D58" s="92"/>
      <c r="E58" s="116"/>
      <c r="F58" s="116"/>
      <c r="G58" s="116"/>
      <c r="H58" s="116"/>
      <c r="I58" s="92"/>
      <c r="J58" s="117"/>
      <c r="K58" s="117"/>
      <c r="L58" s="117"/>
      <c r="M58" s="117"/>
      <c r="N58" s="117"/>
      <c r="O58" s="117"/>
      <c r="P58" s="117"/>
      <c r="Q58" s="117"/>
      <c r="R58" s="117"/>
      <c r="S58" s="117"/>
      <c r="T58" s="120"/>
      <c r="U58" s="82"/>
      <c r="V58" s="82"/>
      <c r="W58" s="112"/>
      <c r="X58" s="112"/>
      <c r="Y58" s="112"/>
      <c r="Z58" s="92"/>
      <c r="AA58" s="112"/>
      <c r="AB58" s="112"/>
      <c r="AC58" s="112"/>
      <c r="AD58" s="112"/>
      <c r="AE58" s="112"/>
      <c r="AM58" s="113"/>
      <c r="AN58" s="113"/>
      <c r="AO58" s="113"/>
      <c r="AP58" s="113"/>
      <c r="AQ58" s="113"/>
      <c r="AR58" s="113"/>
      <c r="AS58" s="114"/>
      <c r="AV58" s="111"/>
      <c r="AW58" s="107"/>
      <c r="AX58" s="107"/>
      <c r="AY58" s="107"/>
    </row>
    <row r="59" spans="2:51" x14ac:dyDescent="0.25">
      <c r="B59" s="92"/>
      <c r="C59" s="118"/>
      <c r="D59" s="92"/>
      <c r="E59" s="116"/>
      <c r="F59" s="116"/>
      <c r="G59" s="116"/>
      <c r="H59" s="116"/>
      <c r="I59" s="116"/>
      <c r="J59" s="117"/>
      <c r="K59" s="117"/>
      <c r="L59" s="117"/>
      <c r="M59" s="117"/>
      <c r="N59" s="117"/>
      <c r="O59" s="117"/>
      <c r="P59" s="117"/>
      <c r="Q59" s="117"/>
      <c r="R59" s="117"/>
      <c r="S59" s="92"/>
      <c r="T59" s="92"/>
      <c r="U59" s="92"/>
      <c r="V59" s="92"/>
      <c r="W59" s="92"/>
      <c r="X59" s="92"/>
      <c r="Y59" s="92"/>
      <c r="Z59" s="83"/>
      <c r="AA59" s="92"/>
      <c r="AB59" s="92"/>
      <c r="AC59" s="92"/>
      <c r="AD59" s="92"/>
      <c r="AE59" s="92"/>
      <c r="AF59" s="92"/>
      <c r="AG59" s="92"/>
      <c r="AH59" s="92"/>
      <c r="AI59" s="92"/>
      <c r="AJ59" s="92"/>
      <c r="AK59" s="92"/>
      <c r="AL59" s="92"/>
      <c r="AM59" s="92"/>
      <c r="AN59" s="92"/>
      <c r="AO59" s="92"/>
      <c r="AP59" s="92"/>
      <c r="AQ59" s="92"/>
      <c r="AR59" s="92"/>
      <c r="AS59" s="92"/>
      <c r="AT59" s="92"/>
      <c r="AU59" s="92"/>
      <c r="AV59" s="111"/>
      <c r="AW59" s="107"/>
      <c r="AX59" s="107"/>
      <c r="AY59" s="107"/>
    </row>
    <row r="60" spans="2:51" x14ac:dyDescent="0.25">
      <c r="B60" s="92"/>
      <c r="C60" s="122"/>
      <c r="D60" s="116"/>
      <c r="E60" s="92"/>
      <c r="F60" s="116"/>
      <c r="G60" s="92"/>
      <c r="H60" s="92"/>
      <c r="I60" s="113"/>
      <c r="J60" s="113"/>
      <c r="K60" s="113"/>
      <c r="L60" s="92"/>
      <c r="M60" s="92"/>
      <c r="N60" s="92"/>
      <c r="O60" s="92"/>
      <c r="P60" s="92"/>
      <c r="Q60" s="92"/>
      <c r="R60" s="92"/>
      <c r="S60" s="92"/>
      <c r="T60" s="92"/>
      <c r="U60" s="92"/>
      <c r="V60" s="92"/>
      <c r="W60" s="83"/>
      <c r="X60" s="83"/>
      <c r="Y60" s="83"/>
      <c r="Z60" s="112"/>
      <c r="AA60" s="83"/>
      <c r="AB60" s="83"/>
      <c r="AC60" s="83"/>
      <c r="AD60" s="83"/>
      <c r="AE60" s="83"/>
      <c r="AF60" s="83"/>
      <c r="AG60" s="83"/>
      <c r="AH60" s="83"/>
      <c r="AI60" s="83"/>
      <c r="AJ60" s="83"/>
      <c r="AK60" s="83"/>
      <c r="AL60" s="83"/>
      <c r="AM60" s="83"/>
      <c r="AN60" s="83"/>
      <c r="AO60" s="83"/>
      <c r="AP60" s="83"/>
      <c r="AQ60" s="83"/>
      <c r="AR60" s="83"/>
      <c r="AS60" s="83"/>
      <c r="AT60" s="83"/>
      <c r="AU60" s="83"/>
      <c r="AV60" s="111"/>
      <c r="AW60" s="107"/>
      <c r="AX60" s="107"/>
      <c r="AY60" s="107"/>
    </row>
    <row r="61" spans="2:51" x14ac:dyDescent="0.25">
      <c r="B61" s="81"/>
      <c r="C61" s="90"/>
      <c r="D61" s="116"/>
      <c r="E61" s="92"/>
      <c r="F61" s="92"/>
      <c r="G61" s="92"/>
      <c r="H61" s="92"/>
      <c r="I61" s="113"/>
      <c r="J61" s="113"/>
      <c r="K61" s="113"/>
      <c r="L61" s="92"/>
      <c r="M61" s="92"/>
      <c r="N61" s="92"/>
      <c r="O61" s="92"/>
      <c r="P61" s="92"/>
      <c r="Q61" s="92"/>
      <c r="R61" s="92"/>
      <c r="S61" s="117"/>
      <c r="T61" s="120"/>
      <c r="U61" s="82"/>
      <c r="V61" s="82"/>
      <c r="W61" s="112"/>
      <c r="X61" s="112"/>
      <c r="Y61" s="112"/>
      <c r="Z61" s="112"/>
      <c r="AA61" s="112"/>
      <c r="AB61" s="112"/>
      <c r="AC61" s="112"/>
      <c r="AD61" s="112"/>
      <c r="AE61" s="112"/>
      <c r="AM61" s="113"/>
      <c r="AN61" s="113"/>
      <c r="AO61" s="113"/>
      <c r="AP61" s="113"/>
      <c r="AQ61" s="113"/>
      <c r="AR61" s="113"/>
      <c r="AS61" s="114"/>
      <c r="AV61" s="111"/>
      <c r="AW61" s="107"/>
      <c r="AX61" s="107"/>
      <c r="AY61" s="107"/>
    </row>
    <row r="62" spans="2:51" x14ac:dyDescent="0.25">
      <c r="I62" s="113"/>
      <c r="J62" s="113"/>
      <c r="K62" s="113"/>
      <c r="L62" s="117"/>
      <c r="M62" s="117"/>
      <c r="N62" s="117"/>
      <c r="O62" s="117"/>
      <c r="P62" s="117"/>
      <c r="Q62" s="117"/>
      <c r="R62" s="117"/>
      <c r="S62" s="117"/>
      <c r="T62" s="120"/>
      <c r="U62" s="82"/>
      <c r="V62" s="82"/>
      <c r="W62" s="112"/>
      <c r="X62" s="112"/>
      <c r="Y62" s="112"/>
      <c r="Z62" s="112"/>
      <c r="AA62" s="112"/>
      <c r="AB62" s="112"/>
      <c r="AC62" s="112"/>
      <c r="AD62" s="112"/>
      <c r="AE62" s="112"/>
      <c r="AM62" s="113"/>
      <c r="AN62" s="113"/>
      <c r="AO62" s="113"/>
      <c r="AP62" s="113"/>
      <c r="AQ62" s="113"/>
      <c r="AR62" s="113"/>
      <c r="AS62" s="114"/>
      <c r="AV62" s="111"/>
      <c r="AW62" s="107"/>
      <c r="AX62" s="107"/>
      <c r="AY62" s="107"/>
    </row>
    <row r="63" spans="2:51" x14ac:dyDescent="0.25">
      <c r="I63" s="113"/>
      <c r="J63" s="113"/>
      <c r="K63" s="113"/>
      <c r="L63" s="117"/>
      <c r="M63" s="117"/>
      <c r="N63" s="117"/>
      <c r="O63" s="117"/>
      <c r="P63" s="117"/>
      <c r="Q63" s="117"/>
      <c r="R63" s="117"/>
      <c r="S63" s="117"/>
      <c r="T63" s="120"/>
      <c r="U63" s="82"/>
      <c r="V63" s="82"/>
      <c r="W63" s="112"/>
      <c r="X63" s="112"/>
      <c r="Y63" s="112"/>
      <c r="Z63" s="112"/>
      <c r="AA63" s="112"/>
      <c r="AB63" s="112"/>
      <c r="AC63" s="112"/>
      <c r="AD63" s="112"/>
      <c r="AE63" s="112"/>
      <c r="AM63" s="113"/>
      <c r="AN63" s="113"/>
      <c r="AO63" s="113"/>
      <c r="AP63" s="113"/>
      <c r="AQ63" s="113"/>
      <c r="AR63" s="113"/>
      <c r="AS63" s="114"/>
      <c r="AV63" s="111"/>
      <c r="AW63" s="107"/>
      <c r="AX63" s="107"/>
      <c r="AY63" s="107"/>
    </row>
    <row r="64" spans="2:51" x14ac:dyDescent="0.25">
      <c r="I64" s="113"/>
      <c r="J64" s="113"/>
      <c r="K64" s="113"/>
      <c r="L64" s="117"/>
      <c r="M64" s="117"/>
      <c r="N64" s="117"/>
      <c r="O64" s="117"/>
      <c r="P64" s="117"/>
      <c r="Q64" s="117"/>
      <c r="R64" s="117"/>
      <c r="S64" s="117"/>
      <c r="T64" s="120"/>
      <c r="U64" s="82"/>
      <c r="V64" s="82"/>
      <c r="W64" s="112"/>
      <c r="X64" s="112"/>
      <c r="Y64" s="112"/>
      <c r="Z64" s="112"/>
      <c r="AA64" s="112"/>
      <c r="AB64" s="112"/>
      <c r="AC64" s="112"/>
      <c r="AD64" s="112"/>
      <c r="AE64" s="112"/>
      <c r="AM64" s="113"/>
      <c r="AN64" s="113"/>
      <c r="AO64" s="113"/>
      <c r="AP64" s="113"/>
      <c r="AQ64" s="113"/>
      <c r="AR64" s="113"/>
      <c r="AS64" s="114"/>
      <c r="AV64" s="111"/>
      <c r="AW64" s="107"/>
      <c r="AX64" s="107"/>
      <c r="AY64" s="107"/>
    </row>
    <row r="65" spans="1:51" x14ac:dyDescent="0.25">
      <c r="I65" s="113"/>
      <c r="J65" s="113"/>
      <c r="K65" s="113"/>
      <c r="L65" s="117"/>
      <c r="M65" s="117"/>
      <c r="N65" s="117"/>
      <c r="O65" s="117"/>
      <c r="P65" s="117"/>
      <c r="Q65" s="117"/>
      <c r="R65" s="117"/>
      <c r="S65" s="117"/>
      <c r="T65" s="120"/>
      <c r="U65" s="82"/>
      <c r="V65" s="82"/>
      <c r="W65" s="112"/>
      <c r="X65" s="112"/>
      <c r="Y65" s="112"/>
      <c r="Z65" s="112"/>
      <c r="AA65" s="112"/>
      <c r="AB65" s="112"/>
      <c r="AC65" s="112"/>
      <c r="AD65" s="112"/>
      <c r="AE65" s="112"/>
      <c r="AM65" s="113"/>
      <c r="AN65" s="113"/>
      <c r="AO65" s="113"/>
      <c r="AP65" s="113"/>
      <c r="AQ65" s="113"/>
      <c r="AR65" s="113"/>
      <c r="AS65" s="114"/>
      <c r="AV65" s="111"/>
      <c r="AW65" s="107"/>
      <c r="AX65" s="107"/>
      <c r="AY65" s="107"/>
    </row>
    <row r="66" spans="1:51" x14ac:dyDescent="0.25">
      <c r="I66" s="113"/>
      <c r="J66" s="113"/>
      <c r="K66" s="113"/>
      <c r="L66" s="117"/>
      <c r="M66" s="117"/>
      <c r="N66" s="117"/>
      <c r="O66" s="117"/>
      <c r="P66" s="117"/>
      <c r="Q66" s="117"/>
      <c r="R66" s="117"/>
      <c r="S66" s="117"/>
      <c r="T66" s="120"/>
      <c r="U66" s="82"/>
      <c r="V66" s="82"/>
      <c r="W66" s="112"/>
      <c r="X66" s="112"/>
      <c r="Y66" s="112"/>
      <c r="Z66" s="112"/>
      <c r="AA66" s="112"/>
      <c r="AB66" s="112"/>
      <c r="AC66" s="112"/>
      <c r="AD66" s="112"/>
      <c r="AE66" s="112"/>
      <c r="AM66" s="113"/>
      <c r="AN66" s="113"/>
      <c r="AO66" s="113"/>
      <c r="AP66" s="113"/>
      <c r="AQ66" s="113"/>
      <c r="AR66" s="113"/>
      <c r="AS66" s="114"/>
      <c r="AU66" s="107"/>
      <c r="AV66" s="111"/>
      <c r="AW66" s="107"/>
      <c r="AX66" s="107"/>
      <c r="AY66" s="107"/>
    </row>
    <row r="67" spans="1:51" ht="229.5" customHeight="1" x14ac:dyDescent="0.25">
      <c r="I67" s="113"/>
      <c r="J67" s="113"/>
      <c r="K67" s="113"/>
      <c r="L67" s="117"/>
      <c r="M67" s="117"/>
      <c r="N67" s="117"/>
      <c r="O67" s="117"/>
      <c r="P67" s="117"/>
      <c r="Q67" s="117"/>
      <c r="R67" s="117"/>
      <c r="S67" s="117"/>
      <c r="T67" s="120"/>
      <c r="U67" s="82"/>
      <c r="V67" s="82"/>
      <c r="W67" s="112"/>
      <c r="X67" s="112"/>
      <c r="Y67" s="112"/>
      <c r="Z67" s="112"/>
      <c r="AA67" s="112"/>
      <c r="AB67" s="112"/>
      <c r="AC67" s="112"/>
      <c r="AD67" s="112"/>
      <c r="AE67" s="112"/>
      <c r="AM67" s="113"/>
      <c r="AN67" s="113"/>
      <c r="AO67" s="113"/>
      <c r="AP67" s="113"/>
      <c r="AQ67" s="113"/>
      <c r="AR67" s="113"/>
      <c r="AS67" s="114"/>
      <c r="AU67" s="107"/>
      <c r="AV67" s="111"/>
      <c r="AW67" s="107"/>
      <c r="AX67" s="107"/>
      <c r="AY67" s="107"/>
    </row>
    <row r="68" spans="1:51" x14ac:dyDescent="0.25">
      <c r="A68" s="112"/>
      <c r="L68" s="113"/>
      <c r="M68" s="113"/>
      <c r="N68" s="113"/>
      <c r="O68" s="114"/>
      <c r="P68" s="109"/>
      <c r="R68" s="111"/>
      <c r="AS68" s="107"/>
      <c r="AT68" s="107"/>
      <c r="AU68" s="107"/>
      <c r="AV68" s="107"/>
      <c r="AW68" s="107"/>
      <c r="AX68" s="107"/>
      <c r="AY68" s="107"/>
    </row>
    <row r="69" spans="1:51" x14ac:dyDescent="0.25">
      <c r="A69" s="112"/>
      <c r="L69" s="113"/>
      <c r="M69" s="113"/>
      <c r="N69" s="113"/>
      <c r="O69" s="114"/>
      <c r="P69" s="109"/>
      <c r="R69" s="109"/>
      <c r="AS69" s="107"/>
      <c r="AT69" s="107"/>
      <c r="AU69" s="107"/>
      <c r="AV69" s="107"/>
      <c r="AW69" s="107"/>
      <c r="AX69" s="107"/>
      <c r="AY69" s="107"/>
    </row>
    <row r="70" spans="1:51" x14ac:dyDescent="0.25">
      <c r="A70" s="112"/>
      <c r="L70" s="113"/>
      <c r="M70" s="113"/>
      <c r="N70" s="113"/>
      <c r="O70" s="114"/>
      <c r="P70" s="109"/>
      <c r="R70" s="109"/>
      <c r="AS70" s="107"/>
      <c r="AT70" s="107"/>
      <c r="AU70" s="107"/>
      <c r="AV70" s="107"/>
      <c r="AW70" s="107"/>
      <c r="AX70" s="107"/>
      <c r="AY70" s="107"/>
    </row>
    <row r="71" spans="1:51" x14ac:dyDescent="0.25">
      <c r="A71" s="112"/>
      <c r="L71" s="113"/>
      <c r="M71" s="113"/>
      <c r="N71" s="113"/>
      <c r="O71" s="114"/>
      <c r="P71" s="109"/>
      <c r="R71" s="109"/>
      <c r="AS71" s="107"/>
      <c r="AT71" s="107"/>
      <c r="AU71" s="107"/>
      <c r="AV71" s="107"/>
      <c r="AW71" s="107"/>
      <c r="AX71" s="107"/>
      <c r="AY71" s="107"/>
    </row>
    <row r="72" spans="1:51" x14ac:dyDescent="0.25">
      <c r="A72" s="112"/>
      <c r="L72" s="113"/>
      <c r="M72" s="113"/>
      <c r="N72" s="113"/>
      <c r="O72" s="114"/>
      <c r="P72" s="109"/>
      <c r="R72" s="109"/>
      <c r="AS72" s="107"/>
      <c r="AT72" s="107"/>
      <c r="AU72" s="107"/>
      <c r="AV72" s="107"/>
      <c r="AW72" s="107"/>
      <c r="AX72" s="107"/>
      <c r="AY72" s="107"/>
    </row>
    <row r="73" spans="1:51" x14ac:dyDescent="0.25">
      <c r="A73" s="112"/>
      <c r="L73" s="113"/>
      <c r="M73" s="113"/>
      <c r="N73" s="113"/>
      <c r="O73" s="114"/>
      <c r="P73" s="109"/>
      <c r="R73" s="109"/>
      <c r="AS73" s="107"/>
      <c r="AT73" s="107"/>
      <c r="AU73" s="107"/>
      <c r="AV73" s="107"/>
      <c r="AW73" s="107"/>
      <c r="AX73" s="107"/>
      <c r="AY73" s="107"/>
    </row>
    <row r="74" spans="1:51" x14ac:dyDescent="0.25">
      <c r="A74" s="112"/>
      <c r="L74" s="113"/>
      <c r="M74" s="113"/>
      <c r="N74" s="113"/>
      <c r="O74" s="114"/>
      <c r="P74" s="109"/>
      <c r="R74" s="83"/>
      <c r="AS74" s="107"/>
      <c r="AT74" s="107"/>
      <c r="AU74" s="107"/>
      <c r="AV74" s="107"/>
      <c r="AW74" s="107"/>
      <c r="AX74" s="107"/>
      <c r="AY74" s="107"/>
    </row>
    <row r="75" spans="1:51" x14ac:dyDescent="0.25">
      <c r="A75" s="112"/>
      <c r="L75" s="113"/>
      <c r="M75" s="113"/>
      <c r="N75" s="113"/>
      <c r="O75" s="114"/>
      <c r="R75" s="109"/>
      <c r="AS75" s="107"/>
      <c r="AT75" s="107"/>
      <c r="AU75" s="107"/>
      <c r="AV75" s="107"/>
      <c r="AW75" s="107"/>
      <c r="AX75" s="107"/>
      <c r="AY75" s="107"/>
    </row>
    <row r="76" spans="1:51" x14ac:dyDescent="0.25">
      <c r="O76" s="114"/>
      <c r="R76" s="109"/>
      <c r="AS76" s="107"/>
      <c r="AT76" s="107"/>
      <c r="AU76" s="107"/>
      <c r="AV76" s="107"/>
      <c r="AW76" s="107"/>
      <c r="AX76" s="107"/>
      <c r="AY76" s="107"/>
    </row>
    <row r="77" spans="1:51" x14ac:dyDescent="0.25">
      <c r="O77" s="114"/>
      <c r="R77" s="109"/>
      <c r="AS77" s="107"/>
      <c r="AT77" s="107"/>
      <c r="AU77" s="107"/>
      <c r="AV77" s="107"/>
      <c r="AW77" s="107"/>
      <c r="AX77" s="107"/>
      <c r="AY77" s="107"/>
    </row>
    <row r="78" spans="1:51" x14ac:dyDescent="0.25">
      <c r="O78" s="114"/>
      <c r="R78" s="109"/>
      <c r="AS78" s="107"/>
      <c r="AT78" s="107"/>
      <c r="AU78" s="107"/>
      <c r="AV78" s="107"/>
      <c r="AW78" s="107"/>
      <c r="AX78" s="107"/>
      <c r="AY78" s="107"/>
    </row>
    <row r="79" spans="1:51" x14ac:dyDescent="0.25">
      <c r="O79" s="114"/>
      <c r="R79" s="109"/>
      <c r="AS79" s="107"/>
      <c r="AT79" s="107"/>
      <c r="AU79" s="107"/>
      <c r="AV79" s="107"/>
      <c r="AW79" s="107"/>
      <c r="AX79" s="107"/>
      <c r="AY79" s="107"/>
    </row>
    <row r="80" spans="1:51" x14ac:dyDescent="0.25">
      <c r="O80" s="114"/>
      <c r="AS80" s="107"/>
      <c r="AT80" s="107"/>
      <c r="AU80" s="107"/>
      <c r="AV80" s="107"/>
      <c r="AW80" s="107"/>
      <c r="AX80" s="107"/>
      <c r="AY80" s="107"/>
    </row>
    <row r="81" spans="15:51" x14ac:dyDescent="0.25">
      <c r="O81" s="114"/>
      <c r="AS81" s="107"/>
      <c r="AT81" s="107"/>
      <c r="AU81" s="107"/>
      <c r="AV81" s="107"/>
      <c r="AW81" s="107"/>
      <c r="AX81" s="107"/>
      <c r="AY81" s="107"/>
    </row>
    <row r="82" spans="15:51" x14ac:dyDescent="0.25">
      <c r="O82" s="114"/>
      <c r="AS82" s="107"/>
      <c r="AT82" s="107"/>
      <c r="AU82" s="107"/>
      <c r="AV82" s="107"/>
      <c r="AW82" s="107"/>
      <c r="AX82" s="107"/>
      <c r="AY82" s="107"/>
    </row>
    <row r="83" spans="15:51" x14ac:dyDescent="0.25">
      <c r="O83" s="114"/>
      <c r="AS83" s="107"/>
      <c r="AT83" s="107"/>
      <c r="AU83" s="107"/>
      <c r="AV83" s="107"/>
      <c r="AW83" s="107"/>
      <c r="AX83" s="107"/>
      <c r="AY83" s="107"/>
    </row>
    <row r="84" spans="15:51" x14ac:dyDescent="0.25">
      <c r="O84" s="114"/>
      <c r="AS84" s="107"/>
      <c r="AT84" s="107"/>
      <c r="AU84" s="107"/>
      <c r="AV84" s="107"/>
      <c r="AW84" s="107"/>
      <c r="AX84" s="107"/>
      <c r="AY84" s="107"/>
    </row>
    <row r="85" spans="15:51" x14ac:dyDescent="0.25">
      <c r="O85" s="114"/>
      <c r="AS85" s="107"/>
      <c r="AT85" s="107"/>
      <c r="AU85" s="107"/>
      <c r="AV85" s="107"/>
      <c r="AW85" s="107"/>
      <c r="AX85" s="107"/>
      <c r="AY85" s="107"/>
    </row>
    <row r="86" spans="15:51" x14ac:dyDescent="0.25">
      <c r="O86" s="114"/>
      <c r="Q86" s="109"/>
      <c r="AS86" s="107"/>
      <c r="AT86" s="107"/>
      <c r="AU86" s="107"/>
      <c r="AV86" s="107"/>
      <c r="AW86" s="107"/>
      <c r="AX86" s="107"/>
      <c r="AY86" s="107"/>
    </row>
    <row r="87" spans="15:51" x14ac:dyDescent="0.25">
      <c r="O87" s="13"/>
      <c r="P87" s="109"/>
      <c r="Q87" s="109"/>
      <c r="AS87" s="107"/>
      <c r="AT87" s="107"/>
      <c r="AU87" s="107"/>
      <c r="AV87" s="107"/>
      <c r="AW87" s="107"/>
      <c r="AX87" s="107"/>
      <c r="AY87" s="107"/>
    </row>
    <row r="88" spans="15:51" x14ac:dyDescent="0.25">
      <c r="O88" s="13"/>
      <c r="P88" s="109"/>
      <c r="Q88" s="109"/>
      <c r="AS88" s="107"/>
      <c r="AT88" s="107"/>
      <c r="AU88" s="107"/>
      <c r="AV88" s="107"/>
      <c r="AW88" s="107"/>
      <c r="AX88" s="107"/>
      <c r="AY88" s="107"/>
    </row>
    <row r="89" spans="15:51" x14ac:dyDescent="0.25">
      <c r="O89" s="13"/>
      <c r="P89" s="109"/>
      <c r="Q89" s="109"/>
      <c r="AS89" s="107"/>
      <c r="AT89" s="107"/>
      <c r="AU89" s="107"/>
      <c r="AV89" s="107"/>
      <c r="AW89" s="107"/>
      <c r="AX89" s="107"/>
      <c r="AY89" s="107"/>
    </row>
    <row r="90" spans="15:51" x14ac:dyDescent="0.25">
      <c r="O90" s="13"/>
      <c r="P90" s="109"/>
      <c r="Q90" s="109"/>
      <c r="AS90" s="107"/>
      <c r="AT90" s="107"/>
      <c r="AU90" s="107"/>
      <c r="AV90" s="107"/>
      <c r="AW90" s="107"/>
      <c r="AX90" s="107"/>
      <c r="AY90" s="107"/>
    </row>
    <row r="91" spans="15:51" x14ac:dyDescent="0.25">
      <c r="O91" s="13"/>
      <c r="P91" s="109"/>
      <c r="Q91" s="109"/>
      <c r="AS91" s="107"/>
      <c r="AT91" s="107"/>
      <c r="AU91" s="107"/>
      <c r="AV91" s="107"/>
      <c r="AW91" s="107"/>
      <c r="AX91" s="107"/>
      <c r="AY91" s="107"/>
    </row>
    <row r="92" spans="15:51" x14ac:dyDescent="0.25">
      <c r="O92" s="13"/>
      <c r="P92" s="109"/>
      <c r="Q92" s="109"/>
      <c r="AS92" s="107"/>
      <c r="AT92" s="107"/>
      <c r="AU92" s="107"/>
      <c r="AV92" s="107"/>
      <c r="AW92" s="107"/>
      <c r="AX92" s="107"/>
      <c r="AY92" s="107"/>
    </row>
    <row r="93" spans="15:51" x14ac:dyDescent="0.25">
      <c r="O93" s="13"/>
      <c r="P93" s="109"/>
      <c r="Q93" s="109"/>
      <c r="AS93" s="107"/>
      <c r="AT93" s="107"/>
      <c r="AU93" s="107"/>
      <c r="AV93" s="107"/>
      <c r="AW93" s="107"/>
      <c r="AX93" s="107"/>
      <c r="AY93" s="107"/>
    </row>
    <row r="94" spans="15:51" x14ac:dyDescent="0.25">
      <c r="O94" s="13"/>
      <c r="P94" s="109"/>
      <c r="Q94" s="109"/>
      <c r="AS94" s="107"/>
      <c r="AT94" s="107"/>
      <c r="AU94" s="107"/>
      <c r="AV94" s="107"/>
      <c r="AW94" s="107"/>
      <c r="AX94" s="107"/>
      <c r="AY94" s="107"/>
    </row>
    <row r="95" spans="15:51" x14ac:dyDescent="0.25">
      <c r="O95" s="13"/>
      <c r="P95" s="109"/>
      <c r="Q95" s="109"/>
      <c r="AS95" s="107"/>
      <c r="AT95" s="107"/>
      <c r="AU95" s="107"/>
      <c r="AV95" s="107"/>
      <c r="AW95" s="107"/>
      <c r="AX95" s="107"/>
      <c r="AY95" s="107"/>
    </row>
    <row r="96" spans="15:51" x14ac:dyDescent="0.25">
      <c r="O96" s="13"/>
      <c r="P96" s="109"/>
      <c r="Q96" s="109"/>
      <c r="R96" s="109"/>
      <c r="S96" s="109"/>
      <c r="AS96" s="107"/>
      <c r="AT96" s="107"/>
      <c r="AU96" s="107"/>
      <c r="AV96" s="107"/>
      <c r="AW96" s="107"/>
      <c r="AX96" s="107"/>
      <c r="AY96" s="107"/>
    </row>
    <row r="97" spans="15:51" x14ac:dyDescent="0.25">
      <c r="O97" s="13"/>
      <c r="P97" s="109"/>
      <c r="Q97" s="109"/>
      <c r="R97" s="109"/>
      <c r="S97" s="109"/>
      <c r="T97" s="109"/>
      <c r="AS97" s="107"/>
      <c r="AT97" s="107"/>
      <c r="AU97" s="107"/>
      <c r="AV97" s="107"/>
      <c r="AW97" s="107"/>
      <c r="AX97" s="107"/>
      <c r="AY97" s="107"/>
    </row>
    <row r="98" spans="15:51" x14ac:dyDescent="0.25">
      <c r="O98" s="13"/>
      <c r="P98" s="109"/>
      <c r="Q98" s="109"/>
      <c r="R98" s="109"/>
      <c r="S98" s="109"/>
      <c r="T98" s="109"/>
      <c r="AS98" s="107"/>
      <c r="AT98" s="107"/>
      <c r="AU98" s="107"/>
      <c r="AV98" s="107"/>
      <c r="AW98" s="107"/>
      <c r="AX98" s="107"/>
      <c r="AY98" s="107"/>
    </row>
    <row r="99" spans="15:51" x14ac:dyDescent="0.25">
      <c r="O99" s="13"/>
      <c r="P99" s="109"/>
      <c r="T99" s="109"/>
      <c r="AS99" s="107"/>
      <c r="AT99" s="107"/>
      <c r="AU99" s="107"/>
      <c r="AV99" s="107"/>
      <c r="AW99" s="107"/>
      <c r="AX99" s="107"/>
      <c r="AY99" s="107"/>
    </row>
    <row r="100" spans="15:51" x14ac:dyDescent="0.25">
      <c r="O100" s="109"/>
      <c r="Q100" s="109"/>
      <c r="R100" s="109"/>
      <c r="S100" s="109"/>
      <c r="AS100" s="107"/>
      <c r="AT100" s="107"/>
      <c r="AU100" s="107"/>
      <c r="AV100" s="107"/>
      <c r="AW100" s="107"/>
      <c r="AX100" s="107"/>
      <c r="AY100" s="107"/>
    </row>
    <row r="101" spans="15:51" x14ac:dyDescent="0.25">
      <c r="O101" s="13"/>
      <c r="P101" s="109"/>
      <c r="Q101" s="109"/>
      <c r="R101" s="109"/>
      <c r="S101" s="109"/>
      <c r="T101" s="109"/>
      <c r="AS101" s="107"/>
      <c r="AT101" s="107"/>
      <c r="AU101" s="107"/>
      <c r="AV101" s="107"/>
      <c r="AW101" s="107"/>
      <c r="AX101" s="107"/>
      <c r="AY101" s="107"/>
    </row>
    <row r="102" spans="15:51" x14ac:dyDescent="0.25">
      <c r="O102" s="13"/>
      <c r="P102" s="109"/>
      <c r="Q102" s="109"/>
      <c r="R102" s="109"/>
      <c r="S102" s="109"/>
      <c r="T102" s="109"/>
      <c r="U102" s="109"/>
      <c r="AS102" s="107"/>
      <c r="AT102" s="107"/>
      <c r="AU102" s="107"/>
      <c r="AV102" s="107"/>
      <c r="AW102" s="107"/>
      <c r="AX102" s="107"/>
      <c r="AY102" s="107"/>
    </row>
    <row r="103" spans="15:51" x14ac:dyDescent="0.25">
      <c r="O103" s="13"/>
      <c r="P103" s="109"/>
      <c r="T103" s="109"/>
      <c r="U103" s="109"/>
      <c r="AS103" s="107"/>
      <c r="AT103" s="107"/>
      <c r="AU103" s="107"/>
      <c r="AV103" s="107"/>
      <c r="AW103" s="107"/>
      <c r="AX103" s="107"/>
      <c r="AY103" s="107"/>
    </row>
    <row r="115" spans="45:51" x14ac:dyDescent="0.25">
      <c r="AS115" s="107"/>
      <c r="AT115" s="107"/>
      <c r="AU115" s="107"/>
      <c r="AV115" s="107"/>
      <c r="AW115" s="107"/>
      <c r="AX115" s="107"/>
      <c r="AY115" s="107"/>
    </row>
  </sheetData>
  <protectedRanges>
    <protectedRange sqref="N59:R59 B61 S61:T67 B55:B58 N62:R67 T42 S57:T58" name="Range2_12_5_1_1"/>
    <protectedRange sqref="N10 L10 L6 D6 D8 AD8 AF8 O8:U8 AJ8:AR8 AF10 AR11:AR34 E11:E34 G11:G34 N11:V11 L24:N31 N32:N34 N12:N23 O12:V34 X11:AG34" name="Range1_16_3_1_1"/>
    <protectedRange sqref="I56 J54:K59 J51:K51 I59 L59:M59 L62:M67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59:H59 F60 E59" name="Range2_2_2_9_2_1_1"/>
    <protectedRange sqref="D57 D60:D61" name="Range2_1_1_1_1_1_9_2_1_1"/>
    <protectedRange sqref="C58 C60" name="Range2_4_1_1_1"/>
    <protectedRange sqref="AS16:AS34" name="Range1_1_1_1"/>
    <protectedRange sqref="P3:U5" name="Range1_16_1_1_1_1"/>
    <protectedRange sqref="C61 C59 C56" name="Range2_1_3_1_1"/>
    <protectedRange sqref="H11:H34" name="Range1_1_1_1_1_1_1"/>
    <protectedRange sqref="B59:B60 J52:K53 D58:D59 I57:I58 Z58:Z59 S59:Y60 AA59:AU60 E60:E61 G60:H61 F61 L60:R61" name="Range2_2_1_10_1_1_1_2"/>
    <protectedRange sqref="C57" name="Range2_2_1_10_2_1_1_1"/>
    <protectedRange sqref="G56:H56 D54 F57 E56 N57:R58" name="Range2_12_1_6_1_1"/>
    <protectedRange sqref="I53:I55 I50:K50 G57:H58 E57:E58 F58:F59 L57:M58" name="Range2_2_12_1_7_1_1"/>
    <protectedRange sqref="D55:D56" name="Range2_1_1_1_1_11_1_2_1_1"/>
    <protectedRange sqref="F54" name="Range2_2_2_9_1_1_1_1"/>
    <protectedRange sqref="C55" name="Range2_1_1_2_1_1"/>
    <protectedRange sqref="C54" name="Range2_1_2_2_1_1"/>
    <protectedRange sqref="E54:E55 F55:F56 G54:H55 I51:I52" name="Range2_2_1_1_1_1"/>
    <protectedRange sqref="AS11:AS15" name="Range1_4_1_1_1_1"/>
    <protectedRange sqref="J11:J15 J26:J34" name="Range1_1_2_1_10_1_1_1_1"/>
    <protectedRange sqref="R74" name="Range2_2_1_10_1_1_1_1_1"/>
    <protectedRange sqref="T41" name="Range2_12_5_1_1_4"/>
    <protectedRange sqref="B40:B41" name="Range2_12_5_1_1_1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G42:H42" name="Range2_2_12_1_3_1_1_1_1_1_4_1_1"/>
    <protectedRange sqref="E42:F42" name="Range2_2_12_1_7_1_1_3_1_1"/>
    <protectedRange sqref="I41:J41" name="Range2_2_12_1_4_2_1_1_1_2_1_1"/>
    <protectedRange sqref="S42" name="Range2_12_5_1_1_2_3_1"/>
    <protectedRange sqref="Q42:R42" name="Range2_12_1_6_1_1_1_1_2_1"/>
    <protectedRange sqref="N42:P42" name="Range2_12_1_2_3_1_1_1_1_2_1"/>
    <protectedRange sqref="I42:M42" name="Range2_2_12_1_4_3_1_1_1_1_2_1"/>
    <protectedRange sqref="D42" name="Range2_2_12_1_3_1_2_1_1_1_2_1_2_1"/>
    <protectedRange sqref="T56 R53:R55 T49:T52" name="Range2_12_5_1_1_3"/>
    <protectedRange sqref="T45:T48" name="Range2_12_5_1_1_2_2"/>
    <protectedRange sqref="S56 Q53:Q55 S45:S52" name="Range2_12_4_1_1_1_4_2_2_2"/>
    <protectedRange sqref="Q56:R56 O53:P55 Q45:R52" name="Range2_12_1_6_1_1_1_2_3_2_1_1_3"/>
    <protectedRange sqref="N56:P56 L53:N55 N45:P52" name="Range2_12_1_2_3_1_1_1_2_3_2_1_1_3"/>
    <protectedRange sqref="L45:M52 K45:K49 L56:M56" name="Range2_2_12_1_4_3_1_1_1_3_3_2_1_1_3"/>
    <protectedRange sqref="J45:J49" name="Range2_2_12_1_4_3_1_1_1_3_2_1_2_2"/>
    <protectedRange sqref="I49" name="Range2_2_12_1_4_3_1_1_1_2_1_2_1_1_3_1_1_1_1_1_1"/>
    <protectedRange sqref="T44" name="Range2_12_5_1_1_2_1_1"/>
    <protectedRange sqref="E45:H47" name="Range2_2_12_1_3_1_2_1_1_1_1_2_1_1_1_1_1_1"/>
    <protectedRange sqref="D45:D47" name="Range2_2_12_1_3_1_2_1_1_1_2_1_2_3_1_1_1_1"/>
    <protectedRange sqref="T43" name="Range2_12_5_1_1_6_1_1_1_1_1_1_1"/>
    <protectedRange sqref="S43" name="Range2_12_5_1_1_5_3_1_1_1_1_1_1_1"/>
    <protectedRange sqref="Q43:R43" name="Range2_12_1_6_1_1_1_2_3_2_1_1_2_1_1_1_1_1"/>
    <protectedRange sqref="N43:P43" name="Range2_12_1_2_3_1_1_1_2_3_2_1_1_2_1_1_1_1_1"/>
    <protectedRange sqref="J43:M43" name="Range2_2_12_1_4_3_1_1_1_3_3_2_1_1_2_1_1_1_1_1"/>
    <protectedRange sqref="I43" name="Range2_2_12_1_4_3_1_1_1_2_1_2_2_1_2_1_1_1_1_1"/>
    <protectedRange sqref="G43:H43 D43:E43" name="Range2_2_12_1_3_1_2_1_1_1_2_1_3_2_1_2_1_1_1_1_1"/>
    <protectedRange sqref="F43" name="Range2_2_12_1_3_1_2_1_1_1_1_1_2_2_1_2_1_1_1_1_1"/>
    <protectedRange sqref="S44" name="Range2_12_4_1_1_1_4_2_2_1_1"/>
    <protectedRange sqref="Q44:R44" name="Range2_12_1_6_1_1_1_2_3_2_1_1_1_1"/>
    <protectedRange sqref="N44:P44" name="Range2_12_1_2_3_1_1_1_2_3_2_1_1_1_1"/>
    <protectedRange sqref="K44:M44" name="Range2_2_12_1_4_3_1_1_1_3_3_2_1_1_1_1"/>
    <protectedRange sqref="J44" name="Range2_2_12_1_4_3_1_1_1_3_2_1_2_1_1"/>
    <protectedRange sqref="D44:E44" name="Range2_2_12_1_3_1_2_1_1_1_2_1_2_3_2_1_1"/>
    <protectedRange sqref="I44" name="Range2_2_12_1_4_2_1_1_1_4_1_2_1_1_1_2_1_1"/>
    <protectedRange sqref="F44:H44" name="Range2_2_12_1_3_1_1_1_1_1_4_1_2_1_2_1_2_1_1"/>
    <protectedRange sqref="I45:I48" name="Range2_2_12_1_4_2_1_1_1_4_1_2_1_1_1_2_2_1"/>
    <protectedRange sqref="F11:F34" name="Range1_16_3_1_1_2_1_1_1_2_1"/>
    <protectedRange sqref="Q10" name="Range1_16_3_1_1_1_1_1_1"/>
    <protectedRange sqref="AG10" name="Range1_16_3_1_1_1_1_1_2"/>
    <protectedRange sqref="AP10" name="Range1_16_3_1_1_1_1_1_3"/>
    <protectedRange sqref="B45" name="Range2_12_5_1_1_1_2_2_1_1_1_1_1_1_1_1_1_1_1_2_1_1_1_1_1_1_1_1_1_1_1_1_1_1_1_1_1_1_1_1_1_1_1_1_1_1_1_1_1_1_1_1_1_1_1"/>
    <protectedRange sqref="W11:W34" name="Range1_16_3_1_1_1"/>
    <protectedRange sqref="B43" name="Range2_12_5_1_1_1_2_2_1_1_1_1_1_1_1_1_1_1_1_1_1_1_1_1_1_1_1_1_1_1_1_1_1_1_1_1_1_1_1_1"/>
    <protectedRange sqref="B44" name="Range2_12_5_1_1_1_2_2_1_1_1_1_1_1_1_1_1_1_1_2_1_1_1_1_1_1_1_1_1_1_1_1_1_1_1_1_1_1_1_1_1_1_1_1_1_1_1_1_1_1_1_1_1_1_1_1"/>
    <protectedRange sqref="B42" name="Range2_12_5_1_1_1_2_1_1_1_1_1_1_1_1_1_1_1_2_1_1_1_1_1_1_1_1_1_1_1_1_1_1_1_1_1"/>
    <protectedRange sqref="B46" name="Range2_12_5_1_1_1_2_2_1_1_1_1_1_1_1_1_1_1_1_2_1_1_1_2_1_1_1_2_1_1_1_3_1_1_1_1_1_1_1_1_1_1_1_1_1_1_1_1_1_1_1_1_1_1_1_1_1_1_1_1_1_1_1"/>
    <protectedRange sqref="B47" name="Range2_12_5_1_1_1_2_1_1_1_1_1_1_1_1_1_1_1_2_1_2_1_1_1_1_1_1_1_1_1_2_1_1_1_1_1_1_1_1_1_1_1_1_1_1_1_1"/>
    <protectedRange sqref="D52" name="Range2_12_1_6_1_1_1"/>
    <protectedRange sqref="D48 G48:H50 F49:F50 E48:E50" name="Range2_2_12_1_7_1_1_2"/>
    <protectedRange sqref="D53" name="Range2_1_1_1_1_11_1_2_1_1_2"/>
    <protectedRange sqref="F52" name="Range2_2_2_9_1_1_1_1_1"/>
    <protectedRange sqref="D49" name="Range2_1_1_1_1_1_9_1_1_1_1_1"/>
    <protectedRange sqref="C53 C48" name="Range2_1_1_2_1_1_1"/>
    <protectedRange sqref="C52" name="Range2_1_2_2_1_1_1"/>
    <protectedRange sqref="F48" name="Range2_2_12_1_1_1_1_1_1"/>
    <protectedRange sqref="C49:C50" name="Range2_5_1_1_1_1"/>
    <protectedRange sqref="E52:E53 F53 G52:H53" name="Range2_2_1_1_1_1_1"/>
    <protectedRange sqref="D50" name="Range2_1_1_1_1_1_1_1_1_1"/>
    <protectedRange sqref="B48" name="Range2_12_5_1_1_1_1_1_2_1_1_1_1_1_1_1_1_1_1_1_1_1_1_1_1_1_1_1_1_2_1_1"/>
    <protectedRange sqref="B49" name="Range2_12_5_1_1_1_1_1_2_1_1_2_1_1_1_1_1_1_1_1_1_1_1_1_1_1_1_1_1_2_1_1"/>
    <protectedRange sqref="B50" name="Range2_12_5_1_1_1_2_2_1_1_1_1_1_1_1_1_1_1_1_2_1_1_1_2_1_1_1_1_1_1_1_1_1_1_1_1_1_1_1_1_2_1_1"/>
    <protectedRange sqref="B52" name="Range2_12_5_1_1_1_1_1_2_1_2_1_1_1_2_1_1_1_1_1_1_1_1_1_1_2_1_1_1_1_1_2_1_1"/>
    <protectedRange sqref="G51:H51" name="Range2_2_12_1_3_1_2_1_1_1_2_1_1_1_1_1_1_2_1_1_1"/>
    <protectedRange sqref="D51:E51" name="Range2_2_12_1_3_1_2_1_1_1_2_1_1_1_1_3_1_1_1_1_1"/>
    <protectedRange sqref="F51" name="Range2_2_12_1_3_1_2_1_1_1_3_1_1_1_1_1_3_1_1_1_1_1"/>
    <protectedRange sqref="B51" name="Range2_12_5_1_1_1_1_1_2_1_1_2_1_1_1_1_1_1_1_1_1_1_1_1_1_1_1_1_1_2_1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262" priority="5" operator="containsText" text="N/A">
      <formula>NOT(ISERROR(SEARCH("N/A",X11)))</formula>
    </cfRule>
    <cfRule type="cellIs" dxfId="261" priority="23" operator="equal">
      <formula>0</formula>
    </cfRule>
  </conditionalFormatting>
  <conditionalFormatting sqref="X11:AE34">
    <cfRule type="cellIs" dxfId="260" priority="22" operator="greaterThanOrEqual">
      <formula>1185</formula>
    </cfRule>
  </conditionalFormatting>
  <conditionalFormatting sqref="X11:AE34">
    <cfRule type="cellIs" dxfId="259" priority="21" operator="between">
      <formula>0.1</formula>
      <formula>1184</formula>
    </cfRule>
  </conditionalFormatting>
  <conditionalFormatting sqref="X8 AJ11:AO15 AO16:AO32 AJ16:AN34">
    <cfRule type="cellIs" dxfId="258" priority="20" operator="equal">
      <formula>0</formula>
    </cfRule>
  </conditionalFormatting>
  <conditionalFormatting sqref="X8 AJ11:AO15 AO16:AO32 AJ16:AN34">
    <cfRule type="cellIs" dxfId="257" priority="19" operator="greaterThan">
      <formula>1179</formula>
    </cfRule>
  </conditionalFormatting>
  <conditionalFormatting sqref="X8 AJ11:AO15 AO16:AO32 AJ16:AN34">
    <cfRule type="cellIs" dxfId="256" priority="18" operator="greaterThan">
      <formula>99</formula>
    </cfRule>
  </conditionalFormatting>
  <conditionalFormatting sqref="X8 AJ11:AO15 AO16:AO32 AJ16:AN34">
    <cfRule type="cellIs" dxfId="255" priority="17" operator="greaterThan">
      <formula>0.99</formula>
    </cfRule>
  </conditionalFormatting>
  <conditionalFormatting sqref="AB8">
    <cfRule type="cellIs" dxfId="254" priority="16" operator="equal">
      <formula>0</formula>
    </cfRule>
  </conditionalFormatting>
  <conditionalFormatting sqref="AB8">
    <cfRule type="cellIs" dxfId="253" priority="15" operator="greaterThan">
      <formula>1179</formula>
    </cfRule>
  </conditionalFormatting>
  <conditionalFormatting sqref="AB8">
    <cfRule type="cellIs" dxfId="252" priority="14" operator="greaterThan">
      <formula>99</formula>
    </cfRule>
  </conditionalFormatting>
  <conditionalFormatting sqref="AB8">
    <cfRule type="cellIs" dxfId="251" priority="13" operator="greaterThan">
      <formula>0.99</formula>
    </cfRule>
  </conditionalFormatting>
  <conditionalFormatting sqref="AQ11:AQ34 AO33:AO34">
    <cfRule type="cellIs" dxfId="250" priority="12" operator="equal">
      <formula>0</formula>
    </cfRule>
  </conditionalFormatting>
  <conditionalFormatting sqref="AQ11:AQ34 AO33:AO34">
    <cfRule type="cellIs" dxfId="249" priority="11" operator="greaterThan">
      <formula>1179</formula>
    </cfRule>
  </conditionalFormatting>
  <conditionalFormatting sqref="AQ11:AQ34 AO33:AO34">
    <cfRule type="cellIs" dxfId="248" priority="10" operator="greaterThan">
      <formula>99</formula>
    </cfRule>
  </conditionalFormatting>
  <conditionalFormatting sqref="AQ11:AQ34 AO33:AO34">
    <cfRule type="cellIs" dxfId="247" priority="9" operator="greaterThan">
      <formula>0.99</formula>
    </cfRule>
  </conditionalFormatting>
  <conditionalFormatting sqref="AI11:AI34">
    <cfRule type="cellIs" dxfId="246" priority="8" operator="greaterThan">
      <formula>$AI$8</formula>
    </cfRule>
  </conditionalFormatting>
  <conditionalFormatting sqref="AH11:AH34">
    <cfRule type="cellIs" dxfId="245" priority="6" operator="greaterThan">
      <formula>$AH$8</formula>
    </cfRule>
    <cfRule type="cellIs" dxfId="244" priority="7" operator="greaterThan">
      <formula>$AH$8</formula>
    </cfRule>
  </conditionalFormatting>
  <conditionalFormatting sqref="AP11:AP34">
    <cfRule type="cellIs" dxfId="243" priority="4" operator="equal">
      <formula>0</formula>
    </cfRule>
  </conditionalFormatting>
  <conditionalFormatting sqref="AP11:AP34">
    <cfRule type="cellIs" dxfId="242" priority="3" operator="greaterThan">
      <formula>1179</formula>
    </cfRule>
  </conditionalFormatting>
  <conditionalFormatting sqref="AP11:AP34">
    <cfRule type="cellIs" dxfId="241" priority="2" operator="greaterThan">
      <formula>99</formula>
    </cfRule>
  </conditionalFormatting>
  <conditionalFormatting sqref="AP11:AP34">
    <cfRule type="cellIs" dxfId="240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15"/>
  <sheetViews>
    <sheetView topLeftCell="A37" zoomScaleNormal="100" workbookViewId="0">
      <selection activeCell="I54" sqref="I54"/>
    </sheetView>
  </sheetViews>
  <sheetFormatPr defaultRowHeight="15" x14ac:dyDescent="0.25"/>
  <cols>
    <col min="1" max="1" width="5.7109375" style="107" customWidth="1"/>
    <col min="2" max="2" width="10.28515625" style="107" customWidth="1"/>
    <col min="3" max="3" width="14" style="107" customWidth="1"/>
    <col min="4" max="7" width="9.140625" style="107"/>
    <col min="8" max="8" width="20.42578125" style="107" customWidth="1"/>
    <col min="9" max="10" width="9.140625" style="107"/>
    <col min="11" max="11" width="9" style="107" customWidth="1"/>
    <col min="12" max="14" width="9.140625" style="107" hidden="1" customWidth="1"/>
    <col min="15" max="16" width="9.28515625" style="107" bestFit="1" customWidth="1"/>
    <col min="17" max="18" width="9.140625" style="107" customWidth="1"/>
    <col min="19" max="19" width="11.5703125" style="107" bestFit="1" customWidth="1"/>
    <col min="20" max="20" width="10.5703125" style="107" bestFit="1" customWidth="1"/>
    <col min="21" max="22" width="9.28515625" style="107" bestFit="1" customWidth="1"/>
    <col min="23" max="23" width="9.140625" style="107"/>
    <col min="24" max="28" width="9.28515625" style="107" bestFit="1" customWidth="1"/>
    <col min="29" max="32" width="9.140625" style="107"/>
    <col min="33" max="33" width="10.5703125" style="107" bestFit="1" customWidth="1"/>
    <col min="34" max="35" width="9.28515625" style="107" bestFit="1" customWidth="1"/>
    <col min="36" max="44" width="9.140625" style="107"/>
    <col min="45" max="45" width="83.85546875" style="13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07"/>
  </cols>
  <sheetData>
    <row r="2" spans="2:51" ht="21" x14ac:dyDescent="0.25">
      <c r="B2" s="3"/>
      <c r="C2" s="109"/>
      <c r="D2" s="109"/>
      <c r="E2" s="4"/>
      <c r="F2" s="4"/>
      <c r="G2" s="109"/>
      <c r="H2" s="5"/>
      <c r="I2" s="5"/>
      <c r="J2" s="109"/>
      <c r="K2" s="5"/>
      <c r="L2" s="5"/>
      <c r="M2" s="109"/>
      <c r="N2" s="109"/>
      <c r="O2" s="6"/>
      <c r="P2" s="7" t="s">
        <v>0</v>
      </c>
      <c r="Q2" s="7"/>
      <c r="R2" s="8"/>
      <c r="S2" s="9"/>
      <c r="T2" s="10"/>
      <c r="U2" s="10"/>
      <c r="V2" s="11"/>
      <c r="W2" s="12"/>
      <c r="X2" s="10"/>
      <c r="Y2" s="10"/>
      <c r="Z2" s="10"/>
      <c r="AA2" s="10"/>
      <c r="AB2" s="10"/>
      <c r="AC2" s="10"/>
      <c r="AD2" s="10"/>
      <c r="AE2" s="10"/>
      <c r="AM2" s="109"/>
      <c r="AN2" s="109"/>
      <c r="AO2" s="109"/>
      <c r="AP2" s="109"/>
      <c r="AQ2" s="109"/>
      <c r="AR2" s="109"/>
    </row>
    <row r="3" spans="2:51" ht="15.75" customHeight="1" x14ac:dyDescent="0.25">
      <c r="B3" s="14" t="s">
        <v>1</v>
      </c>
      <c r="C3" s="14"/>
      <c r="D3" s="14"/>
      <c r="E3" s="109"/>
      <c r="F3" s="5"/>
      <c r="G3" s="5"/>
      <c r="H3" s="109"/>
      <c r="I3" s="109"/>
      <c r="J3" s="109"/>
      <c r="K3" s="15"/>
      <c r="L3" s="16"/>
      <c r="M3" s="109"/>
      <c r="N3" s="109"/>
      <c r="O3" s="17" t="s">
        <v>2</v>
      </c>
      <c r="P3" s="324" t="s">
        <v>126</v>
      </c>
      <c r="Q3" s="325"/>
      <c r="R3" s="325"/>
      <c r="S3" s="325"/>
      <c r="T3" s="325"/>
      <c r="U3" s="326"/>
      <c r="V3" s="18"/>
      <c r="W3" s="18"/>
      <c r="X3" s="18"/>
      <c r="Y3" s="18"/>
      <c r="Z3" s="18"/>
      <c r="AH3" s="109"/>
      <c r="AI3" s="109"/>
      <c r="AJ3" s="109"/>
      <c r="AK3" s="109"/>
      <c r="AL3" s="13"/>
      <c r="AM3" s="109"/>
      <c r="AN3" s="109"/>
      <c r="AO3" s="109"/>
      <c r="AP3" s="109"/>
      <c r="AQ3" s="109"/>
      <c r="AR3" s="109"/>
      <c r="AS3" s="109"/>
    </row>
    <row r="4" spans="2:51" x14ac:dyDescent="0.25">
      <c r="B4" s="19" t="s">
        <v>3</v>
      </c>
      <c r="C4" s="19"/>
      <c r="D4" s="19"/>
      <c r="E4" s="109"/>
      <c r="F4" s="20"/>
      <c r="G4" s="109"/>
      <c r="H4" s="109"/>
      <c r="I4" s="109"/>
      <c r="J4" s="109"/>
      <c r="K4" s="109"/>
      <c r="L4" s="109"/>
      <c r="M4" s="109"/>
      <c r="N4" s="109"/>
      <c r="O4" s="17" t="s">
        <v>4</v>
      </c>
      <c r="P4" s="324" t="s">
        <v>132</v>
      </c>
      <c r="Q4" s="325"/>
      <c r="R4" s="325"/>
      <c r="S4" s="325"/>
      <c r="T4" s="325"/>
      <c r="U4" s="326"/>
      <c r="V4" s="18"/>
      <c r="W4" s="18"/>
      <c r="X4" s="18"/>
      <c r="Y4" s="18"/>
      <c r="Z4" s="18"/>
      <c r="AH4" s="109"/>
      <c r="AI4" s="109"/>
      <c r="AJ4" s="109"/>
      <c r="AK4" s="109"/>
      <c r="AL4" s="13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1"/>
      <c r="F5" s="21"/>
      <c r="G5" s="109"/>
      <c r="H5" s="109"/>
      <c r="I5" s="109"/>
      <c r="J5" s="109"/>
      <c r="K5" s="109"/>
      <c r="L5" s="109"/>
      <c r="M5" s="109"/>
      <c r="N5" s="109"/>
      <c r="O5" s="17" t="s">
        <v>5</v>
      </c>
      <c r="P5" s="324" t="s">
        <v>131</v>
      </c>
      <c r="Q5" s="325"/>
      <c r="R5" s="325"/>
      <c r="S5" s="325"/>
      <c r="T5" s="325"/>
      <c r="U5" s="326"/>
      <c r="V5" s="18"/>
      <c r="W5" s="18"/>
      <c r="X5" s="18"/>
      <c r="Y5" s="18"/>
      <c r="Z5" s="18"/>
      <c r="AH5" s="109"/>
      <c r="AI5" s="109"/>
      <c r="AJ5" s="109"/>
      <c r="AK5" s="109"/>
      <c r="AL5" s="13"/>
      <c r="AM5" s="109"/>
      <c r="AN5" s="109"/>
      <c r="AO5" s="109"/>
      <c r="AP5" s="109"/>
      <c r="AQ5" s="109"/>
      <c r="AR5" s="109"/>
      <c r="AS5" s="109"/>
    </row>
    <row r="6" spans="2:51" x14ac:dyDescent="0.25">
      <c r="B6" s="324" t="s">
        <v>6</v>
      </c>
      <c r="C6" s="326"/>
      <c r="D6" s="327" t="s">
        <v>7</v>
      </c>
      <c r="E6" s="328"/>
      <c r="F6" s="328"/>
      <c r="G6" s="328"/>
      <c r="H6" s="329"/>
      <c r="I6" s="109"/>
      <c r="J6" s="109"/>
      <c r="K6" s="295"/>
      <c r="L6" s="330">
        <v>41686</v>
      </c>
      <c r="M6" s="331"/>
      <c r="N6" s="22"/>
      <c r="O6" s="22"/>
      <c r="P6" s="23"/>
      <c r="Q6" s="23"/>
      <c r="R6" s="23"/>
      <c r="S6" s="23"/>
      <c r="T6" s="23"/>
      <c r="U6" s="23"/>
      <c r="V6" s="23"/>
      <c r="W6" s="24"/>
      <c r="X6" s="24"/>
      <c r="Y6" s="24"/>
      <c r="Z6" s="24"/>
      <c r="AA6" s="24"/>
      <c r="AB6" s="24"/>
      <c r="AC6" s="24"/>
      <c r="AD6" s="24"/>
      <c r="AE6" s="24"/>
      <c r="AJ6" s="25"/>
      <c r="AM6" s="26"/>
      <c r="AN6" s="26"/>
      <c r="AO6" s="26"/>
      <c r="AP6" s="26"/>
      <c r="AQ6" s="26"/>
      <c r="AR6" s="26"/>
      <c r="AS6" s="27"/>
    </row>
    <row r="7" spans="2:51" ht="36" x14ac:dyDescent="0.25">
      <c r="B7" s="332" t="s">
        <v>8</v>
      </c>
      <c r="C7" s="333"/>
      <c r="D7" s="332" t="s">
        <v>9</v>
      </c>
      <c r="E7" s="334"/>
      <c r="F7" s="334"/>
      <c r="G7" s="333"/>
      <c r="H7" s="299" t="s">
        <v>10</v>
      </c>
      <c r="I7" s="298" t="s">
        <v>11</v>
      </c>
      <c r="J7" s="298" t="s">
        <v>12</v>
      </c>
      <c r="K7" s="298" t="s">
        <v>13</v>
      </c>
      <c r="L7" s="13"/>
      <c r="M7" s="13"/>
      <c r="N7" s="13"/>
      <c r="O7" s="299" t="s">
        <v>14</v>
      </c>
      <c r="P7" s="332" t="s">
        <v>15</v>
      </c>
      <c r="Q7" s="334"/>
      <c r="R7" s="334"/>
      <c r="S7" s="334"/>
      <c r="T7" s="333"/>
      <c r="U7" s="345" t="s">
        <v>16</v>
      </c>
      <c r="V7" s="345"/>
      <c r="W7" s="298" t="s">
        <v>17</v>
      </c>
      <c r="X7" s="332" t="s">
        <v>18</v>
      </c>
      <c r="Y7" s="333"/>
      <c r="Z7" s="332" t="s">
        <v>19</v>
      </c>
      <c r="AA7" s="333"/>
      <c r="AB7" s="332" t="s">
        <v>20</v>
      </c>
      <c r="AC7" s="333"/>
      <c r="AD7" s="332" t="s">
        <v>21</v>
      </c>
      <c r="AE7" s="333"/>
      <c r="AF7" s="298" t="s">
        <v>22</v>
      </c>
      <c r="AG7" s="298" t="s">
        <v>23</v>
      </c>
      <c r="AH7" s="298" t="s">
        <v>24</v>
      </c>
      <c r="AI7" s="298" t="s">
        <v>25</v>
      </c>
      <c r="AJ7" s="332" t="s">
        <v>26</v>
      </c>
      <c r="AK7" s="334"/>
      <c r="AL7" s="334"/>
      <c r="AM7" s="334"/>
      <c r="AN7" s="333"/>
      <c r="AO7" s="332" t="s">
        <v>27</v>
      </c>
      <c r="AP7" s="334"/>
      <c r="AQ7" s="333"/>
      <c r="AR7" s="298" t="s">
        <v>28</v>
      </c>
      <c r="AS7" s="28"/>
      <c r="AT7" s="13"/>
      <c r="AU7" s="13"/>
      <c r="AV7" s="13"/>
      <c r="AW7" s="13"/>
      <c r="AX7" s="13"/>
      <c r="AY7" s="13"/>
    </row>
    <row r="8" spans="2:51" x14ac:dyDescent="0.25">
      <c r="B8" s="335">
        <v>42240</v>
      </c>
      <c r="C8" s="336"/>
      <c r="D8" s="337" t="s">
        <v>29</v>
      </c>
      <c r="E8" s="338"/>
      <c r="F8" s="338"/>
      <c r="G8" s="339"/>
      <c r="H8" s="29"/>
      <c r="I8" s="337" t="s">
        <v>29</v>
      </c>
      <c r="J8" s="338"/>
      <c r="K8" s="339"/>
      <c r="L8" s="30"/>
      <c r="M8" s="30"/>
      <c r="N8" s="30"/>
      <c r="O8" s="29" t="s">
        <v>30</v>
      </c>
      <c r="P8" s="29" t="s">
        <v>30</v>
      </c>
      <c r="Q8" s="29" t="s">
        <v>31</v>
      </c>
      <c r="R8" s="29" t="s">
        <v>31</v>
      </c>
      <c r="S8" s="29" t="s">
        <v>30</v>
      </c>
      <c r="T8" s="29" t="s">
        <v>32</v>
      </c>
      <c r="U8" s="340" t="s">
        <v>33</v>
      </c>
      <c r="V8" s="340"/>
      <c r="W8" s="31" t="s">
        <v>133</v>
      </c>
      <c r="X8" s="341">
        <v>0</v>
      </c>
      <c r="Y8" s="342"/>
      <c r="Z8" s="343" t="s">
        <v>35</v>
      </c>
      <c r="AA8" s="344"/>
      <c r="AB8" s="341">
        <v>1185</v>
      </c>
      <c r="AC8" s="342"/>
      <c r="AD8" s="346">
        <v>800</v>
      </c>
      <c r="AE8" s="347"/>
      <c r="AF8" s="29"/>
      <c r="AG8" s="31">
        <f>AG34-AG10</f>
        <v>25984</v>
      </c>
      <c r="AH8" s="32"/>
      <c r="AI8" s="32"/>
      <c r="AJ8" s="29" t="s">
        <v>36</v>
      </c>
      <c r="AK8" s="29" t="s">
        <v>36</v>
      </c>
      <c r="AL8" s="29" t="s">
        <v>36</v>
      </c>
      <c r="AM8" s="29" t="s">
        <v>36</v>
      </c>
      <c r="AN8" s="29" t="s">
        <v>36</v>
      </c>
      <c r="AO8" s="29" t="s">
        <v>36</v>
      </c>
      <c r="AP8" s="29" t="s">
        <v>31</v>
      </c>
      <c r="AQ8" s="29" t="s">
        <v>31</v>
      </c>
      <c r="AR8" s="29" t="s">
        <v>37</v>
      </c>
      <c r="AS8" s="28"/>
      <c r="AV8" s="33" t="s">
        <v>38</v>
      </c>
    </row>
    <row r="9" spans="2:51" ht="60" x14ac:dyDescent="0.25">
      <c r="B9" s="348" t="s">
        <v>39</v>
      </c>
      <c r="C9" s="348"/>
      <c r="D9" s="349" t="s">
        <v>40</v>
      </c>
      <c r="E9" s="350"/>
      <c r="F9" s="351" t="s">
        <v>41</v>
      </c>
      <c r="G9" s="350"/>
      <c r="H9" s="352" t="s">
        <v>42</v>
      </c>
      <c r="I9" s="348" t="s">
        <v>43</v>
      </c>
      <c r="J9" s="348"/>
      <c r="K9" s="348"/>
      <c r="L9" s="298" t="s">
        <v>44</v>
      </c>
      <c r="M9" s="345" t="s">
        <v>45</v>
      </c>
      <c r="N9" s="34" t="s">
        <v>46</v>
      </c>
      <c r="O9" s="353" t="s">
        <v>47</v>
      </c>
      <c r="P9" s="353" t="s">
        <v>48</v>
      </c>
      <c r="Q9" s="35" t="s">
        <v>49</v>
      </c>
      <c r="R9" s="360" t="s">
        <v>50</v>
      </c>
      <c r="S9" s="361"/>
      <c r="T9" s="362"/>
      <c r="U9" s="296" t="s">
        <v>51</v>
      </c>
      <c r="V9" s="296" t="s">
        <v>52</v>
      </c>
      <c r="W9" s="348" t="s">
        <v>53</v>
      </c>
      <c r="X9" s="366" t="s">
        <v>54</v>
      </c>
      <c r="Y9" s="367"/>
      <c r="Z9" s="367"/>
      <c r="AA9" s="367"/>
      <c r="AB9" s="367"/>
      <c r="AC9" s="367"/>
      <c r="AD9" s="367"/>
      <c r="AE9" s="368"/>
      <c r="AF9" s="294" t="s">
        <v>55</v>
      </c>
      <c r="AG9" s="294" t="s">
        <v>56</v>
      </c>
      <c r="AH9" s="355" t="s">
        <v>57</v>
      </c>
      <c r="AI9" s="369" t="s">
        <v>58</v>
      </c>
      <c r="AJ9" s="296" t="s">
        <v>59</v>
      </c>
      <c r="AK9" s="296" t="s">
        <v>60</v>
      </c>
      <c r="AL9" s="296" t="s">
        <v>61</v>
      </c>
      <c r="AM9" s="296" t="s">
        <v>62</v>
      </c>
      <c r="AN9" s="296" t="s">
        <v>63</v>
      </c>
      <c r="AO9" s="296" t="s">
        <v>64</v>
      </c>
      <c r="AP9" s="296" t="s">
        <v>65</v>
      </c>
      <c r="AQ9" s="353" t="s">
        <v>66</v>
      </c>
      <c r="AR9" s="296" t="s">
        <v>67</v>
      </c>
      <c r="AS9" s="355" t="s">
        <v>68</v>
      </c>
      <c r="AV9" s="36" t="s">
        <v>69</v>
      </c>
      <c r="AW9" s="36" t="s">
        <v>70</v>
      </c>
      <c r="AY9" s="37" t="s">
        <v>71</v>
      </c>
    </row>
    <row r="10" spans="2:51" x14ac:dyDescent="0.25">
      <c r="B10" s="296" t="s">
        <v>72</v>
      </c>
      <c r="C10" s="296" t="s">
        <v>73</v>
      </c>
      <c r="D10" s="296" t="s">
        <v>74</v>
      </c>
      <c r="E10" s="296" t="s">
        <v>75</v>
      </c>
      <c r="F10" s="296" t="s">
        <v>74</v>
      </c>
      <c r="G10" s="296" t="s">
        <v>75</v>
      </c>
      <c r="H10" s="352"/>
      <c r="I10" s="296" t="s">
        <v>75</v>
      </c>
      <c r="J10" s="296" t="s">
        <v>75</v>
      </c>
      <c r="K10" s="296" t="s">
        <v>75</v>
      </c>
      <c r="L10" s="29" t="s">
        <v>29</v>
      </c>
      <c r="M10" s="345"/>
      <c r="N10" s="29" t="s">
        <v>29</v>
      </c>
      <c r="O10" s="354"/>
      <c r="P10" s="354"/>
      <c r="Q10" s="2">
        <f>'AUG 23'!Q34:Q34</f>
        <v>48865233</v>
      </c>
      <c r="R10" s="363"/>
      <c r="S10" s="364"/>
      <c r="T10" s="365"/>
      <c r="U10" s="296" t="s">
        <v>75</v>
      </c>
      <c r="V10" s="296" t="s">
        <v>75</v>
      </c>
      <c r="W10" s="348"/>
      <c r="X10" s="38" t="s">
        <v>76</v>
      </c>
      <c r="Y10" s="38" t="s">
        <v>77</v>
      </c>
      <c r="Z10" s="38" t="s">
        <v>78</v>
      </c>
      <c r="AA10" s="38" t="s">
        <v>79</v>
      </c>
      <c r="AB10" s="38" t="s">
        <v>80</v>
      </c>
      <c r="AC10" s="38" t="s">
        <v>81</v>
      </c>
      <c r="AD10" s="38" t="s">
        <v>82</v>
      </c>
      <c r="AE10" s="38" t="s">
        <v>83</v>
      </c>
      <c r="AF10" s="39"/>
      <c r="AG10" s="2">
        <f>'AUG 23'!AG34:AG34</f>
        <v>39753660</v>
      </c>
      <c r="AH10" s="355"/>
      <c r="AI10" s="370"/>
      <c r="AJ10" s="296" t="s">
        <v>84</v>
      </c>
      <c r="AK10" s="296" t="s">
        <v>84</v>
      </c>
      <c r="AL10" s="296" t="s">
        <v>84</v>
      </c>
      <c r="AM10" s="296" t="s">
        <v>84</v>
      </c>
      <c r="AN10" s="296" t="s">
        <v>84</v>
      </c>
      <c r="AO10" s="296" t="s">
        <v>84</v>
      </c>
      <c r="AP10" s="2">
        <f>'AUG 23'!AP34:AP34</f>
        <v>9020688</v>
      </c>
      <c r="AQ10" s="354"/>
      <c r="AR10" s="297" t="s">
        <v>85</v>
      </c>
      <c r="AS10" s="355"/>
      <c r="AV10" s="40" t="s">
        <v>86</v>
      </c>
      <c r="AW10" s="40" t="s">
        <v>87</v>
      </c>
      <c r="AY10" s="84" t="s">
        <v>126</v>
      </c>
    </row>
    <row r="11" spans="2:51" x14ac:dyDescent="0.25">
      <c r="B11" s="41">
        <v>2</v>
      </c>
      <c r="C11" s="41">
        <v>4.1666666666666664E-2</v>
      </c>
      <c r="D11" s="123">
        <v>11</v>
      </c>
      <c r="E11" s="42">
        <f>D11/1.42</f>
        <v>7.746478873239437</v>
      </c>
      <c r="F11" s="110">
        <v>66</v>
      </c>
      <c r="G11" s="42">
        <f>F11/1.42</f>
        <v>46.478873239436624</v>
      </c>
      <c r="H11" s="43" t="s">
        <v>88</v>
      </c>
      <c r="I11" s="43">
        <f>J11-(2/1.42)</f>
        <v>41.549295774647888</v>
      </c>
      <c r="J11" s="44">
        <f>(F11-5)/1.42</f>
        <v>42.95774647887324</v>
      </c>
      <c r="K11" s="43">
        <f>J11+(6/1.42)</f>
        <v>47.183098591549296</v>
      </c>
      <c r="L11" s="45">
        <v>14</v>
      </c>
      <c r="M11" s="46" t="s">
        <v>89</v>
      </c>
      <c r="N11" s="46">
        <v>11.4</v>
      </c>
      <c r="O11" s="124">
        <v>126</v>
      </c>
      <c r="P11" s="124">
        <v>98</v>
      </c>
      <c r="Q11" s="124">
        <v>48869005</v>
      </c>
      <c r="R11" s="47">
        <f>IF(ISBLANK(Q11),"-",Q11-Q10)</f>
        <v>3772</v>
      </c>
      <c r="S11" s="48">
        <f>R11*24/1000</f>
        <v>90.528000000000006</v>
      </c>
      <c r="T11" s="48">
        <f>R11/1000</f>
        <v>3.7719999999999998</v>
      </c>
      <c r="U11" s="125">
        <v>5.3</v>
      </c>
      <c r="V11" s="125">
        <f t="shared" ref="V11:V34" si="0">U11</f>
        <v>5.3</v>
      </c>
      <c r="W11" s="126" t="s">
        <v>125</v>
      </c>
      <c r="X11" s="128">
        <v>0</v>
      </c>
      <c r="Y11" s="128">
        <v>0</v>
      </c>
      <c r="Z11" s="128">
        <v>1037</v>
      </c>
      <c r="AA11" s="128">
        <v>0</v>
      </c>
      <c r="AB11" s="128">
        <v>1057</v>
      </c>
      <c r="AC11" s="49" t="s">
        <v>90</v>
      </c>
      <c r="AD11" s="49" t="s">
        <v>90</v>
      </c>
      <c r="AE11" s="49" t="s">
        <v>90</v>
      </c>
      <c r="AF11" s="127" t="s">
        <v>90</v>
      </c>
      <c r="AG11" s="127">
        <v>39754290</v>
      </c>
      <c r="AH11" s="50">
        <f>IF(ISBLANK(AG11),"-",AG11-AG10)</f>
        <v>630</v>
      </c>
      <c r="AI11" s="51">
        <f>AH11/T11</f>
        <v>167.0201484623542</v>
      </c>
      <c r="AJ11" s="108">
        <v>0</v>
      </c>
      <c r="AK11" s="108">
        <v>0</v>
      </c>
      <c r="AL11" s="108">
        <v>1</v>
      </c>
      <c r="AM11" s="108">
        <v>0</v>
      </c>
      <c r="AN11" s="108">
        <v>1</v>
      </c>
      <c r="AO11" s="108">
        <v>0.4</v>
      </c>
      <c r="AP11" s="128">
        <v>9021898</v>
      </c>
      <c r="AQ11" s="128">
        <f t="shared" ref="AQ11:AQ34" si="1">AP11-AP10</f>
        <v>1210</v>
      </c>
      <c r="AR11" s="52"/>
      <c r="AS11" s="53" t="s">
        <v>113</v>
      </c>
      <c r="AV11" s="40" t="s">
        <v>88</v>
      </c>
      <c r="AW11" s="40" t="s">
        <v>91</v>
      </c>
      <c r="AY11" s="84" t="s">
        <v>131</v>
      </c>
    </row>
    <row r="12" spans="2:51" x14ac:dyDescent="0.25">
      <c r="B12" s="41">
        <v>2.0416666666666701</v>
      </c>
      <c r="C12" s="41">
        <v>8.3333333333333329E-2</v>
      </c>
      <c r="D12" s="123">
        <v>13</v>
      </c>
      <c r="E12" s="42">
        <f t="shared" ref="E12:E34" si="2">D12/1.42</f>
        <v>9.1549295774647899</v>
      </c>
      <c r="F12" s="110">
        <v>66</v>
      </c>
      <c r="G12" s="42">
        <f t="shared" ref="G12:G34" si="3">F12/1.42</f>
        <v>46.478873239436624</v>
      </c>
      <c r="H12" s="43" t="s">
        <v>88</v>
      </c>
      <c r="I12" s="43">
        <f t="shared" ref="I12:I34" si="4">J12-(2/1.42)</f>
        <v>41.549295774647888</v>
      </c>
      <c r="J12" s="44">
        <f>(F12-5)/1.42</f>
        <v>42.95774647887324</v>
      </c>
      <c r="K12" s="43">
        <f>J12+(6/1.42)</f>
        <v>47.183098591549296</v>
      </c>
      <c r="L12" s="45">
        <v>14</v>
      </c>
      <c r="M12" s="46" t="s">
        <v>89</v>
      </c>
      <c r="N12" s="46">
        <v>11.2</v>
      </c>
      <c r="O12" s="124">
        <v>128</v>
      </c>
      <c r="P12" s="124">
        <v>100</v>
      </c>
      <c r="Q12" s="124">
        <v>48872778</v>
      </c>
      <c r="R12" s="47">
        <f t="shared" ref="R12:R34" si="5">IF(ISBLANK(Q12),"-",Q12-Q11)</f>
        <v>3773</v>
      </c>
      <c r="S12" s="48">
        <f t="shared" ref="S12:S34" si="6">R12*24/1000</f>
        <v>90.552000000000007</v>
      </c>
      <c r="T12" s="48">
        <f t="shared" ref="T12:T34" si="7">R12/1000</f>
        <v>3.7730000000000001</v>
      </c>
      <c r="U12" s="125">
        <v>6.7</v>
      </c>
      <c r="V12" s="125">
        <f t="shared" si="0"/>
        <v>6.7</v>
      </c>
      <c r="W12" s="126" t="s">
        <v>125</v>
      </c>
      <c r="X12" s="128">
        <v>0</v>
      </c>
      <c r="Y12" s="128">
        <v>0</v>
      </c>
      <c r="Z12" s="128">
        <v>1037</v>
      </c>
      <c r="AA12" s="128">
        <v>0</v>
      </c>
      <c r="AB12" s="128">
        <v>1057</v>
      </c>
      <c r="AC12" s="49" t="s">
        <v>90</v>
      </c>
      <c r="AD12" s="49" t="s">
        <v>90</v>
      </c>
      <c r="AE12" s="49" t="s">
        <v>90</v>
      </c>
      <c r="AF12" s="127" t="s">
        <v>90</v>
      </c>
      <c r="AG12" s="127">
        <v>39754920</v>
      </c>
      <c r="AH12" s="50">
        <f>IF(ISBLANK(AG12),"-",AG12-AG11)</f>
        <v>630</v>
      </c>
      <c r="AI12" s="51">
        <f t="shared" ref="AI12:AI34" si="8">AH12/T12</f>
        <v>166.97588126159553</v>
      </c>
      <c r="AJ12" s="108">
        <v>0</v>
      </c>
      <c r="AK12" s="108">
        <v>0</v>
      </c>
      <c r="AL12" s="108">
        <v>1</v>
      </c>
      <c r="AM12" s="108">
        <v>0</v>
      </c>
      <c r="AN12" s="108">
        <v>1</v>
      </c>
      <c r="AO12" s="108">
        <v>0.45</v>
      </c>
      <c r="AP12" s="128">
        <v>9023108</v>
      </c>
      <c r="AQ12" s="128">
        <f t="shared" si="1"/>
        <v>1210</v>
      </c>
      <c r="AR12" s="54">
        <v>1.21</v>
      </c>
      <c r="AS12" s="53" t="s">
        <v>113</v>
      </c>
      <c r="AV12" s="40" t="s">
        <v>92</v>
      </c>
      <c r="AW12" s="40" t="s">
        <v>93</v>
      </c>
      <c r="AY12" s="84" t="s">
        <v>132</v>
      </c>
    </row>
    <row r="13" spans="2:51" x14ac:dyDescent="0.25">
      <c r="B13" s="41">
        <v>2.0833333333333299</v>
      </c>
      <c r="C13" s="41">
        <v>0.125</v>
      </c>
      <c r="D13" s="123">
        <v>15</v>
      </c>
      <c r="E13" s="42">
        <f t="shared" si="2"/>
        <v>10.563380281690142</v>
      </c>
      <c r="F13" s="110">
        <v>66</v>
      </c>
      <c r="G13" s="42">
        <f t="shared" si="3"/>
        <v>46.478873239436624</v>
      </c>
      <c r="H13" s="43" t="s">
        <v>88</v>
      </c>
      <c r="I13" s="43">
        <f t="shared" si="4"/>
        <v>41.549295774647888</v>
      </c>
      <c r="J13" s="44">
        <f>(F13-5)/1.42</f>
        <v>42.95774647887324</v>
      </c>
      <c r="K13" s="43">
        <f>J13+(6/1.42)</f>
        <v>47.183098591549296</v>
      </c>
      <c r="L13" s="45">
        <v>14</v>
      </c>
      <c r="M13" s="46" t="s">
        <v>89</v>
      </c>
      <c r="N13" s="46">
        <v>11.2</v>
      </c>
      <c r="O13" s="124">
        <v>130</v>
      </c>
      <c r="P13" s="124">
        <v>95</v>
      </c>
      <c r="Q13" s="124">
        <v>48876550</v>
      </c>
      <c r="R13" s="47">
        <f t="shared" si="5"/>
        <v>3772</v>
      </c>
      <c r="S13" s="48">
        <f t="shared" si="6"/>
        <v>90.528000000000006</v>
      </c>
      <c r="T13" s="48">
        <f t="shared" si="7"/>
        <v>3.7719999999999998</v>
      </c>
      <c r="U13" s="125">
        <v>8.1</v>
      </c>
      <c r="V13" s="125">
        <f t="shared" si="0"/>
        <v>8.1</v>
      </c>
      <c r="W13" s="126" t="s">
        <v>125</v>
      </c>
      <c r="X13" s="128">
        <v>0</v>
      </c>
      <c r="Y13" s="128">
        <v>0</v>
      </c>
      <c r="Z13" s="128">
        <v>1037</v>
      </c>
      <c r="AA13" s="128">
        <v>0</v>
      </c>
      <c r="AB13" s="128">
        <v>1057</v>
      </c>
      <c r="AC13" s="49" t="s">
        <v>90</v>
      </c>
      <c r="AD13" s="49" t="s">
        <v>90</v>
      </c>
      <c r="AE13" s="49" t="s">
        <v>90</v>
      </c>
      <c r="AF13" s="127" t="s">
        <v>90</v>
      </c>
      <c r="AG13" s="127">
        <v>39755550</v>
      </c>
      <c r="AH13" s="50">
        <f>IF(ISBLANK(AG13),"-",AG13-AG12)</f>
        <v>630</v>
      </c>
      <c r="AI13" s="51">
        <f t="shared" si="8"/>
        <v>167.0201484623542</v>
      </c>
      <c r="AJ13" s="108">
        <v>0</v>
      </c>
      <c r="AK13" s="108">
        <v>0</v>
      </c>
      <c r="AL13" s="108">
        <v>1</v>
      </c>
      <c r="AM13" s="108">
        <v>0</v>
      </c>
      <c r="AN13" s="108">
        <v>1</v>
      </c>
      <c r="AO13" s="108">
        <v>0.45</v>
      </c>
      <c r="AP13" s="128">
        <v>9024320</v>
      </c>
      <c r="AQ13" s="128">
        <f t="shared" si="1"/>
        <v>1212</v>
      </c>
      <c r="AR13" s="52"/>
      <c r="AS13" s="53" t="s">
        <v>113</v>
      </c>
      <c r="AV13" s="40" t="s">
        <v>94</v>
      </c>
      <c r="AW13" s="40" t="s">
        <v>95</v>
      </c>
      <c r="AY13" s="84" t="s">
        <v>129</v>
      </c>
    </row>
    <row r="14" spans="2:51" x14ac:dyDescent="0.25">
      <c r="B14" s="41">
        <v>2.125</v>
      </c>
      <c r="C14" s="41">
        <v>0.16666666666666699</v>
      </c>
      <c r="D14" s="123">
        <v>17</v>
      </c>
      <c r="E14" s="42">
        <f t="shared" si="2"/>
        <v>11.971830985915494</v>
      </c>
      <c r="F14" s="110">
        <v>66</v>
      </c>
      <c r="G14" s="42">
        <f t="shared" si="3"/>
        <v>46.478873239436624</v>
      </c>
      <c r="H14" s="43" t="s">
        <v>88</v>
      </c>
      <c r="I14" s="43">
        <f t="shared" si="4"/>
        <v>41.549295774647888</v>
      </c>
      <c r="J14" s="44">
        <f>(F14-5)/1.42</f>
        <v>42.95774647887324</v>
      </c>
      <c r="K14" s="43">
        <f>J14+(6/1.42)</f>
        <v>47.183098591549296</v>
      </c>
      <c r="L14" s="45">
        <v>14</v>
      </c>
      <c r="M14" s="46" t="s">
        <v>89</v>
      </c>
      <c r="N14" s="46">
        <v>12.8</v>
      </c>
      <c r="O14" s="124">
        <v>129</v>
      </c>
      <c r="P14" s="124">
        <v>93</v>
      </c>
      <c r="Q14" s="124">
        <v>48880323</v>
      </c>
      <c r="R14" s="47">
        <f t="shared" si="5"/>
        <v>3773</v>
      </c>
      <c r="S14" s="48">
        <f t="shared" si="6"/>
        <v>90.552000000000007</v>
      </c>
      <c r="T14" s="48">
        <f t="shared" si="7"/>
        <v>3.7730000000000001</v>
      </c>
      <c r="U14" s="125">
        <v>9</v>
      </c>
      <c r="V14" s="125">
        <f t="shared" si="0"/>
        <v>9</v>
      </c>
      <c r="W14" s="126" t="s">
        <v>125</v>
      </c>
      <c r="X14" s="128">
        <v>0</v>
      </c>
      <c r="Y14" s="128">
        <v>0</v>
      </c>
      <c r="Z14" s="128">
        <v>1037</v>
      </c>
      <c r="AA14" s="128">
        <v>0</v>
      </c>
      <c r="AB14" s="128">
        <v>1057</v>
      </c>
      <c r="AC14" s="49" t="s">
        <v>90</v>
      </c>
      <c r="AD14" s="49" t="s">
        <v>90</v>
      </c>
      <c r="AE14" s="49" t="s">
        <v>90</v>
      </c>
      <c r="AF14" s="127" t="s">
        <v>90</v>
      </c>
      <c r="AG14" s="127">
        <v>39756180</v>
      </c>
      <c r="AH14" s="50">
        <f t="shared" ref="AH14:AH34" si="9">IF(ISBLANK(AG14),"-",AG14-AG13)</f>
        <v>630</v>
      </c>
      <c r="AI14" s="51">
        <f t="shared" si="8"/>
        <v>166.97588126159553</v>
      </c>
      <c r="AJ14" s="108">
        <v>0</v>
      </c>
      <c r="AK14" s="108">
        <v>0</v>
      </c>
      <c r="AL14" s="108">
        <v>1</v>
      </c>
      <c r="AM14" s="108">
        <v>0</v>
      </c>
      <c r="AN14" s="108">
        <v>1</v>
      </c>
      <c r="AO14" s="108">
        <v>0.45</v>
      </c>
      <c r="AP14" s="128">
        <v>9025531</v>
      </c>
      <c r="AQ14" s="128">
        <f t="shared" si="1"/>
        <v>1211</v>
      </c>
      <c r="AR14" s="52"/>
      <c r="AS14" s="53" t="s">
        <v>113</v>
      </c>
      <c r="AT14" s="55"/>
      <c r="AV14" s="40" t="s">
        <v>96</v>
      </c>
      <c r="AW14" s="40" t="s">
        <v>97</v>
      </c>
    </row>
    <row r="15" spans="2:51" x14ac:dyDescent="0.25">
      <c r="B15" s="41">
        <v>2.1666666666666701</v>
      </c>
      <c r="C15" s="41">
        <v>0.20833333333333301</v>
      </c>
      <c r="D15" s="123">
        <v>19</v>
      </c>
      <c r="E15" s="42">
        <f t="shared" si="2"/>
        <v>13.380281690140846</v>
      </c>
      <c r="F15" s="110">
        <v>66</v>
      </c>
      <c r="G15" s="42">
        <f t="shared" si="3"/>
        <v>46.478873239436624</v>
      </c>
      <c r="H15" s="43" t="s">
        <v>88</v>
      </c>
      <c r="I15" s="43">
        <f t="shared" si="4"/>
        <v>41.549295774647888</v>
      </c>
      <c r="J15" s="44">
        <f>(F15-5)/1.42</f>
        <v>42.95774647887324</v>
      </c>
      <c r="K15" s="43">
        <f>J15+(6/1.42)</f>
        <v>47.183098591549296</v>
      </c>
      <c r="L15" s="45">
        <v>18</v>
      </c>
      <c r="M15" s="46" t="s">
        <v>89</v>
      </c>
      <c r="N15" s="46">
        <v>13.1</v>
      </c>
      <c r="O15" s="124">
        <v>111</v>
      </c>
      <c r="P15" s="124">
        <v>108</v>
      </c>
      <c r="Q15" s="124">
        <v>48884661</v>
      </c>
      <c r="R15" s="47">
        <f t="shared" si="5"/>
        <v>4338</v>
      </c>
      <c r="S15" s="48">
        <f t="shared" si="6"/>
        <v>104.11199999999999</v>
      </c>
      <c r="T15" s="48">
        <f t="shared" si="7"/>
        <v>4.3380000000000001</v>
      </c>
      <c r="U15" s="125">
        <v>9.5</v>
      </c>
      <c r="V15" s="125">
        <f t="shared" si="0"/>
        <v>9.5</v>
      </c>
      <c r="W15" s="126" t="s">
        <v>125</v>
      </c>
      <c r="X15" s="128">
        <v>0</v>
      </c>
      <c r="Y15" s="128">
        <v>0</v>
      </c>
      <c r="Z15" s="128">
        <v>1037</v>
      </c>
      <c r="AA15" s="128">
        <v>0</v>
      </c>
      <c r="AB15" s="128">
        <v>1057</v>
      </c>
      <c r="AC15" s="49" t="s">
        <v>90</v>
      </c>
      <c r="AD15" s="49" t="s">
        <v>90</v>
      </c>
      <c r="AE15" s="49" t="s">
        <v>90</v>
      </c>
      <c r="AF15" s="127" t="s">
        <v>90</v>
      </c>
      <c r="AG15" s="127">
        <v>39756836</v>
      </c>
      <c r="AH15" s="50">
        <f t="shared" si="9"/>
        <v>656</v>
      </c>
      <c r="AI15" s="51">
        <f t="shared" si="8"/>
        <v>151.22176118026741</v>
      </c>
      <c r="AJ15" s="108">
        <v>0</v>
      </c>
      <c r="AK15" s="108">
        <v>0</v>
      </c>
      <c r="AL15" s="108">
        <v>1</v>
      </c>
      <c r="AM15" s="108">
        <v>0</v>
      </c>
      <c r="AN15" s="108">
        <v>1</v>
      </c>
      <c r="AO15" s="108">
        <v>0.45</v>
      </c>
      <c r="AP15" s="128">
        <v>9026162</v>
      </c>
      <c r="AQ15" s="128">
        <f t="shared" si="1"/>
        <v>631</v>
      </c>
      <c r="AR15" s="52"/>
      <c r="AS15" s="53" t="s">
        <v>113</v>
      </c>
      <c r="AV15" s="40" t="s">
        <v>98</v>
      </c>
      <c r="AW15" s="40" t="s">
        <v>99</v>
      </c>
      <c r="AY15" s="107"/>
    </row>
    <row r="16" spans="2:51" x14ac:dyDescent="0.25">
      <c r="B16" s="41">
        <v>2.2083333333333299</v>
      </c>
      <c r="C16" s="41">
        <v>0.25</v>
      </c>
      <c r="D16" s="123">
        <v>13</v>
      </c>
      <c r="E16" s="42">
        <f t="shared" si="2"/>
        <v>9.1549295774647899</v>
      </c>
      <c r="F16" s="110">
        <v>75</v>
      </c>
      <c r="G16" s="42">
        <f t="shared" si="3"/>
        <v>52.816901408450704</v>
      </c>
      <c r="H16" s="43" t="s">
        <v>88</v>
      </c>
      <c r="I16" s="43">
        <f t="shared" si="4"/>
        <v>51.408450704225352</v>
      </c>
      <c r="J16" s="44">
        <f t="shared" ref="J16:J25" si="10">F16/1.42</f>
        <v>52.816901408450704</v>
      </c>
      <c r="K16" s="43">
        <f>J16+1.42</f>
        <v>54.236901408450706</v>
      </c>
      <c r="L16" s="45">
        <v>19</v>
      </c>
      <c r="M16" s="46" t="s">
        <v>100</v>
      </c>
      <c r="N16" s="46">
        <v>13.1</v>
      </c>
      <c r="O16" s="124">
        <v>132</v>
      </c>
      <c r="P16" s="124">
        <v>118</v>
      </c>
      <c r="Q16" s="124">
        <v>48889624</v>
      </c>
      <c r="R16" s="47">
        <f t="shared" si="5"/>
        <v>4963</v>
      </c>
      <c r="S16" s="48">
        <f t="shared" si="6"/>
        <v>119.11199999999999</v>
      </c>
      <c r="T16" s="48">
        <f t="shared" si="7"/>
        <v>4.9630000000000001</v>
      </c>
      <c r="U16" s="125">
        <v>9.5</v>
      </c>
      <c r="V16" s="125">
        <f t="shared" si="0"/>
        <v>9.5</v>
      </c>
      <c r="W16" s="126" t="s">
        <v>125</v>
      </c>
      <c r="X16" s="128">
        <v>0</v>
      </c>
      <c r="Y16" s="128">
        <v>0</v>
      </c>
      <c r="Z16" s="128">
        <v>1037</v>
      </c>
      <c r="AA16" s="128">
        <v>0</v>
      </c>
      <c r="AB16" s="128">
        <v>1057</v>
      </c>
      <c r="AC16" s="49" t="s">
        <v>90</v>
      </c>
      <c r="AD16" s="49" t="s">
        <v>90</v>
      </c>
      <c r="AE16" s="49" t="s">
        <v>90</v>
      </c>
      <c r="AF16" s="127" t="s">
        <v>90</v>
      </c>
      <c r="AG16" s="127">
        <v>39757628</v>
      </c>
      <c r="AH16" s="50">
        <f t="shared" si="9"/>
        <v>792</v>
      </c>
      <c r="AI16" s="51">
        <f t="shared" si="8"/>
        <v>159.58089865001008</v>
      </c>
      <c r="AJ16" s="108">
        <v>0</v>
      </c>
      <c r="AK16" s="108">
        <v>0</v>
      </c>
      <c r="AL16" s="108">
        <v>1</v>
      </c>
      <c r="AM16" s="108">
        <v>0</v>
      </c>
      <c r="AN16" s="108">
        <v>1</v>
      </c>
      <c r="AO16" s="108">
        <v>0</v>
      </c>
      <c r="AP16" s="128">
        <v>9026162</v>
      </c>
      <c r="AQ16" s="128">
        <f t="shared" si="1"/>
        <v>0</v>
      </c>
      <c r="AR16" s="54">
        <v>0.99</v>
      </c>
      <c r="AS16" s="53" t="s">
        <v>101</v>
      </c>
      <c r="AV16" s="40" t="s">
        <v>102</v>
      </c>
      <c r="AW16" s="40" t="s">
        <v>103</v>
      </c>
      <c r="AY16" s="107"/>
    </row>
    <row r="17" spans="1:51" x14ac:dyDescent="0.25">
      <c r="B17" s="41">
        <v>2.25</v>
      </c>
      <c r="C17" s="41">
        <v>0.29166666666666702</v>
      </c>
      <c r="D17" s="123">
        <v>9</v>
      </c>
      <c r="E17" s="42">
        <f t="shared" si="2"/>
        <v>6.3380281690140849</v>
      </c>
      <c r="F17" s="93">
        <v>83</v>
      </c>
      <c r="G17" s="42">
        <f t="shared" si="3"/>
        <v>58.450704225352112</v>
      </c>
      <c r="H17" s="43" t="s">
        <v>88</v>
      </c>
      <c r="I17" s="43">
        <f t="shared" si="4"/>
        <v>57.04225352112676</v>
      </c>
      <c r="J17" s="44">
        <f t="shared" si="10"/>
        <v>58.450704225352112</v>
      </c>
      <c r="K17" s="43">
        <f t="shared" ref="K17:K22" si="11">J17+1.42</f>
        <v>59.870704225352114</v>
      </c>
      <c r="L17" s="45">
        <v>19</v>
      </c>
      <c r="M17" s="46" t="s">
        <v>100</v>
      </c>
      <c r="N17" s="46">
        <v>16.7</v>
      </c>
      <c r="O17" s="124">
        <v>136</v>
      </c>
      <c r="P17" s="124">
        <v>145</v>
      </c>
      <c r="Q17" s="124">
        <v>48895589</v>
      </c>
      <c r="R17" s="47">
        <f t="shared" si="5"/>
        <v>5965</v>
      </c>
      <c r="S17" s="48">
        <f t="shared" si="6"/>
        <v>143.16</v>
      </c>
      <c r="T17" s="48">
        <f t="shared" si="7"/>
        <v>5.9649999999999999</v>
      </c>
      <c r="U17" s="125">
        <v>9.3000000000000007</v>
      </c>
      <c r="V17" s="125">
        <f t="shared" si="0"/>
        <v>9.3000000000000007</v>
      </c>
      <c r="W17" s="126" t="s">
        <v>133</v>
      </c>
      <c r="X17" s="128">
        <v>1047</v>
      </c>
      <c r="Y17" s="128">
        <v>0</v>
      </c>
      <c r="Z17" s="128">
        <v>1107</v>
      </c>
      <c r="AA17" s="128">
        <v>1185</v>
      </c>
      <c r="AB17" s="128">
        <v>1188</v>
      </c>
      <c r="AC17" s="49" t="s">
        <v>90</v>
      </c>
      <c r="AD17" s="49" t="s">
        <v>90</v>
      </c>
      <c r="AE17" s="49" t="s">
        <v>90</v>
      </c>
      <c r="AF17" s="127" t="s">
        <v>90</v>
      </c>
      <c r="AG17" s="127">
        <v>39758936</v>
      </c>
      <c r="AH17" s="50">
        <f t="shared" si="9"/>
        <v>1308</v>
      </c>
      <c r="AI17" s="51">
        <f t="shared" si="8"/>
        <v>219.27912824811401</v>
      </c>
      <c r="AJ17" s="108">
        <v>1</v>
      </c>
      <c r="AK17" s="108">
        <v>0</v>
      </c>
      <c r="AL17" s="108">
        <v>1</v>
      </c>
      <c r="AM17" s="108">
        <v>1</v>
      </c>
      <c r="AN17" s="108">
        <v>1</v>
      </c>
      <c r="AO17" s="108">
        <v>0</v>
      </c>
      <c r="AP17" s="128">
        <v>9026162</v>
      </c>
      <c r="AQ17" s="128">
        <f t="shared" si="1"/>
        <v>0</v>
      </c>
      <c r="AR17" s="52"/>
      <c r="AS17" s="53" t="s">
        <v>101</v>
      </c>
      <c r="AT17" s="55"/>
      <c r="AV17" s="40" t="s">
        <v>104</v>
      </c>
      <c r="AW17" s="40" t="s">
        <v>105</v>
      </c>
      <c r="AY17" s="111"/>
    </row>
    <row r="18" spans="1:51" x14ac:dyDescent="0.25">
      <c r="B18" s="41">
        <v>2.2916666666666701</v>
      </c>
      <c r="C18" s="41">
        <v>0.33333333333333298</v>
      </c>
      <c r="D18" s="123">
        <v>8</v>
      </c>
      <c r="E18" s="42">
        <f t="shared" si="2"/>
        <v>5.6338028169014089</v>
      </c>
      <c r="F18" s="93">
        <v>83</v>
      </c>
      <c r="G18" s="42">
        <f t="shared" si="3"/>
        <v>58.450704225352112</v>
      </c>
      <c r="H18" s="43" t="s">
        <v>88</v>
      </c>
      <c r="I18" s="43">
        <f t="shared" si="4"/>
        <v>57.04225352112676</v>
      </c>
      <c r="J18" s="44">
        <f t="shared" si="10"/>
        <v>58.450704225352112</v>
      </c>
      <c r="K18" s="43">
        <f t="shared" si="11"/>
        <v>59.870704225352114</v>
      </c>
      <c r="L18" s="45">
        <v>19</v>
      </c>
      <c r="M18" s="46" t="s">
        <v>100</v>
      </c>
      <c r="N18" s="46">
        <v>17.3</v>
      </c>
      <c r="O18" s="124">
        <v>137</v>
      </c>
      <c r="P18" s="124">
        <v>151</v>
      </c>
      <c r="Q18" s="124">
        <v>48901826</v>
      </c>
      <c r="R18" s="47">
        <f t="shared" si="5"/>
        <v>6237</v>
      </c>
      <c r="S18" s="48">
        <f t="shared" si="6"/>
        <v>149.68799999999999</v>
      </c>
      <c r="T18" s="48">
        <f t="shared" si="7"/>
        <v>6.2370000000000001</v>
      </c>
      <c r="U18" s="125">
        <v>8.6999999999999993</v>
      </c>
      <c r="V18" s="125">
        <f t="shared" si="0"/>
        <v>8.6999999999999993</v>
      </c>
      <c r="W18" s="126" t="s">
        <v>133</v>
      </c>
      <c r="X18" s="128">
        <v>1056</v>
      </c>
      <c r="Y18" s="128">
        <v>0</v>
      </c>
      <c r="Z18" s="128">
        <v>1166</v>
      </c>
      <c r="AA18" s="128">
        <v>1187</v>
      </c>
      <c r="AB18" s="128">
        <v>1167</v>
      </c>
      <c r="AC18" s="49" t="s">
        <v>90</v>
      </c>
      <c r="AD18" s="49" t="s">
        <v>90</v>
      </c>
      <c r="AE18" s="49" t="s">
        <v>90</v>
      </c>
      <c r="AF18" s="127" t="s">
        <v>90</v>
      </c>
      <c r="AG18" s="127">
        <v>39760324</v>
      </c>
      <c r="AH18" s="50">
        <f t="shared" si="9"/>
        <v>1388</v>
      </c>
      <c r="AI18" s="51">
        <f t="shared" si="8"/>
        <v>222.54288920955588</v>
      </c>
      <c r="AJ18" s="108">
        <v>1</v>
      </c>
      <c r="AK18" s="108">
        <v>0</v>
      </c>
      <c r="AL18" s="108">
        <v>1</v>
      </c>
      <c r="AM18" s="108">
        <v>1</v>
      </c>
      <c r="AN18" s="108">
        <v>1</v>
      </c>
      <c r="AO18" s="108">
        <v>0</v>
      </c>
      <c r="AP18" s="128">
        <v>9026162</v>
      </c>
      <c r="AQ18" s="128">
        <f t="shared" si="1"/>
        <v>0</v>
      </c>
      <c r="AR18" s="52"/>
      <c r="AS18" s="53" t="s">
        <v>101</v>
      </c>
      <c r="AV18" s="40" t="s">
        <v>106</v>
      </c>
      <c r="AW18" s="40" t="s">
        <v>107</v>
      </c>
      <c r="AY18" s="111"/>
    </row>
    <row r="19" spans="1:51" x14ac:dyDescent="0.25">
      <c r="B19" s="41">
        <v>2.3333333333333299</v>
      </c>
      <c r="C19" s="41">
        <v>0.375</v>
      </c>
      <c r="D19" s="123">
        <v>9</v>
      </c>
      <c r="E19" s="42">
        <f t="shared" si="2"/>
        <v>6.3380281690140849</v>
      </c>
      <c r="F19" s="93">
        <v>83</v>
      </c>
      <c r="G19" s="42">
        <f t="shared" si="3"/>
        <v>58.450704225352112</v>
      </c>
      <c r="H19" s="43" t="s">
        <v>88</v>
      </c>
      <c r="I19" s="43">
        <f t="shared" si="4"/>
        <v>57.04225352112676</v>
      </c>
      <c r="J19" s="44">
        <f t="shared" si="10"/>
        <v>58.450704225352112</v>
      </c>
      <c r="K19" s="43">
        <f t="shared" si="11"/>
        <v>59.870704225352114</v>
      </c>
      <c r="L19" s="45">
        <v>19</v>
      </c>
      <c r="M19" s="46" t="s">
        <v>100</v>
      </c>
      <c r="N19" s="46">
        <v>18.399999999999999</v>
      </c>
      <c r="O19" s="124">
        <v>141</v>
      </c>
      <c r="P19" s="124">
        <v>149</v>
      </c>
      <c r="Q19" s="124">
        <v>48908254</v>
      </c>
      <c r="R19" s="47">
        <f t="shared" si="5"/>
        <v>6428</v>
      </c>
      <c r="S19" s="48">
        <f t="shared" si="6"/>
        <v>154.27199999999999</v>
      </c>
      <c r="T19" s="48">
        <f t="shared" si="7"/>
        <v>6.4279999999999999</v>
      </c>
      <c r="U19" s="125">
        <v>8.3000000000000007</v>
      </c>
      <c r="V19" s="125">
        <f t="shared" si="0"/>
        <v>8.3000000000000007</v>
      </c>
      <c r="W19" s="126" t="s">
        <v>133</v>
      </c>
      <c r="X19" s="128">
        <v>1056</v>
      </c>
      <c r="Y19" s="128">
        <v>0</v>
      </c>
      <c r="Z19" s="128">
        <v>1187</v>
      </c>
      <c r="AA19" s="128">
        <v>1185</v>
      </c>
      <c r="AB19" s="128">
        <v>1187</v>
      </c>
      <c r="AC19" s="49" t="s">
        <v>90</v>
      </c>
      <c r="AD19" s="49" t="s">
        <v>90</v>
      </c>
      <c r="AE19" s="49" t="s">
        <v>90</v>
      </c>
      <c r="AF19" s="127" t="s">
        <v>90</v>
      </c>
      <c r="AG19" s="127">
        <v>39761724</v>
      </c>
      <c r="AH19" s="50">
        <f t="shared" si="9"/>
        <v>1400</v>
      </c>
      <c r="AI19" s="51">
        <f t="shared" si="8"/>
        <v>217.79713752333541</v>
      </c>
      <c r="AJ19" s="108">
        <v>1</v>
      </c>
      <c r="AK19" s="108">
        <v>0</v>
      </c>
      <c r="AL19" s="108">
        <v>1</v>
      </c>
      <c r="AM19" s="108">
        <v>1</v>
      </c>
      <c r="AN19" s="108">
        <v>1</v>
      </c>
      <c r="AO19" s="108">
        <v>0</v>
      </c>
      <c r="AP19" s="128">
        <v>9026162</v>
      </c>
      <c r="AQ19" s="128">
        <f t="shared" si="1"/>
        <v>0</v>
      </c>
      <c r="AR19" s="52"/>
      <c r="AS19" s="53" t="s">
        <v>101</v>
      </c>
      <c r="AV19" s="40" t="s">
        <v>108</v>
      </c>
      <c r="AW19" s="40" t="s">
        <v>109</v>
      </c>
      <c r="AY19" s="111"/>
    </row>
    <row r="20" spans="1:51" x14ac:dyDescent="0.25">
      <c r="B20" s="41">
        <v>2.375</v>
      </c>
      <c r="C20" s="41">
        <v>0.41666666666666669</v>
      </c>
      <c r="D20" s="123">
        <v>8</v>
      </c>
      <c r="E20" s="42">
        <f t="shared" si="2"/>
        <v>5.6338028169014089</v>
      </c>
      <c r="F20" s="93">
        <v>83</v>
      </c>
      <c r="G20" s="42">
        <f t="shared" si="3"/>
        <v>58.450704225352112</v>
      </c>
      <c r="H20" s="43" t="s">
        <v>88</v>
      </c>
      <c r="I20" s="43">
        <f t="shared" si="4"/>
        <v>57.04225352112676</v>
      </c>
      <c r="J20" s="44">
        <f t="shared" si="10"/>
        <v>58.450704225352112</v>
      </c>
      <c r="K20" s="43">
        <f t="shared" si="11"/>
        <v>59.870704225352114</v>
      </c>
      <c r="L20" s="45">
        <v>19</v>
      </c>
      <c r="M20" s="46" t="s">
        <v>100</v>
      </c>
      <c r="N20" s="46">
        <v>17.7</v>
      </c>
      <c r="O20" s="124">
        <v>139</v>
      </c>
      <c r="P20" s="124">
        <v>151</v>
      </c>
      <c r="Q20" s="124">
        <v>48914229</v>
      </c>
      <c r="R20" s="47">
        <f t="shared" si="5"/>
        <v>5975</v>
      </c>
      <c r="S20" s="48">
        <f t="shared" si="6"/>
        <v>143.4</v>
      </c>
      <c r="T20" s="48">
        <f t="shared" si="7"/>
        <v>5.9749999999999996</v>
      </c>
      <c r="U20" s="125">
        <v>7.6</v>
      </c>
      <c r="V20" s="125">
        <v>8.3000000000000007</v>
      </c>
      <c r="W20" s="126" t="s">
        <v>133</v>
      </c>
      <c r="X20" s="280">
        <v>1056</v>
      </c>
      <c r="Y20" s="128">
        <v>0</v>
      </c>
      <c r="Z20" s="128">
        <v>1187</v>
      </c>
      <c r="AA20" s="128">
        <v>1185</v>
      </c>
      <c r="AB20" s="128">
        <v>1187</v>
      </c>
      <c r="AC20" s="49" t="s">
        <v>90</v>
      </c>
      <c r="AD20" s="49" t="s">
        <v>90</v>
      </c>
      <c r="AE20" s="49" t="s">
        <v>90</v>
      </c>
      <c r="AF20" s="127" t="s">
        <v>90</v>
      </c>
      <c r="AG20" s="127">
        <v>39763044</v>
      </c>
      <c r="AH20" s="50">
        <f t="shared" si="9"/>
        <v>1320</v>
      </c>
      <c r="AI20" s="51">
        <f t="shared" si="8"/>
        <v>220.92050209205021</v>
      </c>
      <c r="AJ20" s="108">
        <v>1</v>
      </c>
      <c r="AK20" s="108">
        <v>0</v>
      </c>
      <c r="AL20" s="108">
        <v>1</v>
      </c>
      <c r="AM20" s="108">
        <v>1</v>
      </c>
      <c r="AN20" s="108">
        <v>1</v>
      </c>
      <c r="AO20" s="108">
        <v>0</v>
      </c>
      <c r="AP20" s="128">
        <v>9026162</v>
      </c>
      <c r="AQ20" s="128">
        <f t="shared" si="1"/>
        <v>0</v>
      </c>
      <c r="AR20" s="54">
        <v>1.34</v>
      </c>
      <c r="AS20" s="53" t="s">
        <v>101</v>
      </c>
      <c r="AY20" s="111"/>
    </row>
    <row r="21" spans="1:51" x14ac:dyDescent="0.25">
      <c r="B21" s="41">
        <v>2.4166666666666701</v>
      </c>
      <c r="C21" s="41">
        <v>0.45833333333333298</v>
      </c>
      <c r="D21" s="123">
        <v>5</v>
      </c>
      <c r="E21" s="42">
        <f t="shared" si="2"/>
        <v>3.5211267605633805</v>
      </c>
      <c r="F21" s="93">
        <v>83</v>
      </c>
      <c r="G21" s="42">
        <f t="shared" si="3"/>
        <v>58.450704225352112</v>
      </c>
      <c r="H21" s="43" t="s">
        <v>88</v>
      </c>
      <c r="I21" s="43">
        <f t="shared" si="4"/>
        <v>57.04225352112676</v>
      </c>
      <c r="J21" s="44">
        <f t="shared" si="10"/>
        <v>58.450704225352112</v>
      </c>
      <c r="K21" s="43">
        <f t="shared" si="11"/>
        <v>59.870704225352114</v>
      </c>
      <c r="L21" s="45">
        <v>19</v>
      </c>
      <c r="M21" s="46" t="s">
        <v>100</v>
      </c>
      <c r="N21" s="46">
        <v>17.7</v>
      </c>
      <c r="O21" s="124">
        <v>134</v>
      </c>
      <c r="P21" s="124">
        <v>150</v>
      </c>
      <c r="Q21" s="124">
        <v>48920576</v>
      </c>
      <c r="R21" s="47">
        <f t="shared" si="5"/>
        <v>6347</v>
      </c>
      <c r="S21" s="48">
        <f t="shared" si="6"/>
        <v>152.328</v>
      </c>
      <c r="T21" s="48">
        <f t="shared" si="7"/>
        <v>6.3470000000000004</v>
      </c>
      <c r="U21" s="125">
        <v>7</v>
      </c>
      <c r="V21" s="125">
        <v>7.6</v>
      </c>
      <c r="W21" s="126" t="s">
        <v>133</v>
      </c>
      <c r="X21" s="128">
        <v>1056</v>
      </c>
      <c r="Y21" s="128">
        <v>0</v>
      </c>
      <c r="Z21" s="128">
        <v>1188</v>
      </c>
      <c r="AA21" s="128">
        <v>1185</v>
      </c>
      <c r="AB21" s="128">
        <v>1188</v>
      </c>
      <c r="AC21" s="49" t="s">
        <v>90</v>
      </c>
      <c r="AD21" s="49" t="s">
        <v>90</v>
      </c>
      <c r="AE21" s="49" t="s">
        <v>90</v>
      </c>
      <c r="AF21" s="127" t="s">
        <v>90</v>
      </c>
      <c r="AG21" s="127">
        <v>39764480</v>
      </c>
      <c r="AH21" s="50">
        <f t="shared" si="9"/>
        <v>1436</v>
      </c>
      <c r="AI21" s="51">
        <f t="shared" si="8"/>
        <v>226.24862139593506</v>
      </c>
      <c r="AJ21" s="108">
        <v>1</v>
      </c>
      <c r="AK21" s="108">
        <v>0</v>
      </c>
      <c r="AL21" s="108">
        <v>1</v>
      </c>
      <c r="AM21" s="108">
        <v>1</v>
      </c>
      <c r="AN21" s="108">
        <v>1</v>
      </c>
      <c r="AO21" s="108">
        <v>0</v>
      </c>
      <c r="AP21" s="128">
        <v>9026162</v>
      </c>
      <c r="AQ21" s="128">
        <f t="shared" si="1"/>
        <v>0</v>
      </c>
      <c r="AR21" s="52"/>
      <c r="AS21" s="53" t="s">
        <v>101</v>
      </c>
      <c r="AY21" s="111"/>
    </row>
    <row r="22" spans="1:51" x14ac:dyDescent="0.25">
      <c r="B22" s="41">
        <v>2.4583333333333299</v>
      </c>
      <c r="C22" s="41">
        <v>0.5</v>
      </c>
      <c r="D22" s="123">
        <v>7</v>
      </c>
      <c r="E22" s="42">
        <f t="shared" si="2"/>
        <v>4.9295774647887329</v>
      </c>
      <c r="F22" s="93">
        <v>83</v>
      </c>
      <c r="G22" s="42">
        <f t="shared" si="3"/>
        <v>58.450704225352112</v>
      </c>
      <c r="H22" s="43" t="s">
        <v>88</v>
      </c>
      <c r="I22" s="43">
        <f t="shared" si="4"/>
        <v>57.04225352112676</v>
      </c>
      <c r="J22" s="44">
        <f t="shared" si="10"/>
        <v>58.450704225352112</v>
      </c>
      <c r="K22" s="43">
        <f t="shared" si="11"/>
        <v>59.870704225352114</v>
      </c>
      <c r="L22" s="45">
        <v>19</v>
      </c>
      <c r="M22" s="46" t="s">
        <v>100</v>
      </c>
      <c r="N22" s="46">
        <v>17.3</v>
      </c>
      <c r="O22" s="124">
        <v>133</v>
      </c>
      <c r="P22" s="124">
        <v>142</v>
      </c>
      <c r="Q22" s="124">
        <v>48926815</v>
      </c>
      <c r="R22" s="47">
        <f t="shared" si="5"/>
        <v>6239</v>
      </c>
      <c r="S22" s="48">
        <f t="shared" si="6"/>
        <v>149.73599999999999</v>
      </c>
      <c r="T22" s="48">
        <f t="shared" si="7"/>
        <v>6.2389999999999999</v>
      </c>
      <c r="U22" s="125">
        <v>6.5</v>
      </c>
      <c r="V22" s="125">
        <f t="shared" si="0"/>
        <v>6.5</v>
      </c>
      <c r="W22" s="126" t="s">
        <v>133</v>
      </c>
      <c r="X22" s="128">
        <v>1055</v>
      </c>
      <c r="Y22" s="128">
        <v>0</v>
      </c>
      <c r="Z22" s="128">
        <v>1188</v>
      </c>
      <c r="AA22" s="128">
        <v>1185</v>
      </c>
      <c r="AB22" s="128">
        <v>1188</v>
      </c>
      <c r="AC22" s="49" t="s">
        <v>90</v>
      </c>
      <c r="AD22" s="49" t="s">
        <v>90</v>
      </c>
      <c r="AE22" s="49" t="s">
        <v>90</v>
      </c>
      <c r="AF22" s="127" t="s">
        <v>90</v>
      </c>
      <c r="AG22" s="127">
        <v>39765856</v>
      </c>
      <c r="AH22" s="50">
        <f t="shared" si="9"/>
        <v>1376</v>
      </c>
      <c r="AI22" s="51">
        <f t="shared" si="8"/>
        <v>220.5481647699952</v>
      </c>
      <c r="AJ22" s="108">
        <v>1</v>
      </c>
      <c r="AK22" s="108">
        <v>0</v>
      </c>
      <c r="AL22" s="108">
        <v>1</v>
      </c>
      <c r="AM22" s="108">
        <v>1</v>
      </c>
      <c r="AN22" s="108">
        <v>1</v>
      </c>
      <c r="AO22" s="108">
        <v>0</v>
      </c>
      <c r="AP22" s="128">
        <v>9026162</v>
      </c>
      <c r="AQ22" s="128">
        <f t="shared" si="1"/>
        <v>0</v>
      </c>
      <c r="AR22" s="52"/>
      <c r="AS22" s="53" t="s">
        <v>101</v>
      </c>
      <c r="AV22" s="56" t="s">
        <v>110</v>
      </c>
      <c r="AY22" s="111"/>
    </row>
    <row r="23" spans="1:51" x14ac:dyDescent="0.25">
      <c r="A23" s="107" t="s">
        <v>128</v>
      </c>
      <c r="B23" s="41">
        <v>2.5</v>
      </c>
      <c r="C23" s="41">
        <v>0.54166666666666696</v>
      </c>
      <c r="D23" s="123">
        <v>6</v>
      </c>
      <c r="E23" s="42">
        <v>8</v>
      </c>
      <c r="F23" s="110">
        <v>81</v>
      </c>
      <c r="G23" s="42">
        <f t="shared" si="3"/>
        <v>57.04225352112676</v>
      </c>
      <c r="H23" s="43" t="s">
        <v>88</v>
      </c>
      <c r="I23" s="43">
        <f t="shared" si="4"/>
        <v>55.633802816901408</v>
      </c>
      <c r="J23" s="44">
        <f t="shared" si="10"/>
        <v>57.04225352112676</v>
      </c>
      <c r="K23" s="43">
        <f>J23+(6/1.42)</f>
        <v>61.267605633802816</v>
      </c>
      <c r="L23" s="45">
        <v>19</v>
      </c>
      <c r="M23" s="46" t="s">
        <v>100</v>
      </c>
      <c r="N23" s="46">
        <v>17.5</v>
      </c>
      <c r="O23" s="124">
        <v>132</v>
      </c>
      <c r="P23" s="124">
        <v>143</v>
      </c>
      <c r="Q23" s="124">
        <v>48932591</v>
      </c>
      <c r="R23" s="47">
        <f t="shared" si="5"/>
        <v>5776</v>
      </c>
      <c r="S23" s="48">
        <f t="shared" si="6"/>
        <v>138.624</v>
      </c>
      <c r="T23" s="48">
        <f t="shared" si="7"/>
        <v>5.7759999999999998</v>
      </c>
      <c r="U23" s="125">
        <v>6</v>
      </c>
      <c r="V23" s="125">
        <f t="shared" si="0"/>
        <v>6</v>
      </c>
      <c r="W23" s="126" t="s">
        <v>133</v>
      </c>
      <c r="X23" s="128">
        <v>1055</v>
      </c>
      <c r="Y23" s="128">
        <v>0</v>
      </c>
      <c r="Z23" s="128">
        <v>1188</v>
      </c>
      <c r="AA23" s="128">
        <v>1185</v>
      </c>
      <c r="AB23" s="128">
        <v>1188</v>
      </c>
      <c r="AC23" s="49" t="s">
        <v>90</v>
      </c>
      <c r="AD23" s="49" t="s">
        <v>90</v>
      </c>
      <c r="AE23" s="49" t="s">
        <v>90</v>
      </c>
      <c r="AF23" s="127" t="s">
        <v>90</v>
      </c>
      <c r="AG23" s="127">
        <v>39767188</v>
      </c>
      <c r="AH23" s="50">
        <f t="shared" si="9"/>
        <v>1332</v>
      </c>
      <c r="AI23" s="51">
        <f t="shared" si="8"/>
        <v>230.60941828254849</v>
      </c>
      <c r="AJ23" s="108">
        <v>1</v>
      </c>
      <c r="AK23" s="108">
        <v>0</v>
      </c>
      <c r="AL23" s="108">
        <v>1</v>
      </c>
      <c r="AM23" s="108">
        <v>1</v>
      </c>
      <c r="AN23" s="108">
        <v>1</v>
      </c>
      <c r="AO23" s="108">
        <v>0</v>
      </c>
      <c r="AP23" s="128">
        <v>9026162</v>
      </c>
      <c r="AQ23" s="128">
        <f t="shared" si="1"/>
        <v>0</v>
      </c>
      <c r="AR23" s="52"/>
      <c r="AS23" s="53" t="s">
        <v>113</v>
      </c>
      <c r="AT23" s="55"/>
      <c r="AV23" s="57" t="s">
        <v>111</v>
      </c>
      <c r="AW23" s="58" t="s">
        <v>112</v>
      </c>
      <c r="AY23" s="111"/>
    </row>
    <row r="24" spans="1:51" x14ac:dyDescent="0.25">
      <c r="B24" s="41">
        <v>2.5416666666666701</v>
      </c>
      <c r="C24" s="41">
        <v>0.58333333333333404</v>
      </c>
      <c r="D24" s="123">
        <v>7</v>
      </c>
      <c r="E24" s="42">
        <f t="shared" si="2"/>
        <v>4.9295774647887329</v>
      </c>
      <c r="F24" s="110">
        <v>81</v>
      </c>
      <c r="G24" s="42">
        <f t="shared" si="3"/>
        <v>57.04225352112676</v>
      </c>
      <c r="H24" s="43" t="s">
        <v>88</v>
      </c>
      <c r="I24" s="43">
        <f t="shared" si="4"/>
        <v>55.633802816901408</v>
      </c>
      <c r="J24" s="44">
        <f t="shared" si="10"/>
        <v>57.04225352112676</v>
      </c>
      <c r="K24" s="43">
        <f t="shared" ref="K24:K34" si="12">J24+(6/1.42)</f>
        <v>61.267605633802816</v>
      </c>
      <c r="L24" s="45">
        <v>18</v>
      </c>
      <c r="M24" s="46" t="s">
        <v>100</v>
      </c>
      <c r="N24" s="46">
        <v>17.3</v>
      </c>
      <c r="O24" s="124">
        <v>130</v>
      </c>
      <c r="P24" s="124">
        <v>137</v>
      </c>
      <c r="Q24" s="124">
        <v>48938058</v>
      </c>
      <c r="R24" s="47">
        <f t="shared" si="5"/>
        <v>5467</v>
      </c>
      <c r="S24" s="48">
        <f t="shared" si="6"/>
        <v>131.208</v>
      </c>
      <c r="T24" s="48">
        <f t="shared" si="7"/>
        <v>5.4669999999999996</v>
      </c>
      <c r="U24" s="125">
        <v>5.6</v>
      </c>
      <c r="V24" s="125">
        <f t="shared" si="0"/>
        <v>5.6</v>
      </c>
      <c r="W24" s="126" t="s">
        <v>133</v>
      </c>
      <c r="X24" s="128">
        <v>1034</v>
      </c>
      <c r="Y24" s="128">
        <v>0</v>
      </c>
      <c r="Z24" s="128">
        <v>1188</v>
      </c>
      <c r="AA24" s="128">
        <v>1185</v>
      </c>
      <c r="AB24" s="128">
        <v>1188</v>
      </c>
      <c r="AC24" s="49" t="s">
        <v>90</v>
      </c>
      <c r="AD24" s="49" t="s">
        <v>90</v>
      </c>
      <c r="AE24" s="49" t="s">
        <v>90</v>
      </c>
      <c r="AF24" s="127" t="s">
        <v>90</v>
      </c>
      <c r="AG24" s="127">
        <v>39768452</v>
      </c>
      <c r="AH24" s="50">
        <f t="shared" si="9"/>
        <v>1264</v>
      </c>
      <c r="AI24" s="51">
        <f t="shared" si="8"/>
        <v>231.20541430400587</v>
      </c>
      <c r="AJ24" s="108">
        <v>1</v>
      </c>
      <c r="AK24" s="108">
        <v>0</v>
      </c>
      <c r="AL24" s="108">
        <v>1</v>
      </c>
      <c r="AM24" s="108">
        <v>1</v>
      </c>
      <c r="AN24" s="108">
        <v>1</v>
      </c>
      <c r="AO24" s="108">
        <v>0</v>
      </c>
      <c r="AP24" s="128">
        <v>9026162</v>
      </c>
      <c r="AQ24" s="128">
        <f t="shared" si="1"/>
        <v>0</v>
      </c>
      <c r="AR24" s="54">
        <v>1.18</v>
      </c>
      <c r="AS24" s="53" t="s">
        <v>113</v>
      </c>
      <c r="AV24" s="59" t="s">
        <v>29</v>
      </c>
      <c r="AW24" s="59">
        <v>14.7</v>
      </c>
      <c r="AY24" s="111"/>
    </row>
    <row r="25" spans="1:51" x14ac:dyDescent="0.25">
      <c r="B25" s="41">
        <v>2.5833333333333299</v>
      </c>
      <c r="C25" s="41">
        <v>0.625</v>
      </c>
      <c r="D25" s="123">
        <v>7</v>
      </c>
      <c r="E25" s="42">
        <f t="shared" si="2"/>
        <v>4.9295774647887329</v>
      </c>
      <c r="F25" s="110">
        <v>81</v>
      </c>
      <c r="G25" s="42">
        <f t="shared" si="3"/>
        <v>57.04225352112676</v>
      </c>
      <c r="H25" s="43" t="s">
        <v>88</v>
      </c>
      <c r="I25" s="43">
        <f t="shared" si="4"/>
        <v>55.633802816901408</v>
      </c>
      <c r="J25" s="44">
        <f t="shared" si="10"/>
        <v>57.04225352112676</v>
      </c>
      <c r="K25" s="43">
        <f t="shared" si="12"/>
        <v>61.267605633802816</v>
      </c>
      <c r="L25" s="45">
        <v>18</v>
      </c>
      <c r="M25" s="46" t="s">
        <v>100</v>
      </c>
      <c r="N25" s="46">
        <v>16.899999999999999</v>
      </c>
      <c r="O25" s="124">
        <v>130</v>
      </c>
      <c r="P25" s="124">
        <v>132</v>
      </c>
      <c r="Q25" s="124">
        <v>48943668</v>
      </c>
      <c r="R25" s="47">
        <f t="shared" si="5"/>
        <v>5610</v>
      </c>
      <c r="S25" s="48">
        <f t="shared" si="6"/>
        <v>134.63999999999999</v>
      </c>
      <c r="T25" s="48">
        <f t="shared" si="7"/>
        <v>5.61</v>
      </c>
      <c r="U25" s="125">
        <v>5.2</v>
      </c>
      <c r="V25" s="125">
        <f t="shared" si="0"/>
        <v>5.2</v>
      </c>
      <c r="W25" s="126" t="s">
        <v>133</v>
      </c>
      <c r="X25" s="128">
        <v>1034</v>
      </c>
      <c r="Y25" s="128">
        <v>0</v>
      </c>
      <c r="Z25" s="128">
        <v>1187</v>
      </c>
      <c r="AA25" s="128">
        <v>1185</v>
      </c>
      <c r="AB25" s="128">
        <v>1188</v>
      </c>
      <c r="AC25" s="49" t="s">
        <v>90</v>
      </c>
      <c r="AD25" s="49" t="s">
        <v>90</v>
      </c>
      <c r="AE25" s="49" t="s">
        <v>90</v>
      </c>
      <c r="AF25" s="127" t="s">
        <v>90</v>
      </c>
      <c r="AG25" s="127">
        <v>39769756</v>
      </c>
      <c r="AH25" s="50">
        <f t="shared" si="9"/>
        <v>1304</v>
      </c>
      <c r="AI25" s="51">
        <f t="shared" si="8"/>
        <v>232.44206773618538</v>
      </c>
      <c r="AJ25" s="108">
        <v>1</v>
      </c>
      <c r="AK25" s="108">
        <v>0</v>
      </c>
      <c r="AL25" s="108">
        <v>1</v>
      </c>
      <c r="AM25" s="108">
        <v>1</v>
      </c>
      <c r="AN25" s="108">
        <v>1</v>
      </c>
      <c r="AO25" s="108">
        <v>0</v>
      </c>
      <c r="AP25" s="128">
        <v>9026162</v>
      </c>
      <c r="AQ25" s="128">
        <f t="shared" si="1"/>
        <v>0</v>
      </c>
      <c r="AR25" s="52"/>
      <c r="AS25" s="53" t="s">
        <v>113</v>
      </c>
      <c r="AV25" s="59" t="s">
        <v>74</v>
      </c>
      <c r="AW25" s="59">
        <v>10.36</v>
      </c>
      <c r="AY25" s="111"/>
    </row>
    <row r="26" spans="1:51" x14ac:dyDescent="0.25">
      <c r="B26" s="41">
        <v>2.625</v>
      </c>
      <c r="C26" s="41">
        <v>0.66666666666666696</v>
      </c>
      <c r="D26" s="123">
        <v>8</v>
      </c>
      <c r="E26" s="42">
        <f t="shared" si="2"/>
        <v>5.6338028169014089</v>
      </c>
      <c r="F26" s="110">
        <v>81</v>
      </c>
      <c r="G26" s="42">
        <f t="shared" si="3"/>
        <v>57.04225352112676</v>
      </c>
      <c r="H26" s="43" t="s">
        <v>88</v>
      </c>
      <c r="I26" s="43">
        <f t="shared" si="4"/>
        <v>53.521126760563384</v>
      </c>
      <c r="J26" s="44">
        <f>(F26-3)/1.42</f>
        <v>54.929577464788736</v>
      </c>
      <c r="K26" s="43">
        <f t="shared" si="12"/>
        <v>59.154929577464792</v>
      </c>
      <c r="L26" s="45">
        <v>18</v>
      </c>
      <c r="M26" s="46" t="s">
        <v>100</v>
      </c>
      <c r="N26" s="46">
        <v>16.7</v>
      </c>
      <c r="O26" s="124">
        <v>132</v>
      </c>
      <c r="P26" s="124">
        <v>130</v>
      </c>
      <c r="Q26" s="124">
        <v>48949245</v>
      </c>
      <c r="R26" s="47">
        <f t="shared" si="5"/>
        <v>5577</v>
      </c>
      <c r="S26" s="48">
        <f t="shared" si="6"/>
        <v>133.84800000000001</v>
      </c>
      <c r="T26" s="48">
        <f t="shared" si="7"/>
        <v>5.577</v>
      </c>
      <c r="U26" s="125">
        <v>5</v>
      </c>
      <c r="V26" s="125">
        <f t="shared" si="0"/>
        <v>5</v>
      </c>
      <c r="W26" s="126" t="s">
        <v>133</v>
      </c>
      <c r="X26" s="128">
        <v>1034</v>
      </c>
      <c r="Y26" s="128">
        <v>0</v>
      </c>
      <c r="Z26" s="128">
        <v>1187</v>
      </c>
      <c r="AA26" s="128">
        <v>1185</v>
      </c>
      <c r="AB26" s="128">
        <v>1187</v>
      </c>
      <c r="AC26" s="49" t="s">
        <v>90</v>
      </c>
      <c r="AD26" s="49" t="s">
        <v>90</v>
      </c>
      <c r="AE26" s="49" t="s">
        <v>90</v>
      </c>
      <c r="AF26" s="127" t="s">
        <v>90</v>
      </c>
      <c r="AG26" s="127">
        <v>39771076</v>
      </c>
      <c r="AH26" s="50">
        <f t="shared" si="9"/>
        <v>1320</v>
      </c>
      <c r="AI26" s="51">
        <f t="shared" si="8"/>
        <v>236.68639053254438</v>
      </c>
      <c r="AJ26" s="108">
        <v>1</v>
      </c>
      <c r="AK26" s="108">
        <v>0</v>
      </c>
      <c r="AL26" s="108">
        <v>1</v>
      </c>
      <c r="AM26" s="108">
        <v>1</v>
      </c>
      <c r="AN26" s="108">
        <v>1</v>
      </c>
      <c r="AO26" s="108">
        <v>0</v>
      </c>
      <c r="AP26" s="128">
        <v>9026162</v>
      </c>
      <c r="AQ26" s="128">
        <f t="shared" si="1"/>
        <v>0</v>
      </c>
      <c r="AR26" s="52"/>
      <c r="AS26" s="53" t="s">
        <v>113</v>
      </c>
      <c r="AV26" s="59" t="s">
        <v>114</v>
      </c>
      <c r="AW26" s="59">
        <v>1.01325</v>
      </c>
      <c r="AY26" s="111"/>
    </row>
    <row r="27" spans="1:51" x14ac:dyDescent="0.25">
      <c r="B27" s="41">
        <v>2.6666666666666701</v>
      </c>
      <c r="C27" s="41">
        <v>0.70833333333333404</v>
      </c>
      <c r="D27" s="123">
        <v>7</v>
      </c>
      <c r="E27" s="42">
        <f t="shared" si="2"/>
        <v>4.9295774647887329</v>
      </c>
      <c r="F27" s="110">
        <v>81</v>
      </c>
      <c r="G27" s="42">
        <f t="shared" si="3"/>
        <v>57.04225352112676</v>
      </c>
      <c r="H27" s="43" t="s">
        <v>88</v>
      </c>
      <c r="I27" s="43">
        <f t="shared" si="4"/>
        <v>53.521126760563384</v>
      </c>
      <c r="J27" s="44">
        <f t="shared" ref="J27:J32" si="13">(F27-3)/1.42</f>
        <v>54.929577464788736</v>
      </c>
      <c r="K27" s="43">
        <f t="shared" si="12"/>
        <v>59.154929577464792</v>
      </c>
      <c r="L27" s="45">
        <v>18</v>
      </c>
      <c r="M27" s="46" t="s">
        <v>100</v>
      </c>
      <c r="N27" s="46">
        <v>16.7</v>
      </c>
      <c r="O27" s="124">
        <v>132</v>
      </c>
      <c r="P27" s="124">
        <v>132</v>
      </c>
      <c r="Q27" s="124">
        <v>48954890</v>
      </c>
      <c r="R27" s="47">
        <f t="shared" si="5"/>
        <v>5645</v>
      </c>
      <c r="S27" s="48">
        <f t="shared" si="6"/>
        <v>135.47999999999999</v>
      </c>
      <c r="T27" s="48">
        <f t="shared" si="7"/>
        <v>5.6449999999999996</v>
      </c>
      <c r="U27" s="125">
        <v>4.7</v>
      </c>
      <c r="V27" s="125">
        <f t="shared" si="0"/>
        <v>4.7</v>
      </c>
      <c r="W27" s="126" t="s">
        <v>133</v>
      </c>
      <c r="X27" s="128">
        <v>1034</v>
      </c>
      <c r="Y27" s="128">
        <v>0</v>
      </c>
      <c r="Z27" s="128">
        <v>1187</v>
      </c>
      <c r="AA27" s="128">
        <v>1185</v>
      </c>
      <c r="AB27" s="128">
        <v>1187</v>
      </c>
      <c r="AC27" s="49" t="s">
        <v>90</v>
      </c>
      <c r="AD27" s="49" t="s">
        <v>90</v>
      </c>
      <c r="AE27" s="49" t="s">
        <v>90</v>
      </c>
      <c r="AF27" s="127" t="s">
        <v>90</v>
      </c>
      <c r="AG27" s="127">
        <v>39772388</v>
      </c>
      <c r="AH27" s="50">
        <f t="shared" si="9"/>
        <v>1312</v>
      </c>
      <c r="AI27" s="51">
        <f t="shared" si="8"/>
        <v>232.41806908768822</v>
      </c>
      <c r="AJ27" s="108">
        <v>1</v>
      </c>
      <c r="AK27" s="108">
        <v>0</v>
      </c>
      <c r="AL27" s="108">
        <v>1</v>
      </c>
      <c r="AM27" s="108">
        <v>1</v>
      </c>
      <c r="AN27" s="108">
        <v>1</v>
      </c>
      <c r="AO27" s="108">
        <v>0</v>
      </c>
      <c r="AP27" s="128">
        <v>9026162</v>
      </c>
      <c r="AQ27" s="128">
        <f t="shared" si="1"/>
        <v>0</v>
      </c>
      <c r="AR27" s="52"/>
      <c r="AS27" s="53" t="s">
        <v>113</v>
      </c>
      <c r="AV27" s="59" t="s">
        <v>115</v>
      </c>
      <c r="AW27" s="59">
        <v>1</v>
      </c>
      <c r="AY27" s="111"/>
    </row>
    <row r="28" spans="1:51" x14ac:dyDescent="0.25">
      <c r="B28" s="41">
        <v>2.7083333333333299</v>
      </c>
      <c r="C28" s="41">
        <v>0.750000000000002</v>
      </c>
      <c r="D28" s="123">
        <v>7</v>
      </c>
      <c r="E28" s="42">
        <f t="shared" si="2"/>
        <v>4.9295774647887329</v>
      </c>
      <c r="F28" s="110">
        <v>78</v>
      </c>
      <c r="G28" s="42">
        <f t="shared" si="3"/>
        <v>54.929577464788736</v>
      </c>
      <c r="H28" s="43" t="s">
        <v>88</v>
      </c>
      <c r="I28" s="43">
        <f t="shared" si="4"/>
        <v>51.408450704225352</v>
      </c>
      <c r="J28" s="44">
        <f t="shared" si="13"/>
        <v>52.816901408450704</v>
      </c>
      <c r="K28" s="43">
        <f t="shared" si="12"/>
        <v>57.04225352112676</v>
      </c>
      <c r="L28" s="45">
        <v>18</v>
      </c>
      <c r="M28" s="46" t="s">
        <v>100</v>
      </c>
      <c r="N28" s="46">
        <v>16.7</v>
      </c>
      <c r="O28" s="124">
        <v>133</v>
      </c>
      <c r="P28" s="124">
        <v>138</v>
      </c>
      <c r="Q28" s="124">
        <v>48960551</v>
      </c>
      <c r="R28" s="47">
        <f t="shared" si="5"/>
        <v>5661</v>
      </c>
      <c r="S28" s="48">
        <f t="shared" si="6"/>
        <v>135.864</v>
      </c>
      <c r="T28" s="48">
        <f t="shared" si="7"/>
        <v>5.6609999999999996</v>
      </c>
      <c r="U28" s="125">
        <v>4.4000000000000004</v>
      </c>
      <c r="V28" s="125">
        <f t="shared" si="0"/>
        <v>4.4000000000000004</v>
      </c>
      <c r="W28" s="126" t="s">
        <v>133</v>
      </c>
      <c r="X28" s="128">
        <v>1034</v>
      </c>
      <c r="Y28" s="128">
        <v>0</v>
      </c>
      <c r="Z28" s="128">
        <v>1187</v>
      </c>
      <c r="AA28" s="128">
        <v>1185</v>
      </c>
      <c r="AB28" s="128">
        <v>1187</v>
      </c>
      <c r="AC28" s="49" t="s">
        <v>90</v>
      </c>
      <c r="AD28" s="49" t="s">
        <v>90</v>
      </c>
      <c r="AE28" s="49" t="s">
        <v>90</v>
      </c>
      <c r="AF28" s="127" t="s">
        <v>90</v>
      </c>
      <c r="AG28" s="127">
        <v>39773700</v>
      </c>
      <c r="AH28" s="50">
        <f t="shared" si="9"/>
        <v>1312</v>
      </c>
      <c r="AI28" s="51">
        <f t="shared" si="8"/>
        <v>231.76117293764355</v>
      </c>
      <c r="AJ28" s="108">
        <v>1</v>
      </c>
      <c r="AK28" s="108">
        <v>0</v>
      </c>
      <c r="AL28" s="108">
        <v>1</v>
      </c>
      <c r="AM28" s="108">
        <v>1</v>
      </c>
      <c r="AN28" s="108">
        <v>1</v>
      </c>
      <c r="AO28" s="108">
        <v>0</v>
      </c>
      <c r="AP28" s="128">
        <v>9026162</v>
      </c>
      <c r="AQ28" s="128">
        <f t="shared" si="1"/>
        <v>0</v>
      </c>
      <c r="AR28" s="54">
        <v>1.1299999999999999</v>
      </c>
      <c r="AS28" s="53" t="s">
        <v>113</v>
      </c>
      <c r="AV28" s="59" t="s">
        <v>116</v>
      </c>
      <c r="AW28" s="59">
        <v>101.325</v>
      </c>
      <c r="AY28" s="111"/>
    </row>
    <row r="29" spans="1:51" x14ac:dyDescent="0.25">
      <c r="B29" s="41">
        <v>2.75</v>
      </c>
      <c r="C29" s="41">
        <v>0.79166666666666896</v>
      </c>
      <c r="D29" s="123">
        <v>8</v>
      </c>
      <c r="E29" s="42">
        <f t="shared" si="2"/>
        <v>5.6338028169014089</v>
      </c>
      <c r="F29" s="110">
        <v>78</v>
      </c>
      <c r="G29" s="42">
        <f t="shared" si="3"/>
        <v>54.929577464788736</v>
      </c>
      <c r="H29" s="43" t="s">
        <v>88</v>
      </c>
      <c r="I29" s="43">
        <f t="shared" si="4"/>
        <v>51.408450704225352</v>
      </c>
      <c r="J29" s="44">
        <f t="shared" si="13"/>
        <v>52.816901408450704</v>
      </c>
      <c r="K29" s="43">
        <f t="shared" si="12"/>
        <v>57.04225352112676</v>
      </c>
      <c r="L29" s="45">
        <v>18</v>
      </c>
      <c r="M29" s="46" t="s">
        <v>100</v>
      </c>
      <c r="N29" s="46">
        <v>16.600000000000001</v>
      </c>
      <c r="O29" s="124">
        <v>133</v>
      </c>
      <c r="P29" s="124">
        <v>133</v>
      </c>
      <c r="Q29" s="124">
        <v>48966339</v>
      </c>
      <c r="R29" s="47">
        <f t="shared" si="5"/>
        <v>5788</v>
      </c>
      <c r="S29" s="48">
        <f t="shared" si="6"/>
        <v>138.91200000000001</v>
      </c>
      <c r="T29" s="48">
        <f t="shared" si="7"/>
        <v>5.7880000000000003</v>
      </c>
      <c r="U29" s="125">
        <v>4.0999999999999996</v>
      </c>
      <c r="V29" s="125">
        <f t="shared" si="0"/>
        <v>4.0999999999999996</v>
      </c>
      <c r="W29" s="126" t="s">
        <v>133</v>
      </c>
      <c r="X29" s="128">
        <v>1034</v>
      </c>
      <c r="Y29" s="128">
        <v>0</v>
      </c>
      <c r="Z29" s="128">
        <v>1187</v>
      </c>
      <c r="AA29" s="128">
        <v>1185</v>
      </c>
      <c r="AB29" s="128">
        <v>1187</v>
      </c>
      <c r="AC29" s="49" t="s">
        <v>90</v>
      </c>
      <c r="AD29" s="49" t="s">
        <v>90</v>
      </c>
      <c r="AE29" s="49" t="s">
        <v>90</v>
      </c>
      <c r="AF29" s="127" t="s">
        <v>90</v>
      </c>
      <c r="AG29" s="127">
        <v>39775044</v>
      </c>
      <c r="AH29" s="50">
        <f t="shared" si="9"/>
        <v>1344</v>
      </c>
      <c r="AI29" s="51">
        <f t="shared" si="8"/>
        <v>232.20456116102281</v>
      </c>
      <c r="AJ29" s="108">
        <v>1</v>
      </c>
      <c r="AK29" s="108">
        <v>0</v>
      </c>
      <c r="AL29" s="108">
        <v>1</v>
      </c>
      <c r="AM29" s="108">
        <v>1</v>
      </c>
      <c r="AN29" s="108">
        <v>1</v>
      </c>
      <c r="AO29" s="108">
        <v>0</v>
      </c>
      <c r="AP29" s="128">
        <v>9026162</v>
      </c>
      <c r="AQ29" s="128">
        <f t="shared" si="1"/>
        <v>0</v>
      </c>
      <c r="AR29" s="52"/>
      <c r="AS29" s="53" t="s">
        <v>113</v>
      </c>
      <c r="AY29" s="111"/>
    </row>
    <row r="30" spans="1:51" x14ac:dyDescent="0.25">
      <c r="B30" s="41">
        <v>2.7916666666666701</v>
      </c>
      <c r="C30" s="41">
        <v>0.83333333333333703</v>
      </c>
      <c r="D30" s="123">
        <v>10</v>
      </c>
      <c r="E30" s="42">
        <f t="shared" si="2"/>
        <v>7.042253521126761</v>
      </c>
      <c r="F30" s="110">
        <v>76</v>
      </c>
      <c r="G30" s="42">
        <f t="shared" si="3"/>
        <v>53.521126760563384</v>
      </c>
      <c r="H30" s="43" t="s">
        <v>88</v>
      </c>
      <c r="I30" s="43">
        <f t="shared" si="4"/>
        <v>50</v>
      </c>
      <c r="J30" s="44">
        <f t="shared" si="13"/>
        <v>51.408450704225352</v>
      </c>
      <c r="K30" s="43">
        <f t="shared" si="12"/>
        <v>55.633802816901408</v>
      </c>
      <c r="L30" s="45">
        <v>18</v>
      </c>
      <c r="M30" s="46" t="s">
        <v>100</v>
      </c>
      <c r="N30" s="46">
        <v>16.600000000000001</v>
      </c>
      <c r="O30" s="124">
        <v>115</v>
      </c>
      <c r="P30" s="124">
        <v>125</v>
      </c>
      <c r="Q30" s="124">
        <v>48971728</v>
      </c>
      <c r="R30" s="47">
        <f t="shared" si="5"/>
        <v>5389</v>
      </c>
      <c r="S30" s="48">
        <f t="shared" si="6"/>
        <v>129.33600000000001</v>
      </c>
      <c r="T30" s="48">
        <f t="shared" si="7"/>
        <v>5.3890000000000002</v>
      </c>
      <c r="U30" s="125">
        <v>3.5</v>
      </c>
      <c r="V30" s="125">
        <f t="shared" si="0"/>
        <v>3.5</v>
      </c>
      <c r="W30" s="126" t="s">
        <v>146</v>
      </c>
      <c r="X30" s="128">
        <v>1066</v>
      </c>
      <c r="Y30" s="128">
        <v>0</v>
      </c>
      <c r="Z30" s="128">
        <v>1187</v>
      </c>
      <c r="AA30" s="128">
        <v>0</v>
      </c>
      <c r="AB30" s="128">
        <v>1187</v>
      </c>
      <c r="AC30" s="49" t="s">
        <v>90</v>
      </c>
      <c r="AD30" s="49" t="s">
        <v>90</v>
      </c>
      <c r="AE30" s="49" t="s">
        <v>90</v>
      </c>
      <c r="AF30" s="127" t="s">
        <v>90</v>
      </c>
      <c r="AG30" s="127">
        <v>39776148</v>
      </c>
      <c r="AH30" s="50">
        <f t="shared" si="9"/>
        <v>1104</v>
      </c>
      <c r="AI30" s="51">
        <f t="shared" si="8"/>
        <v>204.86175542772312</v>
      </c>
      <c r="AJ30" s="108">
        <v>1</v>
      </c>
      <c r="AK30" s="108">
        <v>0</v>
      </c>
      <c r="AL30" s="108">
        <v>1</v>
      </c>
      <c r="AM30" s="108">
        <v>1</v>
      </c>
      <c r="AN30" s="108">
        <v>1</v>
      </c>
      <c r="AO30" s="108">
        <v>0</v>
      </c>
      <c r="AP30" s="128">
        <v>9026162</v>
      </c>
      <c r="AQ30" s="128">
        <f t="shared" si="1"/>
        <v>0</v>
      </c>
      <c r="AR30" s="52"/>
      <c r="AS30" s="53" t="s">
        <v>113</v>
      </c>
      <c r="AV30" s="356" t="s">
        <v>117</v>
      </c>
      <c r="AW30" s="356"/>
      <c r="AY30" s="111"/>
    </row>
    <row r="31" spans="1:51" x14ac:dyDescent="0.25">
      <c r="B31" s="41">
        <v>2.8333333333333299</v>
      </c>
      <c r="C31" s="41">
        <v>0.875000000000004</v>
      </c>
      <c r="D31" s="123">
        <v>10</v>
      </c>
      <c r="E31" s="42">
        <f t="shared" si="2"/>
        <v>7.042253521126761</v>
      </c>
      <c r="F31" s="110">
        <v>76</v>
      </c>
      <c r="G31" s="42">
        <f t="shared" si="3"/>
        <v>53.521126760563384</v>
      </c>
      <c r="H31" s="43" t="s">
        <v>88</v>
      </c>
      <c r="I31" s="43">
        <f t="shared" si="4"/>
        <v>50</v>
      </c>
      <c r="J31" s="44">
        <f t="shared" si="13"/>
        <v>51.408450704225352</v>
      </c>
      <c r="K31" s="43">
        <f t="shared" si="12"/>
        <v>55.633802816901408</v>
      </c>
      <c r="L31" s="45">
        <v>18</v>
      </c>
      <c r="M31" s="46" t="s">
        <v>100</v>
      </c>
      <c r="N31" s="46">
        <v>16.100000000000001</v>
      </c>
      <c r="O31" s="124">
        <v>114</v>
      </c>
      <c r="P31" s="124">
        <v>126</v>
      </c>
      <c r="Q31" s="124">
        <v>48976927</v>
      </c>
      <c r="R31" s="47">
        <f t="shared" si="5"/>
        <v>5199</v>
      </c>
      <c r="S31" s="48">
        <f t="shared" si="6"/>
        <v>124.776</v>
      </c>
      <c r="T31" s="48">
        <f t="shared" si="7"/>
        <v>5.1989999999999998</v>
      </c>
      <c r="U31" s="125">
        <v>2.9</v>
      </c>
      <c r="V31" s="125">
        <f t="shared" si="0"/>
        <v>2.9</v>
      </c>
      <c r="W31" s="126" t="s">
        <v>146</v>
      </c>
      <c r="X31" s="128">
        <v>1066</v>
      </c>
      <c r="Y31" s="128">
        <v>0</v>
      </c>
      <c r="Z31" s="128">
        <v>1187</v>
      </c>
      <c r="AA31" s="128">
        <v>0</v>
      </c>
      <c r="AB31" s="128">
        <v>1187</v>
      </c>
      <c r="AC31" s="49" t="s">
        <v>90</v>
      </c>
      <c r="AD31" s="49" t="s">
        <v>90</v>
      </c>
      <c r="AE31" s="49" t="s">
        <v>90</v>
      </c>
      <c r="AF31" s="127" t="s">
        <v>90</v>
      </c>
      <c r="AG31" s="127">
        <v>39777180</v>
      </c>
      <c r="AH31" s="50">
        <f t="shared" si="9"/>
        <v>1032</v>
      </c>
      <c r="AI31" s="51">
        <f t="shared" si="8"/>
        <v>198.49971148297749</v>
      </c>
      <c r="AJ31" s="108">
        <v>1</v>
      </c>
      <c r="AK31" s="108">
        <v>0</v>
      </c>
      <c r="AL31" s="108">
        <v>1</v>
      </c>
      <c r="AM31" s="108">
        <v>0</v>
      </c>
      <c r="AN31" s="108">
        <v>1</v>
      </c>
      <c r="AO31" s="108">
        <v>0</v>
      </c>
      <c r="AP31" s="128">
        <v>9026162</v>
      </c>
      <c r="AQ31" s="128">
        <f t="shared" si="1"/>
        <v>0</v>
      </c>
      <c r="AR31" s="52"/>
      <c r="AS31" s="53" t="s">
        <v>113</v>
      </c>
      <c r="AV31" s="60" t="s">
        <v>29</v>
      </c>
      <c r="AW31" s="60" t="s">
        <v>74</v>
      </c>
      <c r="AY31" s="111"/>
    </row>
    <row r="32" spans="1:51" x14ac:dyDescent="0.25">
      <c r="B32" s="41">
        <v>2.875</v>
      </c>
      <c r="C32" s="41">
        <v>0.91666666666667096</v>
      </c>
      <c r="D32" s="123">
        <v>14</v>
      </c>
      <c r="E32" s="42">
        <f t="shared" si="2"/>
        <v>9.8591549295774659</v>
      </c>
      <c r="F32" s="110">
        <v>76</v>
      </c>
      <c r="G32" s="42">
        <f t="shared" si="3"/>
        <v>53.521126760563384</v>
      </c>
      <c r="H32" s="43" t="s">
        <v>88</v>
      </c>
      <c r="I32" s="43">
        <f t="shared" si="4"/>
        <v>50</v>
      </c>
      <c r="J32" s="44">
        <f t="shared" si="13"/>
        <v>51.408450704225352</v>
      </c>
      <c r="K32" s="43">
        <f t="shared" si="12"/>
        <v>55.633802816901408</v>
      </c>
      <c r="L32" s="45">
        <v>14</v>
      </c>
      <c r="M32" s="46" t="s">
        <v>118</v>
      </c>
      <c r="N32" s="46">
        <v>12.6</v>
      </c>
      <c r="O32" s="124">
        <v>112</v>
      </c>
      <c r="P32" s="124">
        <v>112</v>
      </c>
      <c r="Q32" s="124">
        <v>48982157</v>
      </c>
      <c r="R32" s="47">
        <f t="shared" si="5"/>
        <v>5230</v>
      </c>
      <c r="S32" s="48">
        <f t="shared" si="6"/>
        <v>125.52</v>
      </c>
      <c r="T32" s="48">
        <f t="shared" si="7"/>
        <v>5.23</v>
      </c>
      <c r="U32" s="125">
        <v>2.4</v>
      </c>
      <c r="V32" s="125">
        <f t="shared" si="0"/>
        <v>2.4</v>
      </c>
      <c r="W32" s="126" t="s">
        <v>146</v>
      </c>
      <c r="X32" s="128">
        <v>1066</v>
      </c>
      <c r="Y32" s="128">
        <v>0</v>
      </c>
      <c r="Z32" s="128">
        <v>1187</v>
      </c>
      <c r="AA32" s="128">
        <v>0</v>
      </c>
      <c r="AB32" s="128">
        <v>1187</v>
      </c>
      <c r="AC32" s="49" t="s">
        <v>90</v>
      </c>
      <c r="AD32" s="49" t="s">
        <v>90</v>
      </c>
      <c r="AE32" s="49" t="s">
        <v>90</v>
      </c>
      <c r="AF32" s="127" t="s">
        <v>90</v>
      </c>
      <c r="AG32" s="127">
        <v>39778252</v>
      </c>
      <c r="AH32" s="50">
        <f t="shared" si="9"/>
        <v>1072</v>
      </c>
      <c r="AI32" s="51">
        <f t="shared" si="8"/>
        <v>204.97131931166345</v>
      </c>
      <c r="AJ32" s="108">
        <v>1</v>
      </c>
      <c r="AK32" s="108">
        <v>0</v>
      </c>
      <c r="AL32" s="108">
        <v>1</v>
      </c>
      <c r="AM32" s="108">
        <v>0</v>
      </c>
      <c r="AN32" s="108">
        <v>1</v>
      </c>
      <c r="AO32" s="108">
        <v>0</v>
      </c>
      <c r="AP32" s="128">
        <v>9026162</v>
      </c>
      <c r="AQ32" s="128">
        <f t="shared" si="1"/>
        <v>0</v>
      </c>
      <c r="AR32" s="54">
        <v>1.1000000000000001</v>
      </c>
      <c r="AS32" s="53" t="s">
        <v>113</v>
      </c>
      <c r="AV32" s="61">
        <v>1</v>
      </c>
      <c r="AW32" s="61">
        <f>IFERROR(AV32*VLOOKUP(AV31,AV24:AW28,2,FALSE)/VLOOKUP(AW31,AV24:AW28,2,FALSE),"Enter Unit and Value")</f>
        <v>1.4189189189189189</v>
      </c>
      <c r="AY32" s="111"/>
    </row>
    <row r="33" spans="2:51" x14ac:dyDescent="0.25">
      <c r="B33" s="41">
        <v>2.9166666666666701</v>
      </c>
      <c r="C33" s="41">
        <v>0.95833333333333803</v>
      </c>
      <c r="D33" s="123">
        <v>8</v>
      </c>
      <c r="E33" s="42">
        <f t="shared" si="2"/>
        <v>5.6338028169014089</v>
      </c>
      <c r="F33" s="110">
        <v>66</v>
      </c>
      <c r="G33" s="42">
        <f t="shared" si="3"/>
        <v>46.478873239436624</v>
      </c>
      <c r="H33" s="43" t="s">
        <v>88</v>
      </c>
      <c r="I33" s="43">
        <f>J33-(2/1.42)</f>
        <v>41.549295774647888</v>
      </c>
      <c r="J33" s="44">
        <f t="shared" ref="J33:J34" si="14">(F33-5)/1.42</f>
        <v>42.95774647887324</v>
      </c>
      <c r="K33" s="43">
        <f t="shared" si="12"/>
        <v>47.183098591549296</v>
      </c>
      <c r="L33" s="45">
        <v>14</v>
      </c>
      <c r="M33" s="46" t="s">
        <v>118</v>
      </c>
      <c r="N33" s="46">
        <v>11.9</v>
      </c>
      <c r="O33" s="124">
        <v>129</v>
      </c>
      <c r="P33" s="124">
        <v>98</v>
      </c>
      <c r="Q33" s="124">
        <v>48986310</v>
      </c>
      <c r="R33" s="47">
        <f t="shared" si="5"/>
        <v>4153</v>
      </c>
      <c r="S33" s="48">
        <f t="shared" si="6"/>
        <v>99.671999999999997</v>
      </c>
      <c r="T33" s="48">
        <f t="shared" si="7"/>
        <v>4.1529999999999996</v>
      </c>
      <c r="U33" s="125">
        <v>3.3</v>
      </c>
      <c r="V33" s="125">
        <f t="shared" si="0"/>
        <v>3.3</v>
      </c>
      <c r="W33" s="126" t="s">
        <v>125</v>
      </c>
      <c r="X33" s="128">
        <v>0</v>
      </c>
      <c r="Y33" s="128">
        <v>0</v>
      </c>
      <c r="Z33" s="128">
        <v>1057</v>
      </c>
      <c r="AA33" s="128">
        <v>0</v>
      </c>
      <c r="AB33" s="128">
        <v>1087</v>
      </c>
      <c r="AC33" s="49" t="s">
        <v>90</v>
      </c>
      <c r="AD33" s="49" t="s">
        <v>90</v>
      </c>
      <c r="AE33" s="49" t="s">
        <v>90</v>
      </c>
      <c r="AF33" s="127" t="s">
        <v>90</v>
      </c>
      <c r="AG33" s="127">
        <v>39778972</v>
      </c>
      <c r="AH33" s="50">
        <f t="shared" si="9"/>
        <v>720</v>
      </c>
      <c r="AI33" s="51">
        <f t="shared" si="8"/>
        <v>173.36864916927524</v>
      </c>
      <c r="AJ33" s="108">
        <v>0</v>
      </c>
      <c r="AK33" s="108">
        <v>0</v>
      </c>
      <c r="AL33" s="108">
        <v>1</v>
      </c>
      <c r="AM33" s="108">
        <v>0</v>
      </c>
      <c r="AN33" s="108">
        <v>1</v>
      </c>
      <c r="AO33" s="108">
        <v>0.4</v>
      </c>
      <c r="AP33" s="128">
        <v>9027248</v>
      </c>
      <c r="AQ33" s="128">
        <v>0</v>
      </c>
      <c r="AR33" s="52"/>
      <c r="AS33" s="53" t="s">
        <v>113</v>
      </c>
      <c r="AY33" s="111"/>
    </row>
    <row r="34" spans="2:51" x14ac:dyDescent="0.25">
      <c r="B34" s="41">
        <v>2.9583333333333299</v>
      </c>
      <c r="C34" s="41">
        <v>1</v>
      </c>
      <c r="D34" s="123">
        <v>11</v>
      </c>
      <c r="E34" s="42">
        <f t="shared" si="2"/>
        <v>7.746478873239437</v>
      </c>
      <c r="F34" s="110">
        <v>66</v>
      </c>
      <c r="G34" s="42">
        <f t="shared" si="3"/>
        <v>46.478873239436624</v>
      </c>
      <c r="H34" s="43" t="s">
        <v>88</v>
      </c>
      <c r="I34" s="43">
        <f t="shared" si="4"/>
        <v>41.549295774647888</v>
      </c>
      <c r="J34" s="44">
        <f t="shared" si="14"/>
        <v>42.95774647887324</v>
      </c>
      <c r="K34" s="43">
        <f t="shared" si="12"/>
        <v>47.183098591549296</v>
      </c>
      <c r="L34" s="45">
        <v>14</v>
      </c>
      <c r="M34" s="46" t="s">
        <v>118</v>
      </c>
      <c r="N34" s="62">
        <v>11.5</v>
      </c>
      <c r="O34" s="124">
        <v>125</v>
      </c>
      <c r="P34" s="124">
        <v>91</v>
      </c>
      <c r="Q34" s="124">
        <v>48990207</v>
      </c>
      <c r="R34" s="47">
        <f t="shared" si="5"/>
        <v>3897</v>
      </c>
      <c r="S34" s="48">
        <f t="shared" si="6"/>
        <v>93.528000000000006</v>
      </c>
      <c r="T34" s="48">
        <f t="shared" si="7"/>
        <v>3.8969999999999998</v>
      </c>
      <c r="U34" s="125">
        <v>4.7</v>
      </c>
      <c r="V34" s="125">
        <f t="shared" si="0"/>
        <v>4.7</v>
      </c>
      <c r="W34" s="126" t="s">
        <v>125</v>
      </c>
      <c r="X34" s="128">
        <v>0</v>
      </c>
      <c r="Y34" s="128">
        <v>0</v>
      </c>
      <c r="Z34" s="128">
        <v>1057</v>
      </c>
      <c r="AA34" s="128">
        <v>0</v>
      </c>
      <c r="AB34" s="128">
        <v>1087</v>
      </c>
      <c r="AC34" s="49" t="s">
        <v>90</v>
      </c>
      <c r="AD34" s="49" t="s">
        <v>90</v>
      </c>
      <c r="AE34" s="49" t="s">
        <v>90</v>
      </c>
      <c r="AF34" s="127" t="s">
        <v>90</v>
      </c>
      <c r="AG34" s="127">
        <v>39779644</v>
      </c>
      <c r="AH34" s="50">
        <f t="shared" si="9"/>
        <v>672</v>
      </c>
      <c r="AI34" s="51">
        <f t="shared" si="8"/>
        <v>172.44033872209394</v>
      </c>
      <c r="AJ34" s="108">
        <v>0</v>
      </c>
      <c r="AK34" s="108">
        <v>0</v>
      </c>
      <c r="AL34" s="108">
        <v>1</v>
      </c>
      <c r="AM34" s="108">
        <v>0</v>
      </c>
      <c r="AN34" s="108">
        <v>1</v>
      </c>
      <c r="AO34" s="108">
        <v>0.4</v>
      </c>
      <c r="AP34" s="128">
        <v>9028557</v>
      </c>
      <c r="AQ34" s="128">
        <f t="shared" si="1"/>
        <v>1309</v>
      </c>
      <c r="AR34" s="52"/>
      <c r="AS34" s="53" t="s">
        <v>113</v>
      </c>
      <c r="AV34" s="57" t="s">
        <v>119</v>
      </c>
      <c r="AW34" s="63" t="s">
        <v>30</v>
      </c>
      <c r="AY34" s="111"/>
    </row>
    <row r="35" spans="2:51" x14ac:dyDescent="0.25">
      <c r="B35" s="102"/>
      <c r="C35" s="103"/>
      <c r="D35" s="102"/>
      <c r="E35" s="105"/>
      <c r="F35" s="105"/>
      <c r="G35" s="106"/>
      <c r="H35" s="104"/>
      <c r="I35" s="105"/>
      <c r="J35" s="105"/>
      <c r="K35" s="106"/>
      <c r="L35" s="357" t="s">
        <v>120</v>
      </c>
      <c r="M35" s="358"/>
      <c r="N35" s="359"/>
      <c r="O35" s="64"/>
      <c r="P35" s="64">
        <f>AVERAGE(P11:P34)</f>
        <v>124.875</v>
      </c>
      <c r="Q35" s="65">
        <f>Q34-Q10</f>
        <v>124974</v>
      </c>
      <c r="R35" s="66">
        <f>SUM(R11:R34)</f>
        <v>124974</v>
      </c>
      <c r="S35" s="67">
        <f>AVERAGE(S11:S34)</f>
        <v>124.97399999999999</v>
      </c>
      <c r="T35" s="67">
        <f>SUM(T11:T34)</f>
        <v>124.974</v>
      </c>
      <c r="U35" s="104"/>
      <c r="V35" s="104"/>
      <c r="W35" s="58"/>
      <c r="X35" s="96"/>
      <c r="Y35" s="97"/>
      <c r="Z35" s="97"/>
      <c r="AA35" s="97"/>
      <c r="AB35" s="98"/>
      <c r="AC35" s="96"/>
      <c r="AD35" s="97"/>
      <c r="AE35" s="98"/>
      <c r="AF35" s="99"/>
      <c r="AG35" s="68"/>
      <c r="AH35" s="69">
        <f>SUM(AH11:AH34)</f>
        <v>25984</v>
      </c>
      <c r="AI35" s="70">
        <f>$AH$35/$T35</f>
        <v>207.91524637124522</v>
      </c>
      <c r="AJ35" s="99"/>
      <c r="AK35" s="100"/>
      <c r="AL35" s="100"/>
      <c r="AM35" s="100"/>
      <c r="AN35" s="101"/>
      <c r="AO35" s="71"/>
      <c r="AP35" s="72">
        <f>AP34-AP10</f>
        <v>7869</v>
      </c>
      <c r="AQ35" s="73">
        <f>SUM(AQ11:AQ34)</f>
        <v>6783</v>
      </c>
      <c r="AR35" s="74">
        <f>AVERAGE(AR11:AR34)</f>
        <v>1.1583333333333332</v>
      </c>
      <c r="AS35" s="71"/>
      <c r="AV35" s="75" t="s">
        <v>30</v>
      </c>
      <c r="AW35" s="75">
        <v>1</v>
      </c>
      <c r="AY35" s="111"/>
    </row>
    <row r="36" spans="2:51" x14ac:dyDescent="0.25">
      <c r="B36" s="76"/>
      <c r="C36" s="76"/>
      <c r="D36" s="76"/>
      <c r="E36" s="77"/>
      <c r="F36" s="77"/>
      <c r="G36" s="77"/>
      <c r="H36" s="77"/>
      <c r="I36" s="78"/>
      <c r="J36" s="78"/>
      <c r="K36" s="78"/>
      <c r="L36" s="109"/>
      <c r="M36" s="109"/>
      <c r="N36" s="109"/>
      <c r="O36" s="109"/>
      <c r="P36" s="109"/>
      <c r="Q36" s="109"/>
      <c r="R36" s="109"/>
      <c r="S36" s="109"/>
      <c r="T36" s="109"/>
      <c r="U36" s="79"/>
      <c r="V36" s="79"/>
      <c r="W36" s="109"/>
      <c r="X36" s="109"/>
      <c r="Y36" s="109"/>
      <c r="Z36" s="112"/>
      <c r="AA36" s="109"/>
      <c r="AB36" s="109"/>
      <c r="AC36" s="109"/>
      <c r="AD36" s="109"/>
      <c r="AE36" s="109"/>
      <c r="AH36" s="80"/>
      <c r="AM36" s="109"/>
      <c r="AN36" s="109"/>
      <c r="AO36" s="109"/>
      <c r="AP36" s="109"/>
      <c r="AQ36" s="109"/>
      <c r="AR36" s="109"/>
      <c r="AV36" s="75" t="s">
        <v>121</v>
      </c>
      <c r="AW36" s="75">
        <v>41.67</v>
      </c>
      <c r="AY36" s="111"/>
    </row>
    <row r="37" spans="2:51" x14ac:dyDescent="0.25">
      <c r="B37" s="89" t="s">
        <v>122</v>
      </c>
      <c r="C37" s="89"/>
      <c r="D37" s="89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112"/>
      <c r="X37" s="112"/>
      <c r="Y37" s="112"/>
      <c r="Z37" s="112"/>
      <c r="AA37" s="112"/>
      <c r="AB37" s="112"/>
      <c r="AC37" s="112"/>
      <c r="AD37" s="112"/>
      <c r="AE37" s="112"/>
      <c r="AM37" s="21"/>
      <c r="AN37" s="109"/>
      <c r="AO37" s="109"/>
      <c r="AP37" s="109"/>
      <c r="AQ37" s="109"/>
      <c r="AR37" s="112"/>
      <c r="AV37" s="75" t="s">
        <v>123</v>
      </c>
      <c r="AW37" s="75">
        <v>11.574999999999999</v>
      </c>
      <c r="AY37" s="111"/>
    </row>
    <row r="38" spans="2:51" x14ac:dyDescent="0.25">
      <c r="B38" s="87" t="s">
        <v>124</v>
      </c>
      <c r="C38" s="116"/>
      <c r="D38" s="116"/>
      <c r="E38" s="116"/>
      <c r="F38" s="116"/>
      <c r="G38" s="116"/>
      <c r="H38" s="116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88"/>
      <c r="T38" s="88"/>
      <c r="U38" s="88"/>
      <c r="V38" s="88"/>
      <c r="W38" s="112"/>
      <c r="X38" s="112"/>
      <c r="Y38" s="112"/>
      <c r="Z38" s="112"/>
      <c r="AA38" s="112"/>
      <c r="AB38" s="112"/>
      <c r="AC38" s="112"/>
      <c r="AD38" s="112"/>
      <c r="AE38" s="112"/>
      <c r="AM38" s="21"/>
      <c r="AN38" s="109"/>
      <c r="AO38" s="109"/>
      <c r="AP38" s="109"/>
      <c r="AQ38" s="109"/>
      <c r="AR38" s="112"/>
      <c r="AV38" s="75"/>
      <c r="AW38" s="75"/>
      <c r="AY38" s="111"/>
    </row>
    <row r="39" spans="2:51" x14ac:dyDescent="0.25">
      <c r="B39" s="122" t="s">
        <v>127</v>
      </c>
      <c r="C39" s="116"/>
      <c r="D39" s="116"/>
      <c r="E39" s="116"/>
      <c r="F39" s="116"/>
      <c r="G39" s="116"/>
      <c r="H39" s="116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88"/>
      <c r="T39" s="88"/>
      <c r="U39" s="88"/>
      <c r="V39" s="88"/>
      <c r="W39" s="112"/>
      <c r="X39" s="112"/>
      <c r="Y39" s="112"/>
      <c r="Z39" s="112"/>
      <c r="AA39" s="112"/>
      <c r="AB39" s="112"/>
      <c r="AC39" s="112"/>
      <c r="AD39" s="112"/>
      <c r="AE39" s="112"/>
      <c r="AM39" s="21"/>
      <c r="AN39" s="109"/>
      <c r="AO39" s="109"/>
      <c r="AP39" s="109"/>
      <c r="AQ39" s="109"/>
      <c r="AR39" s="112"/>
      <c r="AV39" s="75"/>
      <c r="AW39" s="75"/>
      <c r="AY39" s="111"/>
    </row>
    <row r="40" spans="2:51" x14ac:dyDescent="0.25">
      <c r="B40" s="86" t="s">
        <v>262</v>
      </c>
      <c r="C40" s="116"/>
      <c r="D40" s="116"/>
      <c r="E40" s="116"/>
      <c r="F40" s="116"/>
      <c r="G40" s="116"/>
      <c r="H40" s="116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88"/>
      <c r="T40" s="88"/>
      <c r="U40" s="88"/>
      <c r="V40" s="88"/>
      <c r="W40" s="112"/>
      <c r="X40" s="112"/>
      <c r="Y40" s="112"/>
      <c r="Z40" s="112"/>
      <c r="AA40" s="112"/>
      <c r="AB40" s="112"/>
      <c r="AC40" s="112"/>
      <c r="AD40" s="112"/>
      <c r="AE40" s="112"/>
      <c r="AM40" s="21"/>
      <c r="AN40" s="109"/>
      <c r="AO40" s="109"/>
      <c r="AP40" s="109"/>
      <c r="AQ40" s="109"/>
      <c r="AR40" s="112"/>
      <c r="AV40" s="75"/>
      <c r="AW40" s="75"/>
      <c r="AY40" s="111"/>
    </row>
    <row r="41" spans="2:51" x14ac:dyDescent="0.25">
      <c r="B41" s="122" t="s">
        <v>130</v>
      </c>
      <c r="C41" s="116"/>
      <c r="D41" s="116"/>
      <c r="E41" s="116"/>
      <c r="F41" s="116"/>
      <c r="G41" s="116"/>
      <c r="H41" s="116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9"/>
      <c r="T41" s="119"/>
      <c r="U41" s="119"/>
      <c r="V41" s="119"/>
      <c r="W41" s="112"/>
      <c r="X41" s="112"/>
      <c r="Y41" s="112"/>
      <c r="Z41" s="112"/>
      <c r="AA41" s="112"/>
      <c r="AB41" s="112"/>
      <c r="AC41" s="112"/>
      <c r="AD41" s="112"/>
      <c r="AE41" s="112"/>
      <c r="AM41" s="113"/>
      <c r="AN41" s="113"/>
      <c r="AO41" s="113"/>
      <c r="AP41" s="113"/>
      <c r="AQ41" s="113"/>
      <c r="AR41" s="113"/>
      <c r="AS41" s="114"/>
      <c r="AV41" s="111"/>
      <c r="AW41" s="107"/>
      <c r="AX41" s="107"/>
      <c r="AY41" s="107"/>
    </row>
    <row r="42" spans="2:51" x14ac:dyDescent="0.25">
      <c r="B42" s="122" t="s">
        <v>134</v>
      </c>
      <c r="C42" s="116"/>
      <c r="D42" s="116"/>
      <c r="E42" s="121"/>
      <c r="F42" s="121"/>
      <c r="G42" s="121"/>
      <c r="H42" s="116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9"/>
      <c r="T42" s="119"/>
      <c r="U42" s="119"/>
      <c r="V42" s="119"/>
      <c r="W42" s="112"/>
      <c r="X42" s="112"/>
      <c r="Y42" s="112"/>
      <c r="Z42" s="112"/>
      <c r="AA42" s="112"/>
      <c r="AB42" s="112"/>
      <c r="AC42" s="112"/>
      <c r="AD42" s="112"/>
      <c r="AE42" s="112"/>
      <c r="AM42" s="113"/>
      <c r="AN42" s="113"/>
      <c r="AO42" s="113"/>
      <c r="AP42" s="113"/>
      <c r="AQ42" s="113"/>
      <c r="AR42" s="113"/>
      <c r="AS42" s="114"/>
      <c r="AV42" s="111"/>
      <c r="AW42" s="107"/>
      <c r="AX42" s="107"/>
      <c r="AY42" s="107"/>
    </row>
    <row r="43" spans="2:51" x14ac:dyDescent="0.25">
      <c r="B43" s="91" t="s">
        <v>144</v>
      </c>
      <c r="C43" s="116"/>
      <c r="D43" s="116"/>
      <c r="E43" s="116"/>
      <c r="F43" s="116"/>
      <c r="G43" s="116"/>
      <c r="H43" s="116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9"/>
      <c r="U43" s="119"/>
      <c r="V43" s="119"/>
      <c r="W43" s="112"/>
      <c r="X43" s="112"/>
      <c r="Y43" s="112"/>
      <c r="Z43" s="112"/>
      <c r="AA43" s="112"/>
      <c r="AB43" s="112"/>
      <c r="AC43" s="112"/>
      <c r="AD43" s="112"/>
      <c r="AE43" s="112"/>
      <c r="AM43" s="113"/>
      <c r="AN43" s="113"/>
      <c r="AO43" s="113"/>
      <c r="AP43" s="113"/>
      <c r="AQ43" s="113"/>
      <c r="AR43" s="113"/>
      <c r="AS43" s="114"/>
      <c r="AV43" s="111"/>
      <c r="AW43" s="107"/>
      <c r="AX43" s="107"/>
      <c r="AY43" s="107"/>
    </row>
    <row r="44" spans="2:51" x14ac:dyDescent="0.25">
      <c r="B44" s="91" t="s">
        <v>258</v>
      </c>
      <c r="C44" s="116"/>
      <c r="D44" s="116"/>
      <c r="E44" s="116"/>
      <c r="F44" s="116"/>
      <c r="G44" s="116"/>
      <c r="H44" s="116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20"/>
      <c r="T44" s="119"/>
      <c r="U44" s="119"/>
      <c r="V44" s="119"/>
      <c r="W44" s="112"/>
      <c r="X44" s="112"/>
      <c r="Y44" s="112"/>
      <c r="Z44" s="112"/>
      <c r="AA44" s="112"/>
      <c r="AB44" s="112"/>
      <c r="AC44" s="112"/>
      <c r="AD44" s="112"/>
      <c r="AE44" s="112"/>
      <c r="AM44" s="113"/>
      <c r="AN44" s="113"/>
      <c r="AO44" s="113"/>
      <c r="AP44" s="113"/>
      <c r="AQ44" s="113"/>
      <c r="AR44" s="113"/>
      <c r="AS44" s="114"/>
      <c r="AV44" s="111"/>
      <c r="AW44" s="107"/>
      <c r="AX44" s="107"/>
      <c r="AY44" s="107"/>
    </row>
    <row r="45" spans="2:51" x14ac:dyDescent="0.25">
      <c r="B45" s="91" t="s">
        <v>259</v>
      </c>
      <c r="C45" s="116"/>
      <c r="D45" s="116"/>
      <c r="E45" s="116"/>
      <c r="F45" s="116"/>
      <c r="G45" s="116"/>
      <c r="H45" s="116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20"/>
      <c r="T45" s="119"/>
      <c r="U45" s="119"/>
      <c r="V45" s="119"/>
      <c r="W45" s="112"/>
      <c r="X45" s="112"/>
      <c r="Y45" s="112"/>
      <c r="Z45" s="112"/>
      <c r="AA45" s="112"/>
      <c r="AB45" s="112"/>
      <c r="AC45" s="112"/>
      <c r="AD45" s="112"/>
      <c r="AE45" s="112"/>
      <c r="AM45" s="113"/>
      <c r="AN45" s="113"/>
      <c r="AO45" s="113"/>
      <c r="AP45" s="113"/>
      <c r="AQ45" s="113"/>
      <c r="AR45" s="113"/>
      <c r="AS45" s="114"/>
      <c r="AV45" s="111"/>
      <c r="AW45" s="107"/>
      <c r="AX45" s="107"/>
      <c r="AY45" s="107"/>
    </row>
    <row r="46" spans="2:51" x14ac:dyDescent="0.25">
      <c r="B46" s="122" t="s">
        <v>276</v>
      </c>
      <c r="C46" s="116"/>
      <c r="D46" s="116"/>
      <c r="E46" s="116"/>
      <c r="F46" s="116"/>
      <c r="G46" s="116"/>
      <c r="H46" s="116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20"/>
      <c r="T46" s="119"/>
      <c r="U46" s="119"/>
      <c r="V46" s="119"/>
      <c r="W46" s="112"/>
      <c r="X46" s="112"/>
      <c r="Y46" s="112"/>
      <c r="Z46" s="112"/>
      <c r="AA46" s="112"/>
      <c r="AB46" s="112"/>
      <c r="AC46" s="112"/>
      <c r="AD46" s="112"/>
      <c r="AE46" s="112"/>
      <c r="AM46" s="113"/>
      <c r="AN46" s="113"/>
      <c r="AO46" s="113"/>
      <c r="AP46" s="113"/>
      <c r="AQ46" s="113"/>
      <c r="AR46" s="113"/>
      <c r="AS46" s="114"/>
      <c r="AV46" s="111"/>
      <c r="AW46" s="107"/>
      <c r="AX46" s="107"/>
      <c r="AY46" s="107"/>
    </row>
    <row r="47" spans="2:51" x14ac:dyDescent="0.25">
      <c r="B47" s="122" t="s">
        <v>135</v>
      </c>
      <c r="C47" s="116"/>
      <c r="D47" s="116"/>
      <c r="E47" s="116"/>
      <c r="F47" s="116"/>
      <c r="G47" s="116"/>
      <c r="H47" s="116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20"/>
      <c r="T47" s="119"/>
      <c r="U47" s="119"/>
      <c r="V47" s="119"/>
      <c r="W47" s="112"/>
      <c r="X47" s="112"/>
      <c r="Y47" s="112"/>
      <c r="Z47" s="112"/>
      <c r="AA47" s="112"/>
      <c r="AB47" s="112"/>
      <c r="AC47" s="112"/>
      <c r="AD47" s="112"/>
      <c r="AE47" s="112"/>
      <c r="AM47" s="113"/>
      <c r="AN47" s="113"/>
      <c r="AO47" s="113"/>
      <c r="AP47" s="113"/>
      <c r="AQ47" s="113"/>
      <c r="AR47" s="113"/>
      <c r="AS47" s="114"/>
      <c r="AV47" s="111"/>
      <c r="AW47" s="107"/>
      <c r="AX47" s="107"/>
      <c r="AY47" s="107"/>
    </row>
    <row r="48" spans="2:51" x14ac:dyDescent="0.25">
      <c r="B48" s="122" t="s">
        <v>136</v>
      </c>
      <c r="C48" s="118"/>
      <c r="D48" s="116"/>
      <c r="E48" s="116"/>
      <c r="F48" s="116"/>
      <c r="G48" s="116"/>
      <c r="H48" s="116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20"/>
      <c r="T48" s="119"/>
      <c r="U48" s="119"/>
      <c r="V48" s="119"/>
      <c r="W48" s="112"/>
      <c r="X48" s="112"/>
      <c r="Y48" s="112"/>
      <c r="Z48" s="112"/>
      <c r="AA48" s="112"/>
      <c r="AB48" s="112"/>
      <c r="AC48" s="112"/>
      <c r="AD48" s="112"/>
      <c r="AE48" s="112"/>
      <c r="AM48" s="113"/>
      <c r="AN48" s="113"/>
      <c r="AO48" s="113"/>
      <c r="AP48" s="113"/>
      <c r="AQ48" s="113"/>
      <c r="AR48" s="113"/>
      <c r="AS48" s="114"/>
      <c r="AV48" s="111"/>
      <c r="AW48" s="107"/>
      <c r="AX48" s="107"/>
      <c r="AY48" s="107"/>
    </row>
    <row r="49" spans="2:51" x14ac:dyDescent="0.25">
      <c r="B49" s="122" t="s">
        <v>137</v>
      </c>
      <c r="C49" s="115"/>
      <c r="D49" s="116"/>
      <c r="E49" s="116"/>
      <c r="F49" s="116"/>
      <c r="G49" s="116"/>
      <c r="H49" s="116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20"/>
      <c r="T49" s="119"/>
      <c r="U49" s="119"/>
      <c r="V49" s="119"/>
      <c r="W49" s="112"/>
      <c r="X49" s="112"/>
      <c r="Y49" s="112"/>
      <c r="Z49" s="112"/>
      <c r="AA49" s="112"/>
      <c r="AB49" s="112"/>
      <c r="AC49" s="112"/>
      <c r="AD49" s="112"/>
      <c r="AE49" s="112"/>
      <c r="AM49" s="113"/>
      <c r="AN49" s="113"/>
      <c r="AO49" s="113"/>
      <c r="AP49" s="113"/>
      <c r="AQ49" s="113"/>
      <c r="AR49" s="113"/>
      <c r="AS49" s="114"/>
      <c r="AV49" s="111"/>
      <c r="AW49" s="107"/>
      <c r="AX49" s="107"/>
      <c r="AY49" s="107"/>
    </row>
    <row r="50" spans="2:51" x14ac:dyDescent="0.25">
      <c r="B50" s="91" t="s">
        <v>254</v>
      </c>
      <c r="C50" s="115"/>
      <c r="D50" s="94"/>
      <c r="E50" s="116"/>
      <c r="F50" s="116"/>
      <c r="G50" s="116"/>
      <c r="H50" s="116"/>
      <c r="I50" s="116"/>
      <c r="J50" s="117"/>
      <c r="K50" s="117"/>
      <c r="L50" s="117"/>
      <c r="M50" s="117"/>
      <c r="N50" s="117"/>
      <c r="O50" s="117"/>
      <c r="P50" s="117"/>
      <c r="Q50" s="117"/>
      <c r="R50" s="117"/>
      <c r="S50" s="120"/>
      <c r="T50" s="137"/>
      <c r="U50" s="137"/>
      <c r="V50" s="137"/>
      <c r="W50" s="112"/>
      <c r="X50" s="112"/>
      <c r="Y50" s="112"/>
      <c r="Z50" s="112"/>
      <c r="AA50" s="112"/>
      <c r="AB50" s="112"/>
      <c r="AC50" s="112"/>
      <c r="AD50" s="112"/>
      <c r="AE50" s="112"/>
      <c r="AM50" s="113"/>
      <c r="AN50" s="113"/>
      <c r="AO50" s="113"/>
      <c r="AP50" s="113"/>
      <c r="AQ50" s="113"/>
      <c r="AR50" s="113"/>
      <c r="AS50" s="114"/>
      <c r="AV50" s="111"/>
      <c r="AW50" s="107"/>
      <c r="AX50" s="107"/>
      <c r="AY50" s="107"/>
    </row>
    <row r="51" spans="2:51" x14ac:dyDescent="0.25">
      <c r="B51" s="91" t="s">
        <v>292</v>
      </c>
      <c r="C51" s="116"/>
      <c r="D51" s="116"/>
      <c r="E51" s="116"/>
      <c r="F51" s="116"/>
      <c r="G51" s="116"/>
      <c r="H51" s="116"/>
      <c r="I51" s="94"/>
      <c r="J51" s="117"/>
      <c r="K51" s="117"/>
      <c r="L51" s="117"/>
      <c r="M51" s="117"/>
      <c r="N51" s="117"/>
      <c r="O51" s="117"/>
      <c r="P51" s="117"/>
      <c r="Q51" s="117"/>
      <c r="R51" s="117"/>
      <c r="S51" s="120"/>
      <c r="T51" s="137"/>
      <c r="U51" s="137"/>
      <c r="V51" s="137"/>
      <c r="W51" s="112"/>
      <c r="X51" s="112"/>
      <c r="Y51" s="112"/>
      <c r="Z51" s="112"/>
      <c r="AA51" s="112"/>
      <c r="AB51" s="112"/>
      <c r="AC51" s="112"/>
      <c r="AD51" s="112"/>
      <c r="AE51" s="112"/>
      <c r="AM51" s="113"/>
      <c r="AN51" s="113"/>
      <c r="AO51" s="113"/>
      <c r="AP51" s="113"/>
      <c r="AQ51" s="113"/>
      <c r="AR51" s="113"/>
      <c r="AS51" s="114"/>
      <c r="AV51" s="111"/>
      <c r="AW51" s="107"/>
      <c r="AX51" s="107"/>
      <c r="AY51" s="107"/>
    </row>
    <row r="52" spans="2:51" x14ac:dyDescent="0.25">
      <c r="B52" s="122" t="s">
        <v>138</v>
      </c>
      <c r="C52" s="122"/>
      <c r="D52" s="116"/>
      <c r="E52" s="94"/>
      <c r="F52" s="116"/>
      <c r="G52" s="94"/>
      <c r="H52" s="94"/>
      <c r="I52" s="94"/>
      <c r="J52" s="92"/>
      <c r="K52" s="92"/>
      <c r="L52" s="117"/>
      <c r="M52" s="117"/>
      <c r="N52" s="117"/>
      <c r="O52" s="117"/>
      <c r="P52" s="117"/>
      <c r="Q52" s="117"/>
      <c r="R52" s="117"/>
      <c r="S52" s="120"/>
      <c r="T52" s="137"/>
      <c r="U52" s="137"/>
      <c r="V52" s="137"/>
      <c r="W52" s="112"/>
      <c r="X52" s="112"/>
      <c r="Y52" s="112"/>
      <c r="Z52" s="112"/>
      <c r="AA52" s="112"/>
      <c r="AB52" s="112"/>
      <c r="AC52" s="112"/>
      <c r="AD52" s="112"/>
      <c r="AE52" s="112"/>
      <c r="AM52" s="113"/>
      <c r="AN52" s="113"/>
      <c r="AO52" s="113"/>
      <c r="AP52" s="113"/>
      <c r="AQ52" s="113"/>
      <c r="AR52" s="113"/>
      <c r="AS52" s="114"/>
      <c r="AV52" s="111"/>
      <c r="AW52" s="107"/>
      <c r="AX52" s="107"/>
      <c r="AY52" s="107"/>
    </row>
    <row r="53" spans="2:51" x14ac:dyDescent="0.25">
      <c r="B53" s="91" t="s">
        <v>261</v>
      </c>
      <c r="C53" s="118"/>
      <c r="D53" s="116"/>
      <c r="E53" s="94"/>
      <c r="F53" s="94"/>
      <c r="G53" s="94"/>
      <c r="H53" s="94"/>
      <c r="I53" s="116"/>
      <c r="J53" s="92"/>
      <c r="K53" s="92"/>
      <c r="L53" s="117"/>
      <c r="M53" s="117"/>
      <c r="N53" s="117"/>
      <c r="O53" s="117"/>
      <c r="P53" s="117"/>
      <c r="Q53" s="120"/>
      <c r="R53" s="119"/>
      <c r="S53" s="119"/>
      <c r="T53" s="137"/>
      <c r="U53" s="112"/>
      <c r="V53" s="112"/>
      <c r="W53" s="112"/>
      <c r="X53" s="112"/>
      <c r="Y53" s="112"/>
      <c r="Z53" s="112"/>
      <c r="AA53" s="112"/>
      <c r="AB53" s="112"/>
      <c r="AC53" s="112"/>
      <c r="AK53" s="113"/>
      <c r="AL53" s="113"/>
      <c r="AM53" s="113"/>
      <c r="AN53" s="113"/>
      <c r="AO53" s="113"/>
      <c r="AP53" s="113"/>
      <c r="AQ53" s="114"/>
      <c r="AR53" s="109"/>
      <c r="AS53" s="109"/>
      <c r="AT53" s="111"/>
      <c r="AU53" s="107"/>
      <c r="AV53" s="107"/>
      <c r="AW53" s="107"/>
      <c r="AX53" s="107"/>
      <c r="AY53" s="107"/>
    </row>
    <row r="54" spans="2:51" x14ac:dyDescent="0.25">
      <c r="B54" s="91"/>
      <c r="C54" s="122"/>
      <c r="D54" s="116"/>
      <c r="E54" s="94"/>
      <c r="F54" s="116"/>
      <c r="G54" s="94"/>
      <c r="H54" s="94"/>
      <c r="I54" s="116"/>
      <c r="J54" s="117"/>
      <c r="K54" s="117"/>
      <c r="L54" s="117"/>
      <c r="M54" s="117"/>
      <c r="N54" s="117"/>
      <c r="O54" s="117"/>
      <c r="P54" s="117"/>
      <c r="Q54" s="120"/>
      <c r="R54" s="120"/>
      <c r="S54" s="120"/>
      <c r="T54" s="137"/>
      <c r="U54" s="112"/>
      <c r="V54" s="112"/>
      <c r="W54" s="112"/>
      <c r="X54" s="112"/>
      <c r="Y54" s="112"/>
      <c r="Z54" s="112"/>
      <c r="AA54" s="112"/>
      <c r="AB54" s="112"/>
      <c r="AC54" s="112"/>
      <c r="AK54" s="113"/>
      <c r="AL54" s="113"/>
      <c r="AM54" s="113"/>
      <c r="AN54" s="113"/>
      <c r="AO54" s="113"/>
      <c r="AP54" s="113"/>
      <c r="AQ54" s="114"/>
      <c r="AR54" s="109"/>
      <c r="AS54" s="109"/>
      <c r="AT54" s="111"/>
      <c r="AU54" s="107"/>
      <c r="AV54" s="107"/>
      <c r="AW54" s="107"/>
      <c r="AX54" s="107"/>
      <c r="AY54" s="107"/>
    </row>
    <row r="55" spans="2:51" x14ac:dyDescent="0.25">
      <c r="B55" s="81"/>
      <c r="C55" s="118"/>
      <c r="D55" s="116"/>
      <c r="E55" s="94"/>
      <c r="F55" s="94"/>
      <c r="G55" s="94"/>
      <c r="H55" s="94"/>
      <c r="I55" s="116"/>
      <c r="J55" s="117"/>
      <c r="K55" s="117"/>
      <c r="L55" s="117"/>
      <c r="M55" s="117"/>
      <c r="N55" s="117"/>
      <c r="O55" s="117"/>
      <c r="P55" s="117"/>
      <c r="Q55" s="120"/>
      <c r="R55" s="120"/>
      <c r="S55" s="120"/>
      <c r="T55" s="137"/>
      <c r="U55" s="112"/>
      <c r="V55" s="112"/>
      <c r="W55" s="112"/>
      <c r="X55" s="112"/>
      <c r="Y55" s="112"/>
      <c r="Z55" s="112"/>
      <c r="AA55" s="112"/>
      <c r="AB55" s="112"/>
      <c r="AC55" s="112"/>
      <c r="AK55" s="113"/>
      <c r="AL55" s="113"/>
      <c r="AM55" s="113"/>
      <c r="AN55" s="113"/>
      <c r="AO55" s="113"/>
      <c r="AP55" s="113"/>
      <c r="AQ55" s="114"/>
      <c r="AR55" s="109"/>
      <c r="AS55" s="109"/>
      <c r="AT55" s="111"/>
      <c r="AU55" s="107"/>
      <c r="AV55" s="107"/>
      <c r="AW55" s="107"/>
      <c r="AX55" s="107"/>
      <c r="AY55" s="107"/>
    </row>
    <row r="56" spans="2:51" x14ac:dyDescent="0.25">
      <c r="B56" s="81"/>
      <c r="C56" s="118"/>
      <c r="D56" s="116"/>
      <c r="E56" s="116"/>
      <c r="F56" s="94"/>
      <c r="G56" s="116"/>
      <c r="H56" s="116"/>
      <c r="I56" s="116"/>
      <c r="J56" s="117"/>
      <c r="K56" s="117"/>
      <c r="L56" s="117"/>
      <c r="M56" s="117"/>
      <c r="N56" s="117"/>
      <c r="O56" s="117"/>
      <c r="P56" s="117"/>
      <c r="Q56" s="117"/>
      <c r="R56" s="117"/>
      <c r="S56" s="120"/>
      <c r="T56" s="119"/>
      <c r="U56" s="119"/>
      <c r="V56" s="119"/>
      <c r="W56" s="112"/>
      <c r="X56" s="112"/>
      <c r="Y56" s="112"/>
      <c r="Z56" s="112"/>
      <c r="AA56" s="112"/>
      <c r="AB56" s="112"/>
      <c r="AC56" s="112"/>
      <c r="AD56" s="112"/>
      <c r="AE56" s="112"/>
      <c r="AM56" s="113"/>
      <c r="AN56" s="113"/>
      <c r="AO56" s="113"/>
      <c r="AP56" s="113"/>
      <c r="AQ56" s="113"/>
      <c r="AR56" s="113"/>
      <c r="AS56" s="114"/>
      <c r="AV56" s="111"/>
      <c r="AW56" s="107"/>
      <c r="AX56" s="107"/>
      <c r="AY56" s="107"/>
    </row>
    <row r="57" spans="2:51" x14ac:dyDescent="0.25">
      <c r="B57" s="81"/>
      <c r="C57" s="92"/>
      <c r="D57" s="116"/>
      <c r="E57" s="116"/>
      <c r="F57" s="116"/>
      <c r="G57" s="116"/>
      <c r="H57" s="116"/>
      <c r="I57" s="92"/>
      <c r="J57" s="117"/>
      <c r="K57" s="117"/>
      <c r="L57" s="117"/>
      <c r="M57" s="117"/>
      <c r="N57" s="117"/>
      <c r="O57" s="117"/>
      <c r="P57" s="117"/>
      <c r="Q57" s="117"/>
      <c r="R57" s="117"/>
      <c r="S57" s="117"/>
      <c r="T57" s="120"/>
      <c r="U57" s="82"/>
      <c r="V57" s="82"/>
      <c r="W57" s="112"/>
      <c r="X57" s="112"/>
      <c r="Y57" s="112"/>
      <c r="Z57" s="112"/>
      <c r="AA57" s="112"/>
      <c r="AB57" s="112"/>
      <c r="AC57" s="112"/>
      <c r="AD57" s="112"/>
      <c r="AE57" s="112"/>
      <c r="AM57" s="113"/>
      <c r="AN57" s="113"/>
      <c r="AO57" s="113"/>
      <c r="AP57" s="113"/>
      <c r="AQ57" s="113"/>
      <c r="AR57" s="113"/>
      <c r="AS57" s="114"/>
      <c r="AV57" s="111"/>
      <c r="AW57" s="107"/>
      <c r="AX57" s="107"/>
      <c r="AY57" s="107"/>
    </row>
    <row r="58" spans="2:51" x14ac:dyDescent="0.25">
      <c r="B58" s="81"/>
      <c r="C58" s="122"/>
      <c r="D58" s="92"/>
      <c r="E58" s="116"/>
      <c r="F58" s="116"/>
      <c r="G58" s="116"/>
      <c r="H58" s="116"/>
      <c r="I58" s="92"/>
      <c r="J58" s="117"/>
      <c r="K58" s="117"/>
      <c r="L58" s="117"/>
      <c r="M58" s="117"/>
      <c r="N58" s="117"/>
      <c r="O58" s="117"/>
      <c r="P58" s="117"/>
      <c r="Q58" s="117"/>
      <c r="R58" s="117"/>
      <c r="S58" s="117"/>
      <c r="T58" s="120"/>
      <c r="U58" s="82"/>
      <c r="V58" s="82"/>
      <c r="W58" s="112"/>
      <c r="X58" s="112"/>
      <c r="Y58" s="112"/>
      <c r="Z58" s="92"/>
      <c r="AA58" s="112"/>
      <c r="AB58" s="112"/>
      <c r="AC58" s="112"/>
      <c r="AD58" s="112"/>
      <c r="AE58" s="112"/>
      <c r="AM58" s="113"/>
      <c r="AN58" s="113"/>
      <c r="AO58" s="113"/>
      <c r="AP58" s="113"/>
      <c r="AQ58" s="113"/>
      <c r="AR58" s="113"/>
      <c r="AS58" s="114"/>
      <c r="AV58" s="111"/>
      <c r="AW58" s="107"/>
      <c r="AX58" s="107"/>
      <c r="AY58" s="107"/>
    </row>
    <row r="59" spans="2:51" x14ac:dyDescent="0.25">
      <c r="B59" s="92"/>
      <c r="C59" s="118"/>
      <c r="D59" s="92"/>
      <c r="E59" s="116"/>
      <c r="F59" s="116"/>
      <c r="G59" s="116"/>
      <c r="H59" s="116"/>
      <c r="I59" s="116"/>
      <c r="J59" s="117"/>
      <c r="K59" s="117"/>
      <c r="L59" s="117"/>
      <c r="M59" s="117"/>
      <c r="N59" s="117"/>
      <c r="O59" s="117"/>
      <c r="P59" s="117"/>
      <c r="Q59" s="117"/>
      <c r="R59" s="117"/>
      <c r="S59" s="92"/>
      <c r="T59" s="92"/>
      <c r="U59" s="92"/>
      <c r="V59" s="92"/>
      <c r="W59" s="92"/>
      <c r="X59" s="92"/>
      <c r="Y59" s="92"/>
      <c r="Z59" s="83"/>
      <c r="AA59" s="92"/>
      <c r="AB59" s="92"/>
      <c r="AC59" s="92"/>
      <c r="AD59" s="92"/>
      <c r="AE59" s="92"/>
      <c r="AF59" s="92"/>
      <c r="AG59" s="92"/>
      <c r="AH59" s="92"/>
      <c r="AI59" s="92"/>
      <c r="AJ59" s="92"/>
      <c r="AK59" s="92"/>
      <c r="AL59" s="92"/>
      <c r="AM59" s="92"/>
      <c r="AN59" s="92"/>
      <c r="AO59" s="92"/>
      <c r="AP59" s="92"/>
      <c r="AQ59" s="92"/>
      <c r="AR59" s="92"/>
      <c r="AS59" s="92"/>
      <c r="AT59" s="92"/>
      <c r="AU59" s="92"/>
      <c r="AV59" s="111"/>
      <c r="AW59" s="107"/>
      <c r="AX59" s="107"/>
      <c r="AY59" s="107"/>
    </row>
    <row r="60" spans="2:51" x14ac:dyDescent="0.25">
      <c r="B60" s="92"/>
      <c r="C60" s="122"/>
      <c r="D60" s="116"/>
      <c r="E60" s="92"/>
      <c r="F60" s="116"/>
      <c r="G60" s="92"/>
      <c r="H60" s="92"/>
      <c r="I60" s="113"/>
      <c r="J60" s="113"/>
      <c r="K60" s="113"/>
      <c r="L60" s="92"/>
      <c r="M60" s="92"/>
      <c r="N60" s="92"/>
      <c r="O60" s="92"/>
      <c r="P60" s="92"/>
      <c r="Q60" s="92"/>
      <c r="R60" s="92"/>
      <c r="S60" s="92"/>
      <c r="T60" s="92"/>
      <c r="U60" s="92"/>
      <c r="V60" s="92"/>
      <c r="W60" s="83"/>
      <c r="X60" s="83"/>
      <c r="Y60" s="83"/>
      <c r="Z60" s="112"/>
      <c r="AA60" s="83"/>
      <c r="AB60" s="83"/>
      <c r="AC60" s="83"/>
      <c r="AD60" s="83"/>
      <c r="AE60" s="83"/>
      <c r="AF60" s="83"/>
      <c r="AG60" s="83"/>
      <c r="AH60" s="83"/>
      <c r="AI60" s="83"/>
      <c r="AJ60" s="83"/>
      <c r="AK60" s="83"/>
      <c r="AL60" s="83"/>
      <c r="AM60" s="83"/>
      <c r="AN60" s="83"/>
      <c r="AO60" s="83"/>
      <c r="AP60" s="83"/>
      <c r="AQ60" s="83"/>
      <c r="AR60" s="83"/>
      <c r="AS60" s="83"/>
      <c r="AT60" s="83"/>
      <c r="AU60" s="83"/>
      <c r="AV60" s="111"/>
      <c r="AW60" s="107"/>
      <c r="AX60" s="107"/>
      <c r="AY60" s="107"/>
    </row>
    <row r="61" spans="2:51" x14ac:dyDescent="0.25">
      <c r="B61" s="81"/>
      <c r="C61" s="90"/>
      <c r="D61" s="116"/>
      <c r="E61" s="92"/>
      <c r="F61" s="92"/>
      <c r="G61" s="92"/>
      <c r="H61" s="92"/>
      <c r="I61" s="113"/>
      <c r="J61" s="113"/>
      <c r="K61" s="113"/>
      <c r="L61" s="92"/>
      <c r="M61" s="92"/>
      <c r="N61" s="92"/>
      <c r="O61" s="92"/>
      <c r="P61" s="92"/>
      <c r="Q61" s="92"/>
      <c r="R61" s="92"/>
      <c r="S61" s="117"/>
      <c r="T61" s="120"/>
      <c r="U61" s="82"/>
      <c r="V61" s="82"/>
      <c r="W61" s="112"/>
      <c r="X61" s="112"/>
      <c r="Y61" s="112"/>
      <c r="Z61" s="112"/>
      <c r="AA61" s="112"/>
      <c r="AB61" s="112"/>
      <c r="AC61" s="112"/>
      <c r="AD61" s="112"/>
      <c r="AE61" s="112"/>
      <c r="AM61" s="113"/>
      <c r="AN61" s="113"/>
      <c r="AO61" s="113"/>
      <c r="AP61" s="113"/>
      <c r="AQ61" s="113"/>
      <c r="AR61" s="113"/>
      <c r="AS61" s="114"/>
      <c r="AV61" s="111"/>
      <c r="AW61" s="107"/>
      <c r="AX61" s="107"/>
      <c r="AY61" s="107"/>
    </row>
    <row r="62" spans="2:51" x14ac:dyDescent="0.25">
      <c r="I62" s="113"/>
      <c r="J62" s="113"/>
      <c r="K62" s="113"/>
      <c r="L62" s="117"/>
      <c r="M62" s="117"/>
      <c r="N62" s="117"/>
      <c r="O62" s="117"/>
      <c r="P62" s="117"/>
      <c r="Q62" s="117"/>
      <c r="R62" s="117"/>
      <c r="S62" s="117"/>
      <c r="T62" s="120"/>
      <c r="U62" s="82"/>
      <c r="V62" s="82"/>
      <c r="W62" s="112"/>
      <c r="X62" s="112"/>
      <c r="Y62" s="112"/>
      <c r="Z62" s="112"/>
      <c r="AA62" s="112"/>
      <c r="AB62" s="112"/>
      <c r="AC62" s="112"/>
      <c r="AD62" s="112"/>
      <c r="AE62" s="112"/>
      <c r="AM62" s="113"/>
      <c r="AN62" s="113"/>
      <c r="AO62" s="113"/>
      <c r="AP62" s="113"/>
      <c r="AQ62" s="113"/>
      <c r="AR62" s="113"/>
      <c r="AS62" s="114"/>
      <c r="AV62" s="111"/>
      <c r="AW62" s="107"/>
      <c r="AX62" s="107"/>
      <c r="AY62" s="107"/>
    </row>
    <row r="63" spans="2:51" x14ac:dyDescent="0.25">
      <c r="I63" s="113"/>
      <c r="J63" s="113"/>
      <c r="K63" s="113"/>
      <c r="L63" s="117"/>
      <c r="M63" s="117"/>
      <c r="N63" s="117"/>
      <c r="O63" s="117"/>
      <c r="P63" s="117"/>
      <c r="Q63" s="117"/>
      <c r="R63" s="117"/>
      <c r="S63" s="117"/>
      <c r="T63" s="120"/>
      <c r="U63" s="82"/>
      <c r="V63" s="82"/>
      <c r="W63" s="112"/>
      <c r="X63" s="112"/>
      <c r="Y63" s="112"/>
      <c r="Z63" s="112"/>
      <c r="AA63" s="112"/>
      <c r="AB63" s="112"/>
      <c r="AC63" s="112"/>
      <c r="AD63" s="112"/>
      <c r="AE63" s="112"/>
      <c r="AM63" s="113"/>
      <c r="AN63" s="113"/>
      <c r="AO63" s="113"/>
      <c r="AP63" s="113"/>
      <c r="AQ63" s="113"/>
      <c r="AR63" s="113"/>
      <c r="AS63" s="114"/>
      <c r="AV63" s="111"/>
      <c r="AW63" s="107"/>
      <c r="AX63" s="107"/>
      <c r="AY63" s="107"/>
    </row>
    <row r="64" spans="2:51" x14ac:dyDescent="0.25">
      <c r="I64" s="113"/>
      <c r="J64" s="113"/>
      <c r="K64" s="113"/>
      <c r="L64" s="117"/>
      <c r="M64" s="117"/>
      <c r="N64" s="117"/>
      <c r="O64" s="117"/>
      <c r="P64" s="117"/>
      <c r="Q64" s="117"/>
      <c r="R64" s="117"/>
      <c r="S64" s="117"/>
      <c r="T64" s="120"/>
      <c r="U64" s="82"/>
      <c r="V64" s="82"/>
      <c r="W64" s="112"/>
      <c r="X64" s="112"/>
      <c r="Y64" s="112"/>
      <c r="Z64" s="112"/>
      <c r="AA64" s="112"/>
      <c r="AB64" s="112"/>
      <c r="AC64" s="112"/>
      <c r="AD64" s="112"/>
      <c r="AE64" s="112"/>
      <c r="AM64" s="113"/>
      <c r="AN64" s="113"/>
      <c r="AO64" s="113"/>
      <c r="AP64" s="113"/>
      <c r="AQ64" s="113"/>
      <c r="AR64" s="113"/>
      <c r="AS64" s="114"/>
      <c r="AV64" s="111"/>
      <c r="AW64" s="107"/>
      <c r="AX64" s="107"/>
      <c r="AY64" s="107"/>
    </row>
    <row r="65" spans="1:51" x14ac:dyDescent="0.25">
      <c r="I65" s="113"/>
      <c r="J65" s="113"/>
      <c r="K65" s="113"/>
      <c r="L65" s="117"/>
      <c r="M65" s="117"/>
      <c r="N65" s="117"/>
      <c r="O65" s="117"/>
      <c r="P65" s="117"/>
      <c r="Q65" s="117"/>
      <c r="R65" s="117"/>
      <c r="S65" s="117"/>
      <c r="T65" s="120"/>
      <c r="U65" s="82"/>
      <c r="V65" s="82"/>
      <c r="W65" s="112"/>
      <c r="X65" s="112"/>
      <c r="Y65" s="112"/>
      <c r="Z65" s="112"/>
      <c r="AA65" s="112"/>
      <c r="AB65" s="112"/>
      <c r="AC65" s="112"/>
      <c r="AD65" s="112"/>
      <c r="AE65" s="112"/>
      <c r="AM65" s="113"/>
      <c r="AN65" s="113"/>
      <c r="AO65" s="113"/>
      <c r="AP65" s="113"/>
      <c r="AQ65" s="113"/>
      <c r="AR65" s="113"/>
      <c r="AS65" s="114"/>
      <c r="AV65" s="111"/>
      <c r="AW65" s="107"/>
      <c r="AX65" s="107"/>
      <c r="AY65" s="107"/>
    </row>
    <row r="66" spans="1:51" x14ac:dyDescent="0.25">
      <c r="I66" s="113"/>
      <c r="J66" s="113"/>
      <c r="K66" s="113"/>
      <c r="L66" s="117"/>
      <c r="M66" s="117"/>
      <c r="N66" s="117"/>
      <c r="O66" s="117"/>
      <c r="P66" s="117"/>
      <c r="Q66" s="117"/>
      <c r="R66" s="117"/>
      <c r="S66" s="117"/>
      <c r="T66" s="120"/>
      <c r="U66" s="82"/>
      <c r="V66" s="82"/>
      <c r="W66" s="112"/>
      <c r="X66" s="112"/>
      <c r="Y66" s="112"/>
      <c r="Z66" s="112"/>
      <c r="AA66" s="112"/>
      <c r="AB66" s="112"/>
      <c r="AC66" s="112"/>
      <c r="AD66" s="112"/>
      <c r="AE66" s="112"/>
      <c r="AM66" s="113"/>
      <c r="AN66" s="113"/>
      <c r="AO66" s="113"/>
      <c r="AP66" s="113"/>
      <c r="AQ66" s="113"/>
      <c r="AR66" s="113"/>
      <c r="AS66" s="114"/>
      <c r="AU66" s="107"/>
      <c r="AV66" s="111"/>
      <c r="AW66" s="107"/>
      <c r="AX66" s="107"/>
      <c r="AY66" s="107"/>
    </row>
    <row r="67" spans="1:51" ht="229.5" customHeight="1" x14ac:dyDescent="0.25">
      <c r="I67" s="113"/>
      <c r="J67" s="113"/>
      <c r="K67" s="113"/>
      <c r="L67" s="117"/>
      <c r="M67" s="117"/>
      <c r="N67" s="117"/>
      <c r="O67" s="117"/>
      <c r="P67" s="117"/>
      <c r="Q67" s="117"/>
      <c r="R67" s="117"/>
      <c r="S67" s="117"/>
      <c r="T67" s="120"/>
      <c r="U67" s="82"/>
      <c r="V67" s="82"/>
      <c r="W67" s="112"/>
      <c r="X67" s="112"/>
      <c r="Y67" s="112"/>
      <c r="Z67" s="112"/>
      <c r="AA67" s="112"/>
      <c r="AB67" s="112"/>
      <c r="AC67" s="112"/>
      <c r="AD67" s="112"/>
      <c r="AE67" s="112"/>
      <c r="AM67" s="113"/>
      <c r="AN67" s="113"/>
      <c r="AO67" s="113"/>
      <c r="AP67" s="113"/>
      <c r="AQ67" s="113"/>
      <c r="AR67" s="113"/>
      <c r="AS67" s="114"/>
      <c r="AU67" s="107"/>
      <c r="AV67" s="111"/>
      <c r="AW67" s="107"/>
      <c r="AX67" s="107"/>
      <c r="AY67" s="107"/>
    </row>
    <row r="68" spans="1:51" x14ac:dyDescent="0.25">
      <c r="A68" s="112"/>
      <c r="L68" s="113"/>
      <c r="M68" s="113"/>
      <c r="N68" s="113"/>
      <c r="O68" s="114"/>
      <c r="P68" s="109"/>
      <c r="R68" s="111"/>
      <c r="AS68" s="107"/>
      <c r="AT68" s="107"/>
      <c r="AU68" s="107"/>
      <c r="AV68" s="107"/>
      <c r="AW68" s="107"/>
      <c r="AX68" s="107"/>
      <c r="AY68" s="107"/>
    </row>
    <row r="69" spans="1:51" x14ac:dyDescent="0.25">
      <c r="A69" s="112"/>
      <c r="L69" s="113"/>
      <c r="M69" s="113"/>
      <c r="N69" s="113"/>
      <c r="O69" s="114"/>
      <c r="P69" s="109"/>
      <c r="R69" s="109"/>
      <c r="AS69" s="107"/>
      <c r="AT69" s="107"/>
      <c r="AU69" s="107"/>
      <c r="AV69" s="107"/>
      <c r="AW69" s="107"/>
      <c r="AX69" s="107"/>
      <c r="AY69" s="107"/>
    </row>
    <row r="70" spans="1:51" x14ac:dyDescent="0.25">
      <c r="A70" s="112"/>
      <c r="L70" s="113"/>
      <c r="M70" s="113"/>
      <c r="N70" s="113"/>
      <c r="O70" s="114"/>
      <c r="P70" s="109"/>
      <c r="R70" s="109"/>
      <c r="AS70" s="107"/>
      <c r="AT70" s="107"/>
      <c r="AU70" s="107"/>
      <c r="AV70" s="107"/>
      <c r="AW70" s="107"/>
      <c r="AX70" s="107"/>
      <c r="AY70" s="107"/>
    </row>
    <row r="71" spans="1:51" x14ac:dyDescent="0.25">
      <c r="A71" s="112"/>
      <c r="L71" s="113"/>
      <c r="M71" s="113"/>
      <c r="N71" s="113"/>
      <c r="O71" s="114"/>
      <c r="P71" s="109"/>
      <c r="R71" s="109"/>
      <c r="AS71" s="107"/>
      <c r="AT71" s="107"/>
      <c r="AU71" s="107"/>
      <c r="AV71" s="107"/>
      <c r="AW71" s="107"/>
      <c r="AX71" s="107"/>
      <c r="AY71" s="107"/>
    </row>
    <row r="72" spans="1:51" x14ac:dyDescent="0.25">
      <c r="A72" s="112"/>
      <c r="L72" s="113"/>
      <c r="M72" s="113"/>
      <c r="N72" s="113"/>
      <c r="O72" s="114"/>
      <c r="P72" s="109"/>
      <c r="R72" s="109"/>
      <c r="AS72" s="107"/>
      <c r="AT72" s="107"/>
      <c r="AU72" s="107"/>
      <c r="AV72" s="107"/>
      <c r="AW72" s="107"/>
      <c r="AX72" s="107"/>
      <c r="AY72" s="107"/>
    </row>
    <row r="73" spans="1:51" x14ac:dyDescent="0.25">
      <c r="A73" s="112"/>
      <c r="L73" s="113"/>
      <c r="M73" s="113"/>
      <c r="N73" s="113"/>
      <c r="O73" s="114"/>
      <c r="P73" s="109"/>
      <c r="R73" s="109"/>
      <c r="AS73" s="107"/>
      <c r="AT73" s="107"/>
      <c r="AU73" s="107"/>
      <c r="AV73" s="107"/>
      <c r="AW73" s="107"/>
      <c r="AX73" s="107"/>
      <c r="AY73" s="107"/>
    </row>
    <row r="74" spans="1:51" x14ac:dyDescent="0.25">
      <c r="A74" s="112"/>
      <c r="L74" s="113"/>
      <c r="M74" s="113"/>
      <c r="N74" s="113"/>
      <c r="O74" s="114"/>
      <c r="P74" s="109"/>
      <c r="R74" s="83"/>
      <c r="AS74" s="107"/>
      <c r="AT74" s="107"/>
      <c r="AU74" s="107"/>
      <c r="AV74" s="107"/>
      <c r="AW74" s="107"/>
      <c r="AX74" s="107"/>
      <c r="AY74" s="107"/>
    </row>
    <row r="75" spans="1:51" x14ac:dyDescent="0.25">
      <c r="A75" s="112"/>
      <c r="L75" s="113"/>
      <c r="M75" s="113"/>
      <c r="N75" s="113"/>
      <c r="O75" s="114"/>
      <c r="R75" s="109"/>
      <c r="AS75" s="107"/>
      <c r="AT75" s="107"/>
      <c r="AU75" s="107"/>
      <c r="AV75" s="107"/>
      <c r="AW75" s="107"/>
      <c r="AX75" s="107"/>
      <c r="AY75" s="107"/>
    </row>
    <row r="76" spans="1:51" x14ac:dyDescent="0.25">
      <c r="O76" s="114"/>
      <c r="R76" s="109"/>
      <c r="AS76" s="107"/>
      <c r="AT76" s="107"/>
      <c r="AU76" s="107"/>
      <c r="AV76" s="107"/>
      <c r="AW76" s="107"/>
      <c r="AX76" s="107"/>
      <c r="AY76" s="107"/>
    </row>
    <row r="77" spans="1:51" x14ac:dyDescent="0.25">
      <c r="O77" s="114"/>
      <c r="R77" s="109"/>
      <c r="AS77" s="107"/>
      <c r="AT77" s="107"/>
      <c r="AU77" s="107"/>
      <c r="AV77" s="107"/>
      <c r="AW77" s="107"/>
      <c r="AX77" s="107"/>
      <c r="AY77" s="107"/>
    </row>
    <row r="78" spans="1:51" x14ac:dyDescent="0.25">
      <c r="O78" s="114"/>
      <c r="R78" s="109"/>
      <c r="AS78" s="107"/>
      <c r="AT78" s="107"/>
      <c r="AU78" s="107"/>
      <c r="AV78" s="107"/>
      <c r="AW78" s="107"/>
      <c r="AX78" s="107"/>
      <c r="AY78" s="107"/>
    </row>
    <row r="79" spans="1:51" x14ac:dyDescent="0.25">
      <c r="O79" s="114"/>
      <c r="R79" s="109"/>
      <c r="AS79" s="107"/>
      <c r="AT79" s="107"/>
      <c r="AU79" s="107"/>
      <c r="AV79" s="107"/>
      <c r="AW79" s="107"/>
      <c r="AX79" s="107"/>
      <c r="AY79" s="107"/>
    </row>
    <row r="80" spans="1:51" x14ac:dyDescent="0.25">
      <c r="O80" s="114"/>
      <c r="AS80" s="107"/>
      <c r="AT80" s="107"/>
      <c r="AU80" s="107"/>
      <c r="AV80" s="107"/>
      <c r="AW80" s="107"/>
      <c r="AX80" s="107"/>
      <c r="AY80" s="107"/>
    </row>
    <row r="81" spans="15:51" x14ac:dyDescent="0.25">
      <c r="O81" s="114"/>
      <c r="AS81" s="107"/>
      <c r="AT81" s="107"/>
      <c r="AU81" s="107"/>
      <c r="AV81" s="107"/>
      <c r="AW81" s="107"/>
      <c r="AX81" s="107"/>
      <c r="AY81" s="107"/>
    </row>
    <row r="82" spans="15:51" x14ac:dyDescent="0.25">
      <c r="O82" s="114"/>
      <c r="AS82" s="107"/>
      <c r="AT82" s="107"/>
      <c r="AU82" s="107"/>
      <c r="AV82" s="107"/>
      <c r="AW82" s="107"/>
      <c r="AX82" s="107"/>
      <c r="AY82" s="107"/>
    </row>
    <row r="83" spans="15:51" x14ac:dyDescent="0.25">
      <c r="O83" s="114"/>
      <c r="AS83" s="107"/>
      <c r="AT83" s="107"/>
      <c r="AU83" s="107"/>
      <c r="AV83" s="107"/>
      <c r="AW83" s="107"/>
      <c r="AX83" s="107"/>
      <c r="AY83" s="107"/>
    </row>
    <row r="84" spans="15:51" x14ac:dyDescent="0.25">
      <c r="O84" s="114"/>
      <c r="AS84" s="107"/>
      <c r="AT84" s="107"/>
      <c r="AU84" s="107"/>
      <c r="AV84" s="107"/>
      <c r="AW84" s="107"/>
      <c r="AX84" s="107"/>
      <c r="AY84" s="107"/>
    </row>
    <row r="85" spans="15:51" x14ac:dyDescent="0.25">
      <c r="O85" s="114"/>
      <c r="AS85" s="107"/>
      <c r="AT85" s="107"/>
      <c r="AU85" s="107"/>
      <c r="AV85" s="107"/>
      <c r="AW85" s="107"/>
      <c r="AX85" s="107"/>
      <c r="AY85" s="107"/>
    </row>
    <row r="86" spans="15:51" x14ac:dyDescent="0.25">
      <c r="O86" s="114"/>
      <c r="Q86" s="109"/>
      <c r="AS86" s="107"/>
      <c r="AT86" s="107"/>
      <c r="AU86" s="107"/>
      <c r="AV86" s="107"/>
      <c r="AW86" s="107"/>
      <c r="AX86" s="107"/>
      <c r="AY86" s="107"/>
    </row>
    <row r="87" spans="15:51" x14ac:dyDescent="0.25">
      <c r="O87" s="13"/>
      <c r="P87" s="109"/>
      <c r="Q87" s="109"/>
      <c r="AS87" s="107"/>
      <c r="AT87" s="107"/>
      <c r="AU87" s="107"/>
      <c r="AV87" s="107"/>
      <c r="AW87" s="107"/>
      <c r="AX87" s="107"/>
      <c r="AY87" s="107"/>
    </row>
    <row r="88" spans="15:51" x14ac:dyDescent="0.25">
      <c r="O88" s="13"/>
      <c r="P88" s="109"/>
      <c r="Q88" s="109"/>
      <c r="AS88" s="107"/>
      <c r="AT88" s="107"/>
      <c r="AU88" s="107"/>
      <c r="AV88" s="107"/>
      <c r="AW88" s="107"/>
      <c r="AX88" s="107"/>
      <c r="AY88" s="107"/>
    </row>
    <row r="89" spans="15:51" x14ac:dyDescent="0.25">
      <c r="O89" s="13"/>
      <c r="P89" s="109"/>
      <c r="Q89" s="109"/>
      <c r="AS89" s="107"/>
      <c r="AT89" s="107"/>
      <c r="AU89" s="107"/>
      <c r="AV89" s="107"/>
      <c r="AW89" s="107"/>
      <c r="AX89" s="107"/>
      <c r="AY89" s="107"/>
    </row>
    <row r="90" spans="15:51" x14ac:dyDescent="0.25">
      <c r="O90" s="13"/>
      <c r="P90" s="109"/>
      <c r="Q90" s="109"/>
      <c r="AS90" s="107"/>
      <c r="AT90" s="107"/>
      <c r="AU90" s="107"/>
      <c r="AV90" s="107"/>
      <c r="AW90" s="107"/>
      <c r="AX90" s="107"/>
      <c r="AY90" s="107"/>
    </row>
    <row r="91" spans="15:51" x14ac:dyDescent="0.25">
      <c r="O91" s="13"/>
      <c r="P91" s="109"/>
      <c r="Q91" s="109"/>
      <c r="AS91" s="107"/>
      <c r="AT91" s="107"/>
      <c r="AU91" s="107"/>
      <c r="AV91" s="107"/>
      <c r="AW91" s="107"/>
      <c r="AX91" s="107"/>
      <c r="AY91" s="107"/>
    </row>
    <row r="92" spans="15:51" x14ac:dyDescent="0.25">
      <c r="O92" s="13"/>
      <c r="P92" s="109"/>
      <c r="Q92" s="109"/>
      <c r="AS92" s="107"/>
      <c r="AT92" s="107"/>
      <c r="AU92" s="107"/>
      <c r="AV92" s="107"/>
      <c r="AW92" s="107"/>
      <c r="AX92" s="107"/>
      <c r="AY92" s="107"/>
    </row>
    <row r="93" spans="15:51" x14ac:dyDescent="0.25">
      <c r="O93" s="13"/>
      <c r="P93" s="109"/>
      <c r="Q93" s="109"/>
      <c r="AS93" s="107"/>
      <c r="AT93" s="107"/>
      <c r="AU93" s="107"/>
      <c r="AV93" s="107"/>
      <c r="AW93" s="107"/>
      <c r="AX93" s="107"/>
      <c r="AY93" s="107"/>
    </row>
    <row r="94" spans="15:51" x14ac:dyDescent="0.25">
      <c r="O94" s="13"/>
      <c r="P94" s="109"/>
      <c r="Q94" s="109"/>
      <c r="AS94" s="107"/>
      <c r="AT94" s="107"/>
      <c r="AU94" s="107"/>
      <c r="AV94" s="107"/>
      <c r="AW94" s="107"/>
      <c r="AX94" s="107"/>
      <c r="AY94" s="107"/>
    </row>
    <row r="95" spans="15:51" x14ac:dyDescent="0.25">
      <c r="O95" s="13"/>
      <c r="P95" s="109"/>
      <c r="Q95" s="109"/>
      <c r="AS95" s="107"/>
      <c r="AT95" s="107"/>
      <c r="AU95" s="107"/>
      <c r="AV95" s="107"/>
      <c r="AW95" s="107"/>
      <c r="AX95" s="107"/>
      <c r="AY95" s="107"/>
    </row>
    <row r="96" spans="15:51" x14ac:dyDescent="0.25">
      <c r="O96" s="13"/>
      <c r="P96" s="109"/>
      <c r="Q96" s="109"/>
      <c r="R96" s="109"/>
      <c r="S96" s="109"/>
      <c r="AS96" s="107"/>
      <c r="AT96" s="107"/>
      <c r="AU96" s="107"/>
      <c r="AV96" s="107"/>
      <c r="AW96" s="107"/>
      <c r="AX96" s="107"/>
      <c r="AY96" s="107"/>
    </row>
    <row r="97" spans="15:51" x14ac:dyDescent="0.25">
      <c r="O97" s="13"/>
      <c r="P97" s="109"/>
      <c r="Q97" s="109"/>
      <c r="R97" s="109"/>
      <c r="S97" s="109"/>
      <c r="T97" s="109"/>
      <c r="AS97" s="107"/>
      <c r="AT97" s="107"/>
      <c r="AU97" s="107"/>
      <c r="AV97" s="107"/>
      <c r="AW97" s="107"/>
      <c r="AX97" s="107"/>
      <c r="AY97" s="107"/>
    </row>
    <row r="98" spans="15:51" x14ac:dyDescent="0.25">
      <c r="O98" s="13"/>
      <c r="P98" s="109"/>
      <c r="Q98" s="109"/>
      <c r="R98" s="109"/>
      <c r="S98" s="109"/>
      <c r="T98" s="109"/>
      <c r="AS98" s="107"/>
      <c r="AT98" s="107"/>
      <c r="AU98" s="107"/>
      <c r="AV98" s="107"/>
      <c r="AW98" s="107"/>
      <c r="AX98" s="107"/>
      <c r="AY98" s="107"/>
    </row>
    <row r="99" spans="15:51" x14ac:dyDescent="0.25">
      <c r="O99" s="13"/>
      <c r="P99" s="109"/>
      <c r="T99" s="109"/>
      <c r="AS99" s="107"/>
      <c r="AT99" s="107"/>
      <c r="AU99" s="107"/>
      <c r="AV99" s="107"/>
      <c r="AW99" s="107"/>
      <c r="AX99" s="107"/>
      <c r="AY99" s="107"/>
    </row>
    <row r="100" spans="15:51" x14ac:dyDescent="0.25">
      <c r="O100" s="109"/>
      <c r="Q100" s="109"/>
      <c r="R100" s="109"/>
      <c r="S100" s="109"/>
      <c r="AS100" s="107"/>
      <c r="AT100" s="107"/>
      <c r="AU100" s="107"/>
      <c r="AV100" s="107"/>
      <c r="AW100" s="107"/>
      <c r="AX100" s="107"/>
      <c r="AY100" s="107"/>
    </row>
    <row r="101" spans="15:51" x14ac:dyDescent="0.25">
      <c r="O101" s="13"/>
      <c r="P101" s="109"/>
      <c r="Q101" s="109"/>
      <c r="R101" s="109"/>
      <c r="S101" s="109"/>
      <c r="T101" s="109"/>
      <c r="AS101" s="107"/>
      <c r="AT101" s="107"/>
      <c r="AU101" s="107"/>
      <c r="AV101" s="107"/>
      <c r="AW101" s="107"/>
      <c r="AX101" s="107"/>
      <c r="AY101" s="107"/>
    </row>
    <row r="102" spans="15:51" x14ac:dyDescent="0.25">
      <c r="O102" s="13"/>
      <c r="P102" s="109"/>
      <c r="Q102" s="109"/>
      <c r="R102" s="109"/>
      <c r="S102" s="109"/>
      <c r="T102" s="109"/>
      <c r="U102" s="109"/>
      <c r="AS102" s="107"/>
      <c r="AT102" s="107"/>
      <c r="AU102" s="107"/>
      <c r="AV102" s="107"/>
      <c r="AW102" s="107"/>
      <c r="AX102" s="107"/>
      <c r="AY102" s="107"/>
    </row>
    <row r="103" spans="15:51" x14ac:dyDescent="0.25">
      <c r="O103" s="13"/>
      <c r="P103" s="109"/>
      <c r="T103" s="109"/>
      <c r="U103" s="109"/>
      <c r="AS103" s="107"/>
      <c r="AT103" s="107"/>
      <c r="AU103" s="107"/>
      <c r="AV103" s="107"/>
      <c r="AW103" s="107"/>
      <c r="AX103" s="107"/>
      <c r="AY103" s="107"/>
    </row>
    <row r="115" spans="45:51" x14ac:dyDescent="0.25">
      <c r="AS115" s="107"/>
      <c r="AT115" s="107"/>
      <c r="AU115" s="107"/>
      <c r="AV115" s="107"/>
      <c r="AW115" s="107"/>
      <c r="AX115" s="107"/>
      <c r="AY115" s="107"/>
    </row>
  </sheetData>
  <protectedRanges>
    <protectedRange sqref="N59:R59 B61 S61:T67 B55:B58 N62:R67 T42 S57:T58" name="Range2_12_5_1_1"/>
    <protectedRange sqref="N10 L10 L6 D6 D8 AD8 AF8 O8:U8 AJ8:AR8 AF10 AR11:AR34 E11:E34 G11:G34 N11:V11 L24:N31 N32:N34 N12:N23 O12:V34 X11:AG34" name="Range1_16_3_1_1"/>
    <protectedRange sqref="I56 J54:K59 J51:K51 I59 L59:M59 L62:M67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59:H59 F60 E59" name="Range2_2_2_9_2_1_1"/>
    <protectedRange sqref="D57 D60:D61" name="Range2_1_1_1_1_1_9_2_1_1"/>
    <protectedRange sqref="C58 C60" name="Range2_4_1_1_1"/>
    <protectedRange sqref="AS16:AS34" name="Range1_1_1_1"/>
    <protectedRange sqref="P3:U5" name="Range1_16_1_1_1_1"/>
    <protectedRange sqref="C61 C59 C56" name="Range2_1_3_1_1"/>
    <protectedRange sqref="H11:H34" name="Range1_1_1_1_1_1_1"/>
    <protectedRange sqref="B59:B60 J52:K53 D58:D59 I57:I58 Z58:Z59 S59:Y60 AA59:AU60 E60:E61 G60:H61 F61 L60:R61" name="Range2_2_1_10_1_1_1_2"/>
    <protectedRange sqref="C57" name="Range2_2_1_10_2_1_1_1"/>
    <protectedRange sqref="G56:H56 D54 F57 E56 N57:R58" name="Range2_12_1_6_1_1"/>
    <protectedRange sqref="I53:I55 I50:K50 G57:H58 E57:E58 F58:F59 L57:M58" name="Range2_2_12_1_7_1_1"/>
    <protectedRange sqref="D55:D56" name="Range2_1_1_1_1_11_1_2_1_1"/>
    <protectedRange sqref="F54" name="Range2_2_2_9_1_1_1_1"/>
    <protectedRange sqref="C55" name="Range2_1_1_2_1_1"/>
    <protectedRange sqref="C54" name="Range2_1_2_2_1_1"/>
    <protectedRange sqref="E54:E55 F55:F56 G54:H55 I51:I52" name="Range2_2_1_1_1_1"/>
    <protectedRange sqref="AS11:AS15" name="Range1_4_1_1_1_1"/>
    <protectedRange sqref="J11:J15 J26:J34" name="Range1_1_2_1_10_1_1_1_1"/>
    <protectedRange sqref="R74" name="Range2_2_1_10_1_1_1_1_1"/>
    <protectedRange sqref="T41" name="Range2_12_5_1_1_4"/>
    <protectedRange sqref="B40:B41" name="Range2_12_5_1_1_1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G42:H42" name="Range2_2_12_1_3_1_1_1_1_1_4_1_1"/>
    <protectedRange sqref="E42:F42" name="Range2_2_12_1_7_1_1_3_1_1"/>
    <protectedRange sqref="I41:J41" name="Range2_2_12_1_4_2_1_1_1_2_1_1"/>
    <protectedRange sqref="S42" name="Range2_12_5_1_1_2_3_1"/>
    <protectedRange sqref="Q42:R42" name="Range2_12_1_6_1_1_1_1_2_1"/>
    <protectedRange sqref="N42:P42" name="Range2_12_1_2_3_1_1_1_1_2_1"/>
    <protectedRange sqref="I42:M42" name="Range2_2_12_1_4_3_1_1_1_1_2_1"/>
    <protectedRange sqref="D42" name="Range2_2_12_1_3_1_2_1_1_1_2_1_2_1"/>
    <protectedRange sqref="T56 R53:R55 T49:T52" name="Range2_12_5_1_1_3"/>
    <protectedRange sqref="T45:T48" name="Range2_12_5_1_1_2_2"/>
    <protectedRange sqref="S56 Q53:Q55 S45:S52" name="Range2_12_4_1_1_1_4_2_2_2"/>
    <protectedRange sqref="Q56:R56 O53:P55 Q45:R52" name="Range2_12_1_6_1_1_1_2_3_2_1_1_3"/>
    <protectedRange sqref="N56:P56 L53:N55 N45:P52" name="Range2_12_1_2_3_1_1_1_2_3_2_1_1_3"/>
    <protectedRange sqref="L45:M52 K45:K49 L56:M56" name="Range2_2_12_1_4_3_1_1_1_3_3_2_1_1_3"/>
    <protectedRange sqref="J45:J49" name="Range2_2_12_1_4_3_1_1_1_3_2_1_2_2"/>
    <protectedRange sqref="I49" name="Range2_2_12_1_4_3_1_1_1_2_1_2_1_1_3_1_1_1_1_1_1"/>
    <protectedRange sqref="T44" name="Range2_12_5_1_1_2_1_1"/>
    <protectedRange sqref="E45:H47" name="Range2_2_12_1_3_1_2_1_1_1_1_2_1_1_1_1_1_1"/>
    <protectedRange sqref="D45:D47" name="Range2_2_12_1_3_1_2_1_1_1_2_1_2_3_1_1_1_1"/>
    <protectedRange sqref="T43" name="Range2_12_5_1_1_6_1_1_1_1_1_1_1"/>
    <protectedRange sqref="S43" name="Range2_12_5_1_1_5_3_1_1_1_1_1_1_1"/>
    <protectedRange sqref="Q43:R43" name="Range2_12_1_6_1_1_1_2_3_2_1_1_2_1_1_1_1_1"/>
    <protectedRange sqref="N43:P43" name="Range2_12_1_2_3_1_1_1_2_3_2_1_1_2_1_1_1_1_1"/>
    <protectedRange sqref="J43:M43" name="Range2_2_12_1_4_3_1_1_1_3_3_2_1_1_2_1_1_1_1_1"/>
    <protectedRange sqref="I43" name="Range2_2_12_1_4_3_1_1_1_2_1_2_2_1_2_1_1_1_1_1"/>
    <protectedRange sqref="G43:H43 D43:E43" name="Range2_2_12_1_3_1_2_1_1_1_2_1_3_2_1_2_1_1_1_1_1"/>
    <protectedRange sqref="F43" name="Range2_2_12_1_3_1_2_1_1_1_1_1_2_2_1_2_1_1_1_1_1"/>
    <protectedRange sqref="S44" name="Range2_12_4_1_1_1_4_2_2_1_1"/>
    <protectedRange sqref="Q44:R44" name="Range2_12_1_6_1_1_1_2_3_2_1_1_1_1"/>
    <protectedRange sqref="N44:P44" name="Range2_12_1_2_3_1_1_1_2_3_2_1_1_1_1"/>
    <protectedRange sqref="K44:M44" name="Range2_2_12_1_4_3_1_1_1_3_3_2_1_1_1_1"/>
    <protectedRange sqref="J44" name="Range2_2_12_1_4_3_1_1_1_3_2_1_2_1_1"/>
    <protectedRange sqref="D44:E44" name="Range2_2_12_1_3_1_2_1_1_1_2_1_2_3_2_1_1"/>
    <protectedRange sqref="I44" name="Range2_2_12_1_4_2_1_1_1_4_1_2_1_1_1_2_1_1"/>
    <protectedRange sqref="F44:H44" name="Range2_2_12_1_3_1_1_1_1_1_4_1_2_1_2_1_2_1_1"/>
    <protectedRange sqref="I45:I48" name="Range2_2_12_1_4_2_1_1_1_4_1_2_1_1_1_2_2_1"/>
    <protectedRange sqref="F11:F34" name="Range1_16_3_1_1_2_1_1_1_2_1"/>
    <protectedRange sqref="Q10" name="Range1_16_3_1_1_1_1_1_1"/>
    <protectedRange sqref="AG10" name="Range1_16_3_1_1_1_1_1_2"/>
    <protectedRange sqref="AP10" name="Range1_16_3_1_1_1_1_1_3"/>
    <protectedRange sqref="B45" name="Range2_12_5_1_1_1_2_2_1_1_1_1_1_1_1_1_1_1_1_2_1_1_1_1_1_1_1_1_1_1_1_1_1_1_1_1_1_1_1_1_1_1_1_1_1_1_1_1_1_1_1_1_1_1_1"/>
    <protectedRange sqref="W11:W34" name="Range1_16_3_1_1_1"/>
    <protectedRange sqref="B43" name="Range2_12_5_1_1_1_2_2_1_1_1_1_1_1_1_1_1_1_1_1_1_1_1_1_1_1_1_1_1_1_1_1_1_1_1_1_1_1_1_1"/>
    <protectedRange sqref="B44" name="Range2_12_5_1_1_1_2_2_1_1_1_1_1_1_1_1_1_1_1_2_1_1_1_1_1_1_1_1_1_1_1_1_1_1_1_1_1_1_1_1_1_1_1_1_1_1_1_1_1_1_1_1_1_1_1_1"/>
    <protectedRange sqref="B42" name="Range2_12_5_1_1_1_2_1_1_1_1_1_1_1_1_1_1_1_2_1_1_1_1_1_1_1_1_1_1_1_1_1_1_1_1_1"/>
    <protectedRange sqref="B46" name="Range2_12_5_1_1_1_2_2_1_1_1_1_1_1_1_1_1_1_1_2_1_1_1_2_1_1_1_2_1_1_1_3_1_1_1_1_1_1_1_1_1_1_1_1_1_1_1_1_1_1_1_1_1_1_1_1_1_1_1_1_1_1_1"/>
    <protectedRange sqref="B47" name="Range2_12_5_1_1_1_2_1_1_1_1_1_1_1_1_1_1_1_2_1_2_1_1_1_1_1_1_1_1_1_2_1_1_1_1_1_1_1_1_1_1_1_1_1_1_1_1"/>
    <protectedRange sqref="D52" name="Range2_12_1_6_1_1_1"/>
    <protectedRange sqref="D48 G48:H50 F49:F50 E48:E50" name="Range2_2_12_1_7_1_1_2"/>
    <protectedRange sqref="D53" name="Range2_1_1_1_1_11_1_2_1_1_2"/>
    <protectedRange sqref="F52" name="Range2_2_2_9_1_1_1_1_1"/>
    <protectedRange sqref="D49" name="Range2_1_1_1_1_1_9_1_1_1_1_1"/>
    <protectedRange sqref="C53 C48" name="Range2_1_1_2_1_1_1"/>
    <protectedRange sqref="C52" name="Range2_1_2_2_1_1_1"/>
    <protectedRange sqref="F48" name="Range2_2_12_1_1_1_1_1_1"/>
    <protectedRange sqref="C49:C50" name="Range2_5_1_1_1_1"/>
    <protectedRange sqref="E52:E53 F53 G52:H53" name="Range2_2_1_1_1_1_1"/>
    <protectedRange sqref="D50" name="Range2_1_1_1_1_1_1_1_1_1"/>
    <protectedRange sqref="B48" name="Range2_12_5_1_1_1_1_1_2_1_1_1_1_1_1_1_1_1_1_1_1_1_1_1_1_1_1_1_1_2_1_1"/>
    <protectedRange sqref="B49" name="Range2_12_5_1_1_1_1_1_2_1_1_2_1_1_1_1_1_1_1_1_1_1_1_1_1_1_1_1_1_2_1_1"/>
    <protectedRange sqref="B50" name="Range2_12_5_1_1_1_2_2_1_1_1_1_1_1_1_1_1_1_1_2_1_1_1_2_1_1_1_1_1_1_1_1_1_1_1_1_1_1_1_1_2_1_1"/>
    <protectedRange sqref="B52" name="Range2_12_5_1_1_1_1_1_2_1_2_1_1_1_2_1_1_1_1_1_1_1_1_1_1_2_1_1_1_1_1_2_1_1"/>
    <protectedRange sqref="G51:H51" name="Range2_2_12_1_3_1_2_1_1_1_2_1_1_1_1_1_1_2_1_1_1"/>
    <protectedRange sqref="D51:E51" name="Range2_2_12_1_3_1_2_1_1_1_2_1_1_1_1_3_1_1_1_1_1"/>
    <protectedRange sqref="F51" name="Range2_2_12_1_3_1_2_1_1_1_3_1_1_1_1_1_3_1_1_1_1_1"/>
    <protectedRange sqref="B51" name="Range2_12_5_1_1_1_1_1_2_1_1_2_1_1_1_1_1_1_1_1_1_1_1_1_1_1_1_1_1_2_1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239" priority="5" operator="containsText" text="N/A">
      <formula>NOT(ISERROR(SEARCH("N/A",X11)))</formula>
    </cfRule>
    <cfRule type="cellIs" dxfId="238" priority="23" operator="equal">
      <formula>0</formula>
    </cfRule>
  </conditionalFormatting>
  <conditionalFormatting sqref="X11:AE34">
    <cfRule type="cellIs" dxfId="237" priority="22" operator="greaterThanOrEqual">
      <formula>1185</formula>
    </cfRule>
  </conditionalFormatting>
  <conditionalFormatting sqref="X11:AE34">
    <cfRule type="cellIs" dxfId="236" priority="21" operator="between">
      <formula>0.1</formula>
      <formula>1184</formula>
    </cfRule>
  </conditionalFormatting>
  <conditionalFormatting sqref="X8 AJ11:AO15 AJ16:AN34 AO15:AO32">
    <cfRule type="cellIs" dxfId="235" priority="20" operator="equal">
      <formula>0</formula>
    </cfRule>
  </conditionalFormatting>
  <conditionalFormatting sqref="X8 AJ11:AO15 AJ16:AN34 AO15:AO32">
    <cfRule type="cellIs" dxfId="234" priority="19" operator="greaterThan">
      <formula>1179</formula>
    </cfRule>
  </conditionalFormatting>
  <conditionalFormatting sqref="X8 AJ11:AO15 AJ16:AN34 AO15:AO32">
    <cfRule type="cellIs" dxfId="233" priority="18" operator="greaterThan">
      <formula>99</formula>
    </cfRule>
  </conditionalFormatting>
  <conditionalFormatting sqref="X8 AJ11:AO15 AJ16:AN34 AO15:AO32">
    <cfRule type="cellIs" dxfId="232" priority="17" operator="greaterThan">
      <formula>0.99</formula>
    </cfRule>
  </conditionalFormatting>
  <conditionalFormatting sqref="AB8">
    <cfRule type="cellIs" dxfId="231" priority="16" operator="equal">
      <formula>0</formula>
    </cfRule>
  </conditionalFormatting>
  <conditionalFormatting sqref="AB8">
    <cfRule type="cellIs" dxfId="230" priority="15" operator="greaterThan">
      <formula>1179</formula>
    </cfRule>
  </conditionalFormatting>
  <conditionalFormatting sqref="AB8">
    <cfRule type="cellIs" dxfId="229" priority="14" operator="greaterThan">
      <formula>99</formula>
    </cfRule>
  </conditionalFormatting>
  <conditionalFormatting sqref="AB8">
    <cfRule type="cellIs" dxfId="228" priority="13" operator="greaterThan">
      <formula>0.99</formula>
    </cfRule>
  </conditionalFormatting>
  <conditionalFormatting sqref="AQ11:AQ34 AO33:AO34">
    <cfRule type="cellIs" dxfId="227" priority="12" operator="equal">
      <formula>0</formula>
    </cfRule>
  </conditionalFormatting>
  <conditionalFormatting sqref="AQ11:AQ34 AO33:AO34">
    <cfRule type="cellIs" dxfId="226" priority="11" operator="greaterThan">
      <formula>1179</formula>
    </cfRule>
  </conditionalFormatting>
  <conditionalFormatting sqref="AQ11:AQ34 AO33:AO34">
    <cfRule type="cellIs" dxfId="225" priority="10" operator="greaterThan">
      <formula>99</formula>
    </cfRule>
  </conditionalFormatting>
  <conditionalFormatting sqref="AQ11:AQ34 AO33:AO34">
    <cfRule type="cellIs" dxfId="224" priority="9" operator="greaterThan">
      <formula>0.99</formula>
    </cfRule>
  </conditionalFormatting>
  <conditionalFormatting sqref="AI11:AI34">
    <cfRule type="cellIs" dxfId="223" priority="8" operator="greaterThan">
      <formula>$AI$8</formula>
    </cfRule>
  </conditionalFormatting>
  <conditionalFormatting sqref="AH11:AH34">
    <cfRule type="cellIs" dxfId="222" priority="6" operator="greaterThan">
      <formula>$AH$8</formula>
    </cfRule>
    <cfRule type="cellIs" dxfId="221" priority="7" operator="greaterThan">
      <formula>$AH$8</formula>
    </cfRule>
  </conditionalFormatting>
  <conditionalFormatting sqref="AP11:AP34">
    <cfRule type="cellIs" dxfId="220" priority="4" operator="equal">
      <formula>0</formula>
    </cfRule>
  </conditionalFormatting>
  <conditionalFormatting sqref="AP11:AP34">
    <cfRule type="cellIs" dxfId="219" priority="3" operator="greaterThan">
      <formula>1179</formula>
    </cfRule>
  </conditionalFormatting>
  <conditionalFormatting sqref="AP11:AP34">
    <cfRule type="cellIs" dxfId="218" priority="2" operator="greaterThan">
      <formula>99</formula>
    </cfRule>
  </conditionalFormatting>
  <conditionalFormatting sqref="AP11:AP34">
    <cfRule type="cellIs" dxfId="217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14"/>
  <sheetViews>
    <sheetView topLeftCell="A34" zoomScaleNormal="100" workbookViewId="0">
      <selection activeCell="B38" sqref="B38:B52"/>
    </sheetView>
  </sheetViews>
  <sheetFormatPr defaultRowHeight="15" x14ac:dyDescent="0.25"/>
  <cols>
    <col min="1" max="1" width="5.7109375" style="107" customWidth="1"/>
    <col min="2" max="2" width="10.28515625" style="107" customWidth="1"/>
    <col min="3" max="3" width="14" style="107" customWidth="1"/>
    <col min="4" max="7" width="9.140625" style="107"/>
    <col min="8" max="8" width="20.42578125" style="107" customWidth="1"/>
    <col min="9" max="10" width="9.140625" style="107"/>
    <col min="11" max="11" width="9" style="107" customWidth="1"/>
    <col min="12" max="14" width="9.140625" style="107" hidden="1" customWidth="1"/>
    <col min="15" max="16" width="9.28515625" style="107" bestFit="1" customWidth="1"/>
    <col min="17" max="18" width="9.140625" style="107" customWidth="1"/>
    <col min="19" max="19" width="11.5703125" style="107" bestFit="1" customWidth="1"/>
    <col min="20" max="20" width="10.5703125" style="107" bestFit="1" customWidth="1"/>
    <col min="21" max="22" width="9.28515625" style="107" bestFit="1" customWidth="1"/>
    <col min="23" max="23" width="9.140625" style="107"/>
    <col min="24" max="28" width="9.28515625" style="107" bestFit="1" customWidth="1"/>
    <col min="29" max="32" width="9.140625" style="107"/>
    <col min="33" max="33" width="10.5703125" style="107" bestFit="1" customWidth="1"/>
    <col min="34" max="35" width="9.28515625" style="107" bestFit="1" customWidth="1"/>
    <col min="36" max="44" width="9.140625" style="107"/>
    <col min="45" max="45" width="83.85546875" style="13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07"/>
  </cols>
  <sheetData>
    <row r="2" spans="2:51" ht="21" x14ac:dyDescent="0.25">
      <c r="B2" s="3"/>
      <c r="C2" s="109"/>
      <c r="D2" s="109"/>
      <c r="E2" s="4"/>
      <c r="F2" s="4"/>
      <c r="G2" s="109"/>
      <c r="H2" s="5"/>
      <c r="I2" s="5"/>
      <c r="J2" s="109"/>
      <c r="K2" s="5"/>
      <c r="L2" s="5"/>
      <c r="M2" s="109"/>
      <c r="N2" s="109"/>
      <c r="O2" s="6"/>
      <c r="P2" s="7" t="s">
        <v>0</v>
      </c>
      <c r="Q2" s="7"/>
      <c r="R2" s="8"/>
      <c r="S2" s="9"/>
      <c r="T2" s="10"/>
      <c r="U2" s="10"/>
      <c r="V2" s="11"/>
      <c r="W2" s="12"/>
      <c r="X2" s="10"/>
      <c r="Y2" s="10"/>
      <c r="Z2" s="10"/>
      <c r="AA2" s="10"/>
      <c r="AB2" s="10"/>
      <c r="AC2" s="10"/>
      <c r="AD2" s="10"/>
      <c r="AE2" s="10"/>
      <c r="AM2" s="109"/>
      <c r="AN2" s="109"/>
      <c r="AO2" s="109"/>
      <c r="AP2" s="109"/>
      <c r="AQ2" s="109"/>
      <c r="AR2" s="109"/>
    </row>
    <row r="3" spans="2:51" ht="15.75" customHeight="1" x14ac:dyDescent="0.25">
      <c r="B3" s="14" t="s">
        <v>1</v>
      </c>
      <c r="C3" s="14"/>
      <c r="D3" s="14"/>
      <c r="E3" s="109"/>
      <c r="F3" s="5"/>
      <c r="G3" s="5"/>
      <c r="H3" s="109"/>
      <c r="I3" s="109"/>
      <c r="J3" s="109"/>
      <c r="K3" s="15"/>
      <c r="L3" s="16"/>
      <c r="M3" s="109"/>
      <c r="N3" s="109"/>
      <c r="O3" s="17" t="s">
        <v>2</v>
      </c>
      <c r="P3" s="324" t="s">
        <v>126</v>
      </c>
      <c r="Q3" s="325"/>
      <c r="R3" s="325"/>
      <c r="S3" s="325"/>
      <c r="T3" s="325"/>
      <c r="U3" s="326"/>
      <c r="V3" s="18"/>
      <c r="W3" s="18"/>
      <c r="X3" s="18"/>
      <c r="Y3" s="18"/>
      <c r="Z3" s="18"/>
      <c r="AH3" s="109"/>
      <c r="AI3" s="109"/>
      <c r="AJ3" s="109"/>
      <c r="AK3" s="109"/>
      <c r="AL3" s="13"/>
      <c r="AM3" s="109"/>
      <c r="AN3" s="109"/>
      <c r="AO3" s="109"/>
      <c r="AP3" s="109"/>
      <c r="AQ3" s="109"/>
      <c r="AR3" s="109"/>
      <c r="AS3" s="109"/>
    </row>
    <row r="4" spans="2:51" x14ac:dyDescent="0.25">
      <c r="B4" s="19" t="s">
        <v>3</v>
      </c>
      <c r="C4" s="19"/>
      <c r="D4" s="19"/>
      <c r="E4" s="109"/>
      <c r="F4" s="20"/>
      <c r="G4" s="109"/>
      <c r="H4" s="109"/>
      <c r="I4" s="109"/>
      <c r="J4" s="109"/>
      <c r="K4" s="109"/>
      <c r="L4" s="109"/>
      <c r="M4" s="109"/>
      <c r="N4" s="109"/>
      <c r="O4" s="17" t="s">
        <v>4</v>
      </c>
      <c r="P4" s="324" t="s">
        <v>132</v>
      </c>
      <c r="Q4" s="325"/>
      <c r="R4" s="325"/>
      <c r="S4" s="325"/>
      <c r="T4" s="325"/>
      <c r="U4" s="326"/>
      <c r="V4" s="18"/>
      <c r="W4" s="18"/>
      <c r="X4" s="18"/>
      <c r="Y4" s="18"/>
      <c r="Z4" s="18"/>
      <c r="AH4" s="109"/>
      <c r="AI4" s="109"/>
      <c r="AJ4" s="109"/>
      <c r="AK4" s="109"/>
      <c r="AL4" s="13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1"/>
      <c r="F5" s="21"/>
      <c r="G5" s="109"/>
      <c r="H5" s="109"/>
      <c r="I5" s="109"/>
      <c r="J5" s="109"/>
      <c r="K5" s="109"/>
      <c r="L5" s="109"/>
      <c r="M5" s="109"/>
      <c r="N5" s="109"/>
      <c r="O5" s="17" t="s">
        <v>5</v>
      </c>
      <c r="P5" s="324" t="s">
        <v>129</v>
      </c>
      <c r="Q5" s="325"/>
      <c r="R5" s="325"/>
      <c r="S5" s="325"/>
      <c r="T5" s="325"/>
      <c r="U5" s="326"/>
      <c r="V5" s="18"/>
      <c r="W5" s="18"/>
      <c r="X5" s="18"/>
      <c r="Y5" s="18"/>
      <c r="Z5" s="18"/>
      <c r="AH5" s="109"/>
      <c r="AI5" s="109"/>
      <c r="AJ5" s="109"/>
      <c r="AK5" s="109"/>
      <c r="AL5" s="13"/>
      <c r="AM5" s="109"/>
      <c r="AN5" s="109"/>
      <c r="AO5" s="109"/>
      <c r="AP5" s="109"/>
      <c r="AQ5" s="109"/>
      <c r="AR5" s="109"/>
      <c r="AS5" s="109"/>
    </row>
    <row r="6" spans="2:51" x14ac:dyDescent="0.25">
      <c r="B6" s="324" t="s">
        <v>6</v>
      </c>
      <c r="C6" s="326"/>
      <c r="D6" s="327" t="s">
        <v>7</v>
      </c>
      <c r="E6" s="328"/>
      <c r="F6" s="328"/>
      <c r="G6" s="328"/>
      <c r="H6" s="329"/>
      <c r="I6" s="109"/>
      <c r="J6" s="109"/>
      <c r="K6" s="305"/>
      <c r="L6" s="330">
        <v>41686</v>
      </c>
      <c r="M6" s="331"/>
      <c r="N6" s="22"/>
      <c r="O6" s="22"/>
      <c r="P6" s="23"/>
      <c r="Q6" s="23"/>
      <c r="R6" s="23"/>
      <c r="S6" s="23"/>
      <c r="T6" s="23"/>
      <c r="U6" s="23"/>
      <c r="V6" s="23"/>
      <c r="W6" s="24"/>
      <c r="X6" s="24"/>
      <c r="Y6" s="24"/>
      <c r="Z6" s="24"/>
      <c r="AA6" s="24"/>
      <c r="AB6" s="24"/>
      <c r="AC6" s="24"/>
      <c r="AD6" s="24"/>
      <c r="AE6" s="24"/>
      <c r="AJ6" s="25"/>
      <c r="AM6" s="26"/>
      <c r="AN6" s="26"/>
      <c r="AO6" s="26"/>
      <c r="AP6" s="26"/>
      <c r="AQ6" s="26"/>
      <c r="AR6" s="26"/>
      <c r="AS6" s="27"/>
    </row>
    <row r="7" spans="2:51" ht="36" x14ac:dyDescent="0.25">
      <c r="B7" s="332" t="s">
        <v>8</v>
      </c>
      <c r="C7" s="333"/>
      <c r="D7" s="332" t="s">
        <v>9</v>
      </c>
      <c r="E7" s="334"/>
      <c r="F7" s="334"/>
      <c r="G7" s="333"/>
      <c r="H7" s="300" t="s">
        <v>10</v>
      </c>
      <c r="I7" s="301" t="s">
        <v>11</v>
      </c>
      <c r="J7" s="301" t="s">
        <v>12</v>
      </c>
      <c r="K7" s="301" t="s">
        <v>13</v>
      </c>
      <c r="L7" s="13"/>
      <c r="M7" s="13"/>
      <c r="N7" s="13"/>
      <c r="O7" s="300" t="s">
        <v>14</v>
      </c>
      <c r="P7" s="332" t="s">
        <v>15</v>
      </c>
      <c r="Q7" s="334"/>
      <c r="R7" s="334"/>
      <c r="S7" s="334"/>
      <c r="T7" s="333"/>
      <c r="U7" s="345" t="s">
        <v>16</v>
      </c>
      <c r="V7" s="345"/>
      <c r="W7" s="301" t="s">
        <v>17</v>
      </c>
      <c r="X7" s="332" t="s">
        <v>18</v>
      </c>
      <c r="Y7" s="333"/>
      <c r="Z7" s="332" t="s">
        <v>19</v>
      </c>
      <c r="AA7" s="333"/>
      <c r="AB7" s="332" t="s">
        <v>20</v>
      </c>
      <c r="AC7" s="333"/>
      <c r="AD7" s="332" t="s">
        <v>21</v>
      </c>
      <c r="AE7" s="333"/>
      <c r="AF7" s="301" t="s">
        <v>22</v>
      </c>
      <c r="AG7" s="301" t="s">
        <v>23</v>
      </c>
      <c r="AH7" s="301" t="s">
        <v>24</v>
      </c>
      <c r="AI7" s="301" t="s">
        <v>25</v>
      </c>
      <c r="AJ7" s="332" t="s">
        <v>26</v>
      </c>
      <c r="AK7" s="334"/>
      <c r="AL7" s="334"/>
      <c r="AM7" s="334"/>
      <c r="AN7" s="333"/>
      <c r="AO7" s="332" t="s">
        <v>27</v>
      </c>
      <c r="AP7" s="334"/>
      <c r="AQ7" s="333"/>
      <c r="AR7" s="301" t="s">
        <v>28</v>
      </c>
      <c r="AS7" s="28"/>
      <c r="AT7" s="13"/>
      <c r="AU7" s="13"/>
      <c r="AV7" s="13"/>
      <c r="AW7" s="13"/>
      <c r="AX7" s="13"/>
      <c r="AY7" s="13"/>
    </row>
    <row r="8" spans="2:51" x14ac:dyDescent="0.25">
      <c r="B8" s="335">
        <v>42241</v>
      </c>
      <c r="C8" s="336"/>
      <c r="D8" s="337" t="s">
        <v>29</v>
      </c>
      <c r="E8" s="338"/>
      <c r="F8" s="338"/>
      <c r="G8" s="339"/>
      <c r="H8" s="29"/>
      <c r="I8" s="337" t="s">
        <v>29</v>
      </c>
      <c r="J8" s="338"/>
      <c r="K8" s="339"/>
      <c r="L8" s="30"/>
      <c r="M8" s="30"/>
      <c r="N8" s="30"/>
      <c r="O8" s="29" t="s">
        <v>30</v>
      </c>
      <c r="P8" s="29" t="s">
        <v>30</v>
      </c>
      <c r="Q8" s="29" t="s">
        <v>31</v>
      </c>
      <c r="R8" s="29" t="s">
        <v>31</v>
      </c>
      <c r="S8" s="29" t="s">
        <v>30</v>
      </c>
      <c r="T8" s="29" t="s">
        <v>32</v>
      </c>
      <c r="U8" s="340" t="s">
        <v>33</v>
      </c>
      <c r="V8" s="340"/>
      <c r="W8" s="31" t="s">
        <v>133</v>
      </c>
      <c r="X8" s="341">
        <v>0</v>
      </c>
      <c r="Y8" s="342"/>
      <c r="Z8" s="343" t="s">
        <v>35</v>
      </c>
      <c r="AA8" s="344"/>
      <c r="AB8" s="341">
        <v>1185</v>
      </c>
      <c r="AC8" s="342"/>
      <c r="AD8" s="346">
        <v>800</v>
      </c>
      <c r="AE8" s="347"/>
      <c r="AF8" s="29"/>
      <c r="AG8" s="31">
        <f>AG34-AG10</f>
        <v>26784</v>
      </c>
      <c r="AH8" s="32"/>
      <c r="AI8" s="32"/>
      <c r="AJ8" s="29" t="s">
        <v>36</v>
      </c>
      <c r="AK8" s="29" t="s">
        <v>36</v>
      </c>
      <c r="AL8" s="29" t="s">
        <v>36</v>
      </c>
      <c r="AM8" s="29" t="s">
        <v>36</v>
      </c>
      <c r="AN8" s="29" t="s">
        <v>36</v>
      </c>
      <c r="AO8" s="29" t="s">
        <v>36</v>
      </c>
      <c r="AP8" s="29" t="s">
        <v>31</v>
      </c>
      <c r="AQ8" s="29" t="s">
        <v>31</v>
      </c>
      <c r="AR8" s="29" t="s">
        <v>37</v>
      </c>
      <c r="AS8" s="28"/>
      <c r="AV8" s="33" t="s">
        <v>38</v>
      </c>
    </row>
    <row r="9" spans="2:51" ht="60" x14ac:dyDescent="0.25">
      <c r="B9" s="348" t="s">
        <v>39</v>
      </c>
      <c r="C9" s="348"/>
      <c r="D9" s="349" t="s">
        <v>40</v>
      </c>
      <c r="E9" s="350"/>
      <c r="F9" s="351" t="s">
        <v>41</v>
      </c>
      <c r="G9" s="350"/>
      <c r="H9" s="352" t="s">
        <v>42</v>
      </c>
      <c r="I9" s="348" t="s">
        <v>43</v>
      </c>
      <c r="J9" s="348"/>
      <c r="K9" s="348"/>
      <c r="L9" s="301" t="s">
        <v>44</v>
      </c>
      <c r="M9" s="345" t="s">
        <v>45</v>
      </c>
      <c r="N9" s="34" t="s">
        <v>46</v>
      </c>
      <c r="O9" s="353" t="s">
        <v>47</v>
      </c>
      <c r="P9" s="353" t="s">
        <v>48</v>
      </c>
      <c r="Q9" s="35" t="s">
        <v>49</v>
      </c>
      <c r="R9" s="360" t="s">
        <v>50</v>
      </c>
      <c r="S9" s="361"/>
      <c r="T9" s="362"/>
      <c r="U9" s="302" t="s">
        <v>51</v>
      </c>
      <c r="V9" s="302" t="s">
        <v>52</v>
      </c>
      <c r="W9" s="348" t="s">
        <v>53</v>
      </c>
      <c r="X9" s="366" t="s">
        <v>54</v>
      </c>
      <c r="Y9" s="367"/>
      <c r="Z9" s="367"/>
      <c r="AA9" s="367"/>
      <c r="AB9" s="367"/>
      <c r="AC9" s="367"/>
      <c r="AD9" s="367"/>
      <c r="AE9" s="368"/>
      <c r="AF9" s="304" t="s">
        <v>55</v>
      </c>
      <c r="AG9" s="304" t="s">
        <v>56</v>
      </c>
      <c r="AH9" s="355" t="s">
        <v>57</v>
      </c>
      <c r="AI9" s="369" t="s">
        <v>58</v>
      </c>
      <c r="AJ9" s="302" t="s">
        <v>59</v>
      </c>
      <c r="AK9" s="302" t="s">
        <v>60</v>
      </c>
      <c r="AL9" s="302" t="s">
        <v>61</v>
      </c>
      <c r="AM9" s="302" t="s">
        <v>62</v>
      </c>
      <c r="AN9" s="302" t="s">
        <v>63</v>
      </c>
      <c r="AO9" s="302" t="s">
        <v>64</v>
      </c>
      <c r="AP9" s="302" t="s">
        <v>65</v>
      </c>
      <c r="AQ9" s="353" t="s">
        <v>66</v>
      </c>
      <c r="AR9" s="302" t="s">
        <v>67</v>
      </c>
      <c r="AS9" s="355" t="s">
        <v>68</v>
      </c>
      <c r="AV9" s="36" t="s">
        <v>69</v>
      </c>
      <c r="AW9" s="36" t="s">
        <v>70</v>
      </c>
      <c r="AY9" s="37" t="s">
        <v>71</v>
      </c>
    </row>
    <row r="10" spans="2:51" x14ac:dyDescent="0.25">
      <c r="B10" s="302" t="s">
        <v>72</v>
      </c>
      <c r="C10" s="302" t="s">
        <v>73</v>
      </c>
      <c r="D10" s="302" t="s">
        <v>74</v>
      </c>
      <c r="E10" s="302" t="s">
        <v>75</v>
      </c>
      <c r="F10" s="302" t="s">
        <v>74</v>
      </c>
      <c r="G10" s="302" t="s">
        <v>75</v>
      </c>
      <c r="H10" s="352"/>
      <c r="I10" s="302" t="s">
        <v>75</v>
      </c>
      <c r="J10" s="302" t="s">
        <v>75</v>
      </c>
      <c r="K10" s="302" t="s">
        <v>75</v>
      </c>
      <c r="L10" s="29" t="s">
        <v>29</v>
      </c>
      <c r="M10" s="345"/>
      <c r="N10" s="29" t="s">
        <v>29</v>
      </c>
      <c r="O10" s="354"/>
      <c r="P10" s="354"/>
      <c r="Q10" s="2">
        <f>'AUG 24'!Q34:Q34</f>
        <v>48990207</v>
      </c>
      <c r="R10" s="363"/>
      <c r="S10" s="364"/>
      <c r="T10" s="365"/>
      <c r="U10" s="302" t="s">
        <v>75</v>
      </c>
      <c r="V10" s="302" t="s">
        <v>75</v>
      </c>
      <c r="W10" s="348"/>
      <c r="X10" s="38" t="s">
        <v>76</v>
      </c>
      <c r="Y10" s="38" t="s">
        <v>77</v>
      </c>
      <c r="Z10" s="38" t="s">
        <v>78</v>
      </c>
      <c r="AA10" s="38" t="s">
        <v>79</v>
      </c>
      <c r="AB10" s="38" t="s">
        <v>80</v>
      </c>
      <c r="AC10" s="38" t="s">
        <v>81</v>
      </c>
      <c r="AD10" s="38" t="s">
        <v>82</v>
      </c>
      <c r="AE10" s="38" t="s">
        <v>83</v>
      </c>
      <c r="AF10" s="39"/>
      <c r="AG10" s="2">
        <f>'AUG 24'!AG34:AG34</f>
        <v>39779644</v>
      </c>
      <c r="AH10" s="355"/>
      <c r="AI10" s="370"/>
      <c r="AJ10" s="302" t="s">
        <v>84</v>
      </c>
      <c r="AK10" s="302" t="s">
        <v>84</v>
      </c>
      <c r="AL10" s="302" t="s">
        <v>84</v>
      </c>
      <c r="AM10" s="302" t="s">
        <v>84</v>
      </c>
      <c r="AN10" s="302" t="s">
        <v>84</v>
      </c>
      <c r="AO10" s="302" t="s">
        <v>84</v>
      </c>
      <c r="AP10" s="2">
        <f>'AUG 24'!AP34:AP34</f>
        <v>9028557</v>
      </c>
      <c r="AQ10" s="354"/>
      <c r="AR10" s="303" t="s">
        <v>85</v>
      </c>
      <c r="AS10" s="355"/>
      <c r="AV10" s="40" t="s">
        <v>86</v>
      </c>
      <c r="AW10" s="40" t="s">
        <v>87</v>
      </c>
      <c r="AY10" s="84" t="s">
        <v>126</v>
      </c>
    </row>
    <row r="11" spans="2:51" x14ac:dyDescent="0.25">
      <c r="B11" s="41">
        <v>2</v>
      </c>
      <c r="C11" s="41">
        <v>4.1666666666666664E-2</v>
      </c>
      <c r="D11" s="123">
        <v>11</v>
      </c>
      <c r="E11" s="42">
        <f>D11/1.42</f>
        <v>7.746478873239437</v>
      </c>
      <c r="F11" s="110">
        <v>66</v>
      </c>
      <c r="G11" s="42">
        <f>F11/1.42</f>
        <v>46.478873239436624</v>
      </c>
      <c r="H11" s="43" t="s">
        <v>88</v>
      </c>
      <c r="I11" s="43">
        <f>J11-(2/1.42)</f>
        <v>41.549295774647888</v>
      </c>
      <c r="J11" s="44">
        <f>(F11-5)/1.42</f>
        <v>42.95774647887324</v>
      </c>
      <c r="K11" s="43">
        <f>J11+(6/1.42)</f>
        <v>47.183098591549296</v>
      </c>
      <c r="L11" s="45">
        <v>14</v>
      </c>
      <c r="M11" s="46" t="s">
        <v>89</v>
      </c>
      <c r="N11" s="46">
        <v>11.4</v>
      </c>
      <c r="O11" s="124">
        <v>124</v>
      </c>
      <c r="P11" s="124">
        <v>93</v>
      </c>
      <c r="Q11" s="124">
        <v>48993877</v>
      </c>
      <c r="R11" s="47">
        <f>IF(ISBLANK(Q11),"-",Q11-Q10)</f>
        <v>3670</v>
      </c>
      <c r="S11" s="48">
        <f>R11*24/1000</f>
        <v>88.08</v>
      </c>
      <c r="T11" s="48">
        <f>R11/1000</f>
        <v>3.67</v>
      </c>
      <c r="U11" s="125">
        <v>5.8</v>
      </c>
      <c r="V11" s="125">
        <f t="shared" ref="V11:V34" si="0">U11</f>
        <v>5.8</v>
      </c>
      <c r="W11" s="126" t="s">
        <v>125</v>
      </c>
      <c r="X11" s="128">
        <v>0</v>
      </c>
      <c r="Y11" s="128">
        <v>0</v>
      </c>
      <c r="Z11" s="128">
        <v>1016</v>
      </c>
      <c r="AA11" s="128">
        <v>0</v>
      </c>
      <c r="AB11" s="128">
        <v>1048</v>
      </c>
      <c r="AC11" s="49" t="s">
        <v>90</v>
      </c>
      <c r="AD11" s="49" t="s">
        <v>90</v>
      </c>
      <c r="AE11" s="49" t="s">
        <v>90</v>
      </c>
      <c r="AF11" s="127" t="s">
        <v>90</v>
      </c>
      <c r="AG11" s="127">
        <v>39780238</v>
      </c>
      <c r="AH11" s="50">
        <f>IF(ISBLANK(AG11),"-",AG11-AG10)</f>
        <v>594</v>
      </c>
      <c r="AI11" s="51">
        <f>AH11/T11</f>
        <v>161.85286103542234</v>
      </c>
      <c r="AJ11" s="108">
        <v>0</v>
      </c>
      <c r="AK11" s="108">
        <v>0</v>
      </c>
      <c r="AL11" s="108">
        <v>1</v>
      </c>
      <c r="AM11" s="108">
        <v>0</v>
      </c>
      <c r="AN11" s="108">
        <v>1</v>
      </c>
      <c r="AO11" s="108">
        <v>0.4</v>
      </c>
      <c r="AP11" s="128">
        <v>9029769</v>
      </c>
      <c r="AQ11" s="128">
        <f t="shared" ref="AQ11:AQ34" si="1">AP11-AP10</f>
        <v>1212</v>
      </c>
      <c r="AR11" s="52"/>
      <c r="AS11" s="53" t="s">
        <v>113</v>
      </c>
      <c r="AV11" s="40" t="s">
        <v>88</v>
      </c>
      <c r="AW11" s="40" t="s">
        <v>91</v>
      </c>
      <c r="AY11" s="84" t="s">
        <v>131</v>
      </c>
    </row>
    <row r="12" spans="2:51" x14ac:dyDescent="0.25">
      <c r="B12" s="41">
        <v>2.0416666666666701</v>
      </c>
      <c r="C12" s="41">
        <v>8.3333333333333329E-2</v>
      </c>
      <c r="D12" s="123">
        <v>11</v>
      </c>
      <c r="E12" s="42">
        <f t="shared" ref="E12:E34" si="2">D12/1.42</f>
        <v>7.746478873239437</v>
      </c>
      <c r="F12" s="110">
        <v>66</v>
      </c>
      <c r="G12" s="42">
        <f t="shared" ref="G12:G34" si="3">F12/1.42</f>
        <v>46.478873239436624</v>
      </c>
      <c r="H12" s="43" t="s">
        <v>88</v>
      </c>
      <c r="I12" s="43">
        <f t="shared" ref="I12:I34" si="4">J12-(2/1.42)</f>
        <v>41.549295774647888</v>
      </c>
      <c r="J12" s="44">
        <f>(F12-5)/1.42</f>
        <v>42.95774647887324</v>
      </c>
      <c r="K12" s="43">
        <f>J12+(6/1.42)</f>
        <v>47.183098591549296</v>
      </c>
      <c r="L12" s="45">
        <v>14</v>
      </c>
      <c r="M12" s="46" t="s">
        <v>89</v>
      </c>
      <c r="N12" s="46">
        <v>11.2</v>
      </c>
      <c r="O12" s="124">
        <v>125</v>
      </c>
      <c r="P12" s="124">
        <v>90</v>
      </c>
      <c r="Q12" s="124">
        <v>48997539</v>
      </c>
      <c r="R12" s="47">
        <f t="shared" ref="R12:R34" si="5">IF(ISBLANK(Q12),"-",Q12-Q11)</f>
        <v>3662</v>
      </c>
      <c r="S12" s="48">
        <f t="shared" ref="S12:S34" si="6">R12*24/1000</f>
        <v>87.888000000000005</v>
      </c>
      <c r="T12" s="48">
        <f t="shared" ref="T12:T34" si="7">R12/1000</f>
        <v>3.6619999999999999</v>
      </c>
      <c r="U12" s="125">
        <v>7.3</v>
      </c>
      <c r="V12" s="125">
        <f t="shared" si="0"/>
        <v>7.3</v>
      </c>
      <c r="W12" s="126" t="s">
        <v>125</v>
      </c>
      <c r="X12" s="128">
        <v>0</v>
      </c>
      <c r="Y12" s="128">
        <v>0</v>
      </c>
      <c r="Z12" s="128">
        <v>1016</v>
      </c>
      <c r="AA12" s="128">
        <v>0</v>
      </c>
      <c r="AB12" s="128">
        <v>1048</v>
      </c>
      <c r="AC12" s="49" t="s">
        <v>90</v>
      </c>
      <c r="AD12" s="49" t="s">
        <v>90</v>
      </c>
      <c r="AE12" s="49" t="s">
        <v>90</v>
      </c>
      <c r="AF12" s="127" t="s">
        <v>90</v>
      </c>
      <c r="AG12" s="127">
        <v>39780837</v>
      </c>
      <c r="AH12" s="50">
        <f>IF(ISBLANK(AG12),"-",AG12-AG11)</f>
        <v>599</v>
      </c>
      <c r="AI12" s="51">
        <f t="shared" ref="AI12:AI34" si="8">AH12/T12</f>
        <v>163.57181867831787</v>
      </c>
      <c r="AJ12" s="108">
        <v>0</v>
      </c>
      <c r="AK12" s="108">
        <v>0</v>
      </c>
      <c r="AL12" s="108">
        <v>1</v>
      </c>
      <c r="AM12" s="108">
        <v>0</v>
      </c>
      <c r="AN12" s="108">
        <v>1</v>
      </c>
      <c r="AO12" s="108">
        <v>0.4</v>
      </c>
      <c r="AP12" s="128">
        <v>9030979</v>
      </c>
      <c r="AQ12" s="128">
        <f t="shared" si="1"/>
        <v>1210</v>
      </c>
      <c r="AR12" s="54">
        <v>1.18</v>
      </c>
      <c r="AS12" s="53" t="s">
        <v>113</v>
      </c>
      <c r="AV12" s="40" t="s">
        <v>92</v>
      </c>
      <c r="AW12" s="40" t="s">
        <v>93</v>
      </c>
      <c r="AY12" s="84" t="s">
        <v>132</v>
      </c>
    </row>
    <row r="13" spans="2:51" x14ac:dyDescent="0.25">
      <c r="B13" s="41">
        <v>2.0833333333333299</v>
      </c>
      <c r="C13" s="41">
        <v>0.125</v>
      </c>
      <c r="D13" s="123">
        <v>13</v>
      </c>
      <c r="E13" s="42">
        <f t="shared" si="2"/>
        <v>9.1549295774647899</v>
      </c>
      <c r="F13" s="110">
        <v>66</v>
      </c>
      <c r="G13" s="42">
        <f t="shared" si="3"/>
        <v>46.478873239436624</v>
      </c>
      <c r="H13" s="43" t="s">
        <v>88</v>
      </c>
      <c r="I13" s="43">
        <f t="shared" si="4"/>
        <v>41.549295774647888</v>
      </c>
      <c r="J13" s="44">
        <f>(F13-5)/1.42</f>
        <v>42.95774647887324</v>
      </c>
      <c r="K13" s="43">
        <f>J13+(6/1.42)</f>
        <v>47.183098591549296</v>
      </c>
      <c r="L13" s="45">
        <v>14</v>
      </c>
      <c r="M13" s="46" t="s">
        <v>89</v>
      </c>
      <c r="N13" s="46">
        <v>11.2</v>
      </c>
      <c r="O13" s="124">
        <v>126</v>
      </c>
      <c r="P13" s="124">
        <v>91</v>
      </c>
      <c r="Q13" s="124">
        <v>49001205</v>
      </c>
      <c r="R13" s="47">
        <f t="shared" si="5"/>
        <v>3666</v>
      </c>
      <c r="S13" s="48">
        <f t="shared" si="6"/>
        <v>87.983999999999995</v>
      </c>
      <c r="T13" s="48">
        <f t="shared" si="7"/>
        <v>3.6659999999999999</v>
      </c>
      <c r="U13" s="125">
        <v>8.6</v>
      </c>
      <c r="V13" s="125">
        <f t="shared" si="0"/>
        <v>8.6</v>
      </c>
      <c r="W13" s="126" t="s">
        <v>125</v>
      </c>
      <c r="X13" s="128">
        <v>0</v>
      </c>
      <c r="Y13" s="128">
        <v>0</v>
      </c>
      <c r="Z13" s="128">
        <v>1016</v>
      </c>
      <c r="AA13" s="128">
        <v>0</v>
      </c>
      <c r="AB13" s="128">
        <v>1048</v>
      </c>
      <c r="AC13" s="49" t="s">
        <v>90</v>
      </c>
      <c r="AD13" s="49" t="s">
        <v>90</v>
      </c>
      <c r="AE13" s="49" t="s">
        <v>90</v>
      </c>
      <c r="AF13" s="127" t="s">
        <v>90</v>
      </c>
      <c r="AG13" s="127">
        <v>39781436</v>
      </c>
      <c r="AH13" s="50">
        <f>IF(ISBLANK(AG13),"-",AG13-AG12)</f>
        <v>599</v>
      </c>
      <c r="AI13" s="51">
        <f t="shared" si="8"/>
        <v>163.39334424440807</v>
      </c>
      <c r="AJ13" s="108">
        <v>0</v>
      </c>
      <c r="AK13" s="108">
        <v>0</v>
      </c>
      <c r="AL13" s="108">
        <v>1</v>
      </c>
      <c r="AM13" s="108">
        <v>0</v>
      </c>
      <c r="AN13" s="108">
        <v>1</v>
      </c>
      <c r="AO13" s="108">
        <v>0.4</v>
      </c>
      <c r="AP13" s="128">
        <v>9032206</v>
      </c>
      <c r="AQ13" s="128">
        <f t="shared" si="1"/>
        <v>1227</v>
      </c>
      <c r="AR13" s="52"/>
      <c r="AS13" s="53" t="s">
        <v>113</v>
      </c>
      <c r="AV13" s="40" t="s">
        <v>94</v>
      </c>
      <c r="AW13" s="40" t="s">
        <v>95</v>
      </c>
      <c r="AY13" s="84" t="s">
        <v>129</v>
      </c>
    </row>
    <row r="14" spans="2:51" x14ac:dyDescent="0.25">
      <c r="B14" s="41">
        <v>2.125</v>
      </c>
      <c r="C14" s="41">
        <v>0.16666666666666699</v>
      </c>
      <c r="D14" s="123">
        <v>18</v>
      </c>
      <c r="E14" s="42">
        <f t="shared" si="2"/>
        <v>12.67605633802817</v>
      </c>
      <c r="F14" s="110">
        <v>66</v>
      </c>
      <c r="G14" s="42">
        <f t="shared" si="3"/>
        <v>46.478873239436624</v>
      </c>
      <c r="H14" s="43" t="s">
        <v>88</v>
      </c>
      <c r="I14" s="43">
        <f t="shared" si="4"/>
        <v>41.549295774647888</v>
      </c>
      <c r="J14" s="44">
        <f>(F14-5)/1.42</f>
        <v>42.95774647887324</v>
      </c>
      <c r="K14" s="43">
        <f>J14+(6/1.42)</f>
        <v>47.183098591549296</v>
      </c>
      <c r="L14" s="45">
        <v>14</v>
      </c>
      <c r="M14" s="46" t="s">
        <v>89</v>
      </c>
      <c r="N14" s="46">
        <v>12.8</v>
      </c>
      <c r="O14" s="124">
        <v>98</v>
      </c>
      <c r="P14" s="124">
        <v>92</v>
      </c>
      <c r="Q14" s="124">
        <v>49005058</v>
      </c>
      <c r="R14" s="47">
        <f t="shared" si="5"/>
        <v>3853</v>
      </c>
      <c r="S14" s="48">
        <f t="shared" si="6"/>
        <v>92.471999999999994</v>
      </c>
      <c r="T14" s="48">
        <f t="shared" si="7"/>
        <v>3.8530000000000002</v>
      </c>
      <c r="U14" s="125">
        <v>9.5</v>
      </c>
      <c r="V14" s="125">
        <f t="shared" si="0"/>
        <v>9.5</v>
      </c>
      <c r="W14" s="126" t="s">
        <v>125</v>
      </c>
      <c r="X14" s="128">
        <v>0</v>
      </c>
      <c r="Y14" s="128">
        <v>0</v>
      </c>
      <c r="Z14" s="128">
        <v>1016</v>
      </c>
      <c r="AA14" s="128">
        <v>0</v>
      </c>
      <c r="AB14" s="128">
        <v>1048</v>
      </c>
      <c r="AC14" s="49" t="s">
        <v>90</v>
      </c>
      <c r="AD14" s="49" t="s">
        <v>90</v>
      </c>
      <c r="AE14" s="49" t="s">
        <v>90</v>
      </c>
      <c r="AF14" s="127" t="s">
        <v>90</v>
      </c>
      <c r="AG14" s="127">
        <v>39782048</v>
      </c>
      <c r="AH14" s="50">
        <f t="shared" ref="AH14:AH34" si="9">IF(ISBLANK(AG14),"-",AG14-AG13)</f>
        <v>612</v>
      </c>
      <c r="AI14" s="51">
        <f t="shared" si="8"/>
        <v>158.83726966000518</v>
      </c>
      <c r="AJ14" s="108">
        <v>0</v>
      </c>
      <c r="AK14" s="108">
        <v>0</v>
      </c>
      <c r="AL14" s="108">
        <v>1</v>
      </c>
      <c r="AM14" s="108">
        <v>0</v>
      </c>
      <c r="AN14" s="108">
        <v>1</v>
      </c>
      <c r="AO14" s="108">
        <v>0.4</v>
      </c>
      <c r="AP14" s="128">
        <v>9033282</v>
      </c>
      <c r="AQ14" s="128">
        <f t="shared" si="1"/>
        <v>1076</v>
      </c>
      <c r="AR14" s="52"/>
      <c r="AS14" s="53" t="s">
        <v>113</v>
      </c>
      <c r="AT14" s="55"/>
      <c r="AV14" s="40" t="s">
        <v>96</v>
      </c>
      <c r="AW14" s="40" t="s">
        <v>97</v>
      </c>
    </row>
    <row r="15" spans="2:51" x14ac:dyDescent="0.25">
      <c r="B15" s="41">
        <v>2.1666666666666701</v>
      </c>
      <c r="C15" s="41">
        <v>0.20833333333333301</v>
      </c>
      <c r="D15" s="123">
        <v>17</v>
      </c>
      <c r="E15" s="42">
        <f t="shared" si="2"/>
        <v>11.971830985915494</v>
      </c>
      <c r="F15" s="110">
        <v>66</v>
      </c>
      <c r="G15" s="42">
        <f t="shared" si="3"/>
        <v>46.478873239436624</v>
      </c>
      <c r="H15" s="43" t="s">
        <v>88</v>
      </c>
      <c r="I15" s="43">
        <f t="shared" si="4"/>
        <v>41.549295774647888</v>
      </c>
      <c r="J15" s="44">
        <f>(F15-5)/1.42</f>
        <v>42.95774647887324</v>
      </c>
      <c r="K15" s="43">
        <f>J15+(6/1.42)</f>
        <v>47.183098591549296</v>
      </c>
      <c r="L15" s="45">
        <v>18</v>
      </c>
      <c r="M15" s="46" t="s">
        <v>89</v>
      </c>
      <c r="N15" s="46">
        <v>13.1</v>
      </c>
      <c r="O15" s="124">
        <v>109</v>
      </c>
      <c r="P15" s="124">
        <v>101</v>
      </c>
      <c r="Q15" s="124">
        <v>49009210</v>
      </c>
      <c r="R15" s="47">
        <f t="shared" si="5"/>
        <v>4152</v>
      </c>
      <c r="S15" s="48">
        <f t="shared" si="6"/>
        <v>99.647999999999996</v>
      </c>
      <c r="T15" s="48">
        <f t="shared" si="7"/>
        <v>4.1520000000000001</v>
      </c>
      <c r="U15" s="125">
        <v>9.5</v>
      </c>
      <c r="V15" s="125">
        <f t="shared" si="0"/>
        <v>9.5</v>
      </c>
      <c r="W15" s="126" t="s">
        <v>125</v>
      </c>
      <c r="X15" s="128">
        <v>0</v>
      </c>
      <c r="Y15" s="128">
        <v>0</v>
      </c>
      <c r="Z15" s="128">
        <v>1016</v>
      </c>
      <c r="AA15" s="128">
        <v>0</v>
      </c>
      <c r="AB15" s="128">
        <v>1048</v>
      </c>
      <c r="AC15" s="49" t="s">
        <v>90</v>
      </c>
      <c r="AD15" s="49" t="s">
        <v>90</v>
      </c>
      <c r="AE15" s="49" t="s">
        <v>90</v>
      </c>
      <c r="AF15" s="127" t="s">
        <v>90</v>
      </c>
      <c r="AG15" s="127">
        <v>39782668</v>
      </c>
      <c r="AH15" s="50">
        <f t="shared" si="9"/>
        <v>620</v>
      </c>
      <c r="AI15" s="51">
        <f t="shared" si="8"/>
        <v>149.32562620423892</v>
      </c>
      <c r="AJ15" s="108">
        <v>0</v>
      </c>
      <c r="AK15" s="108">
        <v>0</v>
      </c>
      <c r="AL15" s="108">
        <v>1</v>
      </c>
      <c r="AM15" s="108">
        <v>0</v>
      </c>
      <c r="AN15" s="108">
        <v>1</v>
      </c>
      <c r="AO15" s="108">
        <v>0</v>
      </c>
      <c r="AP15" s="128">
        <v>9033282</v>
      </c>
      <c r="AQ15" s="128">
        <f t="shared" si="1"/>
        <v>0</v>
      </c>
      <c r="AR15" s="52"/>
      <c r="AS15" s="53" t="s">
        <v>113</v>
      </c>
      <c r="AV15" s="40" t="s">
        <v>98</v>
      </c>
      <c r="AW15" s="40" t="s">
        <v>99</v>
      </c>
      <c r="AY15" s="107"/>
    </row>
    <row r="16" spans="2:51" x14ac:dyDescent="0.25">
      <c r="B16" s="41">
        <v>2.2083333333333299</v>
      </c>
      <c r="C16" s="41">
        <v>0.25</v>
      </c>
      <c r="D16" s="123">
        <v>11</v>
      </c>
      <c r="E16" s="42">
        <f t="shared" si="2"/>
        <v>7.746478873239437</v>
      </c>
      <c r="F16" s="110">
        <v>75</v>
      </c>
      <c r="G16" s="42">
        <f t="shared" si="3"/>
        <v>52.816901408450704</v>
      </c>
      <c r="H16" s="43" t="s">
        <v>88</v>
      </c>
      <c r="I16" s="43">
        <f t="shared" si="4"/>
        <v>51.408450704225352</v>
      </c>
      <c r="J16" s="44">
        <f t="shared" ref="J16:J25" si="10">F16/1.42</f>
        <v>52.816901408450704</v>
      </c>
      <c r="K16" s="43">
        <f>J16+1.42</f>
        <v>54.236901408450706</v>
      </c>
      <c r="L16" s="45">
        <v>19</v>
      </c>
      <c r="M16" s="46" t="s">
        <v>100</v>
      </c>
      <c r="N16" s="46">
        <v>13.1</v>
      </c>
      <c r="O16" s="124">
        <v>130</v>
      </c>
      <c r="P16" s="124">
        <v>132</v>
      </c>
      <c r="Q16" s="124">
        <v>49014140</v>
      </c>
      <c r="R16" s="47">
        <f t="shared" si="5"/>
        <v>4930</v>
      </c>
      <c r="S16" s="48">
        <f t="shared" si="6"/>
        <v>118.32</v>
      </c>
      <c r="T16" s="48">
        <f t="shared" si="7"/>
        <v>4.93</v>
      </c>
      <c r="U16" s="125">
        <v>9.5</v>
      </c>
      <c r="V16" s="125">
        <f t="shared" si="0"/>
        <v>9.5</v>
      </c>
      <c r="W16" s="126" t="s">
        <v>125</v>
      </c>
      <c r="X16" s="128">
        <v>0</v>
      </c>
      <c r="Y16" s="128">
        <v>0</v>
      </c>
      <c r="Z16" s="128">
        <v>1188</v>
      </c>
      <c r="AA16" s="128">
        <v>0</v>
      </c>
      <c r="AB16" s="128">
        <v>1048</v>
      </c>
      <c r="AC16" s="49" t="s">
        <v>90</v>
      </c>
      <c r="AD16" s="49" t="s">
        <v>90</v>
      </c>
      <c r="AE16" s="49" t="s">
        <v>90</v>
      </c>
      <c r="AF16" s="127" t="s">
        <v>90</v>
      </c>
      <c r="AG16" s="127">
        <v>39783620</v>
      </c>
      <c r="AH16" s="50">
        <f t="shared" si="9"/>
        <v>952</v>
      </c>
      <c r="AI16" s="51">
        <f t="shared" si="8"/>
        <v>193.10344827586209</v>
      </c>
      <c r="AJ16" s="108">
        <v>0</v>
      </c>
      <c r="AK16" s="108">
        <v>0</v>
      </c>
      <c r="AL16" s="108">
        <v>1</v>
      </c>
      <c r="AM16" s="108">
        <v>0</v>
      </c>
      <c r="AN16" s="108">
        <v>1</v>
      </c>
      <c r="AO16" s="108">
        <v>0</v>
      </c>
      <c r="AP16" s="128">
        <v>9033282</v>
      </c>
      <c r="AQ16" s="128">
        <f t="shared" si="1"/>
        <v>0</v>
      </c>
      <c r="AR16" s="54">
        <v>1.08</v>
      </c>
      <c r="AS16" s="53" t="s">
        <v>101</v>
      </c>
      <c r="AV16" s="40" t="s">
        <v>102</v>
      </c>
      <c r="AW16" s="40" t="s">
        <v>103</v>
      </c>
      <c r="AY16" s="107"/>
    </row>
    <row r="17" spans="1:51" x14ac:dyDescent="0.25">
      <c r="B17" s="41">
        <v>2.25</v>
      </c>
      <c r="C17" s="41">
        <v>0.29166666666666702</v>
      </c>
      <c r="D17" s="123">
        <v>7</v>
      </c>
      <c r="E17" s="42">
        <f t="shared" si="2"/>
        <v>4.9295774647887329</v>
      </c>
      <c r="F17" s="93">
        <v>83</v>
      </c>
      <c r="G17" s="42">
        <f t="shared" si="3"/>
        <v>58.450704225352112</v>
      </c>
      <c r="H17" s="43" t="s">
        <v>88</v>
      </c>
      <c r="I17" s="43">
        <f t="shared" si="4"/>
        <v>57.04225352112676</v>
      </c>
      <c r="J17" s="44">
        <f t="shared" si="10"/>
        <v>58.450704225352112</v>
      </c>
      <c r="K17" s="43">
        <f t="shared" ref="K17:K22" si="11">J17+1.42</f>
        <v>59.870704225352114</v>
      </c>
      <c r="L17" s="45">
        <v>19</v>
      </c>
      <c r="M17" s="46" t="s">
        <v>100</v>
      </c>
      <c r="N17" s="46">
        <v>16.7</v>
      </c>
      <c r="O17" s="124">
        <v>135</v>
      </c>
      <c r="P17" s="124">
        <v>146</v>
      </c>
      <c r="Q17" s="124">
        <v>49020619</v>
      </c>
      <c r="R17" s="47">
        <f t="shared" si="5"/>
        <v>6479</v>
      </c>
      <c r="S17" s="48">
        <f t="shared" si="6"/>
        <v>155.49600000000001</v>
      </c>
      <c r="T17" s="48">
        <f t="shared" si="7"/>
        <v>6.4790000000000001</v>
      </c>
      <c r="U17" s="125">
        <v>9.3000000000000007</v>
      </c>
      <c r="V17" s="125">
        <f t="shared" si="0"/>
        <v>9.3000000000000007</v>
      </c>
      <c r="W17" s="126" t="s">
        <v>133</v>
      </c>
      <c r="X17" s="128">
        <v>1045</v>
      </c>
      <c r="Y17" s="128">
        <v>0</v>
      </c>
      <c r="Z17" s="128">
        <v>1188</v>
      </c>
      <c r="AA17" s="128">
        <v>1185</v>
      </c>
      <c r="AB17" s="128">
        <v>1188</v>
      </c>
      <c r="AC17" s="49" t="s">
        <v>90</v>
      </c>
      <c r="AD17" s="49" t="s">
        <v>90</v>
      </c>
      <c r="AE17" s="49" t="s">
        <v>90</v>
      </c>
      <c r="AF17" s="127" t="s">
        <v>90</v>
      </c>
      <c r="AG17" s="127">
        <v>39785000</v>
      </c>
      <c r="AH17" s="50">
        <f t="shared" si="9"/>
        <v>1380</v>
      </c>
      <c r="AI17" s="51">
        <f t="shared" si="8"/>
        <v>212.99583269022997</v>
      </c>
      <c r="AJ17" s="108">
        <v>1</v>
      </c>
      <c r="AK17" s="108">
        <v>0</v>
      </c>
      <c r="AL17" s="108">
        <v>1</v>
      </c>
      <c r="AM17" s="108">
        <v>1</v>
      </c>
      <c r="AN17" s="108">
        <v>1</v>
      </c>
      <c r="AO17" s="108">
        <v>0</v>
      </c>
      <c r="AP17" s="128">
        <v>9033282</v>
      </c>
      <c r="AQ17" s="128">
        <f t="shared" si="1"/>
        <v>0</v>
      </c>
      <c r="AR17" s="52"/>
      <c r="AS17" s="53" t="s">
        <v>101</v>
      </c>
      <c r="AT17" s="55"/>
      <c r="AV17" s="40" t="s">
        <v>104</v>
      </c>
      <c r="AW17" s="40" t="s">
        <v>105</v>
      </c>
      <c r="AY17" s="111"/>
    </row>
    <row r="18" spans="1:51" x14ac:dyDescent="0.25">
      <c r="B18" s="41">
        <v>2.2916666666666701</v>
      </c>
      <c r="C18" s="41">
        <v>0.33333333333333298</v>
      </c>
      <c r="D18" s="123">
        <v>7</v>
      </c>
      <c r="E18" s="42">
        <f t="shared" si="2"/>
        <v>4.9295774647887329</v>
      </c>
      <c r="F18" s="93">
        <v>83</v>
      </c>
      <c r="G18" s="42">
        <f t="shared" si="3"/>
        <v>58.450704225352112</v>
      </c>
      <c r="H18" s="43" t="s">
        <v>88</v>
      </c>
      <c r="I18" s="43">
        <f t="shared" si="4"/>
        <v>57.04225352112676</v>
      </c>
      <c r="J18" s="44">
        <f t="shared" si="10"/>
        <v>58.450704225352112</v>
      </c>
      <c r="K18" s="43">
        <f t="shared" si="11"/>
        <v>59.870704225352114</v>
      </c>
      <c r="L18" s="45">
        <v>19</v>
      </c>
      <c r="M18" s="46" t="s">
        <v>100</v>
      </c>
      <c r="N18" s="46">
        <v>17.3</v>
      </c>
      <c r="O18" s="124">
        <v>135</v>
      </c>
      <c r="P18" s="124">
        <v>156</v>
      </c>
      <c r="Q18" s="124">
        <v>49026853</v>
      </c>
      <c r="R18" s="47">
        <f t="shared" si="5"/>
        <v>6234</v>
      </c>
      <c r="S18" s="48">
        <f t="shared" si="6"/>
        <v>149.61600000000001</v>
      </c>
      <c r="T18" s="48">
        <f t="shared" si="7"/>
        <v>6.234</v>
      </c>
      <c r="U18" s="125">
        <v>8.6</v>
      </c>
      <c r="V18" s="125">
        <f t="shared" si="0"/>
        <v>8.6</v>
      </c>
      <c r="W18" s="126" t="s">
        <v>133</v>
      </c>
      <c r="X18" s="128">
        <v>1087</v>
      </c>
      <c r="Y18" s="128">
        <v>0</v>
      </c>
      <c r="Z18" s="128">
        <v>1188</v>
      </c>
      <c r="AA18" s="128">
        <v>1185</v>
      </c>
      <c r="AB18" s="128">
        <v>1188</v>
      </c>
      <c r="AC18" s="49" t="s">
        <v>90</v>
      </c>
      <c r="AD18" s="49" t="s">
        <v>90</v>
      </c>
      <c r="AE18" s="49" t="s">
        <v>90</v>
      </c>
      <c r="AF18" s="127" t="s">
        <v>90</v>
      </c>
      <c r="AG18" s="127">
        <v>39786380</v>
      </c>
      <c r="AH18" s="50">
        <f t="shared" si="9"/>
        <v>1380</v>
      </c>
      <c r="AI18" s="51">
        <f t="shared" si="8"/>
        <v>221.36669874879692</v>
      </c>
      <c r="AJ18" s="108">
        <v>1</v>
      </c>
      <c r="AK18" s="108">
        <v>0</v>
      </c>
      <c r="AL18" s="108">
        <v>1</v>
      </c>
      <c r="AM18" s="108">
        <v>1</v>
      </c>
      <c r="AN18" s="108">
        <v>1</v>
      </c>
      <c r="AO18" s="108">
        <v>0</v>
      </c>
      <c r="AP18" s="128">
        <v>9033282</v>
      </c>
      <c r="AQ18" s="128">
        <f t="shared" si="1"/>
        <v>0</v>
      </c>
      <c r="AR18" s="52"/>
      <c r="AS18" s="53" t="s">
        <v>101</v>
      </c>
      <c r="AV18" s="40" t="s">
        <v>106</v>
      </c>
      <c r="AW18" s="40" t="s">
        <v>107</v>
      </c>
      <c r="AY18" s="111"/>
    </row>
    <row r="19" spans="1:51" x14ac:dyDescent="0.25">
      <c r="B19" s="41">
        <v>2.3333333333333299</v>
      </c>
      <c r="C19" s="41">
        <v>0.375</v>
      </c>
      <c r="D19" s="123">
        <v>7</v>
      </c>
      <c r="E19" s="42">
        <f t="shared" si="2"/>
        <v>4.9295774647887329</v>
      </c>
      <c r="F19" s="93">
        <v>83</v>
      </c>
      <c r="G19" s="42">
        <f t="shared" si="3"/>
        <v>58.450704225352112</v>
      </c>
      <c r="H19" s="43" t="s">
        <v>88</v>
      </c>
      <c r="I19" s="43">
        <f t="shared" si="4"/>
        <v>57.04225352112676</v>
      </c>
      <c r="J19" s="44">
        <f t="shared" si="10"/>
        <v>58.450704225352112</v>
      </c>
      <c r="K19" s="43">
        <f t="shared" si="11"/>
        <v>59.870704225352114</v>
      </c>
      <c r="L19" s="45">
        <v>19</v>
      </c>
      <c r="M19" s="46" t="s">
        <v>100</v>
      </c>
      <c r="N19" s="46">
        <v>18.399999999999999</v>
      </c>
      <c r="O19" s="124">
        <v>134</v>
      </c>
      <c r="P19" s="124">
        <v>150</v>
      </c>
      <c r="Q19" s="124">
        <v>49033342</v>
      </c>
      <c r="R19" s="47">
        <f t="shared" si="5"/>
        <v>6489</v>
      </c>
      <c r="S19" s="48">
        <f t="shared" si="6"/>
        <v>155.73599999999999</v>
      </c>
      <c r="T19" s="48">
        <f t="shared" si="7"/>
        <v>6.4889999999999999</v>
      </c>
      <c r="U19" s="125">
        <v>7.9</v>
      </c>
      <c r="V19" s="125">
        <f t="shared" si="0"/>
        <v>7.9</v>
      </c>
      <c r="W19" s="126" t="s">
        <v>133</v>
      </c>
      <c r="X19" s="128">
        <v>1127</v>
      </c>
      <c r="Y19" s="128">
        <v>0</v>
      </c>
      <c r="Z19" s="128">
        <v>1188</v>
      </c>
      <c r="AA19" s="128">
        <v>1185</v>
      </c>
      <c r="AB19" s="128">
        <v>1188</v>
      </c>
      <c r="AC19" s="49" t="s">
        <v>90</v>
      </c>
      <c r="AD19" s="49" t="s">
        <v>90</v>
      </c>
      <c r="AE19" s="49" t="s">
        <v>90</v>
      </c>
      <c r="AF19" s="127" t="s">
        <v>90</v>
      </c>
      <c r="AG19" s="127">
        <v>39787804</v>
      </c>
      <c r="AH19" s="50">
        <f t="shared" si="9"/>
        <v>1424</v>
      </c>
      <c r="AI19" s="51">
        <f t="shared" si="8"/>
        <v>219.44829711820003</v>
      </c>
      <c r="AJ19" s="108">
        <v>1</v>
      </c>
      <c r="AK19" s="108">
        <v>0</v>
      </c>
      <c r="AL19" s="108">
        <v>1</v>
      </c>
      <c r="AM19" s="108">
        <v>1</v>
      </c>
      <c r="AN19" s="108">
        <v>1</v>
      </c>
      <c r="AO19" s="108">
        <v>0</v>
      </c>
      <c r="AP19" s="128">
        <v>9033282</v>
      </c>
      <c r="AQ19" s="128">
        <f t="shared" si="1"/>
        <v>0</v>
      </c>
      <c r="AR19" s="52"/>
      <c r="AS19" s="53" t="s">
        <v>101</v>
      </c>
      <c r="AV19" s="40" t="s">
        <v>108</v>
      </c>
      <c r="AW19" s="40" t="s">
        <v>109</v>
      </c>
      <c r="AY19" s="111"/>
    </row>
    <row r="20" spans="1:51" x14ac:dyDescent="0.25">
      <c r="B20" s="41">
        <v>2.375</v>
      </c>
      <c r="C20" s="41">
        <v>0.41666666666666669</v>
      </c>
      <c r="D20" s="123">
        <v>5</v>
      </c>
      <c r="E20" s="42">
        <f t="shared" si="2"/>
        <v>3.5211267605633805</v>
      </c>
      <c r="F20" s="93">
        <v>83</v>
      </c>
      <c r="G20" s="42">
        <f t="shared" si="3"/>
        <v>58.450704225352112</v>
      </c>
      <c r="H20" s="43" t="s">
        <v>88</v>
      </c>
      <c r="I20" s="43">
        <f t="shared" si="4"/>
        <v>57.04225352112676</v>
      </c>
      <c r="J20" s="44">
        <f t="shared" si="10"/>
        <v>58.450704225352112</v>
      </c>
      <c r="K20" s="43">
        <f t="shared" si="11"/>
        <v>59.870704225352114</v>
      </c>
      <c r="L20" s="45">
        <v>19</v>
      </c>
      <c r="M20" s="46" t="s">
        <v>100</v>
      </c>
      <c r="N20" s="46">
        <v>17.7</v>
      </c>
      <c r="O20" s="124">
        <v>131</v>
      </c>
      <c r="P20" s="124">
        <v>145</v>
      </c>
      <c r="Q20" s="124">
        <v>49039414</v>
      </c>
      <c r="R20" s="47">
        <f t="shared" si="5"/>
        <v>6072</v>
      </c>
      <c r="S20" s="48">
        <f t="shared" si="6"/>
        <v>145.72800000000001</v>
      </c>
      <c r="T20" s="48">
        <f t="shared" si="7"/>
        <v>6.0720000000000001</v>
      </c>
      <c r="U20" s="125">
        <v>7</v>
      </c>
      <c r="V20" s="125">
        <v>8.1999999999999993</v>
      </c>
      <c r="W20" s="126" t="s">
        <v>133</v>
      </c>
      <c r="X20" s="280">
        <v>1127</v>
      </c>
      <c r="Y20" s="128">
        <v>0</v>
      </c>
      <c r="Z20" s="128">
        <v>1188</v>
      </c>
      <c r="AA20" s="128">
        <v>1185</v>
      </c>
      <c r="AB20" s="128">
        <v>1188</v>
      </c>
      <c r="AC20" s="49" t="s">
        <v>90</v>
      </c>
      <c r="AD20" s="49" t="s">
        <v>90</v>
      </c>
      <c r="AE20" s="49" t="s">
        <v>90</v>
      </c>
      <c r="AF20" s="127" t="s">
        <v>90</v>
      </c>
      <c r="AG20" s="127">
        <v>39789208</v>
      </c>
      <c r="AH20" s="50">
        <f t="shared" si="9"/>
        <v>1404</v>
      </c>
      <c r="AI20" s="51">
        <f t="shared" si="8"/>
        <v>231.22529644268775</v>
      </c>
      <c r="AJ20" s="108">
        <v>1</v>
      </c>
      <c r="AK20" s="108">
        <v>0</v>
      </c>
      <c r="AL20" s="108">
        <v>1</v>
      </c>
      <c r="AM20" s="108">
        <v>1</v>
      </c>
      <c r="AN20" s="108">
        <v>1</v>
      </c>
      <c r="AO20" s="108">
        <v>0</v>
      </c>
      <c r="AP20" s="128">
        <v>9033282</v>
      </c>
      <c r="AQ20" s="128">
        <f t="shared" si="1"/>
        <v>0</v>
      </c>
      <c r="AR20" s="54">
        <v>1.1100000000000001</v>
      </c>
      <c r="AS20" s="53" t="s">
        <v>101</v>
      </c>
      <c r="AY20" s="111"/>
    </row>
    <row r="21" spans="1:51" x14ac:dyDescent="0.25">
      <c r="B21" s="41">
        <v>2.4166666666666701</v>
      </c>
      <c r="C21" s="41">
        <v>0.45833333333333298</v>
      </c>
      <c r="D21" s="123">
        <v>6</v>
      </c>
      <c r="E21" s="42">
        <f t="shared" si="2"/>
        <v>4.2253521126760569</v>
      </c>
      <c r="F21" s="93">
        <v>83</v>
      </c>
      <c r="G21" s="42">
        <f t="shared" si="3"/>
        <v>58.450704225352112</v>
      </c>
      <c r="H21" s="43" t="s">
        <v>88</v>
      </c>
      <c r="I21" s="43">
        <f t="shared" si="4"/>
        <v>57.04225352112676</v>
      </c>
      <c r="J21" s="44">
        <f t="shared" si="10"/>
        <v>58.450704225352112</v>
      </c>
      <c r="K21" s="43">
        <f t="shared" si="11"/>
        <v>59.870704225352114</v>
      </c>
      <c r="L21" s="45">
        <v>19</v>
      </c>
      <c r="M21" s="46" t="s">
        <v>100</v>
      </c>
      <c r="N21" s="46">
        <v>17.7</v>
      </c>
      <c r="O21" s="124">
        <v>130</v>
      </c>
      <c r="P21" s="124">
        <v>150</v>
      </c>
      <c r="Q21" s="124">
        <v>49045630</v>
      </c>
      <c r="R21" s="47">
        <f t="shared" si="5"/>
        <v>6216</v>
      </c>
      <c r="S21" s="48">
        <f t="shared" si="6"/>
        <v>149.184</v>
      </c>
      <c r="T21" s="48">
        <f t="shared" si="7"/>
        <v>6.2160000000000002</v>
      </c>
      <c r="U21" s="125">
        <v>6.4</v>
      </c>
      <c r="V21" s="125">
        <v>7.2</v>
      </c>
      <c r="W21" s="126" t="s">
        <v>133</v>
      </c>
      <c r="X21" s="128">
        <v>1157</v>
      </c>
      <c r="Y21" s="128">
        <v>0</v>
      </c>
      <c r="Z21" s="128">
        <v>1188</v>
      </c>
      <c r="AA21" s="128">
        <v>1185</v>
      </c>
      <c r="AB21" s="128">
        <v>1188</v>
      </c>
      <c r="AC21" s="49" t="s">
        <v>90</v>
      </c>
      <c r="AD21" s="49" t="s">
        <v>90</v>
      </c>
      <c r="AE21" s="49" t="s">
        <v>90</v>
      </c>
      <c r="AF21" s="127" t="s">
        <v>90</v>
      </c>
      <c r="AG21" s="127">
        <v>39790636</v>
      </c>
      <c r="AH21" s="50">
        <f t="shared" si="9"/>
        <v>1428</v>
      </c>
      <c r="AI21" s="51">
        <f t="shared" si="8"/>
        <v>229.72972972972971</v>
      </c>
      <c r="AJ21" s="108">
        <v>1</v>
      </c>
      <c r="AK21" s="108">
        <v>0</v>
      </c>
      <c r="AL21" s="108">
        <v>1</v>
      </c>
      <c r="AM21" s="108">
        <v>1</v>
      </c>
      <c r="AN21" s="108">
        <v>1</v>
      </c>
      <c r="AO21" s="108">
        <v>0</v>
      </c>
      <c r="AP21" s="128">
        <v>9033282</v>
      </c>
      <c r="AQ21" s="128">
        <f t="shared" si="1"/>
        <v>0</v>
      </c>
      <c r="AR21" s="52"/>
      <c r="AS21" s="53" t="s">
        <v>101</v>
      </c>
      <c r="AY21" s="111"/>
    </row>
    <row r="22" spans="1:51" x14ac:dyDescent="0.25">
      <c r="B22" s="41">
        <v>2.4583333333333299</v>
      </c>
      <c r="C22" s="41">
        <v>0.5</v>
      </c>
      <c r="D22" s="123">
        <v>6</v>
      </c>
      <c r="E22" s="42">
        <f t="shared" si="2"/>
        <v>4.2253521126760569</v>
      </c>
      <c r="F22" s="93">
        <v>83</v>
      </c>
      <c r="G22" s="42">
        <f t="shared" si="3"/>
        <v>58.450704225352112</v>
      </c>
      <c r="H22" s="43" t="s">
        <v>88</v>
      </c>
      <c r="I22" s="43">
        <f t="shared" si="4"/>
        <v>57.04225352112676</v>
      </c>
      <c r="J22" s="44">
        <f t="shared" si="10"/>
        <v>58.450704225352112</v>
      </c>
      <c r="K22" s="43">
        <f t="shared" si="11"/>
        <v>59.870704225352114</v>
      </c>
      <c r="L22" s="45">
        <v>19</v>
      </c>
      <c r="M22" s="46" t="s">
        <v>100</v>
      </c>
      <c r="N22" s="46">
        <v>17.3</v>
      </c>
      <c r="O22" s="124">
        <v>129</v>
      </c>
      <c r="P22" s="124">
        <v>146</v>
      </c>
      <c r="Q22" s="124">
        <v>49051861</v>
      </c>
      <c r="R22" s="47">
        <f t="shared" si="5"/>
        <v>6231</v>
      </c>
      <c r="S22" s="48">
        <f t="shared" si="6"/>
        <v>149.54400000000001</v>
      </c>
      <c r="T22" s="48">
        <f t="shared" si="7"/>
        <v>6.2309999999999999</v>
      </c>
      <c r="U22" s="125">
        <v>5.2</v>
      </c>
      <c r="V22" s="125">
        <f t="shared" si="0"/>
        <v>5.2</v>
      </c>
      <c r="W22" s="126" t="s">
        <v>133</v>
      </c>
      <c r="X22" s="128">
        <v>1158</v>
      </c>
      <c r="Y22" s="128">
        <v>0</v>
      </c>
      <c r="Z22" s="128">
        <v>1188</v>
      </c>
      <c r="AA22" s="128">
        <v>1185</v>
      </c>
      <c r="AB22" s="128">
        <v>1188</v>
      </c>
      <c r="AC22" s="49" t="s">
        <v>90</v>
      </c>
      <c r="AD22" s="49" t="s">
        <v>90</v>
      </c>
      <c r="AE22" s="49" t="s">
        <v>90</v>
      </c>
      <c r="AF22" s="127" t="s">
        <v>90</v>
      </c>
      <c r="AG22" s="127">
        <v>39792068</v>
      </c>
      <c r="AH22" s="50">
        <f t="shared" si="9"/>
        <v>1432</v>
      </c>
      <c r="AI22" s="51">
        <f t="shared" si="8"/>
        <v>229.81864869202374</v>
      </c>
      <c r="AJ22" s="108">
        <v>1</v>
      </c>
      <c r="AK22" s="108">
        <v>0</v>
      </c>
      <c r="AL22" s="108">
        <v>1</v>
      </c>
      <c r="AM22" s="108">
        <v>1</v>
      </c>
      <c r="AN22" s="108">
        <v>1</v>
      </c>
      <c r="AO22" s="108">
        <v>0</v>
      </c>
      <c r="AP22" s="128">
        <v>9033282</v>
      </c>
      <c r="AQ22" s="128">
        <f t="shared" si="1"/>
        <v>0</v>
      </c>
      <c r="AR22" s="52"/>
      <c r="AS22" s="53" t="s">
        <v>101</v>
      </c>
      <c r="AV22" s="56" t="s">
        <v>110</v>
      </c>
      <c r="AY22" s="111"/>
    </row>
    <row r="23" spans="1:51" x14ac:dyDescent="0.25">
      <c r="A23" s="107" t="s">
        <v>128</v>
      </c>
      <c r="B23" s="41">
        <v>2.5</v>
      </c>
      <c r="C23" s="41">
        <v>0.54166666666666696</v>
      </c>
      <c r="D23" s="123">
        <v>7</v>
      </c>
      <c r="E23" s="42">
        <v>8</v>
      </c>
      <c r="F23" s="110">
        <v>81</v>
      </c>
      <c r="G23" s="42">
        <f t="shared" si="3"/>
        <v>57.04225352112676</v>
      </c>
      <c r="H23" s="43" t="s">
        <v>88</v>
      </c>
      <c r="I23" s="43">
        <f t="shared" si="4"/>
        <v>55.633802816901408</v>
      </c>
      <c r="J23" s="44">
        <f t="shared" si="10"/>
        <v>57.04225352112676</v>
      </c>
      <c r="K23" s="43">
        <f>J23+(6/1.42)</f>
        <v>61.267605633802816</v>
      </c>
      <c r="L23" s="45">
        <v>19</v>
      </c>
      <c r="M23" s="46" t="s">
        <v>100</v>
      </c>
      <c r="N23" s="46">
        <v>17.5</v>
      </c>
      <c r="O23" s="124">
        <v>126</v>
      </c>
      <c r="P23" s="124">
        <v>144</v>
      </c>
      <c r="Q23" s="124">
        <v>49058038</v>
      </c>
      <c r="R23" s="47">
        <f t="shared" si="5"/>
        <v>6177</v>
      </c>
      <c r="S23" s="48">
        <f t="shared" si="6"/>
        <v>148.24799999999999</v>
      </c>
      <c r="T23" s="48">
        <f t="shared" si="7"/>
        <v>6.1769999999999996</v>
      </c>
      <c r="U23" s="125">
        <v>4.4000000000000004</v>
      </c>
      <c r="V23" s="125">
        <f t="shared" si="0"/>
        <v>4.4000000000000004</v>
      </c>
      <c r="W23" s="126" t="s">
        <v>133</v>
      </c>
      <c r="X23" s="128">
        <v>1158</v>
      </c>
      <c r="Y23" s="128">
        <v>0</v>
      </c>
      <c r="Z23" s="128">
        <v>1188</v>
      </c>
      <c r="AA23" s="128">
        <v>1185</v>
      </c>
      <c r="AB23" s="128">
        <v>1188</v>
      </c>
      <c r="AC23" s="49" t="s">
        <v>90</v>
      </c>
      <c r="AD23" s="49" t="s">
        <v>90</v>
      </c>
      <c r="AE23" s="49" t="s">
        <v>90</v>
      </c>
      <c r="AF23" s="127" t="s">
        <v>90</v>
      </c>
      <c r="AG23" s="127">
        <v>39793480</v>
      </c>
      <c r="AH23" s="50">
        <f t="shared" si="9"/>
        <v>1412</v>
      </c>
      <c r="AI23" s="51">
        <f t="shared" si="8"/>
        <v>228.58993038691924</v>
      </c>
      <c r="AJ23" s="108">
        <v>1</v>
      </c>
      <c r="AK23" s="108">
        <v>0</v>
      </c>
      <c r="AL23" s="108">
        <v>1</v>
      </c>
      <c r="AM23" s="108">
        <v>1</v>
      </c>
      <c r="AN23" s="108">
        <v>1</v>
      </c>
      <c r="AO23" s="108">
        <v>0</v>
      </c>
      <c r="AP23" s="128">
        <v>9033282</v>
      </c>
      <c r="AQ23" s="128">
        <f t="shared" si="1"/>
        <v>0</v>
      </c>
      <c r="AR23" s="52"/>
      <c r="AS23" s="53" t="s">
        <v>113</v>
      </c>
      <c r="AT23" s="55"/>
      <c r="AV23" s="57" t="s">
        <v>111</v>
      </c>
      <c r="AW23" s="58" t="s">
        <v>112</v>
      </c>
      <c r="AY23" s="111"/>
    </row>
    <row r="24" spans="1:51" x14ac:dyDescent="0.25">
      <c r="B24" s="41">
        <v>2.5416666666666701</v>
      </c>
      <c r="C24" s="41">
        <v>0.58333333333333404</v>
      </c>
      <c r="D24" s="123">
        <v>7</v>
      </c>
      <c r="E24" s="42">
        <f t="shared" si="2"/>
        <v>4.9295774647887329</v>
      </c>
      <c r="F24" s="110">
        <v>81</v>
      </c>
      <c r="G24" s="42">
        <f t="shared" si="3"/>
        <v>57.04225352112676</v>
      </c>
      <c r="H24" s="43" t="s">
        <v>88</v>
      </c>
      <c r="I24" s="43">
        <f t="shared" si="4"/>
        <v>55.633802816901408</v>
      </c>
      <c r="J24" s="44">
        <f t="shared" si="10"/>
        <v>57.04225352112676</v>
      </c>
      <c r="K24" s="43">
        <f t="shared" ref="K24:K34" si="12">J24+(6/1.42)</f>
        <v>61.267605633802816</v>
      </c>
      <c r="L24" s="45">
        <v>18</v>
      </c>
      <c r="M24" s="46" t="s">
        <v>100</v>
      </c>
      <c r="N24" s="46">
        <v>17.3</v>
      </c>
      <c r="O24" s="124">
        <v>123</v>
      </c>
      <c r="P24" s="124">
        <v>140</v>
      </c>
      <c r="Q24" s="124">
        <v>49063463</v>
      </c>
      <c r="R24" s="47">
        <f t="shared" si="5"/>
        <v>5425</v>
      </c>
      <c r="S24" s="48">
        <f t="shared" si="6"/>
        <v>130.19999999999999</v>
      </c>
      <c r="T24" s="48">
        <f t="shared" si="7"/>
        <v>5.4249999999999998</v>
      </c>
      <c r="U24" s="125">
        <v>3.4</v>
      </c>
      <c r="V24" s="125">
        <f t="shared" si="0"/>
        <v>3.4</v>
      </c>
      <c r="W24" s="126" t="s">
        <v>133</v>
      </c>
      <c r="X24" s="128">
        <v>1157</v>
      </c>
      <c r="Y24" s="128">
        <v>0</v>
      </c>
      <c r="Z24" s="128">
        <v>1187</v>
      </c>
      <c r="AA24" s="128">
        <v>1185</v>
      </c>
      <c r="AB24" s="128">
        <v>1188</v>
      </c>
      <c r="AC24" s="49" t="s">
        <v>90</v>
      </c>
      <c r="AD24" s="49" t="s">
        <v>90</v>
      </c>
      <c r="AE24" s="49" t="s">
        <v>90</v>
      </c>
      <c r="AF24" s="127" t="s">
        <v>90</v>
      </c>
      <c r="AG24" s="127">
        <v>39794856</v>
      </c>
      <c r="AH24" s="50">
        <f t="shared" si="9"/>
        <v>1376</v>
      </c>
      <c r="AI24" s="51">
        <f t="shared" si="8"/>
        <v>253.64055299539172</v>
      </c>
      <c r="AJ24" s="108">
        <v>1</v>
      </c>
      <c r="AK24" s="108">
        <v>0</v>
      </c>
      <c r="AL24" s="108">
        <v>1</v>
      </c>
      <c r="AM24" s="108">
        <v>1</v>
      </c>
      <c r="AN24" s="108">
        <v>1</v>
      </c>
      <c r="AO24" s="108">
        <v>0</v>
      </c>
      <c r="AP24" s="128">
        <v>9033282</v>
      </c>
      <c r="AQ24" s="128">
        <f t="shared" si="1"/>
        <v>0</v>
      </c>
      <c r="AR24" s="54">
        <v>1.3</v>
      </c>
      <c r="AS24" s="53" t="s">
        <v>113</v>
      </c>
      <c r="AV24" s="59" t="s">
        <v>29</v>
      </c>
      <c r="AW24" s="59">
        <v>14.7</v>
      </c>
      <c r="AY24" s="111"/>
    </row>
    <row r="25" spans="1:51" x14ac:dyDescent="0.25">
      <c r="B25" s="41">
        <v>2.5833333333333299</v>
      </c>
      <c r="C25" s="41">
        <v>0.625</v>
      </c>
      <c r="D25" s="123">
        <v>6</v>
      </c>
      <c r="E25" s="42">
        <f t="shared" si="2"/>
        <v>4.2253521126760569</v>
      </c>
      <c r="F25" s="110">
        <v>81</v>
      </c>
      <c r="G25" s="42">
        <f t="shared" si="3"/>
        <v>57.04225352112676</v>
      </c>
      <c r="H25" s="43" t="s">
        <v>88</v>
      </c>
      <c r="I25" s="43">
        <f t="shared" si="4"/>
        <v>55.633802816901408</v>
      </c>
      <c r="J25" s="44">
        <f t="shared" si="10"/>
        <v>57.04225352112676</v>
      </c>
      <c r="K25" s="43">
        <f t="shared" si="12"/>
        <v>61.267605633802816</v>
      </c>
      <c r="L25" s="45">
        <v>18</v>
      </c>
      <c r="M25" s="46" t="s">
        <v>100</v>
      </c>
      <c r="N25" s="46">
        <v>16.899999999999999</v>
      </c>
      <c r="O25" s="124">
        <v>133</v>
      </c>
      <c r="P25" s="124">
        <v>131</v>
      </c>
      <c r="Q25" s="124">
        <v>49068993</v>
      </c>
      <c r="R25" s="47">
        <f t="shared" si="5"/>
        <v>5530</v>
      </c>
      <c r="S25" s="48">
        <f t="shared" si="6"/>
        <v>132.72</v>
      </c>
      <c r="T25" s="48">
        <f t="shared" si="7"/>
        <v>5.53</v>
      </c>
      <c r="U25" s="125">
        <v>3.1</v>
      </c>
      <c r="V25" s="125">
        <f t="shared" si="0"/>
        <v>3.1</v>
      </c>
      <c r="W25" s="126" t="s">
        <v>133</v>
      </c>
      <c r="X25" s="128">
        <v>1023</v>
      </c>
      <c r="Y25" s="128">
        <v>0</v>
      </c>
      <c r="Z25" s="128">
        <v>1187</v>
      </c>
      <c r="AA25" s="128">
        <v>1185</v>
      </c>
      <c r="AB25" s="128">
        <v>1187</v>
      </c>
      <c r="AC25" s="49" t="s">
        <v>90</v>
      </c>
      <c r="AD25" s="49" t="s">
        <v>90</v>
      </c>
      <c r="AE25" s="49" t="s">
        <v>90</v>
      </c>
      <c r="AF25" s="127" t="s">
        <v>90</v>
      </c>
      <c r="AG25" s="127">
        <v>39796088</v>
      </c>
      <c r="AH25" s="50">
        <f t="shared" si="9"/>
        <v>1232</v>
      </c>
      <c r="AI25" s="51">
        <f t="shared" si="8"/>
        <v>222.78481012658227</v>
      </c>
      <c r="AJ25" s="108">
        <v>1</v>
      </c>
      <c r="AK25" s="108">
        <v>0</v>
      </c>
      <c r="AL25" s="108">
        <v>1</v>
      </c>
      <c r="AM25" s="108">
        <v>1</v>
      </c>
      <c r="AN25" s="108">
        <v>1</v>
      </c>
      <c r="AO25" s="108">
        <v>0</v>
      </c>
      <c r="AP25" s="128">
        <v>9033282</v>
      </c>
      <c r="AQ25" s="128">
        <f t="shared" si="1"/>
        <v>0</v>
      </c>
      <c r="AR25" s="52"/>
      <c r="AS25" s="53" t="s">
        <v>113</v>
      </c>
      <c r="AV25" s="59" t="s">
        <v>74</v>
      </c>
      <c r="AW25" s="59">
        <v>10.36</v>
      </c>
      <c r="AY25" s="111"/>
    </row>
    <row r="26" spans="1:51" x14ac:dyDescent="0.25">
      <c r="B26" s="41">
        <v>2.625</v>
      </c>
      <c r="C26" s="41">
        <v>0.66666666666666696</v>
      </c>
      <c r="D26" s="123">
        <v>6</v>
      </c>
      <c r="E26" s="42">
        <f t="shared" si="2"/>
        <v>4.2253521126760569</v>
      </c>
      <c r="F26" s="110">
        <v>81</v>
      </c>
      <c r="G26" s="42">
        <f t="shared" si="3"/>
        <v>57.04225352112676</v>
      </c>
      <c r="H26" s="43" t="s">
        <v>88</v>
      </c>
      <c r="I26" s="43">
        <f t="shared" si="4"/>
        <v>53.521126760563384</v>
      </c>
      <c r="J26" s="44">
        <f>(F26-3)/1.42</f>
        <v>54.929577464788736</v>
      </c>
      <c r="K26" s="43">
        <f t="shared" si="12"/>
        <v>59.154929577464792</v>
      </c>
      <c r="L26" s="45">
        <v>18</v>
      </c>
      <c r="M26" s="46" t="s">
        <v>100</v>
      </c>
      <c r="N26" s="46">
        <v>16.7</v>
      </c>
      <c r="O26" s="124">
        <v>133</v>
      </c>
      <c r="P26" s="124">
        <v>133</v>
      </c>
      <c r="Q26" s="124">
        <v>49074433</v>
      </c>
      <c r="R26" s="47">
        <f t="shared" si="5"/>
        <v>5440</v>
      </c>
      <c r="S26" s="48">
        <f t="shared" si="6"/>
        <v>130.56</v>
      </c>
      <c r="T26" s="48">
        <f t="shared" si="7"/>
        <v>5.44</v>
      </c>
      <c r="U26" s="125">
        <v>3.1</v>
      </c>
      <c r="V26" s="125">
        <f t="shared" si="0"/>
        <v>3.1</v>
      </c>
      <c r="W26" s="126" t="s">
        <v>133</v>
      </c>
      <c r="X26" s="128">
        <v>1023</v>
      </c>
      <c r="Y26" s="128">
        <v>0</v>
      </c>
      <c r="Z26" s="128">
        <v>1187</v>
      </c>
      <c r="AA26" s="128">
        <v>1185</v>
      </c>
      <c r="AB26" s="128">
        <v>1187</v>
      </c>
      <c r="AC26" s="49" t="s">
        <v>90</v>
      </c>
      <c r="AD26" s="49" t="s">
        <v>90</v>
      </c>
      <c r="AE26" s="49" t="s">
        <v>90</v>
      </c>
      <c r="AF26" s="127" t="s">
        <v>90</v>
      </c>
      <c r="AG26" s="127">
        <v>39797388</v>
      </c>
      <c r="AH26" s="50">
        <f t="shared" si="9"/>
        <v>1300</v>
      </c>
      <c r="AI26" s="51">
        <f t="shared" si="8"/>
        <v>238.97058823529409</v>
      </c>
      <c r="AJ26" s="108">
        <v>1</v>
      </c>
      <c r="AK26" s="108">
        <v>0</v>
      </c>
      <c r="AL26" s="108">
        <v>1</v>
      </c>
      <c r="AM26" s="108">
        <v>1</v>
      </c>
      <c r="AN26" s="108">
        <v>1</v>
      </c>
      <c r="AO26" s="108">
        <v>0</v>
      </c>
      <c r="AP26" s="128">
        <v>9033282</v>
      </c>
      <c r="AQ26" s="128">
        <f t="shared" si="1"/>
        <v>0</v>
      </c>
      <c r="AR26" s="52"/>
      <c r="AS26" s="53" t="s">
        <v>113</v>
      </c>
      <c r="AV26" s="59" t="s">
        <v>114</v>
      </c>
      <c r="AW26" s="59">
        <v>1.01325</v>
      </c>
      <c r="AY26" s="111"/>
    </row>
    <row r="27" spans="1:51" x14ac:dyDescent="0.25">
      <c r="B27" s="41">
        <v>2.6666666666666701</v>
      </c>
      <c r="C27" s="41">
        <v>0.70833333333333404</v>
      </c>
      <c r="D27" s="123">
        <v>5</v>
      </c>
      <c r="E27" s="42">
        <f t="shared" si="2"/>
        <v>3.5211267605633805</v>
      </c>
      <c r="F27" s="110">
        <v>81</v>
      </c>
      <c r="G27" s="42">
        <f t="shared" si="3"/>
        <v>57.04225352112676</v>
      </c>
      <c r="H27" s="43" t="s">
        <v>88</v>
      </c>
      <c r="I27" s="43">
        <f t="shared" si="4"/>
        <v>53.521126760563384</v>
      </c>
      <c r="J27" s="44">
        <f t="shared" ref="J27:J32" si="13">(F27-3)/1.42</f>
        <v>54.929577464788736</v>
      </c>
      <c r="K27" s="43">
        <f t="shared" si="12"/>
        <v>59.154929577464792</v>
      </c>
      <c r="L27" s="45">
        <v>18</v>
      </c>
      <c r="M27" s="46" t="s">
        <v>100</v>
      </c>
      <c r="N27" s="46">
        <v>16.7</v>
      </c>
      <c r="O27" s="124">
        <v>128</v>
      </c>
      <c r="P27" s="124">
        <v>136</v>
      </c>
      <c r="Q27" s="124">
        <v>49080019</v>
      </c>
      <c r="R27" s="47">
        <f t="shared" si="5"/>
        <v>5586</v>
      </c>
      <c r="S27" s="48">
        <f t="shared" si="6"/>
        <v>134.06399999999999</v>
      </c>
      <c r="T27" s="48">
        <f t="shared" si="7"/>
        <v>5.5860000000000003</v>
      </c>
      <c r="U27" s="125">
        <v>2.9</v>
      </c>
      <c r="V27" s="125">
        <f t="shared" si="0"/>
        <v>2.9</v>
      </c>
      <c r="W27" s="126" t="s">
        <v>133</v>
      </c>
      <c r="X27" s="128">
        <v>1045</v>
      </c>
      <c r="Y27" s="128">
        <v>0</v>
      </c>
      <c r="Z27" s="128">
        <v>1187</v>
      </c>
      <c r="AA27" s="128">
        <v>1185</v>
      </c>
      <c r="AB27" s="128">
        <v>1187</v>
      </c>
      <c r="AC27" s="49" t="s">
        <v>90</v>
      </c>
      <c r="AD27" s="49" t="s">
        <v>90</v>
      </c>
      <c r="AE27" s="49" t="s">
        <v>90</v>
      </c>
      <c r="AF27" s="127" t="s">
        <v>90</v>
      </c>
      <c r="AG27" s="127">
        <v>39798720</v>
      </c>
      <c r="AH27" s="50">
        <f t="shared" si="9"/>
        <v>1332</v>
      </c>
      <c r="AI27" s="51">
        <f t="shared" si="8"/>
        <v>238.453276047261</v>
      </c>
      <c r="AJ27" s="108">
        <v>1</v>
      </c>
      <c r="AK27" s="108">
        <v>0</v>
      </c>
      <c r="AL27" s="108">
        <v>1</v>
      </c>
      <c r="AM27" s="108">
        <v>1</v>
      </c>
      <c r="AN27" s="108">
        <v>1</v>
      </c>
      <c r="AO27" s="108">
        <v>0</v>
      </c>
      <c r="AP27" s="128">
        <v>9033282</v>
      </c>
      <c r="AQ27" s="128">
        <f t="shared" si="1"/>
        <v>0</v>
      </c>
      <c r="AR27" s="52"/>
      <c r="AS27" s="53" t="s">
        <v>113</v>
      </c>
      <c r="AV27" s="59" t="s">
        <v>115</v>
      </c>
      <c r="AW27" s="59">
        <v>1</v>
      </c>
      <c r="AY27" s="111"/>
    </row>
    <row r="28" spans="1:51" x14ac:dyDescent="0.25">
      <c r="B28" s="41">
        <v>2.7083333333333299</v>
      </c>
      <c r="C28" s="41">
        <v>0.750000000000002</v>
      </c>
      <c r="D28" s="123">
        <v>5</v>
      </c>
      <c r="E28" s="42">
        <f t="shared" si="2"/>
        <v>3.5211267605633805</v>
      </c>
      <c r="F28" s="110">
        <v>78</v>
      </c>
      <c r="G28" s="42">
        <f t="shared" si="3"/>
        <v>54.929577464788736</v>
      </c>
      <c r="H28" s="43" t="s">
        <v>88</v>
      </c>
      <c r="I28" s="43">
        <f t="shared" si="4"/>
        <v>51.408450704225352</v>
      </c>
      <c r="J28" s="44">
        <f t="shared" si="13"/>
        <v>52.816901408450704</v>
      </c>
      <c r="K28" s="43">
        <f t="shared" si="12"/>
        <v>57.04225352112676</v>
      </c>
      <c r="L28" s="45">
        <v>18</v>
      </c>
      <c r="M28" s="46" t="s">
        <v>100</v>
      </c>
      <c r="N28" s="46">
        <v>16.7</v>
      </c>
      <c r="O28" s="124">
        <v>133</v>
      </c>
      <c r="P28" s="124">
        <v>137</v>
      </c>
      <c r="Q28" s="124">
        <v>49085701</v>
      </c>
      <c r="R28" s="47">
        <f t="shared" si="5"/>
        <v>5682</v>
      </c>
      <c r="S28" s="48">
        <f t="shared" si="6"/>
        <v>136.36799999999999</v>
      </c>
      <c r="T28" s="48">
        <f t="shared" si="7"/>
        <v>5.6820000000000004</v>
      </c>
      <c r="U28" s="125">
        <v>2.6</v>
      </c>
      <c r="V28" s="125">
        <f t="shared" si="0"/>
        <v>2.6</v>
      </c>
      <c r="W28" s="126" t="s">
        <v>133</v>
      </c>
      <c r="X28" s="128">
        <v>1045</v>
      </c>
      <c r="Y28" s="128">
        <v>0</v>
      </c>
      <c r="Z28" s="128">
        <v>1187</v>
      </c>
      <c r="AA28" s="128">
        <v>1185</v>
      </c>
      <c r="AB28" s="128">
        <v>1187</v>
      </c>
      <c r="AC28" s="49" t="s">
        <v>90</v>
      </c>
      <c r="AD28" s="49" t="s">
        <v>90</v>
      </c>
      <c r="AE28" s="49" t="s">
        <v>90</v>
      </c>
      <c r="AF28" s="127" t="s">
        <v>90</v>
      </c>
      <c r="AG28" s="127">
        <v>39800052</v>
      </c>
      <c r="AH28" s="50">
        <f t="shared" si="9"/>
        <v>1332</v>
      </c>
      <c r="AI28" s="51">
        <f t="shared" si="8"/>
        <v>234.42449841605068</v>
      </c>
      <c r="AJ28" s="108">
        <v>1</v>
      </c>
      <c r="AK28" s="108">
        <v>0</v>
      </c>
      <c r="AL28" s="108">
        <v>1</v>
      </c>
      <c r="AM28" s="108">
        <v>1</v>
      </c>
      <c r="AN28" s="108">
        <v>1</v>
      </c>
      <c r="AO28" s="108">
        <v>0</v>
      </c>
      <c r="AP28" s="128">
        <v>9033282</v>
      </c>
      <c r="AQ28" s="128">
        <f t="shared" si="1"/>
        <v>0</v>
      </c>
      <c r="AR28" s="54">
        <v>1.1000000000000001</v>
      </c>
      <c r="AS28" s="53" t="s">
        <v>113</v>
      </c>
      <c r="AV28" s="59" t="s">
        <v>116</v>
      </c>
      <c r="AW28" s="59">
        <v>101.325</v>
      </c>
      <c r="AY28" s="111"/>
    </row>
    <row r="29" spans="1:51" x14ac:dyDescent="0.25">
      <c r="B29" s="41">
        <v>2.75</v>
      </c>
      <c r="C29" s="41">
        <v>0.79166666666666896</v>
      </c>
      <c r="D29" s="123">
        <v>6</v>
      </c>
      <c r="E29" s="42">
        <f t="shared" si="2"/>
        <v>4.2253521126760569</v>
      </c>
      <c r="F29" s="110">
        <v>78</v>
      </c>
      <c r="G29" s="42">
        <f t="shared" si="3"/>
        <v>54.929577464788736</v>
      </c>
      <c r="H29" s="43" t="s">
        <v>88</v>
      </c>
      <c r="I29" s="43">
        <f t="shared" si="4"/>
        <v>51.408450704225352</v>
      </c>
      <c r="J29" s="44">
        <f t="shared" si="13"/>
        <v>52.816901408450704</v>
      </c>
      <c r="K29" s="43">
        <f t="shared" si="12"/>
        <v>57.04225352112676</v>
      </c>
      <c r="L29" s="45">
        <v>18</v>
      </c>
      <c r="M29" s="46" t="s">
        <v>100</v>
      </c>
      <c r="N29" s="46">
        <v>16.600000000000001</v>
      </c>
      <c r="O29" s="124">
        <v>133</v>
      </c>
      <c r="P29" s="124">
        <v>134</v>
      </c>
      <c r="Q29" s="124">
        <v>49091399</v>
      </c>
      <c r="R29" s="47">
        <f t="shared" si="5"/>
        <v>5698</v>
      </c>
      <c r="S29" s="48">
        <f t="shared" si="6"/>
        <v>136.75200000000001</v>
      </c>
      <c r="T29" s="48">
        <f t="shared" si="7"/>
        <v>5.6980000000000004</v>
      </c>
      <c r="U29" s="125">
        <v>2.2999999999999998</v>
      </c>
      <c r="V29" s="125">
        <f t="shared" si="0"/>
        <v>2.2999999999999998</v>
      </c>
      <c r="W29" s="126" t="s">
        <v>133</v>
      </c>
      <c r="X29" s="128">
        <v>1045</v>
      </c>
      <c r="Y29" s="128">
        <v>0</v>
      </c>
      <c r="Z29" s="128">
        <v>1187</v>
      </c>
      <c r="AA29" s="128">
        <v>1185</v>
      </c>
      <c r="AB29" s="128">
        <v>1187</v>
      </c>
      <c r="AC29" s="49" t="s">
        <v>90</v>
      </c>
      <c r="AD29" s="49" t="s">
        <v>90</v>
      </c>
      <c r="AE29" s="49" t="s">
        <v>90</v>
      </c>
      <c r="AF29" s="127" t="s">
        <v>90</v>
      </c>
      <c r="AG29" s="127">
        <v>39801372</v>
      </c>
      <c r="AH29" s="50">
        <f t="shared" si="9"/>
        <v>1320</v>
      </c>
      <c r="AI29" s="51">
        <f t="shared" si="8"/>
        <v>231.66023166023163</v>
      </c>
      <c r="AJ29" s="108">
        <v>1</v>
      </c>
      <c r="AK29" s="108">
        <v>0</v>
      </c>
      <c r="AL29" s="108">
        <v>1</v>
      </c>
      <c r="AM29" s="108">
        <v>1</v>
      </c>
      <c r="AN29" s="108">
        <v>1</v>
      </c>
      <c r="AO29" s="108">
        <v>0</v>
      </c>
      <c r="AP29" s="128">
        <v>9033282</v>
      </c>
      <c r="AQ29" s="128">
        <f t="shared" si="1"/>
        <v>0</v>
      </c>
      <c r="AR29" s="52"/>
      <c r="AS29" s="53" t="s">
        <v>113</v>
      </c>
      <c r="AY29" s="111"/>
    </row>
    <row r="30" spans="1:51" x14ac:dyDescent="0.25">
      <c r="B30" s="41">
        <v>2.7916666666666701</v>
      </c>
      <c r="C30" s="41">
        <v>0.83333333333333703</v>
      </c>
      <c r="D30" s="123">
        <v>6</v>
      </c>
      <c r="E30" s="42">
        <f t="shared" si="2"/>
        <v>4.2253521126760569</v>
      </c>
      <c r="F30" s="110">
        <v>76</v>
      </c>
      <c r="G30" s="42">
        <f t="shared" si="3"/>
        <v>53.521126760563384</v>
      </c>
      <c r="H30" s="43" t="s">
        <v>88</v>
      </c>
      <c r="I30" s="43">
        <f t="shared" si="4"/>
        <v>50</v>
      </c>
      <c r="J30" s="44">
        <f t="shared" si="13"/>
        <v>51.408450704225352</v>
      </c>
      <c r="K30" s="43">
        <f t="shared" si="12"/>
        <v>55.633802816901408</v>
      </c>
      <c r="L30" s="45">
        <v>18</v>
      </c>
      <c r="M30" s="46" t="s">
        <v>100</v>
      </c>
      <c r="N30" s="46">
        <v>16.600000000000001</v>
      </c>
      <c r="O30" s="124">
        <v>133</v>
      </c>
      <c r="P30" s="124">
        <v>135</v>
      </c>
      <c r="Q30" s="124">
        <v>49097003</v>
      </c>
      <c r="R30" s="47">
        <f t="shared" si="5"/>
        <v>5604</v>
      </c>
      <c r="S30" s="48">
        <f t="shared" si="6"/>
        <v>134.49600000000001</v>
      </c>
      <c r="T30" s="48">
        <f t="shared" si="7"/>
        <v>5.6040000000000001</v>
      </c>
      <c r="U30" s="125">
        <v>2.1</v>
      </c>
      <c r="V30" s="125">
        <f t="shared" si="0"/>
        <v>2.1</v>
      </c>
      <c r="W30" s="126" t="s">
        <v>146</v>
      </c>
      <c r="X30" s="128">
        <v>1045</v>
      </c>
      <c r="Y30" s="128">
        <v>0</v>
      </c>
      <c r="Z30" s="128">
        <v>1187</v>
      </c>
      <c r="AA30" s="128">
        <v>1185</v>
      </c>
      <c r="AB30" s="128">
        <v>1187</v>
      </c>
      <c r="AC30" s="49" t="s">
        <v>90</v>
      </c>
      <c r="AD30" s="49" t="s">
        <v>90</v>
      </c>
      <c r="AE30" s="49" t="s">
        <v>90</v>
      </c>
      <c r="AF30" s="127" t="s">
        <v>90</v>
      </c>
      <c r="AG30" s="127">
        <v>39802692</v>
      </c>
      <c r="AH30" s="50">
        <f t="shared" si="9"/>
        <v>1320</v>
      </c>
      <c r="AI30" s="51">
        <f t="shared" si="8"/>
        <v>235.54603854389723</v>
      </c>
      <c r="AJ30" s="108">
        <v>1</v>
      </c>
      <c r="AK30" s="108">
        <v>0</v>
      </c>
      <c r="AL30" s="108">
        <v>1</v>
      </c>
      <c r="AM30" s="108">
        <v>1</v>
      </c>
      <c r="AN30" s="108">
        <v>1</v>
      </c>
      <c r="AO30" s="108">
        <v>0</v>
      </c>
      <c r="AP30" s="128">
        <v>9033282</v>
      </c>
      <c r="AQ30" s="128">
        <f t="shared" si="1"/>
        <v>0</v>
      </c>
      <c r="AR30" s="52"/>
      <c r="AS30" s="53" t="s">
        <v>113</v>
      </c>
      <c r="AV30" s="356" t="s">
        <v>117</v>
      </c>
      <c r="AW30" s="356"/>
      <c r="AY30" s="111"/>
    </row>
    <row r="31" spans="1:51" x14ac:dyDescent="0.25">
      <c r="B31" s="41">
        <v>2.8333333333333299</v>
      </c>
      <c r="C31" s="41">
        <v>0.875000000000004</v>
      </c>
      <c r="D31" s="123">
        <v>9</v>
      </c>
      <c r="E31" s="42">
        <f t="shared" si="2"/>
        <v>6.3380281690140849</v>
      </c>
      <c r="F31" s="110">
        <v>76</v>
      </c>
      <c r="G31" s="42">
        <f t="shared" si="3"/>
        <v>53.521126760563384</v>
      </c>
      <c r="H31" s="43" t="s">
        <v>88</v>
      </c>
      <c r="I31" s="43">
        <f t="shared" si="4"/>
        <v>50</v>
      </c>
      <c r="J31" s="44">
        <f t="shared" si="13"/>
        <v>51.408450704225352</v>
      </c>
      <c r="K31" s="43">
        <f t="shared" si="12"/>
        <v>55.633802816901408</v>
      </c>
      <c r="L31" s="45">
        <v>18</v>
      </c>
      <c r="M31" s="46" t="s">
        <v>100</v>
      </c>
      <c r="N31" s="46">
        <v>16.100000000000001</v>
      </c>
      <c r="O31" s="124">
        <v>114</v>
      </c>
      <c r="P31" s="124">
        <v>137</v>
      </c>
      <c r="Q31" s="124">
        <v>49102311</v>
      </c>
      <c r="R31" s="47">
        <f t="shared" si="5"/>
        <v>5308</v>
      </c>
      <c r="S31" s="48">
        <f t="shared" si="6"/>
        <v>127.392</v>
      </c>
      <c r="T31" s="48">
        <f t="shared" si="7"/>
        <v>5.3079999999999998</v>
      </c>
      <c r="U31" s="125">
        <v>1.6</v>
      </c>
      <c r="V31" s="125">
        <f t="shared" si="0"/>
        <v>1.6</v>
      </c>
      <c r="W31" s="126" t="s">
        <v>146</v>
      </c>
      <c r="X31" s="128">
        <v>1045</v>
      </c>
      <c r="Y31" s="128">
        <v>0</v>
      </c>
      <c r="Z31" s="128">
        <v>1187</v>
      </c>
      <c r="AA31" s="128"/>
      <c r="AB31" s="128">
        <v>1187</v>
      </c>
      <c r="AC31" s="49" t="s">
        <v>90</v>
      </c>
      <c r="AD31" s="49" t="s">
        <v>90</v>
      </c>
      <c r="AE31" s="49" t="s">
        <v>90</v>
      </c>
      <c r="AF31" s="127" t="s">
        <v>90</v>
      </c>
      <c r="AG31" s="127">
        <v>39803722</v>
      </c>
      <c r="AH31" s="50">
        <f t="shared" si="9"/>
        <v>1030</v>
      </c>
      <c r="AI31" s="51">
        <f t="shared" si="8"/>
        <v>194.04672192916354</v>
      </c>
      <c r="AJ31" s="108">
        <v>1</v>
      </c>
      <c r="AK31" s="108">
        <v>0</v>
      </c>
      <c r="AL31" s="108">
        <v>1</v>
      </c>
      <c r="AM31" s="108">
        <v>0</v>
      </c>
      <c r="AN31" s="108">
        <v>1</v>
      </c>
      <c r="AO31" s="108">
        <v>0</v>
      </c>
      <c r="AP31" s="128">
        <v>9033282</v>
      </c>
      <c r="AQ31" s="128">
        <f t="shared" si="1"/>
        <v>0</v>
      </c>
      <c r="AR31" s="52"/>
      <c r="AS31" s="53" t="s">
        <v>113</v>
      </c>
      <c r="AV31" s="60" t="s">
        <v>29</v>
      </c>
      <c r="AW31" s="60" t="s">
        <v>74</v>
      </c>
      <c r="AY31" s="111"/>
    </row>
    <row r="32" spans="1:51" x14ac:dyDescent="0.25">
      <c r="B32" s="41">
        <v>2.875</v>
      </c>
      <c r="C32" s="41">
        <v>0.91666666666667096</v>
      </c>
      <c r="D32" s="123">
        <v>8</v>
      </c>
      <c r="E32" s="42">
        <f t="shared" si="2"/>
        <v>5.6338028169014089</v>
      </c>
      <c r="F32" s="110">
        <v>76</v>
      </c>
      <c r="G32" s="42">
        <f t="shared" si="3"/>
        <v>53.521126760563384</v>
      </c>
      <c r="H32" s="43" t="s">
        <v>88</v>
      </c>
      <c r="I32" s="43">
        <f t="shared" si="4"/>
        <v>50</v>
      </c>
      <c r="J32" s="44">
        <f t="shared" si="13"/>
        <v>51.408450704225352</v>
      </c>
      <c r="K32" s="43">
        <f t="shared" si="12"/>
        <v>55.633802816901408</v>
      </c>
      <c r="L32" s="45">
        <v>14</v>
      </c>
      <c r="M32" s="46" t="s">
        <v>118</v>
      </c>
      <c r="N32" s="46">
        <v>12.6</v>
      </c>
      <c r="O32" s="124">
        <v>110</v>
      </c>
      <c r="P32" s="124">
        <v>118</v>
      </c>
      <c r="Q32" s="124">
        <v>49107580</v>
      </c>
      <c r="R32" s="47">
        <f t="shared" si="5"/>
        <v>5269</v>
      </c>
      <c r="S32" s="48">
        <f t="shared" si="6"/>
        <v>126.456</v>
      </c>
      <c r="T32" s="48">
        <f t="shared" si="7"/>
        <v>5.2690000000000001</v>
      </c>
      <c r="U32" s="125">
        <v>1.3</v>
      </c>
      <c r="V32" s="125">
        <f t="shared" si="0"/>
        <v>1.3</v>
      </c>
      <c r="W32" s="126" t="s">
        <v>146</v>
      </c>
      <c r="X32" s="128">
        <v>1044</v>
      </c>
      <c r="Y32" s="128">
        <v>0</v>
      </c>
      <c r="Z32" s="128">
        <v>1187</v>
      </c>
      <c r="AA32" s="128"/>
      <c r="AB32" s="128">
        <v>1187</v>
      </c>
      <c r="AC32" s="49" t="s">
        <v>90</v>
      </c>
      <c r="AD32" s="49" t="s">
        <v>90</v>
      </c>
      <c r="AE32" s="49" t="s">
        <v>90</v>
      </c>
      <c r="AF32" s="127" t="s">
        <v>90</v>
      </c>
      <c r="AG32" s="127">
        <v>39804844</v>
      </c>
      <c r="AH32" s="50">
        <f t="shared" si="9"/>
        <v>1122</v>
      </c>
      <c r="AI32" s="51">
        <f t="shared" si="8"/>
        <v>212.94363256784968</v>
      </c>
      <c r="AJ32" s="108">
        <v>1</v>
      </c>
      <c r="AK32" s="108">
        <v>0</v>
      </c>
      <c r="AL32" s="108">
        <v>1</v>
      </c>
      <c r="AM32" s="108">
        <v>0</v>
      </c>
      <c r="AN32" s="108">
        <v>1</v>
      </c>
      <c r="AO32" s="108">
        <v>0</v>
      </c>
      <c r="AP32" s="128">
        <v>9033282</v>
      </c>
      <c r="AQ32" s="128">
        <f t="shared" si="1"/>
        <v>0</v>
      </c>
      <c r="AR32" s="54">
        <v>1.22</v>
      </c>
      <c r="AS32" s="53" t="s">
        <v>113</v>
      </c>
      <c r="AV32" s="61">
        <v>1</v>
      </c>
      <c r="AW32" s="61">
        <f>IFERROR(AV32*VLOOKUP(AV31,AV24:AW28,2,FALSE)/VLOOKUP(AW31,AV24:AW28,2,FALSE),"Enter Unit and Value")</f>
        <v>1.4189189189189189</v>
      </c>
      <c r="AY32" s="111"/>
    </row>
    <row r="33" spans="2:51" x14ac:dyDescent="0.25">
      <c r="B33" s="41">
        <v>2.9166666666666701</v>
      </c>
      <c r="C33" s="41">
        <v>0.95833333333333803</v>
      </c>
      <c r="D33" s="123">
        <v>8</v>
      </c>
      <c r="E33" s="42">
        <f t="shared" si="2"/>
        <v>5.6338028169014089</v>
      </c>
      <c r="F33" s="110">
        <v>66</v>
      </c>
      <c r="G33" s="42">
        <f t="shared" si="3"/>
        <v>46.478873239436624</v>
      </c>
      <c r="H33" s="43" t="s">
        <v>88</v>
      </c>
      <c r="I33" s="43">
        <f>J33-(2/1.42)</f>
        <v>41.549295774647888</v>
      </c>
      <c r="J33" s="44">
        <f t="shared" ref="J33:J34" si="14">(F33-5)/1.42</f>
        <v>42.95774647887324</v>
      </c>
      <c r="K33" s="43">
        <f t="shared" si="12"/>
        <v>47.183098591549296</v>
      </c>
      <c r="L33" s="45">
        <v>14</v>
      </c>
      <c r="M33" s="46" t="s">
        <v>118</v>
      </c>
      <c r="N33" s="46">
        <v>11.9</v>
      </c>
      <c r="O33" s="124">
        <v>130</v>
      </c>
      <c r="P33" s="124">
        <v>101</v>
      </c>
      <c r="Q33" s="124">
        <v>49111940</v>
      </c>
      <c r="R33" s="47">
        <f t="shared" si="5"/>
        <v>4360</v>
      </c>
      <c r="S33" s="48">
        <f t="shared" si="6"/>
        <v>104.64</v>
      </c>
      <c r="T33" s="48">
        <f t="shared" si="7"/>
        <v>4.3600000000000003</v>
      </c>
      <c r="U33" s="125">
        <v>1.9</v>
      </c>
      <c r="V33" s="125">
        <f t="shared" si="0"/>
        <v>1.9</v>
      </c>
      <c r="W33" s="126" t="s">
        <v>125</v>
      </c>
      <c r="X33" s="128">
        <v>0</v>
      </c>
      <c r="Y33" s="128">
        <v>0</v>
      </c>
      <c r="Z33" s="128">
        <v>1097</v>
      </c>
      <c r="AA33" s="128"/>
      <c r="AB33" s="128">
        <v>1107</v>
      </c>
      <c r="AC33" s="49" t="s">
        <v>90</v>
      </c>
      <c r="AD33" s="49" t="s">
        <v>90</v>
      </c>
      <c r="AE33" s="49" t="s">
        <v>90</v>
      </c>
      <c r="AF33" s="127" t="s">
        <v>90</v>
      </c>
      <c r="AG33" s="127">
        <v>39805700</v>
      </c>
      <c r="AH33" s="50">
        <f t="shared" si="9"/>
        <v>856</v>
      </c>
      <c r="AI33" s="51">
        <f t="shared" si="8"/>
        <v>196.3302752293578</v>
      </c>
      <c r="AJ33" s="108">
        <v>0</v>
      </c>
      <c r="AK33" s="108">
        <v>0</v>
      </c>
      <c r="AL33" s="108">
        <v>1</v>
      </c>
      <c r="AM33" s="108">
        <v>0</v>
      </c>
      <c r="AN33" s="108">
        <v>1</v>
      </c>
      <c r="AO33" s="108">
        <v>0.35</v>
      </c>
      <c r="AP33" s="128">
        <v>9034191</v>
      </c>
      <c r="AQ33" s="128">
        <f t="shared" si="1"/>
        <v>909</v>
      </c>
      <c r="AR33" s="52"/>
      <c r="AS33" s="53" t="s">
        <v>113</v>
      </c>
      <c r="AY33" s="111"/>
    </row>
    <row r="34" spans="2:51" x14ac:dyDescent="0.25">
      <c r="B34" s="41">
        <v>2.9583333333333299</v>
      </c>
      <c r="C34" s="41">
        <v>1</v>
      </c>
      <c r="D34" s="123">
        <v>10</v>
      </c>
      <c r="E34" s="42">
        <f t="shared" si="2"/>
        <v>7.042253521126761</v>
      </c>
      <c r="F34" s="110">
        <v>66</v>
      </c>
      <c r="G34" s="42">
        <f t="shared" si="3"/>
        <v>46.478873239436624</v>
      </c>
      <c r="H34" s="43" t="s">
        <v>88</v>
      </c>
      <c r="I34" s="43">
        <f t="shared" si="4"/>
        <v>41.549295774647888</v>
      </c>
      <c r="J34" s="44">
        <f t="shared" si="14"/>
        <v>42.95774647887324</v>
      </c>
      <c r="K34" s="43">
        <f t="shared" si="12"/>
        <v>47.183098591549296</v>
      </c>
      <c r="L34" s="45">
        <v>14</v>
      </c>
      <c r="M34" s="46" t="s">
        <v>118</v>
      </c>
      <c r="N34" s="62">
        <v>11.5</v>
      </c>
      <c r="O34" s="124">
        <v>122</v>
      </c>
      <c r="P34" s="124">
        <v>92</v>
      </c>
      <c r="Q34" s="124">
        <v>49116010</v>
      </c>
      <c r="R34" s="47">
        <f t="shared" si="5"/>
        <v>4070</v>
      </c>
      <c r="S34" s="48">
        <f t="shared" si="6"/>
        <v>97.68</v>
      </c>
      <c r="T34" s="48">
        <f t="shared" si="7"/>
        <v>4.07</v>
      </c>
      <c r="U34" s="125">
        <v>3.2</v>
      </c>
      <c r="V34" s="125">
        <f t="shared" si="0"/>
        <v>3.2</v>
      </c>
      <c r="W34" s="126" t="s">
        <v>125</v>
      </c>
      <c r="X34" s="128">
        <v>0</v>
      </c>
      <c r="Y34" s="128">
        <v>0</v>
      </c>
      <c r="Z34" s="128">
        <v>1037</v>
      </c>
      <c r="AA34" s="128"/>
      <c r="AB34" s="128">
        <v>1057</v>
      </c>
      <c r="AC34" s="49" t="s">
        <v>90</v>
      </c>
      <c r="AD34" s="49" t="s">
        <v>90</v>
      </c>
      <c r="AE34" s="49" t="s">
        <v>90</v>
      </c>
      <c r="AF34" s="127" t="s">
        <v>90</v>
      </c>
      <c r="AG34" s="127">
        <v>39806428</v>
      </c>
      <c r="AH34" s="50">
        <f t="shared" si="9"/>
        <v>728</v>
      </c>
      <c r="AI34" s="51">
        <f t="shared" si="8"/>
        <v>178.86977886977886</v>
      </c>
      <c r="AJ34" s="108">
        <v>0</v>
      </c>
      <c r="AK34" s="108">
        <v>0</v>
      </c>
      <c r="AL34" s="108">
        <v>1</v>
      </c>
      <c r="AM34" s="108">
        <v>0</v>
      </c>
      <c r="AN34" s="108">
        <v>1</v>
      </c>
      <c r="AO34" s="108">
        <v>0.35</v>
      </c>
      <c r="AP34" s="128">
        <v>9035388</v>
      </c>
      <c r="AQ34" s="128">
        <f t="shared" si="1"/>
        <v>1197</v>
      </c>
      <c r="AR34" s="52"/>
      <c r="AS34" s="53" t="s">
        <v>113</v>
      </c>
      <c r="AV34" s="57" t="s">
        <v>119</v>
      </c>
      <c r="AW34" s="63" t="s">
        <v>30</v>
      </c>
      <c r="AY34" s="111"/>
    </row>
    <row r="35" spans="2:51" x14ac:dyDescent="0.25">
      <c r="B35" s="102"/>
      <c r="C35" s="103"/>
      <c r="D35" s="102"/>
      <c r="E35" s="105"/>
      <c r="F35" s="105"/>
      <c r="G35" s="106"/>
      <c r="H35" s="104"/>
      <c r="I35" s="105"/>
      <c r="J35" s="105"/>
      <c r="K35" s="106"/>
      <c r="L35" s="357" t="s">
        <v>120</v>
      </c>
      <c r="M35" s="358"/>
      <c r="N35" s="359"/>
      <c r="O35" s="64"/>
      <c r="P35" s="64">
        <f>AVERAGE(P11:P34)</f>
        <v>126.25</v>
      </c>
      <c r="Q35" s="65">
        <f>Q34-Q10</f>
        <v>125803</v>
      </c>
      <c r="R35" s="66">
        <f>SUM(R11:R34)</f>
        <v>125803</v>
      </c>
      <c r="S35" s="67">
        <f>AVERAGE(S11:S34)</f>
        <v>125.803</v>
      </c>
      <c r="T35" s="67">
        <f>SUM(T11:T34)</f>
        <v>125.80300000000003</v>
      </c>
      <c r="U35" s="104"/>
      <c r="V35" s="104"/>
      <c r="W35" s="58"/>
      <c r="X35" s="96"/>
      <c r="Y35" s="97"/>
      <c r="Z35" s="97"/>
      <c r="AA35" s="97"/>
      <c r="AB35" s="98"/>
      <c r="AC35" s="96"/>
      <c r="AD35" s="97"/>
      <c r="AE35" s="98"/>
      <c r="AF35" s="99"/>
      <c r="AG35" s="68"/>
      <c r="AH35" s="69">
        <f>SUM(AH11:AH34)</f>
        <v>26784</v>
      </c>
      <c r="AI35" s="70">
        <f>$AH$35/$T35</f>
        <v>212.90430275907565</v>
      </c>
      <c r="AJ35" s="99"/>
      <c r="AK35" s="100"/>
      <c r="AL35" s="100"/>
      <c r="AM35" s="100"/>
      <c r="AN35" s="101"/>
      <c r="AO35" s="71"/>
      <c r="AP35" s="72">
        <f>AP34-AP10</f>
        <v>6831</v>
      </c>
      <c r="AQ35" s="73">
        <f>SUM(AQ11:AQ34)</f>
        <v>6831</v>
      </c>
      <c r="AR35" s="74">
        <f>AVERAGE(AR11:AR34)</f>
        <v>1.1649999999999998</v>
      </c>
      <c r="AS35" s="71"/>
      <c r="AV35" s="75" t="s">
        <v>30</v>
      </c>
      <c r="AW35" s="75">
        <v>1</v>
      </c>
      <c r="AY35" s="111"/>
    </row>
    <row r="36" spans="2:51" x14ac:dyDescent="0.25">
      <c r="B36" s="76"/>
      <c r="C36" s="76"/>
      <c r="D36" s="76"/>
      <c r="E36" s="77"/>
      <c r="F36" s="77"/>
      <c r="G36" s="77"/>
      <c r="H36" s="77"/>
      <c r="I36" s="78"/>
      <c r="J36" s="78"/>
      <c r="K36" s="78"/>
      <c r="L36" s="109"/>
      <c r="M36" s="109"/>
      <c r="N36" s="109"/>
      <c r="O36" s="109"/>
      <c r="P36" s="109"/>
      <c r="Q36" s="109"/>
      <c r="R36" s="109"/>
      <c r="S36" s="109"/>
      <c r="T36" s="109"/>
      <c r="U36" s="79"/>
      <c r="V36" s="79"/>
      <c r="W36" s="109"/>
      <c r="X36" s="109"/>
      <c r="Y36" s="109"/>
      <c r="Z36" s="112"/>
      <c r="AA36" s="109"/>
      <c r="AB36" s="109"/>
      <c r="AC36" s="109"/>
      <c r="AD36" s="109"/>
      <c r="AE36" s="109"/>
      <c r="AH36" s="80"/>
      <c r="AM36" s="109"/>
      <c r="AN36" s="109"/>
      <c r="AO36" s="109"/>
      <c r="AP36" s="109"/>
      <c r="AQ36" s="109"/>
      <c r="AR36" s="109"/>
      <c r="AV36" s="75" t="s">
        <v>121</v>
      </c>
      <c r="AW36" s="75">
        <v>41.67</v>
      </c>
      <c r="AY36" s="111"/>
    </row>
    <row r="37" spans="2:51" x14ac:dyDescent="0.25">
      <c r="B37" s="89" t="s">
        <v>122</v>
      </c>
      <c r="C37" s="89"/>
      <c r="D37" s="89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112"/>
      <c r="X37" s="112"/>
      <c r="Y37" s="112"/>
      <c r="Z37" s="112"/>
      <c r="AA37" s="112"/>
      <c r="AB37" s="112"/>
      <c r="AC37" s="112"/>
      <c r="AD37" s="112"/>
      <c r="AE37" s="112"/>
      <c r="AM37" s="21"/>
      <c r="AN37" s="109"/>
      <c r="AO37" s="109"/>
      <c r="AP37" s="109"/>
      <c r="AQ37" s="109"/>
      <c r="AR37" s="112"/>
      <c r="AV37" s="75" t="s">
        <v>123</v>
      </c>
      <c r="AW37" s="75">
        <v>11.574999999999999</v>
      </c>
      <c r="AY37" s="111"/>
    </row>
    <row r="38" spans="2:51" x14ac:dyDescent="0.25">
      <c r="B38" s="87" t="s">
        <v>124</v>
      </c>
      <c r="C38" s="116"/>
      <c r="D38" s="116"/>
      <c r="E38" s="116"/>
      <c r="F38" s="116"/>
      <c r="G38" s="116"/>
      <c r="H38" s="116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88"/>
      <c r="T38" s="88"/>
      <c r="U38" s="88"/>
      <c r="V38" s="88"/>
      <c r="W38" s="112"/>
      <c r="X38" s="112"/>
      <c r="Y38" s="112"/>
      <c r="Z38" s="112"/>
      <c r="AA38" s="112"/>
      <c r="AB38" s="112"/>
      <c r="AC38" s="112"/>
      <c r="AD38" s="112"/>
      <c r="AE38" s="112"/>
      <c r="AM38" s="21"/>
      <c r="AN38" s="109"/>
      <c r="AO38" s="109"/>
      <c r="AP38" s="109"/>
      <c r="AQ38" s="109"/>
      <c r="AR38" s="112"/>
      <c r="AV38" s="75"/>
      <c r="AW38" s="75"/>
      <c r="AY38" s="111"/>
    </row>
    <row r="39" spans="2:51" x14ac:dyDescent="0.25">
      <c r="B39" s="122" t="s">
        <v>127</v>
      </c>
      <c r="C39" s="116"/>
      <c r="D39" s="116"/>
      <c r="E39" s="116"/>
      <c r="F39" s="116"/>
      <c r="G39" s="116"/>
      <c r="H39" s="116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88"/>
      <c r="T39" s="88"/>
      <c r="U39" s="88"/>
      <c r="V39" s="88"/>
      <c r="W39" s="112"/>
      <c r="X39" s="112"/>
      <c r="Y39" s="112"/>
      <c r="Z39" s="112"/>
      <c r="AA39" s="112"/>
      <c r="AB39" s="112"/>
      <c r="AC39" s="112"/>
      <c r="AD39" s="112"/>
      <c r="AE39" s="112"/>
      <c r="AM39" s="21"/>
      <c r="AN39" s="109"/>
      <c r="AO39" s="109"/>
      <c r="AP39" s="109"/>
      <c r="AQ39" s="109"/>
      <c r="AR39" s="112"/>
      <c r="AV39" s="75"/>
      <c r="AW39" s="75"/>
      <c r="AY39" s="111"/>
    </row>
    <row r="40" spans="2:51" x14ac:dyDescent="0.25">
      <c r="B40" s="86" t="s">
        <v>265</v>
      </c>
      <c r="C40" s="116"/>
      <c r="D40" s="116"/>
      <c r="E40" s="116"/>
      <c r="F40" s="116"/>
      <c r="G40" s="116"/>
      <c r="H40" s="116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88"/>
      <c r="T40" s="88"/>
      <c r="U40" s="88"/>
      <c r="V40" s="88"/>
      <c r="W40" s="112"/>
      <c r="X40" s="112"/>
      <c r="Y40" s="112"/>
      <c r="Z40" s="112"/>
      <c r="AA40" s="112"/>
      <c r="AB40" s="112"/>
      <c r="AC40" s="112"/>
      <c r="AD40" s="112"/>
      <c r="AE40" s="112"/>
      <c r="AM40" s="21"/>
      <c r="AN40" s="109"/>
      <c r="AO40" s="109"/>
      <c r="AP40" s="109"/>
      <c r="AQ40" s="109"/>
      <c r="AR40" s="112"/>
      <c r="AV40" s="75"/>
      <c r="AW40" s="75"/>
      <c r="AY40" s="111"/>
    </row>
    <row r="41" spans="2:51" x14ac:dyDescent="0.25">
      <c r="B41" s="122" t="s">
        <v>130</v>
      </c>
      <c r="C41" s="116"/>
      <c r="D41" s="116"/>
      <c r="E41" s="116"/>
      <c r="F41" s="116"/>
      <c r="G41" s="116"/>
      <c r="H41" s="116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9"/>
      <c r="T41" s="119"/>
      <c r="U41" s="119"/>
      <c r="V41" s="119"/>
      <c r="W41" s="112"/>
      <c r="X41" s="112"/>
      <c r="Y41" s="112"/>
      <c r="Z41" s="112"/>
      <c r="AA41" s="112"/>
      <c r="AB41" s="112"/>
      <c r="AC41" s="112"/>
      <c r="AD41" s="112"/>
      <c r="AE41" s="112"/>
      <c r="AM41" s="113"/>
      <c r="AN41" s="113"/>
      <c r="AO41" s="113"/>
      <c r="AP41" s="113"/>
      <c r="AQ41" s="113"/>
      <c r="AR41" s="113"/>
      <c r="AS41" s="114"/>
      <c r="AV41" s="111"/>
      <c r="AW41" s="107"/>
      <c r="AX41" s="107"/>
      <c r="AY41" s="107"/>
    </row>
    <row r="42" spans="2:51" x14ac:dyDescent="0.25">
      <c r="B42" s="122" t="s">
        <v>134</v>
      </c>
      <c r="C42" s="116"/>
      <c r="D42" s="116"/>
      <c r="E42" s="121"/>
      <c r="F42" s="121"/>
      <c r="G42" s="121"/>
      <c r="H42" s="116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9"/>
      <c r="T42" s="119"/>
      <c r="U42" s="119"/>
      <c r="V42" s="119"/>
      <c r="W42" s="112"/>
      <c r="X42" s="112"/>
      <c r="Y42" s="112"/>
      <c r="Z42" s="112"/>
      <c r="AA42" s="112"/>
      <c r="AB42" s="112"/>
      <c r="AC42" s="112"/>
      <c r="AD42" s="112"/>
      <c r="AE42" s="112"/>
      <c r="AM42" s="113"/>
      <c r="AN42" s="113"/>
      <c r="AO42" s="113"/>
      <c r="AP42" s="113"/>
      <c r="AQ42" s="113"/>
      <c r="AR42" s="113"/>
      <c r="AS42" s="114"/>
      <c r="AV42" s="111"/>
      <c r="AW42" s="107"/>
      <c r="AX42" s="107"/>
      <c r="AY42" s="107"/>
    </row>
    <row r="43" spans="2:51" x14ac:dyDescent="0.25">
      <c r="B43" s="91" t="s">
        <v>144</v>
      </c>
      <c r="C43" s="116"/>
      <c r="D43" s="116"/>
      <c r="E43" s="116"/>
      <c r="F43" s="116"/>
      <c r="G43" s="116"/>
      <c r="H43" s="116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9"/>
      <c r="U43" s="119"/>
      <c r="V43" s="119"/>
      <c r="W43" s="112"/>
      <c r="X43" s="112"/>
      <c r="Y43" s="112"/>
      <c r="Z43" s="112"/>
      <c r="AA43" s="112"/>
      <c r="AB43" s="112"/>
      <c r="AC43" s="112"/>
      <c r="AD43" s="112"/>
      <c r="AE43" s="112"/>
      <c r="AM43" s="113"/>
      <c r="AN43" s="113"/>
      <c r="AO43" s="113"/>
      <c r="AP43" s="113"/>
      <c r="AQ43" s="113"/>
      <c r="AR43" s="113"/>
      <c r="AS43" s="114"/>
      <c r="AV43" s="111"/>
      <c r="AW43" s="107"/>
      <c r="AX43" s="107"/>
      <c r="AY43" s="107"/>
    </row>
    <row r="44" spans="2:51" x14ac:dyDescent="0.25">
      <c r="B44" s="91" t="s">
        <v>266</v>
      </c>
      <c r="C44" s="116"/>
      <c r="D44" s="116"/>
      <c r="E44" s="116"/>
      <c r="F44" s="116"/>
      <c r="G44" s="116"/>
      <c r="H44" s="116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20"/>
      <c r="T44" s="119"/>
      <c r="U44" s="119"/>
      <c r="V44" s="119"/>
      <c r="W44" s="112"/>
      <c r="X44" s="112"/>
      <c r="Y44" s="112"/>
      <c r="Z44" s="112"/>
      <c r="AA44" s="112"/>
      <c r="AB44" s="112"/>
      <c r="AC44" s="112"/>
      <c r="AD44" s="112"/>
      <c r="AE44" s="112"/>
      <c r="AM44" s="113"/>
      <c r="AN44" s="113"/>
      <c r="AO44" s="113"/>
      <c r="AP44" s="113"/>
      <c r="AQ44" s="113"/>
      <c r="AR44" s="113"/>
      <c r="AS44" s="114"/>
      <c r="AV44" s="111"/>
      <c r="AW44" s="107"/>
      <c r="AX44" s="107"/>
      <c r="AY44" s="107"/>
    </row>
    <row r="45" spans="2:51" x14ac:dyDescent="0.25">
      <c r="B45" s="122" t="s">
        <v>277</v>
      </c>
      <c r="C45" s="116"/>
      <c r="D45" s="116"/>
      <c r="E45" s="116"/>
      <c r="F45" s="116"/>
      <c r="G45" s="116"/>
      <c r="H45" s="116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20"/>
      <c r="T45" s="119"/>
      <c r="U45" s="119"/>
      <c r="V45" s="119"/>
      <c r="W45" s="112"/>
      <c r="X45" s="112"/>
      <c r="Y45" s="112"/>
      <c r="Z45" s="112"/>
      <c r="AA45" s="112"/>
      <c r="AB45" s="112"/>
      <c r="AC45" s="112"/>
      <c r="AD45" s="112"/>
      <c r="AE45" s="112"/>
      <c r="AM45" s="113"/>
      <c r="AN45" s="113"/>
      <c r="AO45" s="113"/>
      <c r="AP45" s="113"/>
      <c r="AQ45" s="113"/>
      <c r="AR45" s="113"/>
      <c r="AS45" s="114"/>
      <c r="AV45" s="111"/>
      <c r="AW45" s="107"/>
      <c r="AX45" s="107"/>
      <c r="AY45" s="107"/>
    </row>
    <row r="46" spans="2:51" x14ac:dyDescent="0.25">
      <c r="B46" s="122" t="s">
        <v>135</v>
      </c>
      <c r="C46" s="116"/>
      <c r="D46" s="116"/>
      <c r="E46" s="116"/>
      <c r="F46" s="116"/>
      <c r="G46" s="116"/>
      <c r="H46" s="116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20"/>
      <c r="T46" s="119"/>
      <c r="U46" s="119"/>
      <c r="V46" s="119"/>
      <c r="W46" s="112"/>
      <c r="X46" s="112"/>
      <c r="Y46" s="112"/>
      <c r="Z46" s="112"/>
      <c r="AA46" s="112"/>
      <c r="AB46" s="112"/>
      <c r="AC46" s="112"/>
      <c r="AD46" s="112"/>
      <c r="AE46" s="112"/>
      <c r="AM46" s="113"/>
      <c r="AN46" s="113"/>
      <c r="AO46" s="113"/>
      <c r="AP46" s="113"/>
      <c r="AQ46" s="113"/>
      <c r="AR46" s="113"/>
      <c r="AS46" s="114"/>
      <c r="AV46" s="111"/>
      <c r="AW46" s="107"/>
      <c r="AX46" s="107"/>
      <c r="AY46" s="107"/>
    </row>
    <row r="47" spans="2:51" x14ac:dyDescent="0.25">
      <c r="B47" s="122" t="s">
        <v>136</v>
      </c>
      <c r="C47" s="118"/>
      <c r="D47" s="116"/>
      <c r="E47" s="116"/>
      <c r="F47" s="116"/>
      <c r="G47" s="116"/>
      <c r="H47" s="116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20"/>
      <c r="T47" s="119"/>
      <c r="U47" s="119"/>
      <c r="V47" s="119"/>
      <c r="W47" s="112"/>
      <c r="X47" s="112"/>
      <c r="Y47" s="112"/>
      <c r="Z47" s="112"/>
      <c r="AA47" s="112"/>
      <c r="AB47" s="112"/>
      <c r="AC47" s="112"/>
      <c r="AD47" s="112"/>
      <c r="AE47" s="112"/>
      <c r="AM47" s="113"/>
      <c r="AN47" s="113"/>
      <c r="AO47" s="113"/>
      <c r="AP47" s="113"/>
      <c r="AQ47" s="113"/>
      <c r="AR47" s="113"/>
      <c r="AS47" s="114"/>
      <c r="AV47" s="111"/>
      <c r="AW47" s="107"/>
      <c r="AX47" s="107"/>
      <c r="AY47" s="107"/>
    </row>
    <row r="48" spans="2:51" x14ac:dyDescent="0.25">
      <c r="B48" s="122" t="s">
        <v>137</v>
      </c>
      <c r="C48" s="115"/>
      <c r="D48" s="116"/>
      <c r="E48" s="116"/>
      <c r="F48" s="116"/>
      <c r="G48" s="116"/>
      <c r="H48" s="116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20"/>
      <c r="T48" s="119"/>
      <c r="U48" s="119"/>
      <c r="V48" s="119"/>
      <c r="W48" s="112"/>
      <c r="X48" s="112"/>
      <c r="Y48" s="112"/>
      <c r="Z48" s="112"/>
      <c r="AA48" s="112"/>
      <c r="AB48" s="112"/>
      <c r="AC48" s="112"/>
      <c r="AD48" s="112"/>
      <c r="AE48" s="112"/>
      <c r="AM48" s="113"/>
      <c r="AN48" s="113"/>
      <c r="AO48" s="113"/>
      <c r="AP48" s="113"/>
      <c r="AQ48" s="113"/>
      <c r="AR48" s="113"/>
      <c r="AS48" s="114"/>
      <c r="AV48" s="111"/>
      <c r="AW48" s="107"/>
      <c r="AX48" s="107"/>
      <c r="AY48" s="107"/>
    </row>
    <row r="49" spans="2:51" x14ac:dyDescent="0.25">
      <c r="B49" s="91" t="s">
        <v>145</v>
      </c>
      <c r="C49" s="115"/>
      <c r="D49" s="94"/>
      <c r="E49" s="116"/>
      <c r="F49" s="116"/>
      <c r="G49" s="116"/>
      <c r="H49" s="116"/>
      <c r="I49" s="116"/>
      <c r="J49" s="117"/>
      <c r="K49" s="117"/>
      <c r="L49" s="117"/>
      <c r="M49" s="117"/>
      <c r="N49" s="117"/>
      <c r="O49" s="117"/>
      <c r="P49" s="117"/>
      <c r="Q49" s="117"/>
      <c r="R49" s="117"/>
      <c r="S49" s="120"/>
      <c r="T49" s="137"/>
      <c r="U49" s="137"/>
      <c r="V49" s="137"/>
      <c r="W49" s="112"/>
      <c r="X49" s="112"/>
      <c r="Y49" s="112"/>
      <c r="Z49" s="112"/>
      <c r="AA49" s="112"/>
      <c r="AB49" s="112"/>
      <c r="AC49" s="112"/>
      <c r="AD49" s="112"/>
      <c r="AE49" s="112"/>
      <c r="AM49" s="113"/>
      <c r="AN49" s="113"/>
      <c r="AO49" s="113"/>
      <c r="AP49" s="113"/>
      <c r="AQ49" s="113"/>
      <c r="AR49" s="113"/>
      <c r="AS49" s="114"/>
      <c r="AV49" s="111"/>
      <c r="AW49" s="107"/>
      <c r="AX49" s="107"/>
      <c r="AY49" s="107"/>
    </row>
    <row r="50" spans="2:51" x14ac:dyDescent="0.25">
      <c r="B50" s="91" t="s">
        <v>267</v>
      </c>
      <c r="C50" s="116"/>
      <c r="D50" s="116"/>
      <c r="E50" s="116"/>
      <c r="F50" s="116"/>
      <c r="G50" s="116"/>
      <c r="H50" s="116"/>
      <c r="I50" s="94"/>
      <c r="J50" s="117"/>
      <c r="K50" s="117"/>
      <c r="L50" s="117"/>
      <c r="M50" s="117"/>
      <c r="N50" s="117"/>
      <c r="O50" s="117"/>
      <c r="P50" s="117"/>
      <c r="Q50" s="117"/>
      <c r="R50" s="117"/>
      <c r="S50" s="120"/>
      <c r="T50" s="137"/>
      <c r="U50" s="137"/>
      <c r="V50" s="137"/>
      <c r="W50" s="112"/>
      <c r="X50" s="112"/>
      <c r="Y50" s="112"/>
      <c r="Z50" s="112"/>
      <c r="AA50" s="112"/>
      <c r="AB50" s="112"/>
      <c r="AC50" s="112"/>
      <c r="AD50" s="112"/>
      <c r="AE50" s="112"/>
      <c r="AM50" s="113"/>
      <c r="AN50" s="113"/>
      <c r="AO50" s="113"/>
      <c r="AP50" s="113"/>
      <c r="AQ50" s="113"/>
      <c r="AR50" s="113"/>
      <c r="AS50" s="114"/>
      <c r="AV50" s="111"/>
      <c r="AW50" s="107"/>
      <c r="AX50" s="107"/>
      <c r="AY50" s="107"/>
    </row>
    <row r="51" spans="2:51" x14ac:dyDescent="0.25">
      <c r="B51" s="122" t="s">
        <v>138</v>
      </c>
      <c r="C51" s="122"/>
      <c r="D51" s="116"/>
      <c r="E51" s="94"/>
      <c r="F51" s="116"/>
      <c r="G51" s="94"/>
      <c r="H51" s="94"/>
      <c r="I51" s="94"/>
      <c r="J51" s="92"/>
      <c r="K51" s="92"/>
      <c r="L51" s="117"/>
      <c r="M51" s="117"/>
      <c r="N51" s="117"/>
      <c r="O51" s="117"/>
      <c r="P51" s="117"/>
      <c r="Q51" s="117"/>
      <c r="R51" s="117"/>
      <c r="S51" s="120"/>
      <c r="T51" s="137"/>
      <c r="U51" s="137"/>
      <c r="V51" s="137"/>
      <c r="W51" s="112"/>
      <c r="X51" s="112"/>
      <c r="Y51" s="112"/>
      <c r="Z51" s="112"/>
      <c r="AA51" s="112"/>
      <c r="AB51" s="112"/>
      <c r="AC51" s="112"/>
      <c r="AD51" s="112"/>
      <c r="AE51" s="112"/>
      <c r="AM51" s="113"/>
      <c r="AN51" s="113"/>
      <c r="AO51" s="113"/>
      <c r="AP51" s="113"/>
      <c r="AQ51" s="113"/>
      <c r="AR51" s="113"/>
      <c r="AS51" s="114"/>
      <c r="AV51" s="111"/>
      <c r="AW51" s="107"/>
      <c r="AX51" s="107"/>
      <c r="AY51" s="107"/>
    </row>
    <row r="52" spans="2:51" x14ac:dyDescent="0.25">
      <c r="B52" s="91" t="s">
        <v>268</v>
      </c>
      <c r="C52" s="118"/>
      <c r="D52" s="116"/>
      <c r="E52" s="94"/>
      <c r="F52" s="94"/>
      <c r="G52" s="94"/>
      <c r="H52" s="94"/>
      <c r="I52" s="116"/>
      <c r="J52" s="92"/>
      <c r="K52" s="92"/>
      <c r="L52" s="117"/>
      <c r="M52" s="117"/>
      <c r="N52" s="117"/>
      <c r="O52" s="117"/>
      <c r="P52" s="117"/>
      <c r="Q52" s="120"/>
      <c r="R52" s="119"/>
      <c r="S52" s="119"/>
      <c r="T52" s="137"/>
      <c r="U52" s="112"/>
      <c r="V52" s="112"/>
      <c r="W52" s="112"/>
      <c r="X52" s="112"/>
      <c r="Y52" s="112"/>
      <c r="Z52" s="112"/>
      <c r="AA52" s="112"/>
      <c r="AB52" s="112"/>
      <c r="AC52" s="112"/>
      <c r="AK52" s="113"/>
      <c r="AL52" s="113"/>
      <c r="AM52" s="113"/>
      <c r="AN52" s="113"/>
      <c r="AO52" s="113"/>
      <c r="AP52" s="113"/>
      <c r="AQ52" s="114"/>
      <c r="AR52" s="109"/>
      <c r="AS52" s="109"/>
      <c r="AT52" s="111"/>
      <c r="AU52" s="107"/>
      <c r="AV52" s="107"/>
      <c r="AW52" s="107"/>
      <c r="AX52" s="107"/>
      <c r="AY52" s="107"/>
    </row>
    <row r="53" spans="2:51" x14ac:dyDescent="0.25">
      <c r="B53" s="91"/>
      <c r="C53" s="122"/>
      <c r="D53" s="116"/>
      <c r="E53" s="94"/>
      <c r="F53" s="116"/>
      <c r="G53" s="94"/>
      <c r="H53" s="94"/>
      <c r="I53" s="116"/>
      <c r="J53" s="117"/>
      <c r="K53" s="117"/>
      <c r="L53" s="117"/>
      <c r="M53" s="117"/>
      <c r="N53" s="117"/>
      <c r="O53" s="117"/>
      <c r="P53" s="117"/>
      <c r="Q53" s="120"/>
      <c r="R53" s="120"/>
      <c r="S53" s="120"/>
      <c r="T53" s="137"/>
      <c r="U53" s="112"/>
      <c r="V53" s="112"/>
      <c r="W53" s="112"/>
      <c r="X53" s="112"/>
      <c r="Y53" s="112"/>
      <c r="Z53" s="112"/>
      <c r="AA53" s="112"/>
      <c r="AB53" s="112"/>
      <c r="AC53" s="112"/>
      <c r="AK53" s="113"/>
      <c r="AL53" s="113"/>
      <c r="AM53" s="113"/>
      <c r="AN53" s="113"/>
      <c r="AO53" s="113"/>
      <c r="AP53" s="113"/>
      <c r="AQ53" s="114"/>
      <c r="AR53" s="109"/>
      <c r="AS53" s="109"/>
      <c r="AT53" s="111"/>
      <c r="AU53" s="107"/>
      <c r="AV53" s="107"/>
      <c r="AW53" s="107"/>
      <c r="AX53" s="107"/>
      <c r="AY53" s="107"/>
    </row>
    <row r="54" spans="2:51" x14ac:dyDescent="0.25">
      <c r="B54" s="81"/>
      <c r="C54" s="118"/>
      <c r="D54" s="116"/>
      <c r="E54" s="94"/>
      <c r="F54" s="94"/>
      <c r="G54" s="94"/>
      <c r="H54" s="94"/>
      <c r="I54" s="116"/>
      <c r="J54" s="117"/>
      <c r="K54" s="117"/>
      <c r="L54" s="117"/>
      <c r="M54" s="117"/>
      <c r="N54" s="117"/>
      <c r="O54" s="117"/>
      <c r="P54" s="117"/>
      <c r="Q54" s="120"/>
      <c r="R54" s="120"/>
      <c r="S54" s="120"/>
      <c r="T54" s="137"/>
      <c r="U54" s="112"/>
      <c r="V54" s="112"/>
      <c r="W54" s="112"/>
      <c r="X54" s="112"/>
      <c r="Y54" s="112"/>
      <c r="Z54" s="112"/>
      <c r="AA54" s="112"/>
      <c r="AB54" s="112"/>
      <c r="AC54" s="112"/>
      <c r="AK54" s="113"/>
      <c r="AL54" s="113"/>
      <c r="AM54" s="113"/>
      <c r="AN54" s="113"/>
      <c r="AO54" s="113"/>
      <c r="AP54" s="113"/>
      <c r="AQ54" s="114"/>
      <c r="AR54" s="109"/>
      <c r="AS54" s="109"/>
      <c r="AT54" s="111"/>
      <c r="AU54" s="107"/>
      <c r="AV54" s="107"/>
      <c r="AW54" s="107"/>
      <c r="AX54" s="107"/>
      <c r="AY54" s="107"/>
    </row>
    <row r="55" spans="2:51" x14ac:dyDescent="0.25">
      <c r="B55" s="81"/>
      <c r="C55" s="118"/>
      <c r="D55" s="116"/>
      <c r="E55" s="116"/>
      <c r="F55" s="94"/>
      <c r="G55" s="116"/>
      <c r="H55" s="116"/>
      <c r="I55" s="116"/>
      <c r="J55" s="117"/>
      <c r="K55" s="117"/>
      <c r="L55" s="117"/>
      <c r="M55" s="117"/>
      <c r="N55" s="117"/>
      <c r="O55" s="117"/>
      <c r="P55" s="117"/>
      <c r="Q55" s="117"/>
      <c r="R55" s="117"/>
      <c r="S55" s="120"/>
      <c r="T55" s="119"/>
      <c r="U55" s="119"/>
      <c r="V55" s="119"/>
      <c r="W55" s="112"/>
      <c r="X55" s="112"/>
      <c r="Y55" s="112"/>
      <c r="Z55" s="112"/>
      <c r="AA55" s="112"/>
      <c r="AB55" s="112"/>
      <c r="AC55" s="112"/>
      <c r="AD55" s="112"/>
      <c r="AE55" s="112"/>
      <c r="AM55" s="113"/>
      <c r="AN55" s="113"/>
      <c r="AO55" s="113"/>
      <c r="AP55" s="113"/>
      <c r="AQ55" s="113"/>
      <c r="AR55" s="113"/>
      <c r="AS55" s="114"/>
      <c r="AV55" s="111"/>
      <c r="AW55" s="107"/>
      <c r="AX55" s="107"/>
      <c r="AY55" s="107"/>
    </row>
    <row r="56" spans="2:51" x14ac:dyDescent="0.25">
      <c r="B56" s="81"/>
      <c r="C56" s="92"/>
      <c r="D56" s="116"/>
      <c r="E56" s="116"/>
      <c r="F56" s="116"/>
      <c r="G56" s="116"/>
      <c r="H56" s="116"/>
      <c r="I56" s="92"/>
      <c r="J56" s="117"/>
      <c r="K56" s="117"/>
      <c r="L56" s="117"/>
      <c r="M56" s="117"/>
      <c r="N56" s="117"/>
      <c r="O56" s="117"/>
      <c r="P56" s="117"/>
      <c r="Q56" s="117"/>
      <c r="R56" s="117"/>
      <c r="S56" s="117"/>
      <c r="T56" s="120"/>
      <c r="U56" s="82"/>
      <c r="V56" s="82"/>
      <c r="W56" s="112"/>
      <c r="X56" s="112"/>
      <c r="Y56" s="112"/>
      <c r="Z56" s="112"/>
      <c r="AA56" s="112"/>
      <c r="AB56" s="112"/>
      <c r="AC56" s="112"/>
      <c r="AD56" s="112"/>
      <c r="AE56" s="112"/>
      <c r="AM56" s="113"/>
      <c r="AN56" s="113"/>
      <c r="AO56" s="113"/>
      <c r="AP56" s="113"/>
      <c r="AQ56" s="113"/>
      <c r="AR56" s="113"/>
      <c r="AS56" s="114"/>
      <c r="AV56" s="111"/>
      <c r="AW56" s="107"/>
      <c r="AX56" s="107"/>
      <c r="AY56" s="107"/>
    </row>
    <row r="57" spans="2:51" x14ac:dyDescent="0.25">
      <c r="B57" s="81"/>
      <c r="C57" s="122"/>
      <c r="D57" s="92"/>
      <c r="E57" s="116"/>
      <c r="F57" s="116"/>
      <c r="G57" s="116"/>
      <c r="H57" s="116"/>
      <c r="I57" s="92"/>
      <c r="J57" s="117"/>
      <c r="K57" s="117"/>
      <c r="L57" s="117"/>
      <c r="M57" s="117"/>
      <c r="N57" s="117"/>
      <c r="O57" s="117"/>
      <c r="P57" s="117"/>
      <c r="Q57" s="117"/>
      <c r="R57" s="117"/>
      <c r="S57" s="117"/>
      <c r="T57" s="120"/>
      <c r="U57" s="82"/>
      <c r="V57" s="82"/>
      <c r="W57" s="112"/>
      <c r="X57" s="112"/>
      <c r="Y57" s="112"/>
      <c r="Z57" s="92"/>
      <c r="AA57" s="112"/>
      <c r="AB57" s="112"/>
      <c r="AC57" s="112"/>
      <c r="AD57" s="112"/>
      <c r="AE57" s="112"/>
      <c r="AM57" s="113"/>
      <c r="AN57" s="113"/>
      <c r="AO57" s="113"/>
      <c r="AP57" s="113"/>
      <c r="AQ57" s="113"/>
      <c r="AR57" s="113"/>
      <c r="AS57" s="114"/>
      <c r="AV57" s="111"/>
      <c r="AW57" s="107"/>
      <c r="AX57" s="107"/>
      <c r="AY57" s="107"/>
    </row>
    <row r="58" spans="2:51" x14ac:dyDescent="0.25">
      <c r="B58" s="92"/>
      <c r="C58" s="118"/>
      <c r="D58" s="92"/>
      <c r="E58" s="116"/>
      <c r="F58" s="116"/>
      <c r="G58" s="116"/>
      <c r="H58" s="116"/>
      <c r="I58" s="116"/>
      <c r="J58" s="117"/>
      <c r="K58" s="117"/>
      <c r="L58" s="117"/>
      <c r="M58" s="117"/>
      <c r="N58" s="117"/>
      <c r="O58" s="117"/>
      <c r="P58" s="117"/>
      <c r="Q58" s="117"/>
      <c r="R58" s="117"/>
      <c r="S58" s="92"/>
      <c r="T58" s="92"/>
      <c r="U58" s="92"/>
      <c r="V58" s="92"/>
      <c r="W58" s="92"/>
      <c r="X58" s="92"/>
      <c r="Y58" s="92"/>
      <c r="Z58" s="83"/>
      <c r="AA58" s="92"/>
      <c r="AB58" s="92"/>
      <c r="AC58" s="92"/>
      <c r="AD58" s="92"/>
      <c r="AE58" s="92"/>
      <c r="AF58" s="92"/>
      <c r="AG58" s="92"/>
      <c r="AH58" s="92"/>
      <c r="AI58" s="92"/>
      <c r="AJ58" s="92"/>
      <c r="AK58" s="92"/>
      <c r="AL58" s="92"/>
      <c r="AM58" s="92"/>
      <c r="AN58" s="92"/>
      <c r="AO58" s="92"/>
      <c r="AP58" s="92"/>
      <c r="AQ58" s="92"/>
      <c r="AR58" s="92"/>
      <c r="AS58" s="92"/>
      <c r="AT58" s="92"/>
      <c r="AU58" s="92"/>
      <c r="AV58" s="111"/>
      <c r="AW58" s="107"/>
      <c r="AX58" s="107"/>
      <c r="AY58" s="107"/>
    </row>
    <row r="59" spans="2:51" x14ac:dyDescent="0.25">
      <c r="B59" s="92"/>
      <c r="C59" s="122"/>
      <c r="D59" s="116"/>
      <c r="E59" s="92"/>
      <c r="F59" s="116"/>
      <c r="G59" s="92"/>
      <c r="H59" s="92"/>
      <c r="I59" s="113"/>
      <c r="J59" s="113"/>
      <c r="K59" s="113"/>
      <c r="L59" s="92"/>
      <c r="M59" s="92"/>
      <c r="N59" s="92"/>
      <c r="O59" s="92"/>
      <c r="P59" s="92"/>
      <c r="Q59" s="92"/>
      <c r="R59" s="92"/>
      <c r="S59" s="92"/>
      <c r="T59" s="92"/>
      <c r="U59" s="92"/>
      <c r="V59" s="92"/>
      <c r="W59" s="83"/>
      <c r="X59" s="83"/>
      <c r="Y59" s="83"/>
      <c r="Z59" s="112"/>
      <c r="AA59" s="83"/>
      <c r="AB59" s="83"/>
      <c r="AC59" s="83"/>
      <c r="AD59" s="83"/>
      <c r="AE59" s="83"/>
      <c r="AF59" s="83"/>
      <c r="AG59" s="83"/>
      <c r="AH59" s="83"/>
      <c r="AI59" s="83"/>
      <c r="AJ59" s="83"/>
      <c r="AK59" s="83"/>
      <c r="AL59" s="83"/>
      <c r="AM59" s="83"/>
      <c r="AN59" s="83"/>
      <c r="AO59" s="83"/>
      <c r="AP59" s="83"/>
      <c r="AQ59" s="83"/>
      <c r="AR59" s="83"/>
      <c r="AS59" s="83"/>
      <c r="AT59" s="83"/>
      <c r="AU59" s="83"/>
      <c r="AV59" s="111"/>
      <c r="AW59" s="107"/>
      <c r="AX59" s="107"/>
      <c r="AY59" s="107"/>
    </row>
    <row r="60" spans="2:51" x14ac:dyDescent="0.25">
      <c r="B60" s="81"/>
      <c r="C60" s="90"/>
      <c r="D60" s="116"/>
      <c r="E60" s="92"/>
      <c r="F60" s="92"/>
      <c r="G60" s="92"/>
      <c r="H60" s="92"/>
      <c r="I60" s="113"/>
      <c r="J60" s="113"/>
      <c r="K60" s="113"/>
      <c r="L60" s="92"/>
      <c r="M60" s="92"/>
      <c r="N60" s="92"/>
      <c r="O60" s="92"/>
      <c r="P60" s="92"/>
      <c r="Q60" s="92"/>
      <c r="R60" s="92"/>
      <c r="S60" s="117"/>
      <c r="T60" s="120"/>
      <c r="U60" s="82"/>
      <c r="V60" s="82"/>
      <c r="W60" s="112"/>
      <c r="X60" s="112"/>
      <c r="Y60" s="112"/>
      <c r="Z60" s="112"/>
      <c r="AA60" s="112"/>
      <c r="AB60" s="112"/>
      <c r="AC60" s="112"/>
      <c r="AD60" s="112"/>
      <c r="AE60" s="112"/>
      <c r="AM60" s="113"/>
      <c r="AN60" s="113"/>
      <c r="AO60" s="113"/>
      <c r="AP60" s="113"/>
      <c r="AQ60" s="113"/>
      <c r="AR60" s="113"/>
      <c r="AS60" s="114"/>
      <c r="AV60" s="111"/>
      <c r="AW60" s="107"/>
      <c r="AX60" s="107"/>
      <c r="AY60" s="107"/>
    </row>
    <row r="61" spans="2:51" x14ac:dyDescent="0.25">
      <c r="I61" s="113"/>
      <c r="J61" s="113"/>
      <c r="K61" s="113"/>
      <c r="L61" s="117"/>
      <c r="M61" s="117"/>
      <c r="N61" s="117"/>
      <c r="O61" s="117"/>
      <c r="P61" s="117"/>
      <c r="Q61" s="117"/>
      <c r="R61" s="117"/>
      <c r="S61" s="117"/>
      <c r="T61" s="120"/>
      <c r="U61" s="82"/>
      <c r="V61" s="82"/>
      <c r="W61" s="112"/>
      <c r="X61" s="112"/>
      <c r="Y61" s="112"/>
      <c r="Z61" s="112"/>
      <c r="AA61" s="112"/>
      <c r="AB61" s="112"/>
      <c r="AC61" s="112"/>
      <c r="AD61" s="112"/>
      <c r="AE61" s="112"/>
      <c r="AM61" s="113"/>
      <c r="AN61" s="113"/>
      <c r="AO61" s="113"/>
      <c r="AP61" s="113"/>
      <c r="AQ61" s="113"/>
      <c r="AR61" s="113"/>
      <c r="AS61" s="114"/>
      <c r="AV61" s="111"/>
      <c r="AW61" s="107"/>
      <c r="AX61" s="107"/>
      <c r="AY61" s="107"/>
    </row>
    <row r="62" spans="2:51" x14ac:dyDescent="0.25">
      <c r="I62" s="113"/>
      <c r="J62" s="113"/>
      <c r="K62" s="113"/>
      <c r="L62" s="117"/>
      <c r="M62" s="117"/>
      <c r="N62" s="117"/>
      <c r="O62" s="117"/>
      <c r="P62" s="117"/>
      <c r="Q62" s="117"/>
      <c r="R62" s="117"/>
      <c r="S62" s="117"/>
      <c r="T62" s="120"/>
      <c r="U62" s="82"/>
      <c r="V62" s="82"/>
      <c r="W62" s="112"/>
      <c r="X62" s="112"/>
      <c r="Y62" s="112"/>
      <c r="Z62" s="112"/>
      <c r="AA62" s="112"/>
      <c r="AB62" s="112"/>
      <c r="AC62" s="112"/>
      <c r="AD62" s="112"/>
      <c r="AE62" s="112"/>
      <c r="AM62" s="113"/>
      <c r="AN62" s="113"/>
      <c r="AO62" s="113"/>
      <c r="AP62" s="113"/>
      <c r="AQ62" s="113"/>
      <c r="AR62" s="113"/>
      <c r="AS62" s="114"/>
      <c r="AV62" s="111"/>
      <c r="AW62" s="107"/>
      <c r="AX62" s="107"/>
      <c r="AY62" s="107"/>
    </row>
    <row r="63" spans="2:51" x14ac:dyDescent="0.25">
      <c r="I63" s="113"/>
      <c r="J63" s="113"/>
      <c r="K63" s="113"/>
      <c r="L63" s="117"/>
      <c r="M63" s="117"/>
      <c r="N63" s="117"/>
      <c r="O63" s="117"/>
      <c r="P63" s="117"/>
      <c r="Q63" s="117"/>
      <c r="R63" s="117"/>
      <c r="S63" s="117"/>
      <c r="T63" s="120"/>
      <c r="U63" s="82"/>
      <c r="V63" s="82"/>
      <c r="W63" s="112"/>
      <c r="X63" s="112"/>
      <c r="Y63" s="112"/>
      <c r="Z63" s="112"/>
      <c r="AA63" s="112"/>
      <c r="AB63" s="112"/>
      <c r="AC63" s="112"/>
      <c r="AD63" s="112"/>
      <c r="AE63" s="112"/>
      <c r="AM63" s="113"/>
      <c r="AN63" s="113"/>
      <c r="AO63" s="113"/>
      <c r="AP63" s="113"/>
      <c r="AQ63" s="113"/>
      <c r="AR63" s="113"/>
      <c r="AS63" s="114"/>
      <c r="AV63" s="111"/>
      <c r="AW63" s="107"/>
      <c r="AX63" s="107"/>
      <c r="AY63" s="107"/>
    </row>
    <row r="64" spans="2:51" x14ac:dyDescent="0.25">
      <c r="I64" s="113"/>
      <c r="J64" s="113"/>
      <c r="K64" s="113"/>
      <c r="L64" s="117"/>
      <c r="M64" s="117"/>
      <c r="N64" s="117"/>
      <c r="O64" s="117"/>
      <c r="P64" s="117"/>
      <c r="Q64" s="117"/>
      <c r="R64" s="117"/>
      <c r="S64" s="117"/>
      <c r="T64" s="120"/>
      <c r="U64" s="82"/>
      <c r="V64" s="82"/>
      <c r="W64" s="112"/>
      <c r="X64" s="112"/>
      <c r="Y64" s="112"/>
      <c r="Z64" s="112"/>
      <c r="AA64" s="112"/>
      <c r="AB64" s="112"/>
      <c r="AC64" s="112"/>
      <c r="AD64" s="112"/>
      <c r="AE64" s="112"/>
      <c r="AM64" s="113"/>
      <c r="AN64" s="113"/>
      <c r="AO64" s="113"/>
      <c r="AP64" s="113"/>
      <c r="AQ64" s="113"/>
      <c r="AR64" s="113"/>
      <c r="AS64" s="114"/>
      <c r="AV64" s="111"/>
      <c r="AW64" s="107"/>
      <c r="AX64" s="107"/>
      <c r="AY64" s="107"/>
    </row>
    <row r="65" spans="1:51" x14ac:dyDescent="0.25">
      <c r="I65" s="113"/>
      <c r="J65" s="113"/>
      <c r="K65" s="113"/>
      <c r="L65" s="117"/>
      <c r="M65" s="117"/>
      <c r="N65" s="117"/>
      <c r="O65" s="117"/>
      <c r="P65" s="117"/>
      <c r="Q65" s="117"/>
      <c r="R65" s="117"/>
      <c r="S65" s="117"/>
      <c r="T65" s="120"/>
      <c r="U65" s="82"/>
      <c r="V65" s="82"/>
      <c r="W65" s="112"/>
      <c r="X65" s="112"/>
      <c r="Y65" s="112"/>
      <c r="Z65" s="112"/>
      <c r="AA65" s="112"/>
      <c r="AB65" s="112"/>
      <c r="AC65" s="112"/>
      <c r="AD65" s="112"/>
      <c r="AE65" s="112"/>
      <c r="AM65" s="113"/>
      <c r="AN65" s="113"/>
      <c r="AO65" s="113"/>
      <c r="AP65" s="113"/>
      <c r="AQ65" s="113"/>
      <c r="AR65" s="113"/>
      <c r="AS65" s="114"/>
      <c r="AU65" s="107"/>
      <c r="AV65" s="111"/>
      <c r="AW65" s="107"/>
      <c r="AX65" s="107"/>
      <c r="AY65" s="107"/>
    </row>
    <row r="66" spans="1:51" ht="229.5" customHeight="1" x14ac:dyDescent="0.25">
      <c r="I66" s="113"/>
      <c r="J66" s="113"/>
      <c r="K66" s="113"/>
      <c r="L66" s="117"/>
      <c r="M66" s="117"/>
      <c r="N66" s="117"/>
      <c r="O66" s="117"/>
      <c r="P66" s="117"/>
      <c r="Q66" s="117"/>
      <c r="R66" s="117"/>
      <c r="S66" s="117"/>
      <c r="T66" s="120"/>
      <c r="U66" s="82"/>
      <c r="V66" s="82"/>
      <c r="W66" s="112"/>
      <c r="X66" s="112"/>
      <c r="Y66" s="112"/>
      <c r="Z66" s="112"/>
      <c r="AA66" s="112"/>
      <c r="AB66" s="112"/>
      <c r="AC66" s="112"/>
      <c r="AD66" s="112"/>
      <c r="AE66" s="112"/>
      <c r="AM66" s="113"/>
      <c r="AN66" s="113"/>
      <c r="AO66" s="113"/>
      <c r="AP66" s="113"/>
      <c r="AQ66" s="113"/>
      <c r="AR66" s="113"/>
      <c r="AS66" s="114"/>
      <c r="AU66" s="107"/>
      <c r="AV66" s="111"/>
      <c r="AW66" s="107"/>
      <c r="AX66" s="107"/>
      <c r="AY66" s="107"/>
    </row>
    <row r="67" spans="1:51" x14ac:dyDescent="0.25">
      <c r="A67" s="112"/>
      <c r="L67" s="113"/>
      <c r="M67" s="113"/>
      <c r="N67" s="113"/>
      <c r="O67" s="114"/>
      <c r="P67" s="109"/>
      <c r="R67" s="111"/>
      <c r="AS67" s="107"/>
      <c r="AT67" s="107"/>
      <c r="AU67" s="107"/>
      <c r="AV67" s="107"/>
      <c r="AW67" s="107"/>
      <c r="AX67" s="107"/>
      <c r="AY67" s="107"/>
    </row>
    <row r="68" spans="1:51" x14ac:dyDescent="0.25">
      <c r="A68" s="112"/>
      <c r="L68" s="113"/>
      <c r="M68" s="113"/>
      <c r="N68" s="113"/>
      <c r="O68" s="114"/>
      <c r="P68" s="109"/>
      <c r="R68" s="109"/>
      <c r="AS68" s="107"/>
      <c r="AT68" s="107"/>
      <c r="AU68" s="107"/>
      <c r="AV68" s="107"/>
      <c r="AW68" s="107"/>
      <c r="AX68" s="107"/>
      <c r="AY68" s="107"/>
    </row>
    <row r="69" spans="1:51" x14ac:dyDescent="0.25">
      <c r="A69" s="112"/>
      <c r="L69" s="113"/>
      <c r="M69" s="113"/>
      <c r="N69" s="113"/>
      <c r="O69" s="114"/>
      <c r="P69" s="109"/>
      <c r="R69" s="109"/>
      <c r="AS69" s="107"/>
      <c r="AT69" s="107"/>
      <c r="AU69" s="107"/>
      <c r="AV69" s="107"/>
      <c r="AW69" s="107"/>
      <c r="AX69" s="107"/>
      <c r="AY69" s="107"/>
    </row>
    <row r="70" spans="1:51" x14ac:dyDescent="0.25">
      <c r="A70" s="112"/>
      <c r="L70" s="113"/>
      <c r="M70" s="113"/>
      <c r="N70" s="113"/>
      <c r="O70" s="114"/>
      <c r="P70" s="109"/>
      <c r="R70" s="109"/>
      <c r="AS70" s="107"/>
      <c r="AT70" s="107"/>
      <c r="AU70" s="107"/>
      <c r="AV70" s="107"/>
      <c r="AW70" s="107"/>
      <c r="AX70" s="107"/>
      <c r="AY70" s="107"/>
    </row>
    <row r="71" spans="1:51" x14ac:dyDescent="0.25">
      <c r="A71" s="112"/>
      <c r="L71" s="113"/>
      <c r="M71" s="113"/>
      <c r="N71" s="113"/>
      <c r="O71" s="114"/>
      <c r="P71" s="109"/>
      <c r="R71" s="109"/>
      <c r="AS71" s="107"/>
      <c r="AT71" s="107"/>
      <c r="AU71" s="107"/>
      <c r="AV71" s="107"/>
      <c r="AW71" s="107"/>
      <c r="AX71" s="107"/>
      <c r="AY71" s="107"/>
    </row>
    <row r="72" spans="1:51" x14ac:dyDescent="0.25">
      <c r="A72" s="112"/>
      <c r="L72" s="113"/>
      <c r="M72" s="113"/>
      <c r="N72" s="113"/>
      <c r="O72" s="114"/>
      <c r="P72" s="109"/>
      <c r="R72" s="109"/>
      <c r="AS72" s="107"/>
      <c r="AT72" s="107"/>
      <c r="AU72" s="107"/>
      <c r="AV72" s="107"/>
      <c r="AW72" s="107"/>
      <c r="AX72" s="107"/>
      <c r="AY72" s="107"/>
    </row>
    <row r="73" spans="1:51" x14ac:dyDescent="0.25">
      <c r="A73" s="112"/>
      <c r="L73" s="113"/>
      <c r="M73" s="113"/>
      <c r="N73" s="113"/>
      <c r="O73" s="114"/>
      <c r="P73" s="109"/>
      <c r="R73" s="83"/>
      <c r="AS73" s="107"/>
      <c r="AT73" s="107"/>
      <c r="AU73" s="107"/>
      <c r="AV73" s="107"/>
      <c r="AW73" s="107"/>
      <c r="AX73" s="107"/>
      <c r="AY73" s="107"/>
    </row>
    <row r="74" spans="1:51" x14ac:dyDescent="0.25">
      <c r="A74" s="112"/>
      <c r="L74" s="113"/>
      <c r="M74" s="113"/>
      <c r="N74" s="113"/>
      <c r="O74" s="114"/>
      <c r="R74" s="109"/>
      <c r="AS74" s="107"/>
      <c r="AT74" s="107"/>
      <c r="AU74" s="107"/>
      <c r="AV74" s="107"/>
      <c r="AW74" s="107"/>
      <c r="AX74" s="107"/>
      <c r="AY74" s="107"/>
    </row>
    <row r="75" spans="1:51" x14ac:dyDescent="0.25">
      <c r="O75" s="114"/>
      <c r="R75" s="109"/>
      <c r="AS75" s="107"/>
      <c r="AT75" s="107"/>
      <c r="AU75" s="107"/>
      <c r="AV75" s="107"/>
      <c r="AW75" s="107"/>
      <c r="AX75" s="107"/>
      <c r="AY75" s="107"/>
    </row>
    <row r="76" spans="1:51" x14ac:dyDescent="0.25">
      <c r="O76" s="114"/>
      <c r="R76" s="109"/>
      <c r="AS76" s="107"/>
      <c r="AT76" s="107"/>
      <c r="AU76" s="107"/>
      <c r="AV76" s="107"/>
      <c r="AW76" s="107"/>
      <c r="AX76" s="107"/>
      <c r="AY76" s="107"/>
    </row>
    <row r="77" spans="1:51" x14ac:dyDescent="0.25">
      <c r="O77" s="114"/>
      <c r="R77" s="109"/>
      <c r="AS77" s="107"/>
      <c r="AT77" s="107"/>
      <c r="AU77" s="107"/>
      <c r="AV77" s="107"/>
      <c r="AW77" s="107"/>
      <c r="AX77" s="107"/>
      <c r="AY77" s="107"/>
    </row>
    <row r="78" spans="1:51" x14ac:dyDescent="0.25">
      <c r="O78" s="114"/>
      <c r="R78" s="109"/>
      <c r="AS78" s="107"/>
      <c r="AT78" s="107"/>
      <c r="AU78" s="107"/>
      <c r="AV78" s="107"/>
      <c r="AW78" s="107"/>
      <c r="AX78" s="107"/>
      <c r="AY78" s="107"/>
    </row>
    <row r="79" spans="1:51" x14ac:dyDescent="0.25">
      <c r="O79" s="114"/>
      <c r="AS79" s="107"/>
      <c r="AT79" s="107"/>
      <c r="AU79" s="107"/>
      <c r="AV79" s="107"/>
      <c r="AW79" s="107"/>
      <c r="AX79" s="107"/>
      <c r="AY79" s="107"/>
    </row>
    <row r="80" spans="1:51" x14ac:dyDescent="0.25">
      <c r="O80" s="114"/>
      <c r="AS80" s="107"/>
      <c r="AT80" s="107"/>
      <c r="AU80" s="107"/>
      <c r="AV80" s="107"/>
      <c r="AW80" s="107"/>
      <c r="AX80" s="107"/>
      <c r="AY80" s="107"/>
    </row>
    <row r="81" spans="15:51" x14ac:dyDescent="0.25">
      <c r="O81" s="114"/>
      <c r="AS81" s="107"/>
      <c r="AT81" s="107"/>
      <c r="AU81" s="107"/>
      <c r="AV81" s="107"/>
      <c r="AW81" s="107"/>
      <c r="AX81" s="107"/>
      <c r="AY81" s="107"/>
    </row>
    <row r="82" spans="15:51" x14ac:dyDescent="0.25">
      <c r="O82" s="114"/>
      <c r="AS82" s="107"/>
      <c r="AT82" s="107"/>
      <c r="AU82" s="107"/>
      <c r="AV82" s="107"/>
      <c r="AW82" s="107"/>
      <c r="AX82" s="107"/>
      <c r="AY82" s="107"/>
    </row>
    <row r="83" spans="15:51" x14ac:dyDescent="0.25">
      <c r="O83" s="114"/>
      <c r="AS83" s="107"/>
      <c r="AT83" s="107"/>
      <c r="AU83" s="107"/>
      <c r="AV83" s="107"/>
      <c r="AW83" s="107"/>
      <c r="AX83" s="107"/>
      <c r="AY83" s="107"/>
    </row>
    <row r="84" spans="15:51" x14ac:dyDescent="0.25">
      <c r="O84" s="114"/>
      <c r="AS84" s="107"/>
      <c r="AT84" s="107"/>
      <c r="AU84" s="107"/>
      <c r="AV84" s="107"/>
      <c r="AW84" s="107"/>
      <c r="AX84" s="107"/>
      <c r="AY84" s="107"/>
    </row>
    <row r="85" spans="15:51" x14ac:dyDescent="0.25">
      <c r="O85" s="114"/>
      <c r="Q85" s="109"/>
      <c r="AS85" s="107"/>
      <c r="AT85" s="107"/>
      <c r="AU85" s="107"/>
      <c r="AV85" s="107"/>
      <c r="AW85" s="107"/>
      <c r="AX85" s="107"/>
      <c r="AY85" s="107"/>
    </row>
    <row r="86" spans="15:51" x14ac:dyDescent="0.25">
      <c r="O86" s="13"/>
      <c r="P86" s="109"/>
      <c r="Q86" s="109"/>
      <c r="AS86" s="107"/>
      <c r="AT86" s="107"/>
      <c r="AU86" s="107"/>
      <c r="AV86" s="107"/>
      <c r="AW86" s="107"/>
      <c r="AX86" s="107"/>
      <c r="AY86" s="107"/>
    </row>
    <row r="87" spans="15:51" x14ac:dyDescent="0.25">
      <c r="O87" s="13"/>
      <c r="P87" s="109"/>
      <c r="Q87" s="109"/>
      <c r="AS87" s="107"/>
      <c r="AT87" s="107"/>
      <c r="AU87" s="107"/>
      <c r="AV87" s="107"/>
      <c r="AW87" s="107"/>
      <c r="AX87" s="107"/>
      <c r="AY87" s="107"/>
    </row>
    <row r="88" spans="15:51" x14ac:dyDescent="0.25">
      <c r="O88" s="13"/>
      <c r="P88" s="109"/>
      <c r="Q88" s="109"/>
      <c r="AS88" s="107"/>
      <c r="AT88" s="107"/>
      <c r="AU88" s="107"/>
      <c r="AV88" s="107"/>
      <c r="AW88" s="107"/>
      <c r="AX88" s="107"/>
      <c r="AY88" s="107"/>
    </row>
    <row r="89" spans="15:51" x14ac:dyDescent="0.25">
      <c r="O89" s="13"/>
      <c r="P89" s="109"/>
      <c r="Q89" s="109"/>
      <c r="AS89" s="107"/>
      <c r="AT89" s="107"/>
      <c r="AU89" s="107"/>
      <c r="AV89" s="107"/>
      <c r="AW89" s="107"/>
      <c r="AX89" s="107"/>
      <c r="AY89" s="107"/>
    </row>
    <row r="90" spans="15:51" x14ac:dyDescent="0.25">
      <c r="O90" s="13"/>
      <c r="P90" s="109"/>
      <c r="Q90" s="109"/>
      <c r="AS90" s="107"/>
      <c r="AT90" s="107"/>
      <c r="AU90" s="107"/>
      <c r="AV90" s="107"/>
      <c r="AW90" s="107"/>
      <c r="AX90" s="107"/>
      <c r="AY90" s="107"/>
    </row>
    <row r="91" spans="15:51" x14ac:dyDescent="0.25">
      <c r="O91" s="13"/>
      <c r="P91" s="109"/>
      <c r="Q91" s="109"/>
      <c r="AS91" s="107"/>
      <c r="AT91" s="107"/>
      <c r="AU91" s="107"/>
      <c r="AV91" s="107"/>
      <c r="AW91" s="107"/>
      <c r="AX91" s="107"/>
      <c r="AY91" s="107"/>
    </row>
    <row r="92" spans="15:51" x14ac:dyDescent="0.25">
      <c r="O92" s="13"/>
      <c r="P92" s="109"/>
      <c r="Q92" s="109"/>
      <c r="AS92" s="107"/>
      <c r="AT92" s="107"/>
      <c r="AU92" s="107"/>
      <c r="AV92" s="107"/>
      <c r="AW92" s="107"/>
      <c r="AX92" s="107"/>
      <c r="AY92" s="107"/>
    </row>
    <row r="93" spans="15:51" x14ac:dyDescent="0.25">
      <c r="O93" s="13"/>
      <c r="P93" s="109"/>
      <c r="Q93" s="109"/>
      <c r="AS93" s="107"/>
      <c r="AT93" s="107"/>
      <c r="AU93" s="107"/>
      <c r="AV93" s="107"/>
      <c r="AW93" s="107"/>
      <c r="AX93" s="107"/>
      <c r="AY93" s="107"/>
    </row>
    <row r="94" spans="15:51" x14ac:dyDescent="0.25">
      <c r="O94" s="13"/>
      <c r="P94" s="109"/>
      <c r="Q94" s="109"/>
      <c r="AS94" s="107"/>
      <c r="AT94" s="107"/>
      <c r="AU94" s="107"/>
      <c r="AV94" s="107"/>
      <c r="AW94" s="107"/>
      <c r="AX94" s="107"/>
      <c r="AY94" s="107"/>
    </row>
    <row r="95" spans="15:51" x14ac:dyDescent="0.25">
      <c r="O95" s="13"/>
      <c r="P95" s="109"/>
      <c r="Q95" s="109"/>
      <c r="R95" s="109"/>
      <c r="S95" s="109"/>
      <c r="AS95" s="107"/>
      <c r="AT95" s="107"/>
      <c r="AU95" s="107"/>
      <c r="AV95" s="107"/>
      <c r="AW95" s="107"/>
      <c r="AX95" s="107"/>
      <c r="AY95" s="107"/>
    </row>
    <row r="96" spans="15:51" x14ac:dyDescent="0.25">
      <c r="O96" s="13"/>
      <c r="P96" s="109"/>
      <c r="Q96" s="109"/>
      <c r="R96" s="109"/>
      <c r="S96" s="109"/>
      <c r="T96" s="109"/>
      <c r="AS96" s="107"/>
      <c r="AT96" s="107"/>
      <c r="AU96" s="107"/>
      <c r="AV96" s="107"/>
      <c r="AW96" s="107"/>
      <c r="AX96" s="107"/>
      <c r="AY96" s="107"/>
    </row>
    <row r="97" spans="15:51" x14ac:dyDescent="0.25">
      <c r="O97" s="13"/>
      <c r="P97" s="109"/>
      <c r="Q97" s="109"/>
      <c r="R97" s="109"/>
      <c r="S97" s="109"/>
      <c r="T97" s="109"/>
      <c r="AS97" s="107"/>
      <c r="AT97" s="107"/>
      <c r="AU97" s="107"/>
      <c r="AV97" s="107"/>
      <c r="AW97" s="107"/>
      <c r="AX97" s="107"/>
      <c r="AY97" s="107"/>
    </row>
    <row r="98" spans="15:51" x14ac:dyDescent="0.25">
      <c r="O98" s="13"/>
      <c r="P98" s="109"/>
      <c r="T98" s="109"/>
      <c r="AS98" s="107"/>
      <c r="AT98" s="107"/>
      <c r="AU98" s="107"/>
      <c r="AV98" s="107"/>
      <c r="AW98" s="107"/>
      <c r="AX98" s="107"/>
      <c r="AY98" s="107"/>
    </row>
    <row r="99" spans="15:51" x14ac:dyDescent="0.25">
      <c r="O99" s="109"/>
      <c r="Q99" s="109"/>
      <c r="R99" s="109"/>
      <c r="S99" s="109"/>
      <c r="AS99" s="107"/>
      <c r="AT99" s="107"/>
      <c r="AU99" s="107"/>
      <c r="AV99" s="107"/>
      <c r="AW99" s="107"/>
      <c r="AX99" s="107"/>
      <c r="AY99" s="107"/>
    </row>
    <row r="100" spans="15:51" x14ac:dyDescent="0.25">
      <c r="O100" s="13"/>
      <c r="P100" s="109"/>
      <c r="Q100" s="109"/>
      <c r="R100" s="109"/>
      <c r="S100" s="109"/>
      <c r="T100" s="109"/>
      <c r="AS100" s="107"/>
      <c r="AT100" s="107"/>
      <c r="AU100" s="107"/>
      <c r="AV100" s="107"/>
      <c r="AW100" s="107"/>
      <c r="AX100" s="107"/>
      <c r="AY100" s="107"/>
    </row>
    <row r="101" spans="15:51" x14ac:dyDescent="0.25">
      <c r="O101" s="13"/>
      <c r="P101" s="109"/>
      <c r="Q101" s="109"/>
      <c r="R101" s="109"/>
      <c r="S101" s="109"/>
      <c r="T101" s="109"/>
      <c r="U101" s="109"/>
      <c r="AS101" s="107"/>
      <c r="AT101" s="107"/>
      <c r="AU101" s="107"/>
      <c r="AV101" s="107"/>
      <c r="AW101" s="107"/>
      <c r="AX101" s="107"/>
      <c r="AY101" s="107"/>
    </row>
    <row r="102" spans="15:51" x14ac:dyDescent="0.25">
      <c r="O102" s="13"/>
      <c r="P102" s="109"/>
      <c r="T102" s="109"/>
      <c r="U102" s="109"/>
      <c r="AS102" s="107"/>
      <c r="AT102" s="107"/>
      <c r="AU102" s="107"/>
      <c r="AV102" s="107"/>
      <c r="AW102" s="107"/>
      <c r="AX102" s="107"/>
      <c r="AY102" s="107"/>
    </row>
    <row r="114" spans="45:51" x14ac:dyDescent="0.25">
      <c r="AS114" s="107"/>
      <c r="AT114" s="107"/>
      <c r="AU114" s="107"/>
      <c r="AV114" s="107"/>
      <c r="AW114" s="107"/>
      <c r="AX114" s="107"/>
      <c r="AY114" s="107"/>
    </row>
  </sheetData>
  <protectedRanges>
    <protectedRange sqref="N58:R58 B60 S60:T66 B54:B57 N61:R66 T42 S56:T57" name="Range2_12_5_1_1"/>
    <protectedRange sqref="N10 L10 L6 D6 D8 AD8 AF8 O8:U8 AJ8:AR8 AF10 AR11:AR34 E11:E34 G11:G34 N11:V11 L24:N31 N32:N34 N12:N23 O12:V34 X17:X34 AC11:AG16 Z17:AG34" name="Range1_16_3_1_1"/>
    <protectedRange sqref="I55 J53:K58 J50:K50 I58 L58:M58 L61:M66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58:H58 F59 E58" name="Range2_2_2_9_2_1_1"/>
    <protectedRange sqref="D56 D59:D60" name="Range2_1_1_1_1_1_9_2_1_1"/>
    <protectedRange sqref="C57 C59" name="Range2_4_1_1_1"/>
    <protectedRange sqref="AS16:AS34" name="Range1_1_1_1"/>
    <protectedRange sqref="P3:U5" name="Range1_16_1_1_1_1"/>
    <protectedRange sqref="C60 C58 C55" name="Range2_1_3_1_1"/>
    <protectedRange sqref="H11:H34" name="Range1_1_1_1_1_1_1"/>
    <protectedRange sqref="B58:B59 J51:K52 D57:D58 I56:I57 Z57:Z58 S58:Y59 AA58:AU59 E59:E60 G59:H60 F60 L59:R60" name="Range2_2_1_10_1_1_1_2"/>
    <protectedRange sqref="C56" name="Range2_2_1_10_2_1_1_1"/>
    <protectedRange sqref="G55:H55 D53 F56 E55 N56:R57" name="Range2_12_1_6_1_1"/>
    <protectedRange sqref="I52:I54 I49:K49 G56:H57 E56:E57 F57:F58 L56:M57" name="Range2_2_12_1_7_1_1"/>
    <protectedRange sqref="D54:D55" name="Range2_1_1_1_1_11_1_2_1_1"/>
    <protectedRange sqref="F53" name="Range2_2_2_9_1_1_1_1"/>
    <protectedRange sqref="C54" name="Range2_1_1_2_1_1"/>
    <protectedRange sqref="C53" name="Range2_1_2_2_1_1"/>
    <protectedRange sqref="E53:E54 F54:F55 G53:H54 I50:I51" name="Range2_2_1_1_1_1"/>
    <protectedRange sqref="AS11:AS15" name="Range1_4_1_1_1_1"/>
    <protectedRange sqref="J11:J15 J26:J34" name="Range1_1_2_1_10_1_1_1_1"/>
    <protectedRange sqref="R73" name="Range2_2_1_10_1_1_1_1_1"/>
    <protectedRange sqref="T41" name="Range2_12_5_1_1_4"/>
    <protectedRange sqref="B40:B41" name="Range2_12_5_1_1_1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G42:H42" name="Range2_2_12_1_3_1_1_1_1_1_4_1_1"/>
    <protectedRange sqref="E42:F42" name="Range2_2_12_1_7_1_1_3_1_1"/>
    <protectedRange sqref="I41:J41" name="Range2_2_12_1_4_2_1_1_1_2_1_1"/>
    <protectedRange sqref="S42" name="Range2_12_5_1_1_2_3_1"/>
    <protectedRange sqref="Q42:R42" name="Range2_12_1_6_1_1_1_1_2_1"/>
    <protectedRange sqref="N42:P42" name="Range2_12_1_2_3_1_1_1_1_2_1"/>
    <protectedRange sqref="I42:M42" name="Range2_2_12_1_4_3_1_1_1_1_2_1"/>
    <protectedRange sqref="D42" name="Range2_2_12_1_3_1_2_1_1_1_2_1_2_1"/>
    <protectedRange sqref="T55 R52:R54 T48:T51" name="Range2_12_5_1_1_3"/>
    <protectedRange sqref="T45:T47" name="Range2_12_5_1_1_2_2"/>
    <protectedRange sqref="S55 Q52:Q54 S45:S51" name="Range2_12_4_1_1_1_4_2_2_2"/>
    <protectedRange sqref="Q55:R55 O52:P54 Q45:R51" name="Range2_12_1_6_1_1_1_2_3_2_1_1_3"/>
    <protectedRange sqref="N55:P55 L52:N54 N45:P51" name="Range2_12_1_2_3_1_1_1_2_3_2_1_1_3"/>
    <protectedRange sqref="L45:M51 K45:K48 L55:M55" name="Range2_2_12_1_4_3_1_1_1_3_3_2_1_1_3"/>
    <protectedRange sqref="J45:J48" name="Range2_2_12_1_4_3_1_1_1_3_2_1_2_2"/>
    <protectedRange sqref="I48" name="Range2_2_12_1_4_3_1_1_1_2_1_2_1_1_3_1_1_1_1_1_1"/>
    <protectedRange sqref="T44" name="Range2_12_5_1_1_2_1_1"/>
    <protectedRange sqref="E45:H46" name="Range2_2_12_1_3_1_2_1_1_1_1_2_1_1_1_1_1_1"/>
    <protectedRange sqref="D45:D46" name="Range2_2_12_1_3_1_2_1_1_1_2_1_2_3_1_1_1_1"/>
    <protectedRange sqref="T43" name="Range2_12_5_1_1_6_1_1_1_1_1_1_1"/>
    <protectedRange sqref="S43" name="Range2_12_5_1_1_5_3_1_1_1_1_1_1_1"/>
    <protectedRange sqref="Q43:R43" name="Range2_12_1_6_1_1_1_2_3_2_1_1_2_1_1_1_1_1"/>
    <protectedRange sqref="N43:P43" name="Range2_12_1_2_3_1_1_1_2_3_2_1_1_2_1_1_1_1_1"/>
    <protectedRange sqref="J43:M43" name="Range2_2_12_1_4_3_1_1_1_3_3_2_1_1_2_1_1_1_1_1"/>
    <protectedRange sqref="I43" name="Range2_2_12_1_4_3_1_1_1_2_1_2_2_1_2_1_1_1_1_1"/>
    <protectedRange sqref="G43:H43 D43:E43" name="Range2_2_12_1_3_1_2_1_1_1_2_1_3_2_1_2_1_1_1_1_1"/>
    <protectedRange sqref="F43" name="Range2_2_12_1_3_1_2_1_1_1_1_1_2_2_1_2_1_1_1_1_1"/>
    <protectedRange sqref="S44" name="Range2_12_4_1_1_1_4_2_2_1_1"/>
    <protectedRange sqref="Q44:R44" name="Range2_12_1_6_1_1_1_2_3_2_1_1_1_1"/>
    <protectedRange sqref="N44:P44" name="Range2_12_1_2_3_1_1_1_2_3_2_1_1_1_1"/>
    <protectedRange sqref="K44:M44" name="Range2_2_12_1_4_3_1_1_1_3_3_2_1_1_1_1"/>
    <protectedRange sqref="J44" name="Range2_2_12_1_4_3_1_1_1_3_2_1_2_1_1"/>
    <protectedRange sqref="D44:E44" name="Range2_2_12_1_3_1_2_1_1_1_2_1_2_3_2_1_1"/>
    <protectedRange sqref="I44" name="Range2_2_12_1_4_2_1_1_1_4_1_2_1_1_1_2_1_1"/>
    <protectedRange sqref="F44:H44" name="Range2_2_12_1_3_1_1_1_1_1_4_1_2_1_2_1_2_1_1"/>
    <protectedRange sqref="I45:I47" name="Range2_2_12_1_4_2_1_1_1_4_1_2_1_1_1_2_2_1"/>
    <protectedRange sqref="F11:F34" name="Range1_16_3_1_1_2_1_1_1_2_1"/>
    <protectedRange sqref="Q10" name="Range1_16_3_1_1_1_1_1_1"/>
    <protectedRange sqref="AG10" name="Range1_16_3_1_1_1_1_1_2"/>
    <protectedRange sqref="AP10" name="Range1_16_3_1_1_1_1_1_3"/>
    <protectedRange sqref="B43" name="Range2_12_5_1_1_1_2_2_1_1_1_1_1_1_1_1_1_1_1_1_1_1_1_1_1_1_1_1_1_1_1_1_1_1_1_1_1_1_1_1"/>
    <protectedRange sqref="B44" name="Range2_12_5_1_1_1_2_2_1_1_1_1_1_1_1_1_1_1_1_2_1_1_1_1_1_1_1_1_1_1_1_1_1_1_1_1_1_1_1_1_1_1_1_1_1_1_1_1_1_1_1_1_1_1_1_1"/>
    <protectedRange sqref="B42" name="Range2_12_5_1_1_1_2_1_1_1_1_1_1_1_1_1_1_1_2_1_1_1_1_1_1_1_1_1_1_1_1_1_1_1_1_1"/>
    <protectedRange sqref="B45" name="Range2_12_5_1_1_1_2_2_1_1_1_1_1_1_1_1_1_1_1_2_1_1_1_2_1_1_1_2_1_1_1_3_1_1_1_1_1_1_1_1_1_1_1_1_1_1_1_1_1_1_1_1_1_1_1_1_1_1_1_1_1_1_1"/>
    <protectedRange sqref="B46" name="Range2_12_5_1_1_1_2_1_1_1_1_1_1_1_1_1_1_1_2_1_2_1_1_1_1_1_1_1_1_1_2_1_1_1_1_1_1_1_1_1_1_1_1_1_1_1_1"/>
    <protectedRange sqref="D51" name="Range2_12_1_6_1_1_1"/>
    <protectedRange sqref="D47 G47:H49 F48:F49 E47:E49" name="Range2_2_12_1_7_1_1_2"/>
    <protectedRange sqref="D52" name="Range2_1_1_1_1_11_1_2_1_1_2"/>
    <protectedRange sqref="F51" name="Range2_2_2_9_1_1_1_1_1"/>
    <protectedRange sqref="D48" name="Range2_1_1_1_1_1_9_1_1_1_1_1"/>
    <protectedRange sqref="C52 C47" name="Range2_1_1_2_1_1_1"/>
    <protectedRange sqref="C51" name="Range2_1_2_2_1_1_1"/>
    <protectedRange sqref="F47" name="Range2_2_12_1_1_1_1_1_1"/>
    <protectedRange sqref="C48:C49" name="Range2_5_1_1_1_1"/>
    <protectedRange sqref="E51:E52 F52 G51:H52" name="Range2_2_1_1_1_1_1"/>
    <protectedRange sqref="D49" name="Range2_1_1_1_1_1_1_1_1_1"/>
    <protectedRange sqref="B47" name="Range2_12_5_1_1_1_1_1_2_1_1_1_1_1_1_1_1_1_1_1_1_1_1_1_1_1_1_1_1_2_1_1"/>
    <protectedRange sqref="B48" name="Range2_12_5_1_1_1_1_1_2_1_1_2_1_1_1_1_1_1_1_1_1_1_1_1_1_1_1_1_1_2_1_1"/>
    <protectedRange sqref="B49" name="Range2_12_5_1_1_1_2_2_1_1_1_1_1_1_1_1_1_1_1_2_1_1_1_2_1_1_1_1_1_1_1_1_1_1_1_1_1_1_1_1_2_1_1"/>
    <protectedRange sqref="B51" name="Range2_12_5_1_1_1_1_1_2_1_2_1_1_1_2_1_1_1_1_1_1_1_1_1_1_2_1_1_1_1_1_2_1_1"/>
    <protectedRange sqref="G50:H50" name="Range2_2_12_1_3_1_2_1_1_1_2_1_1_1_1_1_1_2_1_1_1"/>
    <protectedRange sqref="D50:E50" name="Range2_2_12_1_3_1_2_1_1_1_2_1_1_1_1_3_1_1_1_1_1"/>
    <protectedRange sqref="F50" name="Range2_2_12_1_3_1_2_1_1_1_3_1_1_1_1_1_3_1_1_1_1_1"/>
    <protectedRange sqref="B50" name="Range2_12_5_1_1_1_1_1_2_1_1_2_1_1_1_1_1_1_1_1_1_1_1_1_1_1_1_1_1_2_1_1_1"/>
    <protectedRange sqref="W11:W34" name="Range1_16_3_1_1_1_1"/>
    <protectedRange sqref="X11:AB16 Y17:Y34" name="Range1_16_3_1_1_2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7:X34 AC11:AE16 Z17:AE34">
    <cfRule type="containsText" dxfId="216" priority="13" operator="containsText" text="N/A">
      <formula>NOT(ISERROR(SEARCH("N/A",X11)))</formula>
    </cfRule>
    <cfRule type="cellIs" dxfId="215" priority="31" operator="equal">
      <formula>0</formula>
    </cfRule>
  </conditionalFormatting>
  <conditionalFormatting sqref="X17:X34 AC11:AE16 Z17:AE34">
    <cfRule type="cellIs" dxfId="214" priority="30" operator="greaterThanOrEqual">
      <formula>1185</formula>
    </cfRule>
  </conditionalFormatting>
  <conditionalFormatting sqref="X17:X34 AC11:AE16 Z17:AE34">
    <cfRule type="cellIs" dxfId="213" priority="29" operator="between">
      <formula>0.1</formula>
      <formula>1184</formula>
    </cfRule>
  </conditionalFormatting>
  <conditionalFormatting sqref="X8 AO11:AO32">
    <cfRule type="cellIs" dxfId="212" priority="28" operator="equal">
      <formula>0</formula>
    </cfRule>
  </conditionalFormatting>
  <conditionalFormatting sqref="X8 AO11:AO32">
    <cfRule type="cellIs" dxfId="211" priority="27" operator="greaterThan">
      <formula>1179</formula>
    </cfRule>
  </conditionalFormatting>
  <conditionalFormatting sqref="X8 AO11:AO32">
    <cfRule type="cellIs" dxfId="210" priority="26" operator="greaterThan">
      <formula>99</formula>
    </cfRule>
  </conditionalFormatting>
  <conditionalFormatting sqref="X8 AO11:AO32">
    <cfRule type="cellIs" dxfId="209" priority="25" operator="greaterThan">
      <formula>0.99</formula>
    </cfRule>
  </conditionalFormatting>
  <conditionalFormatting sqref="AB8">
    <cfRule type="cellIs" dxfId="208" priority="24" operator="equal">
      <formula>0</formula>
    </cfRule>
  </conditionalFormatting>
  <conditionalFormatting sqref="AB8">
    <cfRule type="cellIs" dxfId="207" priority="23" operator="greaterThan">
      <formula>1179</formula>
    </cfRule>
  </conditionalFormatting>
  <conditionalFormatting sqref="AB8">
    <cfRule type="cellIs" dxfId="206" priority="22" operator="greaterThan">
      <formula>99</formula>
    </cfRule>
  </conditionalFormatting>
  <conditionalFormatting sqref="AB8">
    <cfRule type="cellIs" dxfId="205" priority="21" operator="greaterThan">
      <formula>0.99</formula>
    </cfRule>
  </conditionalFormatting>
  <conditionalFormatting sqref="AQ11:AQ34 AO33:AO34">
    <cfRule type="cellIs" dxfId="204" priority="20" operator="equal">
      <formula>0</formula>
    </cfRule>
  </conditionalFormatting>
  <conditionalFormatting sqref="AQ11:AQ34 AO33:AO34">
    <cfRule type="cellIs" dxfId="203" priority="19" operator="greaterThan">
      <formula>1179</formula>
    </cfRule>
  </conditionalFormatting>
  <conditionalFormatting sqref="AQ11:AQ34 AO33:AO34">
    <cfRule type="cellIs" dxfId="202" priority="18" operator="greaterThan">
      <formula>99</formula>
    </cfRule>
  </conditionalFormatting>
  <conditionalFormatting sqref="AQ11:AQ34 AO33:AO34">
    <cfRule type="cellIs" dxfId="201" priority="17" operator="greaterThan">
      <formula>0.99</formula>
    </cfRule>
  </conditionalFormatting>
  <conditionalFormatting sqref="AI11:AI34">
    <cfRule type="cellIs" dxfId="200" priority="16" operator="greaterThan">
      <formula>$AI$8</formula>
    </cfRule>
  </conditionalFormatting>
  <conditionalFormatting sqref="AH11:AH34">
    <cfRule type="cellIs" dxfId="199" priority="14" operator="greaterThan">
      <formula>$AH$8</formula>
    </cfRule>
    <cfRule type="cellIs" dxfId="198" priority="15" operator="greaterThan">
      <formula>$AH$8</formula>
    </cfRule>
  </conditionalFormatting>
  <conditionalFormatting sqref="AP11:AP34">
    <cfRule type="cellIs" dxfId="197" priority="12" operator="equal">
      <formula>0</formula>
    </cfRule>
  </conditionalFormatting>
  <conditionalFormatting sqref="AP11:AP34">
    <cfRule type="cellIs" dxfId="196" priority="11" operator="greaterThan">
      <formula>1179</formula>
    </cfRule>
  </conditionalFormatting>
  <conditionalFormatting sqref="AP11:AP34">
    <cfRule type="cellIs" dxfId="195" priority="10" operator="greaterThan">
      <formula>99</formula>
    </cfRule>
  </conditionalFormatting>
  <conditionalFormatting sqref="AP11:AP34">
    <cfRule type="cellIs" dxfId="194" priority="9" operator="greaterThan">
      <formula>0.99</formula>
    </cfRule>
  </conditionalFormatting>
  <conditionalFormatting sqref="X11:AB16 Y17:Y34">
    <cfRule type="containsText" dxfId="193" priority="5" operator="containsText" text="N/A">
      <formula>NOT(ISERROR(SEARCH("N/A",X11)))</formula>
    </cfRule>
    <cfRule type="cellIs" dxfId="192" priority="8" operator="equal">
      <formula>0</formula>
    </cfRule>
  </conditionalFormatting>
  <conditionalFormatting sqref="X11:AB16 Y17:Y34">
    <cfRule type="cellIs" dxfId="191" priority="7" operator="greaterThanOrEqual">
      <formula>1185</formula>
    </cfRule>
  </conditionalFormatting>
  <conditionalFormatting sqref="X11:AB16 Y17:Y34">
    <cfRule type="cellIs" dxfId="190" priority="6" operator="between">
      <formula>0.1</formula>
      <formula>1184</formula>
    </cfRule>
  </conditionalFormatting>
  <conditionalFormatting sqref="AJ11:AN34">
    <cfRule type="cellIs" dxfId="189" priority="4" operator="equal">
      <formula>0</formula>
    </cfRule>
  </conditionalFormatting>
  <conditionalFormatting sqref="AJ11:AN34">
    <cfRule type="cellIs" dxfId="188" priority="3" operator="greaterThan">
      <formula>1179</formula>
    </cfRule>
  </conditionalFormatting>
  <conditionalFormatting sqref="AJ11:AN34">
    <cfRule type="cellIs" dxfId="187" priority="2" operator="greaterThan">
      <formula>99</formula>
    </cfRule>
  </conditionalFormatting>
  <conditionalFormatting sqref="AJ11:AN34">
    <cfRule type="cellIs" dxfId="186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15"/>
  <sheetViews>
    <sheetView topLeftCell="A32" zoomScaleNormal="100" workbookViewId="0">
      <selection activeCell="I51" sqref="I51"/>
    </sheetView>
  </sheetViews>
  <sheetFormatPr defaultRowHeight="15" x14ac:dyDescent="0.25"/>
  <cols>
    <col min="1" max="1" width="5.7109375" style="107" customWidth="1"/>
    <col min="2" max="2" width="10.28515625" style="107" customWidth="1"/>
    <col min="3" max="3" width="14" style="107" customWidth="1"/>
    <col min="4" max="7" width="9.140625" style="107"/>
    <col min="8" max="8" width="20.42578125" style="107" customWidth="1"/>
    <col min="9" max="10" width="9.140625" style="107"/>
    <col min="11" max="11" width="9" style="107" customWidth="1"/>
    <col min="12" max="14" width="9.140625" style="107" hidden="1" customWidth="1"/>
    <col min="15" max="16" width="9.28515625" style="107" bestFit="1" customWidth="1"/>
    <col min="17" max="18" width="9.140625" style="107" customWidth="1"/>
    <col min="19" max="19" width="11.5703125" style="107" bestFit="1" customWidth="1"/>
    <col min="20" max="20" width="10.5703125" style="107" bestFit="1" customWidth="1"/>
    <col min="21" max="22" width="9.28515625" style="107" bestFit="1" customWidth="1"/>
    <col min="23" max="23" width="9.140625" style="107"/>
    <col min="24" max="28" width="9.28515625" style="107" bestFit="1" customWidth="1"/>
    <col min="29" max="32" width="9.140625" style="107"/>
    <col min="33" max="33" width="10.5703125" style="107" bestFit="1" customWidth="1"/>
    <col min="34" max="35" width="9.28515625" style="107" bestFit="1" customWidth="1"/>
    <col min="36" max="44" width="9.140625" style="107"/>
    <col min="45" max="45" width="83.85546875" style="13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07"/>
  </cols>
  <sheetData>
    <row r="2" spans="2:51" ht="21" x14ac:dyDescent="0.25">
      <c r="B2" s="3"/>
      <c r="C2" s="109"/>
      <c r="D2" s="109"/>
      <c r="E2" s="4"/>
      <c r="F2" s="4"/>
      <c r="G2" s="109"/>
      <c r="H2" s="5"/>
      <c r="I2" s="5"/>
      <c r="J2" s="109"/>
      <c r="K2" s="5"/>
      <c r="L2" s="5"/>
      <c r="M2" s="109"/>
      <c r="N2" s="109"/>
      <c r="O2" s="6"/>
      <c r="P2" s="7" t="s">
        <v>0</v>
      </c>
      <c r="Q2" s="7"/>
      <c r="R2" s="8"/>
      <c r="S2" s="9"/>
      <c r="T2" s="10"/>
      <c r="U2" s="10"/>
      <c r="V2" s="11"/>
      <c r="W2" s="12"/>
      <c r="X2" s="10"/>
      <c r="Y2" s="10"/>
      <c r="Z2" s="10"/>
      <c r="AA2" s="10"/>
      <c r="AB2" s="10"/>
      <c r="AC2" s="10"/>
      <c r="AD2" s="10"/>
      <c r="AE2" s="10"/>
      <c r="AM2" s="109"/>
      <c r="AN2" s="109"/>
      <c r="AO2" s="109"/>
      <c r="AP2" s="109"/>
      <c r="AQ2" s="109"/>
      <c r="AR2" s="109"/>
    </row>
    <row r="3" spans="2:51" ht="15.75" customHeight="1" x14ac:dyDescent="0.25">
      <c r="B3" s="14" t="s">
        <v>1</v>
      </c>
      <c r="C3" s="14"/>
      <c r="D3" s="14"/>
      <c r="E3" s="109"/>
      <c r="F3" s="5"/>
      <c r="G3" s="5"/>
      <c r="H3" s="109"/>
      <c r="I3" s="109"/>
      <c r="J3" s="109"/>
      <c r="K3" s="15"/>
      <c r="L3" s="16"/>
      <c r="M3" s="109"/>
      <c r="N3" s="109"/>
      <c r="O3" s="17" t="s">
        <v>2</v>
      </c>
      <c r="P3" s="324" t="s">
        <v>126</v>
      </c>
      <c r="Q3" s="325"/>
      <c r="R3" s="325"/>
      <c r="S3" s="325"/>
      <c r="T3" s="325"/>
      <c r="U3" s="326"/>
      <c r="V3" s="18"/>
      <c r="W3" s="18"/>
      <c r="X3" s="18"/>
      <c r="Y3" s="18"/>
      <c r="Z3" s="18"/>
      <c r="AH3" s="109"/>
      <c r="AI3" s="109"/>
      <c r="AJ3" s="109"/>
      <c r="AK3" s="109"/>
      <c r="AL3" s="13"/>
      <c r="AM3" s="109"/>
      <c r="AN3" s="109"/>
      <c r="AO3" s="109"/>
      <c r="AP3" s="109"/>
      <c r="AQ3" s="109"/>
      <c r="AR3" s="109"/>
      <c r="AS3" s="109"/>
    </row>
    <row r="4" spans="2:51" x14ac:dyDescent="0.25">
      <c r="B4" s="19" t="s">
        <v>3</v>
      </c>
      <c r="C4" s="19"/>
      <c r="D4" s="19"/>
      <c r="E4" s="109"/>
      <c r="F4" s="20"/>
      <c r="G4" s="109"/>
      <c r="H4" s="109"/>
      <c r="I4" s="109"/>
      <c r="J4" s="109"/>
      <c r="K4" s="109"/>
      <c r="L4" s="109"/>
      <c r="M4" s="109"/>
      <c r="N4" s="109"/>
      <c r="O4" s="17" t="s">
        <v>4</v>
      </c>
      <c r="P4" s="324" t="s">
        <v>132</v>
      </c>
      <c r="Q4" s="325"/>
      <c r="R4" s="325"/>
      <c r="S4" s="325"/>
      <c r="T4" s="325"/>
      <c r="U4" s="326"/>
      <c r="V4" s="18"/>
      <c r="W4" s="18"/>
      <c r="X4" s="18"/>
      <c r="Y4" s="18"/>
      <c r="Z4" s="18"/>
      <c r="AH4" s="109"/>
      <c r="AI4" s="109"/>
      <c r="AJ4" s="109"/>
      <c r="AK4" s="109"/>
      <c r="AL4" s="13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1"/>
      <c r="F5" s="21"/>
      <c r="G5" s="109"/>
      <c r="H5" s="109"/>
      <c r="I5" s="109"/>
      <c r="J5" s="109"/>
      <c r="K5" s="109"/>
      <c r="L5" s="109"/>
      <c r="M5" s="109"/>
      <c r="N5" s="109"/>
      <c r="O5" s="17" t="s">
        <v>5</v>
      </c>
      <c r="P5" s="324" t="s">
        <v>129</v>
      </c>
      <c r="Q5" s="325"/>
      <c r="R5" s="325"/>
      <c r="S5" s="325"/>
      <c r="T5" s="325"/>
      <c r="U5" s="326"/>
      <c r="V5" s="18"/>
      <c r="W5" s="18"/>
      <c r="X5" s="18"/>
      <c r="Y5" s="18"/>
      <c r="Z5" s="18"/>
      <c r="AH5" s="109"/>
      <c r="AI5" s="109"/>
      <c r="AJ5" s="109"/>
      <c r="AK5" s="109"/>
      <c r="AL5" s="13"/>
      <c r="AM5" s="109"/>
      <c r="AN5" s="109"/>
      <c r="AO5" s="109"/>
      <c r="AP5" s="109"/>
      <c r="AQ5" s="109"/>
      <c r="AR5" s="109"/>
      <c r="AS5" s="109"/>
    </row>
    <row r="6" spans="2:51" x14ac:dyDescent="0.25">
      <c r="B6" s="324" t="s">
        <v>6</v>
      </c>
      <c r="C6" s="326"/>
      <c r="D6" s="327" t="s">
        <v>7</v>
      </c>
      <c r="E6" s="328"/>
      <c r="F6" s="328"/>
      <c r="G6" s="328"/>
      <c r="H6" s="329"/>
      <c r="I6" s="109"/>
      <c r="J6" s="109"/>
      <c r="K6" s="311"/>
      <c r="L6" s="330">
        <v>41686</v>
      </c>
      <c r="M6" s="331"/>
      <c r="N6" s="22"/>
      <c r="O6" s="22"/>
      <c r="P6" s="23"/>
      <c r="Q6" s="23"/>
      <c r="R6" s="23"/>
      <c r="S6" s="23"/>
      <c r="T6" s="23"/>
      <c r="U6" s="23"/>
      <c r="V6" s="23"/>
      <c r="W6" s="24"/>
      <c r="X6" s="24"/>
      <c r="Y6" s="24"/>
      <c r="Z6" s="24"/>
      <c r="AA6" s="24"/>
      <c r="AB6" s="24"/>
      <c r="AC6" s="24"/>
      <c r="AD6" s="24"/>
      <c r="AE6" s="24"/>
      <c r="AJ6" s="25"/>
      <c r="AM6" s="26"/>
      <c r="AN6" s="26"/>
      <c r="AO6" s="26"/>
      <c r="AP6" s="26"/>
      <c r="AQ6" s="26"/>
      <c r="AR6" s="26"/>
      <c r="AS6" s="27"/>
    </row>
    <row r="7" spans="2:51" ht="36" x14ac:dyDescent="0.25">
      <c r="B7" s="332" t="s">
        <v>8</v>
      </c>
      <c r="C7" s="333"/>
      <c r="D7" s="332" t="s">
        <v>9</v>
      </c>
      <c r="E7" s="334"/>
      <c r="F7" s="334"/>
      <c r="G7" s="333"/>
      <c r="H7" s="306" t="s">
        <v>10</v>
      </c>
      <c r="I7" s="307" t="s">
        <v>11</v>
      </c>
      <c r="J7" s="307" t="s">
        <v>12</v>
      </c>
      <c r="K7" s="307" t="s">
        <v>13</v>
      </c>
      <c r="L7" s="13"/>
      <c r="M7" s="13"/>
      <c r="N7" s="13"/>
      <c r="O7" s="306" t="s">
        <v>14</v>
      </c>
      <c r="P7" s="332" t="s">
        <v>15</v>
      </c>
      <c r="Q7" s="334"/>
      <c r="R7" s="334"/>
      <c r="S7" s="334"/>
      <c r="T7" s="333"/>
      <c r="U7" s="345" t="s">
        <v>16</v>
      </c>
      <c r="V7" s="345"/>
      <c r="W7" s="307" t="s">
        <v>17</v>
      </c>
      <c r="X7" s="332" t="s">
        <v>18</v>
      </c>
      <c r="Y7" s="333"/>
      <c r="Z7" s="332" t="s">
        <v>19</v>
      </c>
      <c r="AA7" s="333"/>
      <c r="AB7" s="332" t="s">
        <v>20</v>
      </c>
      <c r="AC7" s="333"/>
      <c r="AD7" s="332" t="s">
        <v>21</v>
      </c>
      <c r="AE7" s="333"/>
      <c r="AF7" s="307" t="s">
        <v>22</v>
      </c>
      <c r="AG7" s="307" t="s">
        <v>23</v>
      </c>
      <c r="AH7" s="307" t="s">
        <v>24</v>
      </c>
      <c r="AI7" s="307" t="s">
        <v>25</v>
      </c>
      <c r="AJ7" s="332" t="s">
        <v>26</v>
      </c>
      <c r="AK7" s="334"/>
      <c r="AL7" s="334"/>
      <c r="AM7" s="334"/>
      <c r="AN7" s="333"/>
      <c r="AO7" s="332" t="s">
        <v>27</v>
      </c>
      <c r="AP7" s="334"/>
      <c r="AQ7" s="333"/>
      <c r="AR7" s="307" t="s">
        <v>28</v>
      </c>
      <c r="AS7" s="28"/>
      <c r="AT7" s="13"/>
      <c r="AU7" s="13"/>
      <c r="AV7" s="13"/>
      <c r="AW7" s="13"/>
      <c r="AX7" s="13"/>
      <c r="AY7" s="13"/>
    </row>
    <row r="8" spans="2:51" x14ac:dyDescent="0.25">
      <c r="B8" s="335">
        <v>42242</v>
      </c>
      <c r="C8" s="336"/>
      <c r="D8" s="337" t="s">
        <v>29</v>
      </c>
      <c r="E8" s="338"/>
      <c r="F8" s="338"/>
      <c r="G8" s="339"/>
      <c r="H8" s="29"/>
      <c r="I8" s="337" t="s">
        <v>29</v>
      </c>
      <c r="J8" s="338"/>
      <c r="K8" s="339"/>
      <c r="L8" s="30"/>
      <c r="M8" s="30"/>
      <c r="N8" s="30"/>
      <c r="O8" s="29" t="s">
        <v>30</v>
      </c>
      <c r="P8" s="29" t="s">
        <v>30</v>
      </c>
      <c r="Q8" s="29" t="s">
        <v>31</v>
      </c>
      <c r="R8" s="29" t="s">
        <v>31</v>
      </c>
      <c r="S8" s="29" t="s">
        <v>30</v>
      </c>
      <c r="T8" s="29" t="s">
        <v>32</v>
      </c>
      <c r="U8" s="340" t="s">
        <v>33</v>
      </c>
      <c r="V8" s="340"/>
      <c r="W8" s="31" t="s">
        <v>133</v>
      </c>
      <c r="X8" s="341">
        <v>0</v>
      </c>
      <c r="Y8" s="342"/>
      <c r="Z8" s="343" t="s">
        <v>35</v>
      </c>
      <c r="AA8" s="344"/>
      <c r="AB8" s="341">
        <v>1185</v>
      </c>
      <c r="AC8" s="342"/>
      <c r="AD8" s="346">
        <v>800</v>
      </c>
      <c r="AE8" s="347"/>
      <c r="AF8" s="29"/>
      <c r="AG8" s="31">
        <f>AG34-AG10</f>
        <v>26948</v>
      </c>
      <c r="AH8" s="32"/>
      <c r="AI8" s="32"/>
      <c r="AJ8" s="29" t="s">
        <v>36</v>
      </c>
      <c r="AK8" s="29" t="s">
        <v>36</v>
      </c>
      <c r="AL8" s="29" t="s">
        <v>36</v>
      </c>
      <c r="AM8" s="29" t="s">
        <v>36</v>
      </c>
      <c r="AN8" s="29" t="s">
        <v>36</v>
      </c>
      <c r="AO8" s="29" t="s">
        <v>36</v>
      </c>
      <c r="AP8" s="29" t="s">
        <v>31</v>
      </c>
      <c r="AQ8" s="29" t="s">
        <v>31</v>
      </c>
      <c r="AR8" s="29" t="s">
        <v>37</v>
      </c>
      <c r="AS8" s="28"/>
      <c r="AV8" s="33" t="s">
        <v>38</v>
      </c>
    </row>
    <row r="9" spans="2:51" ht="60" x14ac:dyDescent="0.25">
      <c r="B9" s="348" t="s">
        <v>39</v>
      </c>
      <c r="C9" s="348"/>
      <c r="D9" s="349" t="s">
        <v>40</v>
      </c>
      <c r="E9" s="350"/>
      <c r="F9" s="351" t="s">
        <v>41</v>
      </c>
      <c r="G9" s="350"/>
      <c r="H9" s="352" t="s">
        <v>42</v>
      </c>
      <c r="I9" s="348" t="s">
        <v>43</v>
      </c>
      <c r="J9" s="348"/>
      <c r="K9" s="348"/>
      <c r="L9" s="307" t="s">
        <v>44</v>
      </c>
      <c r="M9" s="345" t="s">
        <v>45</v>
      </c>
      <c r="N9" s="34" t="s">
        <v>46</v>
      </c>
      <c r="O9" s="353" t="s">
        <v>47</v>
      </c>
      <c r="P9" s="353" t="s">
        <v>48</v>
      </c>
      <c r="Q9" s="35" t="s">
        <v>49</v>
      </c>
      <c r="R9" s="360" t="s">
        <v>50</v>
      </c>
      <c r="S9" s="361"/>
      <c r="T9" s="362"/>
      <c r="U9" s="308" t="s">
        <v>51</v>
      </c>
      <c r="V9" s="308" t="s">
        <v>52</v>
      </c>
      <c r="W9" s="348" t="s">
        <v>53</v>
      </c>
      <c r="X9" s="366" t="s">
        <v>54</v>
      </c>
      <c r="Y9" s="367"/>
      <c r="Z9" s="367"/>
      <c r="AA9" s="367"/>
      <c r="AB9" s="367"/>
      <c r="AC9" s="367"/>
      <c r="AD9" s="367"/>
      <c r="AE9" s="368"/>
      <c r="AF9" s="310" t="s">
        <v>55</v>
      </c>
      <c r="AG9" s="310" t="s">
        <v>56</v>
      </c>
      <c r="AH9" s="355" t="s">
        <v>57</v>
      </c>
      <c r="AI9" s="369" t="s">
        <v>58</v>
      </c>
      <c r="AJ9" s="308" t="s">
        <v>59</v>
      </c>
      <c r="AK9" s="308" t="s">
        <v>60</v>
      </c>
      <c r="AL9" s="308" t="s">
        <v>61</v>
      </c>
      <c r="AM9" s="308" t="s">
        <v>62</v>
      </c>
      <c r="AN9" s="308" t="s">
        <v>63</v>
      </c>
      <c r="AO9" s="308" t="s">
        <v>64</v>
      </c>
      <c r="AP9" s="308" t="s">
        <v>65</v>
      </c>
      <c r="AQ9" s="353" t="s">
        <v>66</v>
      </c>
      <c r="AR9" s="308" t="s">
        <v>67</v>
      </c>
      <c r="AS9" s="355" t="s">
        <v>68</v>
      </c>
      <c r="AV9" s="36" t="s">
        <v>69</v>
      </c>
      <c r="AW9" s="36" t="s">
        <v>70</v>
      </c>
      <c r="AY9" s="37" t="s">
        <v>71</v>
      </c>
    </row>
    <row r="10" spans="2:51" x14ac:dyDescent="0.25">
      <c r="B10" s="308" t="s">
        <v>72</v>
      </c>
      <c r="C10" s="308" t="s">
        <v>73</v>
      </c>
      <c r="D10" s="308" t="s">
        <v>74</v>
      </c>
      <c r="E10" s="308" t="s">
        <v>75</v>
      </c>
      <c r="F10" s="308" t="s">
        <v>74</v>
      </c>
      <c r="G10" s="308" t="s">
        <v>75</v>
      </c>
      <c r="H10" s="352"/>
      <c r="I10" s="308" t="s">
        <v>75</v>
      </c>
      <c r="J10" s="308" t="s">
        <v>75</v>
      </c>
      <c r="K10" s="308" t="s">
        <v>75</v>
      </c>
      <c r="L10" s="29" t="s">
        <v>29</v>
      </c>
      <c r="M10" s="345"/>
      <c r="N10" s="29" t="s">
        <v>29</v>
      </c>
      <c r="O10" s="354"/>
      <c r="P10" s="354"/>
      <c r="Q10" s="2">
        <f>'AUG 25'!Q34:Q34</f>
        <v>49116010</v>
      </c>
      <c r="R10" s="363"/>
      <c r="S10" s="364"/>
      <c r="T10" s="365"/>
      <c r="U10" s="308" t="s">
        <v>75</v>
      </c>
      <c r="V10" s="308" t="s">
        <v>75</v>
      </c>
      <c r="W10" s="348"/>
      <c r="X10" s="38" t="s">
        <v>76</v>
      </c>
      <c r="Y10" s="38" t="s">
        <v>77</v>
      </c>
      <c r="Z10" s="38" t="s">
        <v>78</v>
      </c>
      <c r="AA10" s="38" t="s">
        <v>79</v>
      </c>
      <c r="AB10" s="38" t="s">
        <v>80</v>
      </c>
      <c r="AC10" s="38" t="s">
        <v>81</v>
      </c>
      <c r="AD10" s="38" t="s">
        <v>82</v>
      </c>
      <c r="AE10" s="38" t="s">
        <v>83</v>
      </c>
      <c r="AF10" s="39"/>
      <c r="AG10" s="2">
        <f>'AUG 25'!AG34:AG34</f>
        <v>39806428</v>
      </c>
      <c r="AH10" s="355"/>
      <c r="AI10" s="370"/>
      <c r="AJ10" s="308" t="s">
        <v>84</v>
      </c>
      <c r="AK10" s="308" t="s">
        <v>84</v>
      </c>
      <c r="AL10" s="308" t="s">
        <v>84</v>
      </c>
      <c r="AM10" s="308" t="s">
        <v>84</v>
      </c>
      <c r="AN10" s="308" t="s">
        <v>84</v>
      </c>
      <c r="AO10" s="308" t="s">
        <v>84</v>
      </c>
      <c r="AP10" s="2">
        <f>'AUG 25'!AP34:AP34</f>
        <v>9035388</v>
      </c>
      <c r="AQ10" s="354"/>
      <c r="AR10" s="309" t="s">
        <v>85</v>
      </c>
      <c r="AS10" s="355"/>
      <c r="AV10" s="40" t="s">
        <v>86</v>
      </c>
      <c r="AW10" s="40" t="s">
        <v>87</v>
      </c>
      <c r="AY10" s="84" t="s">
        <v>126</v>
      </c>
    </row>
    <row r="11" spans="2:51" x14ac:dyDescent="0.25">
      <c r="B11" s="41">
        <v>2</v>
      </c>
      <c r="C11" s="41">
        <v>4.1666666666666664E-2</v>
      </c>
      <c r="D11" s="123">
        <v>10</v>
      </c>
      <c r="E11" s="42">
        <f>D11/1.42</f>
        <v>7.042253521126761</v>
      </c>
      <c r="F11" s="110">
        <v>66</v>
      </c>
      <c r="G11" s="42">
        <f>F11/1.42</f>
        <v>46.478873239436624</v>
      </c>
      <c r="H11" s="43" t="s">
        <v>88</v>
      </c>
      <c r="I11" s="43">
        <f>J11-(2/1.42)</f>
        <v>41.549295774647888</v>
      </c>
      <c r="J11" s="44">
        <f>(F11-5)/1.42</f>
        <v>42.95774647887324</v>
      </c>
      <c r="K11" s="43">
        <f>J11+(6/1.42)</f>
        <v>47.183098591549296</v>
      </c>
      <c r="L11" s="45">
        <v>14</v>
      </c>
      <c r="M11" s="46" t="s">
        <v>89</v>
      </c>
      <c r="N11" s="46">
        <v>11.4</v>
      </c>
      <c r="O11" s="124">
        <v>122</v>
      </c>
      <c r="P11" s="124">
        <v>120</v>
      </c>
      <c r="Q11" s="124">
        <v>49119803</v>
      </c>
      <c r="R11" s="47">
        <f>IF(ISBLANK(Q11),"-",Q11-Q10)</f>
        <v>3793</v>
      </c>
      <c r="S11" s="48">
        <f>R11*24/1000</f>
        <v>91.031999999999996</v>
      </c>
      <c r="T11" s="48">
        <f>R11/1000</f>
        <v>3.7930000000000001</v>
      </c>
      <c r="U11" s="125">
        <v>4.8</v>
      </c>
      <c r="V11" s="125">
        <f t="shared" ref="V11:V34" si="0">U11</f>
        <v>4.8</v>
      </c>
      <c r="W11" s="126" t="s">
        <v>125</v>
      </c>
      <c r="X11" s="128">
        <v>0</v>
      </c>
      <c r="Y11" s="128">
        <v>0</v>
      </c>
      <c r="Z11" s="128">
        <v>1036</v>
      </c>
      <c r="AA11" s="128">
        <v>0</v>
      </c>
      <c r="AB11" s="128">
        <v>1057</v>
      </c>
      <c r="AC11" s="49" t="s">
        <v>90</v>
      </c>
      <c r="AD11" s="49" t="s">
        <v>90</v>
      </c>
      <c r="AE11" s="49" t="s">
        <v>90</v>
      </c>
      <c r="AF11" s="127" t="s">
        <v>90</v>
      </c>
      <c r="AG11" s="127">
        <v>39807068</v>
      </c>
      <c r="AH11" s="50">
        <f>IF(ISBLANK(AG11),"-",AG11-AG10)</f>
        <v>640</v>
      </c>
      <c r="AI11" s="51">
        <f>AH11/T11</f>
        <v>168.73187450566832</v>
      </c>
      <c r="AJ11" s="108">
        <v>0</v>
      </c>
      <c r="AK11" s="108">
        <v>0</v>
      </c>
      <c r="AL11" s="108">
        <v>1</v>
      </c>
      <c r="AM11" s="108">
        <v>0</v>
      </c>
      <c r="AN11" s="108">
        <v>1</v>
      </c>
      <c r="AO11" s="108">
        <v>0.4</v>
      </c>
      <c r="AP11" s="128">
        <v>9036802</v>
      </c>
      <c r="AQ11" s="128">
        <f t="shared" ref="AQ11:AQ34" si="1">AP11-AP10</f>
        <v>1414</v>
      </c>
      <c r="AR11" s="52"/>
      <c r="AS11" s="53" t="s">
        <v>113</v>
      </c>
      <c r="AV11" s="40" t="s">
        <v>88</v>
      </c>
      <c r="AW11" s="40" t="s">
        <v>91</v>
      </c>
      <c r="AY11" s="84" t="s">
        <v>131</v>
      </c>
    </row>
    <row r="12" spans="2:51" x14ac:dyDescent="0.25">
      <c r="B12" s="41">
        <v>2.0416666666666701</v>
      </c>
      <c r="C12" s="41">
        <v>8.3333333333333329E-2</v>
      </c>
      <c r="D12" s="123">
        <v>11</v>
      </c>
      <c r="E12" s="42">
        <f t="shared" ref="E12:E34" si="2">D12/1.42</f>
        <v>7.746478873239437</v>
      </c>
      <c r="F12" s="110">
        <v>66</v>
      </c>
      <c r="G12" s="42">
        <f t="shared" ref="G12:G34" si="3">F12/1.42</f>
        <v>46.478873239436624</v>
      </c>
      <c r="H12" s="43" t="s">
        <v>88</v>
      </c>
      <c r="I12" s="43">
        <f t="shared" ref="I12:I34" si="4">J12-(2/1.42)</f>
        <v>41.549295774647888</v>
      </c>
      <c r="J12" s="44">
        <f>(F12-5)/1.42</f>
        <v>42.95774647887324</v>
      </c>
      <c r="K12" s="43">
        <f>J12+(6/1.42)</f>
        <v>47.183098591549296</v>
      </c>
      <c r="L12" s="45">
        <v>14</v>
      </c>
      <c r="M12" s="46" t="s">
        <v>89</v>
      </c>
      <c r="N12" s="46">
        <v>11.2</v>
      </c>
      <c r="O12" s="124">
        <v>119</v>
      </c>
      <c r="P12" s="124">
        <v>89</v>
      </c>
      <c r="Q12" s="124">
        <v>49123216</v>
      </c>
      <c r="R12" s="47">
        <f t="shared" ref="R12:R34" si="5">IF(ISBLANK(Q12),"-",Q12-Q11)</f>
        <v>3413</v>
      </c>
      <c r="S12" s="48">
        <f t="shared" ref="S12:S34" si="6">R12*24/1000</f>
        <v>81.912000000000006</v>
      </c>
      <c r="T12" s="48">
        <f t="shared" ref="T12:T34" si="7">R12/1000</f>
        <v>3.4129999999999998</v>
      </c>
      <c r="U12" s="125">
        <v>6.1</v>
      </c>
      <c r="V12" s="125">
        <f t="shared" si="0"/>
        <v>6.1</v>
      </c>
      <c r="W12" s="126" t="s">
        <v>125</v>
      </c>
      <c r="X12" s="128">
        <v>0</v>
      </c>
      <c r="Y12" s="128">
        <v>0</v>
      </c>
      <c r="Z12" s="128">
        <v>1037</v>
      </c>
      <c r="AA12" s="128">
        <v>0</v>
      </c>
      <c r="AB12" s="128">
        <v>1056</v>
      </c>
      <c r="AC12" s="49" t="s">
        <v>90</v>
      </c>
      <c r="AD12" s="49" t="s">
        <v>90</v>
      </c>
      <c r="AE12" s="49" t="s">
        <v>90</v>
      </c>
      <c r="AF12" s="127" t="s">
        <v>90</v>
      </c>
      <c r="AG12" s="127">
        <v>39807656</v>
      </c>
      <c r="AH12" s="50">
        <f>IF(ISBLANK(AG12),"-",AG12-AG11)</f>
        <v>588</v>
      </c>
      <c r="AI12" s="51">
        <f t="shared" ref="AI12:AI34" si="8">AH12/T12</f>
        <v>172.2824494579549</v>
      </c>
      <c r="AJ12" s="108">
        <v>0</v>
      </c>
      <c r="AK12" s="108">
        <v>0</v>
      </c>
      <c r="AL12" s="108">
        <v>1</v>
      </c>
      <c r="AM12" s="108">
        <v>0</v>
      </c>
      <c r="AN12" s="108">
        <v>1</v>
      </c>
      <c r="AO12" s="108">
        <v>0.4</v>
      </c>
      <c r="AP12" s="128">
        <v>9038087</v>
      </c>
      <c r="AQ12" s="128">
        <f t="shared" si="1"/>
        <v>1285</v>
      </c>
      <c r="AR12" s="54">
        <v>1.1499999999999999</v>
      </c>
      <c r="AS12" s="53" t="s">
        <v>113</v>
      </c>
      <c r="AV12" s="40" t="s">
        <v>92</v>
      </c>
      <c r="AW12" s="40" t="s">
        <v>93</v>
      </c>
      <c r="AY12" s="84" t="s">
        <v>132</v>
      </c>
    </row>
    <row r="13" spans="2:51" x14ac:dyDescent="0.25">
      <c r="B13" s="41">
        <v>2.0833333333333299</v>
      </c>
      <c r="C13" s="41">
        <v>0.125</v>
      </c>
      <c r="D13" s="123">
        <v>13</v>
      </c>
      <c r="E13" s="42">
        <f t="shared" si="2"/>
        <v>9.1549295774647899</v>
      </c>
      <c r="F13" s="110">
        <v>66</v>
      </c>
      <c r="G13" s="42">
        <f t="shared" si="3"/>
        <v>46.478873239436624</v>
      </c>
      <c r="H13" s="43" t="s">
        <v>88</v>
      </c>
      <c r="I13" s="43">
        <f t="shared" si="4"/>
        <v>41.549295774647888</v>
      </c>
      <c r="J13" s="44">
        <f>(F13-5)/1.42</f>
        <v>42.95774647887324</v>
      </c>
      <c r="K13" s="43">
        <f>J13+(6/1.42)</f>
        <v>47.183098591549296</v>
      </c>
      <c r="L13" s="45">
        <v>14</v>
      </c>
      <c r="M13" s="46" t="s">
        <v>89</v>
      </c>
      <c r="N13" s="46">
        <v>11.2</v>
      </c>
      <c r="O13" s="124">
        <v>122</v>
      </c>
      <c r="P13" s="124">
        <v>87</v>
      </c>
      <c r="Q13" s="124">
        <v>49126867</v>
      </c>
      <c r="R13" s="47">
        <f t="shared" si="5"/>
        <v>3651</v>
      </c>
      <c r="S13" s="48">
        <f t="shared" si="6"/>
        <v>87.623999999999995</v>
      </c>
      <c r="T13" s="48">
        <f t="shared" si="7"/>
        <v>3.6509999999999998</v>
      </c>
      <c r="U13" s="125">
        <v>7.4</v>
      </c>
      <c r="V13" s="125">
        <f t="shared" si="0"/>
        <v>7.4</v>
      </c>
      <c r="W13" s="126" t="s">
        <v>125</v>
      </c>
      <c r="X13" s="128">
        <v>0</v>
      </c>
      <c r="Y13" s="128">
        <v>0</v>
      </c>
      <c r="Z13" s="128">
        <v>1016</v>
      </c>
      <c r="AA13" s="128">
        <v>0</v>
      </c>
      <c r="AB13" s="128">
        <v>1026</v>
      </c>
      <c r="AC13" s="49" t="s">
        <v>90</v>
      </c>
      <c r="AD13" s="49" t="s">
        <v>90</v>
      </c>
      <c r="AE13" s="49" t="s">
        <v>90</v>
      </c>
      <c r="AF13" s="127" t="s">
        <v>90</v>
      </c>
      <c r="AG13" s="127">
        <v>39808244</v>
      </c>
      <c r="AH13" s="50">
        <f>IF(ISBLANK(AG13),"-",AG13-AG12)</f>
        <v>588</v>
      </c>
      <c r="AI13" s="51">
        <f t="shared" si="8"/>
        <v>161.05176663927691</v>
      </c>
      <c r="AJ13" s="108">
        <v>0</v>
      </c>
      <c r="AK13" s="108">
        <v>0</v>
      </c>
      <c r="AL13" s="108">
        <v>1</v>
      </c>
      <c r="AM13" s="108">
        <v>0</v>
      </c>
      <c r="AN13" s="108">
        <v>1</v>
      </c>
      <c r="AO13" s="108">
        <v>0.4</v>
      </c>
      <c r="AP13" s="128">
        <v>9039439</v>
      </c>
      <c r="AQ13" s="128">
        <f t="shared" si="1"/>
        <v>1352</v>
      </c>
      <c r="AR13" s="52"/>
      <c r="AS13" s="53" t="s">
        <v>113</v>
      </c>
      <c r="AV13" s="40" t="s">
        <v>94</v>
      </c>
      <c r="AW13" s="40" t="s">
        <v>95</v>
      </c>
      <c r="AY13" s="84" t="s">
        <v>129</v>
      </c>
    </row>
    <row r="14" spans="2:51" x14ac:dyDescent="0.25">
      <c r="B14" s="41">
        <v>2.125</v>
      </c>
      <c r="C14" s="41">
        <v>0.16666666666666699</v>
      </c>
      <c r="D14" s="123">
        <v>15</v>
      </c>
      <c r="E14" s="42">
        <f t="shared" si="2"/>
        <v>10.563380281690142</v>
      </c>
      <c r="F14" s="110">
        <v>66</v>
      </c>
      <c r="G14" s="42">
        <f t="shared" si="3"/>
        <v>46.478873239436624</v>
      </c>
      <c r="H14" s="43" t="s">
        <v>88</v>
      </c>
      <c r="I14" s="43">
        <f t="shared" si="4"/>
        <v>41.549295774647888</v>
      </c>
      <c r="J14" s="44">
        <f>(F14-5)/1.42</f>
        <v>42.95774647887324</v>
      </c>
      <c r="K14" s="43">
        <f>J14+(6/1.42)</f>
        <v>47.183098591549296</v>
      </c>
      <c r="L14" s="45">
        <v>14</v>
      </c>
      <c r="M14" s="46" t="s">
        <v>89</v>
      </c>
      <c r="N14" s="46">
        <v>12.8</v>
      </c>
      <c r="O14" s="124">
        <v>124</v>
      </c>
      <c r="P14" s="124">
        <v>94</v>
      </c>
      <c r="Q14" s="124">
        <v>49130534</v>
      </c>
      <c r="R14" s="47">
        <f t="shared" si="5"/>
        <v>3667</v>
      </c>
      <c r="S14" s="48">
        <f t="shared" si="6"/>
        <v>88.007999999999996</v>
      </c>
      <c r="T14" s="48">
        <f t="shared" si="7"/>
        <v>3.6669999999999998</v>
      </c>
      <c r="U14" s="125">
        <v>8.9</v>
      </c>
      <c r="V14" s="125">
        <f t="shared" si="0"/>
        <v>8.9</v>
      </c>
      <c r="W14" s="126" t="s">
        <v>125</v>
      </c>
      <c r="X14" s="128">
        <v>0</v>
      </c>
      <c r="Y14" s="128">
        <v>0</v>
      </c>
      <c r="Z14" s="128">
        <v>1017</v>
      </c>
      <c r="AA14" s="128">
        <v>0</v>
      </c>
      <c r="AB14" s="128">
        <v>1028</v>
      </c>
      <c r="AC14" s="49" t="s">
        <v>90</v>
      </c>
      <c r="AD14" s="49" t="s">
        <v>90</v>
      </c>
      <c r="AE14" s="49" t="s">
        <v>90</v>
      </c>
      <c r="AF14" s="127" t="s">
        <v>90</v>
      </c>
      <c r="AG14" s="127">
        <v>39808828</v>
      </c>
      <c r="AH14" s="50">
        <f t="shared" ref="AH14:AH34" si="9">IF(ISBLANK(AG14),"-",AG14-AG13)</f>
        <v>584</v>
      </c>
      <c r="AI14" s="51">
        <f t="shared" si="8"/>
        <v>159.25824925006819</v>
      </c>
      <c r="AJ14" s="108">
        <v>0</v>
      </c>
      <c r="AK14" s="108">
        <v>0</v>
      </c>
      <c r="AL14" s="108">
        <v>1</v>
      </c>
      <c r="AM14" s="108">
        <v>0</v>
      </c>
      <c r="AN14" s="108">
        <v>1</v>
      </c>
      <c r="AO14" s="108">
        <v>0.4</v>
      </c>
      <c r="AP14" s="128">
        <v>9040788</v>
      </c>
      <c r="AQ14" s="128">
        <f t="shared" si="1"/>
        <v>1349</v>
      </c>
      <c r="AR14" s="52"/>
      <c r="AS14" s="53" t="s">
        <v>113</v>
      </c>
      <c r="AT14" s="55"/>
      <c r="AV14" s="40" t="s">
        <v>96</v>
      </c>
      <c r="AW14" s="40" t="s">
        <v>97</v>
      </c>
    </row>
    <row r="15" spans="2:51" x14ac:dyDescent="0.25">
      <c r="B15" s="41">
        <v>2.1666666666666701</v>
      </c>
      <c r="C15" s="41">
        <v>0.20833333333333301</v>
      </c>
      <c r="D15" s="123">
        <v>19</v>
      </c>
      <c r="E15" s="42">
        <f t="shared" si="2"/>
        <v>13.380281690140846</v>
      </c>
      <c r="F15" s="110">
        <v>66</v>
      </c>
      <c r="G15" s="42">
        <f t="shared" si="3"/>
        <v>46.478873239436624</v>
      </c>
      <c r="H15" s="43" t="s">
        <v>88</v>
      </c>
      <c r="I15" s="43">
        <f t="shared" si="4"/>
        <v>41.549295774647888</v>
      </c>
      <c r="J15" s="44">
        <f>(F15-5)/1.42</f>
        <v>42.95774647887324</v>
      </c>
      <c r="K15" s="43">
        <f>J15+(6/1.42)</f>
        <v>47.183098591549296</v>
      </c>
      <c r="L15" s="45">
        <v>18</v>
      </c>
      <c r="M15" s="46" t="s">
        <v>89</v>
      </c>
      <c r="N15" s="46">
        <v>13.1</v>
      </c>
      <c r="O15" s="124">
        <v>108</v>
      </c>
      <c r="P15" s="124">
        <v>106</v>
      </c>
      <c r="Q15" s="124">
        <v>49134728</v>
      </c>
      <c r="R15" s="47">
        <f t="shared" si="5"/>
        <v>4194</v>
      </c>
      <c r="S15" s="48">
        <f t="shared" si="6"/>
        <v>100.65600000000001</v>
      </c>
      <c r="T15" s="48">
        <f t="shared" si="7"/>
        <v>4.194</v>
      </c>
      <c r="U15" s="125">
        <v>9.6</v>
      </c>
      <c r="V15" s="125">
        <f t="shared" si="0"/>
        <v>9.6</v>
      </c>
      <c r="W15" s="126" t="s">
        <v>125</v>
      </c>
      <c r="X15" s="128">
        <v>0</v>
      </c>
      <c r="Y15" s="128">
        <v>0</v>
      </c>
      <c r="Z15" s="128">
        <v>1016</v>
      </c>
      <c r="AA15" s="128">
        <v>0</v>
      </c>
      <c r="AB15" s="128">
        <v>1027</v>
      </c>
      <c r="AC15" s="49" t="s">
        <v>90</v>
      </c>
      <c r="AD15" s="49" t="s">
        <v>90</v>
      </c>
      <c r="AE15" s="49" t="s">
        <v>90</v>
      </c>
      <c r="AF15" s="127" t="s">
        <v>90</v>
      </c>
      <c r="AG15" s="127">
        <v>39809448</v>
      </c>
      <c r="AH15" s="50">
        <f t="shared" si="9"/>
        <v>620</v>
      </c>
      <c r="AI15" s="51">
        <f t="shared" si="8"/>
        <v>147.83023366714355</v>
      </c>
      <c r="AJ15" s="108">
        <v>0</v>
      </c>
      <c r="AK15" s="108">
        <v>0</v>
      </c>
      <c r="AL15" s="108">
        <v>1</v>
      </c>
      <c r="AM15" s="108">
        <v>0</v>
      </c>
      <c r="AN15" s="108">
        <v>1</v>
      </c>
      <c r="AO15" s="108">
        <v>0.4</v>
      </c>
      <c r="AP15" s="128">
        <v>9041314</v>
      </c>
      <c r="AQ15" s="128">
        <f t="shared" si="1"/>
        <v>526</v>
      </c>
      <c r="AR15" s="52"/>
      <c r="AS15" s="53" t="s">
        <v>113</v>
      </c>
      <c r="AV15" s="40" t="s">
        <v>98</v>
      </c>
      <c r="AW15" s="40" t="s">
        <v>99</v>
      </c>
      <c r="AY15" s="107"/>
    </row>
    <row r="16" spans="2:51" x14ac:dyDescent="0.25">
      <c r="B16" s="41">
        <v>2.2083333333333299</v>
      </c>
      <c r="C16" s="41">
        <v>0.25</v>
      </c>
      <c r="D16" s="123">
        <v>13</v>
      </c>
      <c r="E16" s="42">
        <f t="shared" si="2"/>
        <v>9.1549295774647899</v>
      </c>
      <c r="F16" s="110">
        <v>75</v>
      </c>
      <c r="G16" s="42">
        <f t="shared" si="3"/>
        <v>52.816901408450704</v>
      </c>
      <c r="H16" s="43" t="s">
        <v>88</v>
      </c>
      <c r="I16" s="43">
        <f t="shared" si="4"/>
        <v>51.408450704225352</v>
      </c>
      <c r="J16" s="44">
        <f t="shared" ref="J16:J25" si="10">F16/1.42</f>
        <v>52.816901408450704</v>
      </c>
      <c r="K16" s="43">
        <f>J16+1.42</f>
        <v>54.236901408450706</v>
      </c>
      <c r="L16" s="45">
        <v>19</v>
      </c>
      <c r="M16" s="46" t="s">
        <v>100</v>
      </c>
      <c r="N16" s="46">
        <v>13.1</v>
      </c>
      <c r="O16" s="124">
        <v>123</v>
      </c>
      <c r="P16" s="124">
        <v>132</v>
      </c>
      <c r="Q16" s="124">
        <v>49139771</v>
      </c>
      <c r="R16" s="47">
        <f t="shared" si="5"/>
        <v>5043</v>
      </c>
      <c r="S16" s="48">
        <f t="shared" si="6"/>
        <v>121.032</v>
      </c>
      <c r="T16" s="48">
        <f t="shared" si="7"/>
        <v>5.0430000000000001</v>
      </c>
      <c r="U16" s="125">
        <v>9.6</v>
      </c>
      <c r="V16" s="125">
        <f t="shared" si="0"/>
        <v>9.6</v>
      </c>
      <c r="W16" s="126" t="s">
        <v>125</v>
      </c>
      <c r="X16" s="128">
        <v>0</v>
      </c>
      <c r="Y16" s="128">
        <v>0</v>
      </c>
      <c r="Z16" s="128">
        <v>1187</v>
      </c>
      <c r="AA16" s="128">
        <v>0</v>
      </c>
      <c r="AB16" s="128">
        <v>1188</v>
      </c>
      <c r="AC16" s="49" t="s">
        <v>90</v>
      </c>
      <c r="AD16" s="49" t="s">
        <v>90</v>
      </c>
      <c r="AE16" s="49" t="s">
        <v>90</v>
      </c>
      <c r="AF16" s="127" t="s">
        <v>90</v>
      </c>
      <c r="AG16" s="127">
        <v>39810316</v>
      </c>
      <c r="AH16" s="50">
        <f t="shared" si="9"/>
        <v>868</v>
      </c>
      <c r="AI16" s="51">
        <f t="shared" si="8"/>
        <v>172.11976997818758</v>
      </c>
      <c r="AJ16" s="108">
        <v>0</v>
      </c>
      <c r="AK16" s="108">
        <v>0</v>
      </c>
      <c r="AL16" s="108">
        <v>1</v>
      </c>
      <c r="AM16" s="108">
        <v>0</v>
      </c>
      <c r="AN16" s="108">
        <v>1</v>
      </c>
      <c r="AO16" s="108">
        <v>0</v>
      </c>
      <c r="AP16" s="128">
        <v>9041314</v>
      </c>
      <c r="AQ16" s="128">
        <f t="shared" si="1"/>
        <v>0</v>
      </c>
      <c r="AR16" s="54">
        <v>0.92</v>
      </c>
      <c r="AS16" s="53" t="s">
        <v>101</v>
      </c>
      <c r="AV16" s="40" t="s">
        <v>102</v>
      </c>
      <c r="AW16" s="40" t="s">
        <v>103</v>
      </c>
      <c r="AY16" s="107"/>
    </row>
    <row r="17" spans="1:51" x14ac:dyDescent="0.25">
      <c r="B17" s="41">
        <v>2.25</v>
      </c>
      <c r="C17" s="41">
        <v>0.29166666666666702</v>
      </c>
      <c r="D17" s="123">
        <v>7</v>
      </c>
      <c r="E17" s="42">
        <f t="shared" si="2"/>
        <v>4.9295774647887329</v>
      </c>
      <c r="F17" s="93">
        <v>83</v>
      </c>
      <c r="G17" s="42">
        <f t="shared" si="3"/>
        <v>58.450704225352112</v>
      </c>
      <c r="H17" s="43" t="s">
        <v>88</v>
      </c>
      <c r="I17" s="43">
        <f t="shared" si="4"/>
        <v>57.04225352112676</v>
      </c>
      <c r="J17" s="44">
        <f t="shared" si="10"/>
        <v>58.450704225352112</v>
      </c>
      <c r="K17" s="43">
        <f t="shared" ref="K17:K22" si="11">J17+1.42</f>
        <v>59.870704225352114</v>
      </c>
      <c r="L17" s="45">
        <v>19</v>
      </c>
      <c r="M17" s="46" t="s">
        <v>100</v>
      </c>
      <c r="N17" s="46">
        <v>16.7</v>
      </c>
      <c r="O17" s="124">
        <v>137</v>
      </c>
      <c r="P17" s="124">
        <v>151</v>
      </c>
      <c r="Q17" s="124">
        <v>49145973</v>
      </c>
      <c r="R17" s="47">
        <f t="shared" si="5"/>
        <v>6202</v>
      </c>
      <c r="S17" s="48">
        <f t="shared" si="6"/>
        <v>148.84800000000001</v>
      </c>
      <c r="T17" s="48">
        <f t="shared" si="7"/>
        <v>6.202</v>
      </c>
      <c r="U17" s="125">
        <v>9.1999999999999993</v>
      </c>
      <c r="V17" s="125">
        <f t="shared" si="0"/>
        <v>9.1999999999999993</v>
      </c>
      <c r="W17" s="126" t="s">
        <v>133</v>
      </c>
      <c r="X17" s="128">
        <v>1035</v>
      </c>
      <c r="Y17" s="128">
        <v>0</v>
      </c>
      <c r="Z17" s="128">
        <v>1187</v>
      </c>
      <c r="AA17" s="128">
        <v>1185</v>
      </c>
      <c r="AB17" s="128">
        <v>1188</v>
      </c>
      <c r="AC17" s="49" t="s">
        <v>90</v>
      </c>
      <c r="AD17" s="49" t="s">
        <v>90</v>
      </c>
      <c r="AE17" s="49" t="s">
        <v>90</v>
      </c>
      <c r="AF17" s="127" t="s">
        <v>90</v>
      </c>
      <c r="AG17" s="127">
        <v>39811684</v>
      </c>
      <c r="AH17" s="50">
        <f t="shared" si="9"/>
        <v>1368</v>
      </c>
      <c r="AI17" s="51">
        <f t="shared" si="8"/>
        <v>220.57400838439213</v>
      </c>
      <c r="AJ17" s="108">
        <v>1</v>
      </c>
      <c r="AK17" s="108">
        <v>0</v>
      </c>
      <c r="AL17" s="108">
        <v>1</v>
      </c>
      <c r="AM17" s="108">
        <v>1</v>
      </c>
      <c r="AN17" s="108">
        <v>1</v>
      </c>
      <c r="AO17" s="108">
        <v>0</v>
      </c>
      <c r="AP17" s="128">
        <v>9041314</v>
      </c>
      <c r="AQ17" s="128">
        <f t="shared" si="1"/>
        <v>0</v>
      </c>
      <c r="AR17" s="52"/>
      <c r="AS17" s="53" t="s">
        <v>101</v>
      </c>
      <c r="AT17" s="55"/>
      <c r="AV17" s="40" t="s">
        <v>104</v>
      </c>
      <c r="AW17" s="40" t="s">
        <v>105</v>
      </c>
      <c r="AY17" s="111"/>
    </row>
    <row r="18" spans="1:51" x14ac:dyDescent="0.25">
      <c r="B18" s="41">
        <v>2.2916666666666701</v>
      </c>
      <c r="C18" s="41">
        <v>0.33333333333333298</v>
      </c>
      <c r="D18" s="123">
        <v>6</v>
      </c>
      <c r="E18" s="42">
        <f t="shared" si="2"/>
        <v>4.2253521126760569</v>
      </c>
      <c r="F18" s="93">
        <v>83</v>
      </c>
      <c r="G18" s="42">
        <f t="shared" si="3"/>
        <v>58.450704225352112</v>
      </c>
      <c r="H18" s="43" t="s">
        <v>88</v>
      </c>
      <c r="I18" s="43">
        <f t="shared" si="4"/>
        <v>57.04225352112676</v>
      </c>
      <c r="J18" s="44">
        <f t="shared" si="10"/>
        <v>58.450704225352112</v>
      </c>
      <c r="K18" s="43">
        <f t="shared" si="11"/>
        <v>59.870704225352114</v>
      </c>
      <c r="L18" s="45">
        <v>19</v>
      </c>
      <c r="M18" s="46" t="s">
        <v>100</v>
      </c>
      <c r="N18" s="46">
        <v>17.3</v>
      </c>
      <c r="O18" s="124">
        <v>135</v>
      </c>
      <c r="P18" s="124">
        <v>147</v>
      </c>
      <c r="Q18" s="124">
        <v>49152224</v>
      </c>
      <c r="R18" s="47">
        <f t="shared" si="5"/>
        <v>6251</v>
      </c>
      <c r="S18" s="48">
        <f t="shared" si="6"/>
        <v>150.024</v>
      </c>
      <c r="T18" s="48">
        <f t="shared" si="7"/>
        <v>6.2510000000000003</v>
      </c>
      <c r="U18" s="125">
        <v>8.4</v>
      </c>
      <c r="V18" s="125">
        <f t="shared" si="0"/>
        <v>8.4</v>
      </c>
      <c r="W18" s="126" t="s">
        <v>133</v>
      </c>
      <c r="X18" s="128">
        <v>1077</v>
      </c>
      <c r="Y18" s="128">
        <v>0</v>
      </c>
      <c r="Z18" s="128">
        <v>1187</v>
      </c>
      <c r="AA18" s="128">
        <v>1185</v>
      </c>
      <c r="AB18" s="128">
        <v>1188</v>
      </c>
      <c r="AC18" s="49" t="s">
        <v>90</v>
      </c>
      <c r="AD18" s="49" t="s">
        <v>90</v>
      </c>
      <c r="AE18" s="49" t="s">
        <v>90</v>
      </c>
      <c r="AF18" s="127" t="s">
        <v>90</v>
      </c>
      <c r="AG18" s="127">
        <v>39813084</v>
      </c>
      <c r="AH18" s="50">
        <f t="shared" si="9"/>
        <v>1400</v>
      </c>
      <c r="AI18" s="51">
        <f t="shared" si="8"/>
        <v>223.96416573348264</v>
      </c>
      <c r="AJ18" s="108">
        <v>1</v>
      </c>
      <c r="AK18" s="108">
        <v>0</v>
      </c>
      <c r="AL18" s="108">
        <v>1</v>
      </c>
      <c r="AM18" s="108">
        <v>1</v>
      </c>
      <c r="AN18" s="108">
        <v>1</v>
      </c>
      <c r="AO18" s="108">
        <v>0</v>
      </c>
      <c r="AP18" s="128">
        <v>9041314</v>
      </c>
      <c r="AQ18" s="128">
        <f t="shared" si="1"/>
        <v>0</v>
      </c>
      <c r="AR18" s="52"/>
      <c r="AS18" s="53" t="s">
        <v>101</v>
      </c>
      <c r="AV18" s="40" t="s">
        <v>106</v>
      </c>
      <c r="AW18" s="40" t="s">
        <v>107</v>
      </c>
      <c r="AY18" s="111"/>
    </row>
    <row r="19" spans="1:51" x14ac:dyDescent="0.25">
      <c r="B19" s="41">
        <v>2.3333333333333299</v>
      </c>
      <c r="C19" s="41">
        <v>0.375</v>
      </c>
      <c r="D19" s="123">
        <v>7</v>
      </c>
      <c r="E19" s="42">
        <f t="shared" si="2"/>
        <v>4.9295774647887329</v>
      </c>
      <c r="F19" s="93">
        <v>83</v>
      </c>
      <c r="G19" s="42">
        <f t="shared" si="3"/>
        <v>58.450704225352112</v>
      </c>
      <c r="H19" s="43" t="s">
        <v>88</v>
      </c>
      <c r="I19" s="43">
        <f t="shared" si="4"/>
        <v>57.04225352112676</v>
      </c>
      <c r="J19" s="44">
        <f t="shared" si="10"/>
        <v>58.450704225352112</v>
      </c>
      <c r="K19" s="43">
        <f t="shared" si="11"/>
        <v>59.870704225352114</v>
      </c>
      <c r="L19" s="45">
        <v>19</v>
      </c>
      <c r="M19" s="46" t="s">
        <v>100</v>
      </c>
      <c r="N19" s="46">
        <v>18.399999999999999</v>
      </c>
      <c r="O19" s="124">
        <v>135</v>
      </c>
      <c r="P19" s="124">
        <v>141</v>
      </c>
      <c r="Q19" s="124">
        <v>49158562</v>
      </c>
      <c r="R19" s="47">
        <f t="shared" si="5"/>
        <v>6338</v>
      </c>
      <c r="S19" s="48">
        <f t="shared" si="6"/>
        <v>152.11199999999999</v>
      </c>
      <c r="T19" s="48">
        <f t="shared" si="7"/>
        <v>6.3380000000000001</v>
      </c>
      <c r="U19" s="125">
        <v>7.5</v>
      </c>
      <c r="V19" s="125">
        <f t="shared" si="0"/>
        <v>7.5</v>
      </c>
      <c r="W19" s="126" t="s">
        <v>133</v>
      </c>
      <c r="X19" s="128">
        <v>1126</v>
      </c>
      <c r="Y19" s="128">
        <v>0</v>
      </c>
      <c r="Z19" s="128">
        <v>1187</v>
      </c>
      <c r="AA19" s="128">
        <v>1185</v>
      </c>
      <c r="AB19" s="128">
        <v>1188</v>
      </c>
      <c r="AC19" s="49" t="s">
        <v>90</v>
      </c>
      <c r="AD19" s="49" t="s">
        <v>90</v>
      </c>
      <c r="AE19" s="49" t="s">
        <v>90</v>
      </c>
      <c r="AF19" s="127" t="s">
        <v>90</v>
      </c>
      <c r="AG19" s="127">
        <v>39814516</v>
      </c>
      <c r="AH19" s="50">
        <f t="shared" si="9"/>
        <v>1432</v>
      </c>
      <c r="AI19" s="51">
        <f t="shared" si="8"/>
        <v>225.93878195014199</v>
      </c>
      <c r="AJ19" s="108">
        <v>1</v>
      </c>
      <c r="AK19" s="108">
        <v>0</v>
      </c>
      <c r="AL19" s="108">
        <v>1</v>
      </c>
      <c r="AM19" s="108">
        <v>1</v>
      </c>
      <c r="AN19" s="108">
        <v>1</v>
      </c>
      <c r="AO19" s="108">
        <v>0</v>
      </c>
      <c r="AP19" s="128">
        <v>9041314</v>
      </c>
      <c r="AQ19" s="128">
        <f t="shared" si="1"/>
        <v>0</v>
      </c>
      <c r="AR19" s="52"/>
      <c r="AS19" s="53" t="s">
        <v>101</v>
      </c>
      <c r="AV19" s="40" t="s">
        <v>108</v>
      </c>
      <c r="AW19" s="40" t="s">
        <v>109</v>
      </c>
      <c r="AY19" s="111"/>
    </row>
    <row r="20" spans="1:51" x14ac:dyDescent="0.25">
      <c r="B20" s="41">
        <v>2.375</v>
      </c>
      <c r="C20" s="41">
        <v>0.41666666666666669</v>
      </c>
      <c r="D20" s="123">
        <v>8</v>
      </c>
      <c r="E20" s="42">
        <f t="shared" si="2"/>
        <v>5.6338028169014089</v>
      </c>
      <c r="F20" s="93">
        <v>83</v>
      </c>
      <c r="G20" s="42">
        <f t="shared" si="3"/>
        <v>58.450704225352112</v>
      </c>
      <c r="H20" s="43" t="s">
        <v>88</v>
      </c>
      <c r="I20" s="43">
        <f t="shared" si="4"/>
        <v>57.04225352112676</v>
      </c>
      <c r="J20" s="44">
        <f t="shared" si="10"/>
        <v>58.450704225352112</v>
      </c>
      <c r="K20" s="43">
        <f t="shared" si="11"/>
        <v>59.870704225352114</v>
      </c>
      <c r="L20" s="45">
        <v>19</v>
      </c>
      <c r="M20" s="46" t="s">
        <v>100</v>
      </c>
      <c r="N20" s="46">
        <v>17.7</v>
      </c>
      <c r="O20" s="124">
        <v>135</v>
      </c>
      <c r="P20" s="124">
        <v>149</v>
      </c>
      <c r="Q20" s="124">
        <v>49164800</v>
      </c>
      <c r="R20" s="47">
        <f t="shared" si="5"/>
        <v>6238</v>
      </c>
      <c r="S20" s="48">
        <f t="shared" si="6"/>
        <v>149.71199999999999</v>
      </c>
      <c r="T20" s="48">
        <f t="shared" si="7"/>
        <v>6.2380000000000004</v>
      </c>
      <c r="U20" s="125">
        <v>6.6</v>
      </c>
      <c r="V20" s="125">
        <v>8.1999999999999993</v>
      </c>
      <c r="W20" s="126" t="s">
        <v>133</v>
      </c>
      <c r="X20" s="280">
        <v>1127</v>
      </c>
      <c r="Y20" s="128">
        <v>0</v>
      </c>
      <c r="Z20" s="128">
        <v>1188</v>
      </c>
      <c r="AA20" s="128">
        <v>1185</v>
      </c>
      <c r="AB20" s="128">
        <v>1188</v>
      </c>
      <c r="AC20" s="49" t="s">
        <v>90</v>
      </c>
      <c r="AD20" s="49" t="s">
        <v>90</v>
      </c>
      <c r="AE20" s="49" t="s">
        <v>90</v>
      </c>
      <c r="AF20" s="127" t="s">
        <v>90</v>
      </c>
      <c r="AG20" s="127">
        <v>39815948</v>
      </c>
      <c r="AH20" s="50">
        <f t="shared" si="9"/>
        <v>1432</v>
      </c>
      <c r="AI20" s="51">
        <f t="shared" si="8"/>
        <v>229.56075665277331</v>
      </c>
      <c r="AJ20" s="108">
        <v>1</v>
      </c>
      <c r="AK20" s="108">
        <v>0</v>
      </c>
      <c r="AL20" s="108">
        <v>1</v>
      </c>
      <c r="AM20" s="108">
        <v>1</v>
      </c>
      <c r="AN20" s="108">
        <v>1</v>
      </c>
      <c r="AO20" s="108">
        <v>0</v>
      </c>
      <c r="AP20" s="128">
        <v>9041314</v>
      </c>
      <c r="AQ20" s="128">
        <f t="shared" si="1"/>
        <v>0</v>
      </c>
      <c r="AR20" s="54">
        <v>1.1000000000000001</v>
      </c>
      <c r="AS20" s="53" t="s">
        <v>101</v>
      </c>
      <c r="AY20" s="111"/>
    </row>
    <row r="21" spans="1:51" x14ac:dyDescent="0.25">
      <c r="B21" s="41">
        <v>2.4166666666666701</v>
      </c>
      <c r="C21" s="41">
        <v>0.45833333333333298</v>
      </c>
      <c r="D21" s="123">
        <v>9</v>
      </c>
      <c r="E21" s="42">
        <f t="shared" si="2"/>
        <v>6.3380281690140849</v>
      </c>
      <c r="F21" s="93">
        <v>83</v>
      </c>
      <c r="G21" s="42">
        <f t="shared" si="3"/>
        <v>58.450704225352112</v>
      </c>
      <c r="H21" s="43" t="s">
        <v>88</v>
      </c>
      <c r="I21" s="43">
        <f t="shared" si="4"/>
        <v>57.04225352112676</v>
      </c>
      <c r="J21" s="44">
        <f t="shared" si="10"/>
        <v>58.450704225352112</v>
      </c>
      <c r="K21" s="43">
        <f t="shared" si="11"/>
        <v>59.870704225352114</v>
      </c>
      <c r="L21" s="45">
        <v>19</v>
      </c>
      <c r="M21" s="46" t="s">
        <v>100</v>
      </c>
      <c r="N21" s="46">
        <v>17.7</v>
      </c>
      <c r="O21" s="124">
        <v>129</v>
      </c>
      <c r="P21" s="124">
        <v>148</v>
      </c>
      <c r="Q21" s="124">
        <v>49171064</v>
      </c>
      <c r="R21" s="47">
        <f t="shared" si="5"/>
        <v>6264</v>
      </c>
      <c r="S21" s="48">
        <f t="shared" si="6"/>
        <v>150.33600000000001</v>
      </c>
      <c r="T21" s="48">
        <f t="shared" si="7"/>
        <v>6.2640000000000002</v>
      </c>
      <c r="U21" s="125">
        <v>5.9</v>
      </c>
      <c r="V21" s="125">
        <v>7.2</v>
      </c>
      <c r="W21" s="126" t="s">
        <v>133</v>
      </c>
      <c r="X21" s="128">
        <v>1166</v>
      </c>
      <c r="Y21" s="128">
        <v>0</v>
      </c>
      <c r="Z21" s="128">
        <v>1188</v>
      </c>
      <c r="AA21" s="128">
        <v>1185</v>
      </c>
      <c r="AB21" s="128">
        <v>1188</v>
      </c>
      <c r="AC21" s="49" t="s">
        <v>90</v>
      </c>
      <c r="AD21" s="49" t="s">
        <v>90</v>
      </c>
      <c r="AE21" s="49" t="s">
        <v>90</v>
      </c>
      <c r="AF21" s="127" t="s">
        <v>90</v>
      </c>
      <c r="AG21" s="127">
        <v>39817356</v>
      </c>
      <c r="AH21" s="50">
        <f t="shared" si="9"/>
        <v>1408</v>
      </c>
      <c r="AI21" s="51">
        <f t="shared" si="8"/>
        <v>224.77650063856959</v>
      </c>
      <c r="AJ21" s="108">
        <v>1</v>
      </c>
      <c r="AK21" s="108">
        <v>0</v>
      </c>
      <c r="AL21" s="108">
        <v>1</v>
      </c>
      <c r="AM21" s="108">
        <v>1</v>
      </c>
      <c r="AN21" s="108">
        <v>1</v>
      </c>
      <c r="AO21" s="108">
        <v>0</v>
      </c>
      <c r="AP21" s="128">
        <v>9041314</v>
      </c>
      <c r="AQ21" s="128">
        <f t="shared" si="1"/>
        <v>0</v>
      </c>
      <c r="AR21" s="52"/>
      <c r="AS21" s="53" t="s">
        <v>101</v>
      </c>
      <c r="AY21" s="111"/>
    </row>
    <row r="22" spans="1:51" x14ac:dyDescent="0.25">
      <c r="B22" s="41">
        <v>2.4583333333333299</v>
      </c>
      <c r="C22" s="41">
        <v>0.5</v>
      </c>
      <c r="D22" s="123">
        <v>6</v>
      </c>
      <c r="E22" s="42">
        <f t="shared" si="2"/>
        <v>4.2253521126760569</v>
      </c>
      <c r="F22" s="93">
        <v>83</v>
      </c>
      <c r="G22" s="42">
        <f t="shared" si="3"/>
        <v>58.450704225352112</v>
      </c>
      <c r="H22" s="43" t="s">
        <v>88</v>
      </c>
      <c r="I22" s="43">
        <f t="shared" si="4"/>
        <v>57.04225352112676</v>
      </c>
      <c r="J22" s="44">
        <f t="shared" si="10"/>
        <v>58.450704225352112</v>
      </c>
      <c r="K22" s="43">
        <f t="shared" si="11"/>
        <v>59.870704225352114</v>
      </c>
      <c r="L22" s="45">
        <v>19</v>
      </c>
      <c r="M22" s="46" t="s">
        <v>100</v>
      </c>
      <c r="N22" s="46">
        <v>17.3</v>
      </c>
      <c r="O22" s="124">
        <v>127</v>
      </c>
      <c r="P22" s="124">
        <v>146</v>
      </c>
      <c r="Q22" s="124">
        <v>49177228</v>
      </c>
      <c r="R22" s="47">
        <f t="shared" si="5"/>
        <v>6164</v>
      </c>
      <c r="S22" s="48">
        <f t="shared" si="6"/>
        <v>147.93600000000001</v>
      </c>
      <c r="T22" s="48">
        <f t="shared" si="7"/>
        <v>6.1639999999999997</v>
      </c>
      <c r="U22" s="125">
        <v>4.9000000000000004</v>
      </c>
      <c r="V22" s="125">
        <f t="shared" si="0"/>
        <v>4.9000000000000004</v>
      </c>
      <c r="W22" s="126" t="s">
        <v>133</v>
      </c>
      <c r="X22" s="128">
        <v>1166</v>
      </c>
      <c r="Y22" s="128">
        <v>0</v>
      </c>
      <c r="Z22" s="128">
        <v>1188</v>
      </c>
      <c r="AA22" s="128">
        <v>1185</v>
      </c>
      <c r="AB22" s="128">
        <v>1188</v>
      </c>
      <c r="AC22" s="49" t="s">
        <v>90</v>
      </c>
      <c r="AD22" s="49" t="s">
        <v>90</v>
      </c>
      <c r="AE22" s="49" t="s">
        <v>90</v>
      </c>
      <c r="AF22" s="127" t="s">
        <v>90</v>
      </c>
      <c r="AG22" s="127">
        <v>39818764</v>
      </c>
      <c r="AH22" s="50">
        <f t="shared" si="9"/>
        <v>1408</v>
      </c>
      <c r="AI22" s="51">
        <f t="shared" si="8"/>
        <v>228.42310188189489</v>
      </c>
      <c r="AJ22" s="108">
        <v>1</v>
      </c>
      <c r="AK22" s="108">
        <v>0</v>
      </c>
      <c r="AL22" s="108">
        <v>1</v>
      </c>
      <c r="AM22" s="108">
        <v>1</v>
      </c>
      <c r="AN22" s="108">
        <v>1</v>
      </c>
      <c r="AO22" s="108">
        <v>0</v>
      </c>
      <c r="AP22" s="128">
        <v>9041314</v>
      </c>
      <c r="AQ22" s="128">
        <f t="shared" si="1"/>
        <v>0</v>
      </c>
      <c r="AR22" s="52"/>
      <c r="AS22" s="53" t="s">
        <v>101</v>
      </c>
      <c r="AV22" s="56" t="s">
        <v>110</v>
      </c>
      <c r="AY22" s="111"/>
    </row>
    <row r="23" spans="1:51" x14ac:dyDescent="0.25">
      <c r="A23" s="107" t="s">
        <v>128</v>
      </c>
      <c r="B23" s="41">
        <v>2.5</v>
      </c>
      <c r="C23" s="41">
        <v>0.54166666666666696</v>
      </c>
      <c r="D23" s="123">
        <v>6</v>
      </c>
      <c r="E23" s="42">
        <v>8</v>
      </c>
      <c r="F23" s="110">
        <v>81</v>
      </c>
      <c r="G23" s="42">
        <f t="shared" si="3"/>
        <v>57.04225352112676</v>
      </c>
      <c r="H23" s="43" t="s">
        <v>88</v>
      </c>
      <c r="I23" s="43">
        <f t="shared" si="4"/>
        <v>55.633802816901408</v>
      </c>
      <c r="J23" s="44">
        <f t="shared" si="10"/>
        <v>57.04225352112676</v>
      </c>
      <c r="K23" s="43">
        <f>J23+(6/1.42)</f>
        <v>61.267605633802816</v>
      </c>
      <c r="L23" s="45">
        <v>19</v>
      </c>
      <c r="M23" s="46" t="s">
        <v>100</v>
      </c>
      <c r="N23" s="46">
        <v>17.5</v>
      </c>
      <c r="O23" s="124">
        <v>127</v>
      </c>
      <c r="P23" s="124">
        <v>141</v>
      </c>
      <c r="Q23" s="124">
        <v>49182920</v>
      </c>
      <c r="R23" s="47">
        <f t="shared" si="5"/>
        <v>5692</v>
      </c>
      <c r="S23" s="48">
        <f t="shared" si="6"/>
        <v>136.608</v>
      </c>
      <c r="T23" s="48">
        <f t="shared" si="7"/>
        <v>5.6920000000000002</v>
      </c>
      <c r="U23" s="125">
        <v>3.8</v>
      </c>
      <c r="V23" s="125">
        <f t="shared" si="0"/>
        <v>3.8</v>
      </c>
      <c r="W23" s="126" t="s">
        <v>133</v>
      </c>
      <c r="X23" s="128">
        <v>1085</v>
      </c>
      <c r="Y23" s="128">
        <v>0</v>
      </c>
      <c r="Z23" s="128">
        <v>1188</v>
      </c>
      <c r="AA23" s="128">
        <v>1185</v>
      </c>
      <c r="AB23" s="128">
        <v>1188</v>
      </c>
      <c r="AC23" s="49" t="s">
        <v>90</v>
      </c>
      <c r="AD23" s="49" t="s">
        <v>90</v>
      </c>
      <c r="AE23" s="49" t="s">
        <v>90</v>
      </c>
      <c r="AF23" s="127" t="s">
        <v>90</v>
      </c>
      <c r="AG23" s="127">
        <v>39820104</v>
      </c>
      <c r="AH23" s="50">
        <f t="shared" si="9"/>
        <v>1340</v>
      </c>
      <c r="AI23" s="51">
        <f t="shared" si="8"/>
        <v>235.41813070976809</v>
      </c>
      <c r="AJ23" s="108">
        <v>1</v>
      </c>
      <c r="AK23" s="108">
        <v>0</v>
      </c>
      <c r="AL23" s="108">
        <v>1</v>
      </c>
      <c r="AM23" s="108">
        <v>1</v>
      </c>
      <c r="AN23" s="108">
        <v>1</v>
      </c>
      <c r="AO23" s="108">
        <v>0</v>
      </c>
      <c r="AP23" s="128">
        <v>9041314</v>
      </c>
      <c r="AQ23" s="128">
        <f t="shared" si="1"/>
        <v>0</v>
      </c>
      <c r="AR23" s="52"/>
      <c r="AS23" s="53" t="s">
        <v>113</v>
      </c>
      <c r="AT23" s="55"/>
      <c r="AV23" s="57" t="s">
        <v>111</v>
      </c>
      <c r="AW23" s="58" t="s">
        <v>112</v>
      </c>
      <c r="AY23" s="111"/>
    </row>
    <row r="24" spans="1:51" x14ac:dyDescent="0.25">
      <c r="B24" s="41">
        <v>2.5416666666666701</v>
      </c>
      <c r="C24" s="41">
        <v>0.58333333333333404</v>
      </c>
      <c r="D24" s="123">
        <v>5</v>
      </c>
      <c r="E24" s="42">
        <f t="shared" si="2"/>
        <v>3.5211267605633805</v>
      </c>
      <c r="F24" s="110">
        <v>81</v>
      </c>
      <c r="G24" s="42">
        <f t="shared" si="3"/>
        <v>57.04225352112676</v>
      </c>
      <c r="H24" s="43" t="s">
        <v>88</v>
      </c>
      <c r="I24" s="43">
        <f t="shared" si="4"/>
        <v>55.633802816901408</v>
      </c>
      <c r="J24" s="44">
        <f t="shared" si="10"/>
        <v>57.04225352112676</v>
      </c>
      <c r="K24" s="43">
        <f t="shared" ref="K24:K34" si="12">J24+(6/1.42)</f>
        <v>61.267605633802816</v>
      </c>
      <c r="L24" s="45">
        <v>18</v>
      </c>
      <c r="M24" s="46" t="s">
        <v>100</v>
      </c>
      <c r="N24" s="46">
        <v>17.3</v>
      </c>
      <c r="O24" s="124">
        <v>130</v>
      </c>
      <c r="P24" s="124">
        <v>136</v>
      </c>
      <c r="Q24" s="124">
        <v>49188641</v>
      </c>
      <c r="R24" s="47">
        <f t="shared" si="5"/>
        <v>5721</v>
      </c>
      <c r="S24" s="48">
        <f t="shared" si="6"/>
        <v>137.304</v>
      </c>
      <c r="T24" s="48">
        <f t="shared" si="7"/>
        <v>5.7210000000000001</v>
      </c>
      <c r="U24" s="125">
        <v>3.4</v>
      </c>
      <c r="V24" s="125">
        <f t="shared" si="0"/>
        <v>3.4</v>
      </c>
      <c r="W24" s="126" t="s">
        <v>133</v>
      </c>
      <c r="X24" s="128">
        <v>1044</v>
      </c>
      <c r="Y24" s="128">
        <v>0</v>
      </c>
      <c r="Z24" s="128">
        <v>1187</v>
      </c>
      <c r="AA24" s="128">
        <v>1185</v>
      </c>
      <c r="AB24" s="128">
        <v>1187</v>
      </c>
      <c r="AC24" s="49" t="s">
        <v>90</v>
      </c>
      <c r="AD24" s="49" t="s">
        <v>90</v>
      </c>
      <c r="AE24" s="49" t="s">
        <v>90</v>
      </c>
      <c r="AF24" s="127" t="s">
        <v>90</v>
      </c>
      <c r="AG24" s="127">
        <v>39821460</v>
      </c>
      <c r="AH24" s="50">
        <f t="shared" si="9"/>
        <v>1356</v>
      </c>
      <c r="AI24" s="51">
        <f t="shared" si="8"/>
        <v>237.02149973780809</v>
      </c>
      <c r="AJ24" s="108">
        <v>1</v>
      </c>
      <c r="AK24" s="108">
        <v>0</v>
      </c>
      <c r="AL24" s="108">
        <v>1</v>
      </c>
      <c r="AM24" s="108">
        <v>1</v>
      </c>
      <c r="AN24" s="108">
        <v>1</v>
      </c>
      <c r="AO24" s="108">
        <v>0</v>
      </c>
      <c r="AP24" s="128">
        <v>9041314</v>
      </c>
      <c r="AQ24" s="128">
        <f t="shared" si="1"/>
        <v>0</v>
      </c>
      <c r="AR24" s="54">
        <v>1.29</v>
      </c>
      <c r="AS24" s="53" t="s">
        <v>113</v>
      </c>
      <c r="AV24" s="59" t="s">
        <v>29</v>
      </c>
      <c r="AW24" s="59">
        <v>14.7</v>
      </c>
      <c r="AY24" s="111"/>
    </row>
    <row r="25" spans="1:51" x14ac:dyDescent="0.25">
      <c r="B25" s="41">
        <v>2.5833333333333299</v>
      </c>
      <c r="C25" s="41">
        <v>0.625</v>
      </c>
      <c r="D25" s="123">
        <v>6</v>
      </c>
      <c r="E25" s="42">
        <f t="shared" si="2"/>
        <v>4.2253521126760569</v>
      </c>
      <c r="F25" s="110">
        <v>81</v>
      </c>
      <c r="G25" s="42">
        <f t="shared" si="3"/>
        <v>57.04225352112676</v>
      </c>
      <c r="H25" s="43" t="s">
        <v>88</v>
      </c>
      <c r="I25" s="43">
        <f t="shared" si="4"/>
        <v>55.633802816901408</v>
      </c>
      <c r="J25" s="44">
        <f t="shared" si="10"/>
        <v>57.04225352112676</v>
      </c>
      <c r="K25" s="43">
        <f t="shared" si="12"/>
        <v>61.267605633802816</v>
      </c>
      <c r="L25" s="45">
        <v>18</v>
      </c>
      <c r="M25" s="46" t="s">
        <v>100</v>
      </c>
      <c r="N25" s="46">
        <v>16.899999999999999</v>
      </c>
      <c r="O25" s="124">
        <v>130</v>
      </c>
      <c r="P25" s="124">
        <v>136</v>
      </c>
      <c r="Q25" s="124">
        <v>49194264</v>
      </c>
      <c r="R25" s="47">
        <f t="shared" si="5"/>
        <v>5623</v>
      </c>
      <c r="S25" s="48">
        <f t="shared" si="6"/>
        <v>134.952</v>
      </c>
      <c r="T25" s="48">
        <f t="shared" si="7"/>
        <v>5.6230000000000002</v>
      </c>
      <c r="U25" s="125">
        <v>3.2</v>
      </c>
      <c r="V25" s="125">
        <f t="shared" si="0"/>
        <v>3.2</v>
      </c>
      <c r="W25" s="126" t="s">
        <v>133</v>
      </c>
      <c r="X25" s="128">
        <v>1044</v>
      </c>
      <c r="Y25" s="128">
        <v>0</v>
      </c>
      <c r="Z25" s="128">
        <v>1187</v>
      </c>
      <c r="AA25" s="128">
        <v>1185</v>
      </c>
      <c r="AB25" s="128">
        <v>1187</v>
      </c>
      <c r="AC25" s="49" t="s">
        <v>90</v>
      </c>
      <c r="AD25" s="49" t="s">
        <v>90</v>
      </c>
      <c r="AE25" s="49" t="s">
        <v>90</v>
      </c>
      <c r="AF25" s="127" t="s">
        <v>90</v>
      </c>
      <c r="AG25" s="127">
        <v>39822788</v>
      </c>
      <c r="AH25" s="50">
        <f t="shared" si="9"/>
        <v>1328</v>
      </c>
      <c r="AI25" s="51">
        <f t="shared" si="8"/>
        <v>236.1728614618531</v>
      </c>
      <c r="AJ25" s="108">
        <v>1</v>
      </c>
      <c r="AK25" s="108">
        <v>0</v>
      </c>
      <c r="AL25" s="108">
        <v>1</v>
      </c>
      <c r="AM25" s="108">
        <v>1</v>
      </c>
      <c r="AN25" s="108">
        <v>1</v>
      </c>
      <c r="AO25" s="108">
        <v>0</v>
      </c>
      <c r="AP25" s="128">
        <v>9041314</v>
      </c>
      <c r="AQ25" s="128">
        <f t="shared" si="1"/>
        <v>0</v>
      </c>
      <c r="AR25" s="52"/>
      <c r="AS25" s="53" t="s">
        <v>113</v>
      </c>
      <c r="AV25" s="59" t="s">
        <v>74</v>
      </c>
      <c r="AW25" s="59">
        <v>10.36</v>
      </c>
      <c r="AY25" s="111"/>
    </row>
    <row r="26" spans="1:51" x14ac:dyDescent="0.25">
      <c r="B26" s="41">
        <v>2.625</v>
      </c>
      <c r="C26" s="41">
        <v>0.66666666666666696</v>
      </c>
      <c r="D26" s="123">
        <v>6</v>
      </c>
      <c r="E26" s="42">
        <f t="shared" si="2"/>
        <v>4.2253521126760569</v>
      </c>
      <c r="F26" s="110">
        <v>81</v>
      </c>
      <c r="G26" s="42">
        <f t="shared" si="3"/>
        <v>57.04225352112676</v>
      </c>
      <c r="H26" s="43" t="s">
        <v>88</v>
      </c>
      <c r="I26" s="43">
        <f t="shared" si="4"/>
        <v>53.521126760563384</v>
      </c>
      <c r="J26" s="44">
        <f>(F26-3)/1.42</f>
        <v>54.929577464788736</v>
      </c>
      <c r="K26" s="43">
        <f t="shared" si="12"/>
        <v>59.154929577464792</v>
      </c>
      <c r="L26" s="45">
        <v>18</v>
      </c>
      <c r="M26" s="46" t="s">
        <v>100</v>
      </c>
      <c r="N26" s="46">
        <v>16.7</v>
      </c>
      <c r="O26" s="124">
        <v>128</v>
      </c>
      <c r="P26" s="124">
        <v>134</v>
      </c>
      <c r="Q26" s="124">
        <v>49199843</v>
      </c>
      <c r="R26" s="47">
        <f t="shared" si="5"/>
        <v>5579</v>
      </c>
      <c r="S26" s="48">
        <f t="shared" si="6"/>
        <v>133.89599999999999</v>
      </c>
      <c r="T26" s="48">
        <f t="shared" si="7"/>
        <v>5.5789999999999997</v>
      </c>
      <c r="U26" s="125">
        <v>2.9</v>
      </c>
      <c r="V26" s="125">
        <f t="shared" si="0"/>
        <v>2.9</v>
      </c>
      <c r="W26" s="126" t="s">
        <v>133</v>
      </c>
      <c r="X26" s="128">
        <v>1044</v>
      </c>
      <c r="Y26" s="128">
        <v>0</v>
      </c>
      <c r="Z26" s="128">
        <v>1187</v>
      </c>
      <c r="AA26" s="128">
        <v>1185</v>
      </c>
      <c r="AB26" s="128">
        <v>1187</v>
      </c>
      <c r="AC26" s="49" t="s">
        <v>90</v>
      </c>
      <c r="AD26" s="49" t="s">
        <v>90</v>
      </c>
      <c r="AE26" s="49" t="s">
        <v>90</v>
      </c>
      <c r="AF26" s="127" t="s">
        <v>90</v>
      </c>
      <c r="AG26" s="127">
        <v>39824108</v>
      </c>
      <c r="AH26" s="50">
        <f t="shared" si="9"/>
        <v>1320</v>
      </c>
      <c r="AI26" s="51">
        <f t="shared" si="8"/>
        <v>236.60154149489156</v>
      </c>
      <c r="AJ26" s="108">
        <v>1</v>
      </c>
      <c r="AK26" s="108">
        <v>0</v>
      </c>
      <c r="AL26" s="108">
        <v>1</v>
      </c>
      <c r="AM26" s="108">
        <v>1</v>
      </c>
      <c r="AN26" s="108">
        <v>1</v>
      </c>
      <c r="AO26" s="108">
        <v>0</v>
      </c>
      <c r="AP26" s="128">
        <v>9041314</v>
      </c>
      <c r="AQ26" s="128">
        <f t="shared" si="1"/>
        <v>0</v>
      </c>
      <c r="AR26" s="52"/>
      <c r="AS26" s="53" t="s">
        <v>113</v>
      </c>
      <c r="AV26" s="59" t="s">
        <v>114</v>
      </c>
      <c r="AW26" s="59">
        <v>1.01325</v>
      </c>
      <c r="AY26" s="111"/>
    </row>
    <row r="27" spans="1:51" x14ac:dyDescent="0.25">
      <c r="B27" s="41">
        <v>2.6666666666666701</v>
      </c>
      <c r="C27" s="41">
        <v>0.70833333333333404</v>
      </c>
      <c r="D27" s="123">
        <v>5</v>
      </c>
      <c r="E27" s="42">
        <f t="shared" si="2"/>
        <v>3.5211267605633805</v>
      </c>
      <c r="F27" s="110">
        <v>81</v>
      </c>
      <c r="G27" s="42">
        <f t="shared" si="3"/>
        <v>57.04225352112676</v>
      </c>
      <c r="H27" s="43" t="s">
        <v>88</v>
      </c>
      <c r="I27" s="43">
        <f t="shared" si="4"/>
        <v>53.521126760563384</v>
      </c>
      <c r="J27" s="44">
        <f t="shared" ref="J27:J32" si="13">(F27-3)/1.42</f>
        <v>54.929577464788736</v>
      </c>
      <c r="K27" s="43">
        <f t="shared" si="12"/>
        <v>59.154929577464792</v>
      </c>
      <c r="L27" s="45">
        <v>18</v>
      </c>
      <c r="M27" s="46" t="s">
        <v>100</v>
      </c>
      <c r="N27" s="46">
        <v>16.7</v>
      </c>
      <c r="O27" s="124">
        <v>131</v>
      </c>
      <c r="P27" s="124">
        <v>135</v>
      </c>
      <c r="Q27" s="124">
        <v>49205405</v>
      </c>
      <c r="R27" s="47">
        <f t="shared" si="5"/>
        <v>5562</v>
      </c>
      <c r="S27" s="48">
        <f t="shared" si="6"/>
        <v>133.488</v>
      </c>
      <c r="T27" s="48">
        <f t="shared" si="7"/>
        <v>5.5620000000000003</v>
      </c>
      <c r="U27" s="125">
        <v>2.7</v>
      </c>
      <c r="V27" s="125">
        <f t="shared" si="0"/>
        <v>2.7</v>
      </c>
      <c r="W27" s="126" t="s">
        <v>133</v>
      </c>
      <c r="X27" s="128">
        <v>1044</v>
      </c>
      <c r="Y27" s="128">
        <v>0</v>
      </c>
      <c r="Z27" s="128">
        <v>1187</v>
      </c>
      <c r="AA27" s="128">
        <v>1185</v>
      </c>
      <c r="AB27" s="128">
        <v>1187</v>
      </c>
      <c r="AC27" s="49" t="s">
        <v>90</v>
      </c>
      <c r="AD27" s="49" t="s">
        <v>90</v>
      </c>
      <c r="AE27" s="49" t="s">
        <v>90</v>
      </c>
      <c r="AF27" s="127" t="s">
        <v>90</v>
      </c>
      <c r="AG27" s="127">
        <v>39825420</v>
      </c>
      <c r="AH27" s="50">
        <f t="shared" si="9"/>
        <v>1312</v>
      </c>
      <c r="AI27" s="51">
        <f t="shared" si="8"/>
        <v>235.88637180870188</v>
      </c>
      <c r="AJ27" s="108">
        <v>1</v>
      </c>
      <c r="AK27" s="108">
        <v>0</v>
      </c>
      <c r="AL27" s="108">
        <v>1</v>
      </c>
      <c r="AM27" s="108">
        <v>1</v>
      </c>
      <c r="AN27" s="108">
        <v>1</v>
      </c>
      <c r="AO27" s="108">
        <v>0</v>
      </c>
      <c r="AP27" s="128">
        <v>9041314</v>
      </c>
      <c r="AQ27" s="128">
        <f t="shared" si="1"/>
        <v>0</v>
      </c>
      <c r="AR27" s="52"/>
      <c r="AS27" s="53" t="s">
        <v>113</v>
      </c>
      <c r="AV27" s="59" t="s">
        <v>115</v>
      </c>
      <c r="AW27" s="59">
        <v>1</v>
      </c>
      <c r="AY27" s="111"/>
    </row>
    <row r="28" spans="1:51" x14ac:dyDescent="0.25">
      <c r="B28" s="41">
        <v>2.7083333333333299</v>
      </c>
      <c r="C28" s="41">
        <v>0.750000000000002</v>
      </c>
      <c r="D28" s="123">
        <v>5</v>
      </c>
      <c r="E28" s="42">
        <f t="shared" si="2"/>
        <v>3.5211267605633805</v>
      </c>
      <c r="F28" s="110">
        <v>78</v>
      </c>
      <c r="G28" s="42">
        <f t="shared" si="3"/>
        <v>54.929577464788736</v>
      </c>
      <c r="H28" s="43" t="s">
        <v>88</v>
      </c>
      <c r="I28" s="43">
        <f t="shared" si="4"/>
        <v>51.408450704225352</v>
      </c>
      <c r="J28" s="44">
        <f t="shared" si="13"/>
        <v>52.816901408450704</v>
      </c>
      <c r="K28" s="43">
        <f t="shared" si="12"/>
        <v>57.04225352112676</v>
      </c>
      <c r="L28" s="45">
        <v>18</v>
      </c>
      <c r="M28" s="46" t="s">
        <v>100</v>
      </c>
      <c r="N28" s="46">
        <v>16.7</v>
      </c>
      <c r="O28" s="124">
        <v>130</v>
      </c>
      <c r="P28" s="124">
        <v>137</v>
      </c>
      <c r="Q28" s="124">
        <v>49211042</v>
      </c>
      <c r="R28" s="47">
        <f t="shared" si="5"/>
        <v>5637</v>
      </c>
      <c r="S28" s="48">
        <f t="shared" si="6"/>
        <v>135.28800000000001</v>
      </c>
      <c r="T28" s="48">
        <f t="shared" si="7"/>
        <v>5.6369999999999996</v>
      </c>
      <c r="U28" s="125">
        <v>2.4</v>
      </c>
      <c r="V28" s="125">
        <f t="shared" si="0"/>
        <v>2.4</v>
      </c>
      <c r="W28" s="126" t="s">
        <v>133</v>
      </c>
      <c r="X28" s="128">
        <v>1046</v>
      </c>
      <c r="Y28" s="128">
        <v>0</v>
      </c>
      <c r="Z28" s="128">
        <v>1187</v>
      </c>
      <c r="AA28" s="128">
        <v>1185</v>
      </c>
      <c r="AB28" s="128">
        <v>1187</v>
      </c>
      <c r="AC28" s="49" t="s">
        <v>90</v>
      </c>
      <c r="AD28" s="49" t="s">
        <v>90</v>
      </c>
      <c r="AE28" s="49" t="s">
        <v>90</v>
      </c>
      <c r="AF28" s="127" t="s">
        <v>90</v>
      </c>
      <c r="AG28" s="127">
        <v>39826752</v>
      </c>
      <c r="AH28" s="50">
        <f t="shared" si="9"/>
        <v>1332</v>
      </c>
      <c r="AI28" s="51">
        <f t="shared" si="8"/>
        <v>236.29590207557214</v>
      </c>
      <c r="AJ28" s="108">
        <v>1</v>
      </c>
      <c r="AK28" s="108">
        <v>0</v>
      </c>
      <c r="AL28" s="108">
        <v>1</v>
      </c>
      <c r="AM28" s="108">
        <v>1</v>
      </c>
      <c r="AN28" s="108">
        <v>1</v>
      </c>
      <c r="AO28" s="108">
        <v>0</v>
      </c>
      <c r="AP28" s="128">
        <v>9041314</v>
      </c>
      <c r="AQ28" s="128">
        <f t="shared" si="1"/>
        <v>0</v>
      </c>
      <c r="AR28" s="54">
        <v>1.05</v>
      </c>
      <c r="AS28" s="53" t="s">
        <v>113</v>
      </c>
      <c r="AV28" s="59" t="s">
        <v>116</v>
      </c>
      <c r="AW28" s="59">
        <v>101.325</v>
      </c>
      <c r="AY28" s="111"/>
    </row>
    <row r="29" spans="1:51" x14ac:dyDescent="0.25">
      <c r="B29" s="41">
        <v>2.75</v>
      </c>
      <c r="C29" s="41">
        <v>0.79166666666666896</v>
      </c>
      <c r="D29" s="123">
        <v>6</v>
      </c>
      <c r="E29" s="42">
        <f t="shared" si="2"/>
        <v>4.2253521126760569</v>
      </c>
      <c r="F29" s="110">
        <v>78</v>
      </c>
      <c r="G29" s="42">
        <f t="shared" si="3"/>
        <v>54.929577464788736</v>
      </c>
      <c r="H29" s="43" t="s">
        <v>88</v>
      </c>
      <c r="I29" s="43">
        <f t="shared" si="4"/>
        <v>51.408450704225352</v>
      </c>
      <c r="J29" s="44">
        <f t="shared" si="13"/>
        <v>52.816901408450704</v>
      </c>
      <c r="K29" s="43">
        <f t="shared" si="12"/>
        <v>57.04225352112676</v>
      </c>
      <c r="L29" s="45">
        <v>18</v>
      </c>
      <c r="M29" s="46" t="s">
        <v>100</v>
      </c>
      <c r="N29" s="46">
        <v>16.600000000000001</v>
      </c>
      <c r="O29" s="124">
        <v>132</v>
      </c>
      <c r="P29" s="124">
        <v>135</v>
      </c>
      <c r="Q29" s="124">
        <v>49216671</v>
      </c>
      <c r="R29" s="47">
        <f t="shared" si="5"/>
        <v>5629</v>
      </c>
      <c r="S29" s="48">
        <f t="shared" si="6"/>
        <v>135.096</v>
      </c>
      <c r="T29" s="48">
        <f t="shared" si="7"/>
        <v>5.6289999999999996</v>
      </c>
      <c r="U29" s="125">
        <v>2.1</v>
      </c>
      <c r="V29" s="125">
        <f t="shared" si="0"/>
        <v>2.1</v>
      </c>
      <c r="W29" s="126" t="s">
        <v>133</v>
      </c>
      <c r="X29" s="128">
        <v>1044</v>
      </c>
      <c r="Y29" s="128">
        <v>0</v>
      </c>
      <c r="Z29" s="128">
        <v>1187</v>
      </c>
      <c r="AA29" s="128">
        <v>1185</v>
      </c>
      <c r="AB29" s="128">
        <v>1187</v>
      </c>
      <c r="AC29" s="49" t="s">
        <v>90</v>
      </c>
      <c r="AD29" s="49" t="s">
        <v>90</v>
      </c>
      <c r="AE29" s="49" t="s">
        <v>90</v>
      </c>
      <c r="AF29" s="127" t="s">
        <v>90</v>
      </c>
      <c r="AG29" s="127">
        <v>39828068</v>
      </c>
      <c r="AH29" s="50">
        <f t="shared" si="9"/>
        <v>1316</v>
      </c>
      <c r="AI29" s="51">
        <f t="shared" si="8"/>
        <v>233.78930538283888</v>
      </c>
      <c r="AJ29" s="108">
        <v>1</v>
      </c>
      <c r="AK29" s="108">
        <v>0</v>
      </c>
      <c r="AL29" s="108">
        <v>1</v>
      </c>
      <c r="AM29" s="108">
        <v>1</v>
      </c>
      <c r="AN29" s="108">
        <v>1</v>
      </c>
      <c r="AO29" s="108">
        <v>0</v>
      </c>
      <c r="AP29" s="128">
        <v>9041314</v>
      </c>
      <c r="AQ29" s="128">
        <f t="shared" si="1"/>
        <v>0</v>
      </c>
      <c r="AR29" s="52"/>
      <c r="AS29" s="53" t="s">
        <v>113</v>
      </c>
      <c r="AY29" s="111"/>
    </row>
    <row r="30" spans="1:51" x14ac:dyDescent="0.25">
      <c r="B30" s="41">
        <v>2.7916666666666701</v>
      </c>
      <c r="C30" s="41">
        <v>0.83333333333333703</v>
      </c>
      <c r="D30" s="123">
        <v>6</v>
      </c>
      <c r="E30" s="42">
        <f t="shared" si="2"/>
        <v>4.2253521126760569</v>
      </c>
      <c r="F30" s="110">
        <v>76</v>
      </c>
      <c r="G30" s="42">
        <f t="shared" si="3"/>
        <v>53.521126760563384</v>
      </c>
      <c r="H30" s="43" t="s">
        <v>88</v>
      </c>
      <c r="I30" s="43">
        <f t="shared" si="4"/>
        <v>50</v>
      </c>
      <c r="J30" s="44">
        <f t="shared" si="13"/>
        <v>51.408450704225352</v>
      </c>
      <c r="K30" s="43">
        <f t="shared" si="12"/>
        <v>55.633802816901408</v>
      </c>
      <c r="L30" s="45">
        <v>18</v>
      </c>
      <c r="M30" s="46" t="s">
        <v>100</v>
      </c>
      <c r="N30" s="46">
        <v>16.600000000000001</v>
      </c>
      <c r="O30" s="124">
        <v>132</v>
      </c>
      <c r="P30" s="124">
        <v>136</v>
      </c>
      <c r="Q30" s="124">
        <v>49222285</v>
      </c>
      <c r="R30" s="47">
        <f t="shared" si="5"/>
        <v>5614</v>
      </c>
      <c r="S30" s="48">
        <f t="shared" si="6"/>
        <v>134.73599999999999</v>
      </c>
      <c r="T30" s="48">
        <f t="shared" si="7"/>
        <v>5.6139999999999999</v>
      </c>
      <c r="U30" s="125">
        <v>1.9</v>
      </c>
      <c r="V30" s="125">
        <f t="shared" si="0"/>
        <v>1.9</v>
      </c>
      <c r="W30" s="126" t="s">
        <v>146</v>
      </c>
      <c r="X30" s="128">
        <v>1044</v>
      </c>
      <c r="Y30" s="128">
        <v>0</v>
      </c>
      <c r="Z30" s="128">
        <v>1187</v>
      </c>
      <c r="AA30" s="128">
        <v>1185</v>
      </c>
      <c r="AB30" s="128">
        <v>1187</v>
      </c>
      <c r="AC30" s="49" t="s">
        <v>90</v>
      </c>
      <c r="AD30" s="49" t="s">
        <v>90</v>
      </c>
      <c r="AE30" s="49" t="s">
        <v>90</v>
      </c>
      <c r="AF30" s="127" t="s">
        <v>90</v>
      </c>
      <c r="AG30" s="127">
        <v>39829388</v>
      </c>
      <c r="AH30" s="50">
        <f t="shared" si="9"/>
        <v>1320</v>
      </c>
      <c r="AI30" s="51">
        <f t="shared" si="8"/>
        <v>235.12646954043464</v>
      </c>
      <c r="AJ30" s="108">
        <v>1</v>
      </c>
      <c r="AK30" s="108">
        <v>0</v>
      </c>
      <c r="AL30" s="108">
        <v>1</v>
      </c>
      <c r="AM30" s="108">
        <v>1</v>
      </c>
      <c r="AN30" s="108">
        <v>1</v>
      </c>
      <c r="AO30" s="108">
        <v>0</v>
      </c>
      <c r="AP30" s="128">
        <v>9041314</v>
      </c>
      <c r="AQ30" s="128">
        <f t="shared" si="1"/>
        <v>0</v>
      </c>
      <c r="AR30" s="52"/>
      <c r="AS30" s="53" t="s">
        <v>113</v>
      </c>
      <c r="AV30" s="356" t="s">
        <v>117</v>
      </c>
      <c r="AW30" s="356"/>
      <c r="AY30" s="111"/>
    </row>
    <row r="31" spans="1:51" x14ac:dyDescent="0.25">
      <c r="B31" s="41">
        <v>2.8333333333333299</v>
      </c>
      <c r="C31" s="41">
        <v>0.875000000000004</v>
      </c>
      <c r="D31" s="123">
        <v>6</v>
      </c>
      <c r="E31" s="42">
        <f t="shared" si="2"/>
        <v>4.2253521126760569</v>
      </c>
      <c r="F31" s="110">
        <v>76</v>
      </c>
      <c r="G31" s="42">
        <f t="shared" si="3"/>
        <v>53.521126760563384</v>
      </c>
      <c r="H31" s="43" t="s">
        <v>88</v>
      </c>
      <c r="I31" s="43">
        <f t="shared" si="4"/>
        <v>50</v>
      </c>
      <c r="J31" s="44">
        <f t="shared" si="13"/>
        <v>51.408450704225352</v>
      </c>
      <c r="K31" s="43">
        <f t="shared" si="12"/>
        <v>55.633802816901408</v>
      </c>
      <c r="L31" s="45">
        <v>18</v>
      </c>
      <c r="M31" s="46" t="s">
        <v>100</v>
      </c>
      <c r="N31" s="46">
        <v>16.100000000000001</v>
      </c>
      <c r="O31" s="124">
        <v>133</v>
      </c>
      <c r="P31" s="124">
        <v>132</v>
      </c>
      <c r="Q31" s="124">
        <v>49227740</v>
      </c>
      <c r="R31" s="47">
        <f t="shared" si="5"/>
        <v>5455</v>
      </c>
      <c r="S31" s="48">
        <f t="shared" si="6"/>
        <v>130.91999999999999</v>
      </c>
      <c r="T31" s="48">
        <f t="shared" si="7"/>
        <v>5.4550000000000001</v>
      </c>
      <c r="U31" s="125">
        <v>1.7</v>
      </c>
      <c r="V31" s="125">
        <f t="shared" si="0"/>
        <v>1.7</v>
      </c>
      <c r="W31" s="126" t="s">
        <v>146</v>
      </c>
      <c r="X31" s="128">
        <v>1044</v>
      </c>
      <c r="Y31" s="128">
        <v>0</v>
      </c>
      <c r="Z31" s="128">
        <v>1187</v>
      </c>
      <c r="AA31" s="128">
        <v>1185</v>
      </c>
      <c r="AB31" s="128">
        <v>1187</v>
      </c>
      <c r="AC31" s="49" t="s">
        <v>90</v>
      </c>
      <c r="AD31" s="49" t="s">
        <v>90</v>
      </c>
      <c r="AE31" s="49" t="s">
        <v>90</v>
      </c>
      <c r="AF31" s="127" t="s">
        <v>90</v>
      </c>
      <c r="AG31" s="127">
        <v>39830684</v>
      </c>
      <c r="AH31" s="50">
        <f t="shared" si="9"/>
        <v>1296</v>
      </c>
      <c r="AI31" s="51">
        <f t="shared" si="8"/>
        <v>237.58020164986252</v>
      </c>
      <c r="AJ31" s="108">
        <v>1</v>
      </c>
      <c r="AK31" s="108">
        <v>0</v>
      </c>
      <c r="AL31" s="108">
        <v>1</v>
      </c>
      <c r="AM31" s="108">
        <v>0</v>
      </c>
      <c r="AN31" s="108">
        <v>1</v>
      </c>
      <c r="AO31" s="108">
        <v>0</v>
      </c>
      <c r="AP31" s="128">
        <v>9041314</v>
      </c>
      <c r="AQ31" s="128">
        <f t="shared" si="1"/>
        <v>0</v>
      </c>
      <c r="AR31" s="52"/>
      <c r="AS31" s="53" t="s">
        <v>113</v>
      </c>
      <c r="AV31" s="60" t="s">
        <v>29</v>
      </c>
      <c r="AW31" s="60" t="s">
        <v>74</v>
      </c>
      <c r="AY31" s="111"/>
    </row>
    <row r="32" spans="1:51" x14ac:dyDescent="0.25">
      <c r="B32" s="41">
        <v>2.875</v>
      </c>
      <c r="C32" s="41">
        <v>0.91666666666667096</v>
      </c>
      <c r="D32" s="123">
        <v>9</v>
      </c>
      <c r="E32" s="42">
        <f t="shared" si="2"/>
        <v>6.3380281690140849</v>
      </c>
      <c r="F32" s="110">
        <v>76</v>
      </c>
      <c r="G32" s="42">
        <f t="shared" si="3"/>
        <v>53.521126760563384</v>
      </c>
      <c r="H32" s="43" t="s">
        <v>88</v>
      </c>
      <c r="I32" s="43">
        <f t="shared" si="4"/>
        <v>50</v>
      </c>
      <c r="J32" s="44">
        <f t="shared" si="13"/>
        <v>51.408450704225352</v>
      </c>
      <c r="K32" s="43">
        <f t="shared" si="12"/>
        <v>55.633802816901408</v>
      </c>
      <c r="L32" s="45">
        <v>14</v>
      </c>
      <c r="M32" s="46" t="s">
        <v>118</v>
      </c>
      <c r="N32" s="46">
        <v>12.6</v>
      </c>
      <c r="O32" s="124">
        <v>111</v>
      </c>
      <c r="P32" s="124">
        <v>145</v>
      </c>
      <c r="Q32" s="124">
        <v>49233146</v>
      </c>
      <c r="R32" s="47">
        <f t="shared" si="5"/>
        <v>5406</v>
      </c>
      <c r="S32" s="48">
        <f t="shared" si="6"/>
        <v>129.744</v>
      </c>
      <c r="T32" s="48">
        <f t="shared" si="7"/>
        <v>5.4059999999999997</v>
      </c>
      <c r="U32" s="125">
        <v>1.3</v>
      </c>
      <c r="V32" s="125">
        <f t="shared" si="0"/>
        <v>1.3</v>
      </c>
      <c r="W32" s="126" t="s">
        <v>146</v>
      </c>
      <c r="X32" s="128">
        <v>1066</v>
      </c>
      <c r="Y32" s="128">
        <v>0</v>
      </c>
      <c r="Z32" s="128">
        <v>1187</v>
      </c>
      <c r="AA32" s="128">
        <v>0</v>
      </c>
      <c r="AB32" s="128">
        <v>1187</v>
      </c>
      <c r="AC32" s="49" t="s">
        <v>90</v>
      </c>
      <c r="AD32" s="49" t="s">
        <v>90</v>
      </c>
      <c r="AE32" s="49" t="s">
        <v>90</v>
      </c>
      <c r="AF32" s="127" t="s">
        <v>90</v>
      </c>
      <c r="AG32" s="127">
        <v>39831808</v>
      </c>
      <c r="AH32" s="50">
        <f t="shared" si="9"/>
        <v>1124</v>
      </c>
      <c r="AI32" s="51">
        <f t="shared" si="8"/>
        <v>207.91712911579728</v>
      </c>
      <c r="AJ32" s="108">
        <v>1</v>
      </c>
      <c r="AK32" s="108">
        <v>0</v>
      </c>
      <c r="AL32" s="108">
        <v>1</v>
      </c>
      <c r="AM32" s="108">
        <v>0</v>
      </c>
      <c r="AN32" s="108">
        <v>1</v>
      </c>
      <c r="AO32" s="108">
        <v>0</v>
      </c>
      <c r="AP32" s="128">
        <v>9041314</v>
      </c>
      <c r="AQ32" s="128">
        <f t="shared" si="1"/>
        <v>0</v>
      </c>
      <c r="AR32" s="54">
        <v>0.93</v>
      </c>
      <c r="AS32" s="53" t="s">
        <v>113</v>
      </c>
      <c r="AV32" s="61">
        <v>1</v>
      </c>
      <c r="AW32" s="61">
        <f>IFERROR(AV32*VLOOKUP(AV31,AV24:AW28,2,FALSE)/VLOOKUP(AW31,AV24:AW28,2,FALSE),"Enter Unit and Value")</f>
        <v>1.4189189189189189</v>
      </c>
      <c r="AY32" s="111"/>
    </row>
    <row r="33" spans="2:51" x14ac:dyDescent="0.25">
      <c r="B33" s="41">
        <v>2.9166666666666701</v>
      </c>
      <c r="C33" s="41">
        <v>0.95833333333333803</v>
      </c>
      <c r="D33" s="123">
        <v>7</v>
      </c>
      <c r="E33" s="42">
        <f t="shared" si="2"/>
        <v>4.9295774647887329</v>
      </c>
      <c r="F33" s="110">
        <v>66</v>
      </c>
      <c r="G33" s="42">
        <f t="shared" si="3"/>
        <v>46.478873239436624</v>
      </c>
      <c r="H33" s="43" t="s">
        <v>88</v>
      </c>
      <c r="I33" s="43">
        <f>J33-(2/1.42)</f>
        <v>41.549295774647888</v>
      </c>
      <c r="J33" s="44">
        <f t="shared" ref="J33:J34" si="14">(F33-5)/1.42</f>
        <v>42.95774647887324</v>
      </c>
      <c r="K33" s="43">
        <f t="shared" si="12"/>
        <v>47.183098591549296</v>
      </c>
      <c r="L33" s="45">
        <v>14</v>
      </c>
      <c r="M33" s="46" t="s">
        <v>118</v>
      </c>
      <c r="N33" s="46">
        <v>11.9</v>
      </c>
      <c r="O33" s="124">
        <v>133</v>
      </c>
      <c r="P33" s="124">
        <v>107</v>
      </c>
      <c r="Q33" s="124">
        <v>49237558</v>
      </c>
      <c r="R33" s="47">
        <f t="shared" si="5"/>
        <v>4412</v>
      </c>
      <c r="S33" s="48">
        <f t="shared" si="6"/>
        <v>105.88800000000001</v>
      </c>
      <c r="T33" s="48">
        <f t="shared" si="7"/>
        <v>4.4119999999999999</v>
      </c>
      <c r="U33" s="125">
        <v>2</v>
      </c>
      <c r="V33" s="125">
        <f t="shared" si="0"/>
        <v>2</v>
      </c>
      <c r="W33" s="126" t="s">
        <v>125</v>
      </c>
      <c r="X33" s="128">
        <v>0</v>
      </c>
      <c r="Y33" s="128">
        <v>0</v>
      </c>
      <c r="Z33" s="128">
        <v>1187</v>
      </c>
      <c r="AA33" s="128">
        <v>0</v>
      </c>
      <c r="AB33" s="128">
        <v>1187</v>
      </c>
      <c r="AC33" s="49" t="s">
        <v>90</v>
      </c>
      <c r="AD33" s="49" t="s">
        <v>90</v>
      </c>
      <c r="AE33" s="49" t="s">
        <v>90</v>
      </c>
      <c r="AF33" s="127" t="s">
        <v>90</v>
      </c>
      <c r="AG33" s="127">
        <v>39832668</v>
      </c>
      <c r="AH33" s="50">
        <f t="shared" si="9"/>
        <v>860</v>
      </c>
      <c r="AI33" s="51">
        <f t="shared" si="8"/>
        <v>194.92293744333637</v>
      </c>
      <c r="AJ33" s="108">
        <v>0</v>
      </c>
      <c r="AK33" s="108">
        <v>0</v>
      </c>
      <c r="AL33" s="108">
        <v>1</v>
      </c>
      <c r="AM33" s="108">
        <v>0</v>
      </c>
      <c r="AN33" s="108">
        <v>1</v>
      </c>
      <c r="AO33" s="108">
        <v>0.35</v>
      </c>
      <c r="AP33" s="128">
        <v>9042272</v>
      </c>
      <c r="AQ33" s="128">
        <f t="shared" si="1"/>
        <v>958</v>
      </c>
      <c r="AR33" s="52"/>
      <c r="AS33" s="53" t="s">
        <v>113</v>
      </c>
      <c r="AY33" s="111"/>
    </row>
    <row r="34" spans="2:51" x14ac:dyDescent="0.25">
      <c r="B34" s="41">
        <v>2.9583333333333299</v>
      </c>
      <c r="C34" s="41">
        <v>1</v>
      </c>
      <c r="D34" s="123">
        <v>10</v>
      </c>
      <c r="E34" s="42">
        <f t="shared" si="2"/>
        <v>7.042253521126761</v>
      </c>
      <c r="F34" s="110">
        <v>66</v>
      </c>
      <c r="G34" s="42">
        <f t="shared" si="3"/>
        <v>46.478873239436624</v>
      </c>
      <c r="H34" s="43" t="s">
        <v>88</v>
      </c>
      <c r="I34" s="43">
        <f t="shared" si="4"/>
        <v>41.549295774647888</v>
      </c>
      <c r="J34" s="44">
        <f t="shared" si="14"/>
        <v>42.95774647887324</v>
      </c>
      <c r="K34" s="43">
        <f t="shared" si="12"/>
        <v>47.183098591549296</v>
      </c>
      <c r="L34" s="45">
        <v>14</v>
      </c>
      <c r="M34" s="46" t="s">
        <v>118</v>
      </c>
      <c r="N34" s="62">
        <v>11.5</v>
      </c>
      <c r="O34" s="124">
        <v>126</v>
      </c>
      <c r="P34" s="124">
        <v>95</v>
      </c>
      <c r="Q34" s="124">
        <v>49241445</v>
      </c>
      <c r="R34" s="47">
        <f t="shared" si="5"/>
        <v>3887</v>
      </c>
      <c r="S34" s="48">
        <f t="shared" si="6"/>
        <v>93.287999999999997</v>
      </c>
      <c r="T34" s="48">
        <f t="shared" si="7"/>
        <v>3.887</v>
      </c>
      <c r="U34" s="125">
        <v>3.2</v>
      </c>
      <c r="V34" s="125">
        <f t="shared" si="0"/>
        <v>3.2</v>
      </c>
      <c r="W34" s="126" t="s">
        <v>125</v>
      </c>
      <c r="X34" s="128">
        <v>0</v>
      </c>
      <c r="Y34" s="128">
        <v>0</v>
      </c>
      <c r="Z34" s="128">
        <v>1097</v>
      </c>
      <c r="AA34" s="128">
        <v>0</v>
      </c>
      <c r="AB34" s="128">
        <v>1146</v>
      </c>
      <c r="AC34" s="49" t="s">
        <v>90</v>
      </c>
      <c r="AD34" s="49" t="s">
        <v>90</v>
      </c>
      <c r="AE34" s="49" t="s">
        <v>90</v>
      </c>
      <c r="AF34" s="127" t="s">
        <v>90</v>
      </c>
      <c r="AG34" s="127">
        <v>39833376</v>
      </c>
      <c r="AH34" s="50">
        <f t="shared" si="9"/>
        <v>708</v>
      </c>
      <c r="AI34" s="51">
        <f t="shared" si="8"/>
        <v>182.14561358374067</v>
      </c>
      <c r="AJ34" s="108">
        <v>0</v>
      </c>
      <c r="AK34" s="108">
        <v>0</v>
      </c>
      <c r="AL34" s="108">
        <v>1</v>
      </c>
      <c r="AM34" s="108">
        <v>0</v>
      </c>
      <c r="AN34" s="108">
        <v>1</v>
      </c>
      <c r="AO34" s="108">
        <v>0.35</v>
      </c>
      <c r="AP34" s="128">
        <v>9043420</v>
      </c>
      <c r="AQ34" s="128">
        <f t="shared" si="1"/>
        <v>1148</v>
      </c>
      <c r="AR34" s="52"/>
      <c r="AS34" s="53" t="s">
        <v>113</v>
      </c>
      <c r="AV34" s="57" t="s">
        <v>119</v>
      </c>
      <c r="AW34" s="63" t="s">
        <v>30</v>
      </c>
      <c r="AY34" s="111"/>
    </row>
    <row r="35" spans="2:51" x14ac:dyDescent="0.25">
      <c r="B35" s="102"/>
      <c r="C35" s="103"/>
      <c r="D35" s="102"/>
      <c r="E35" s="105"/>
      <c r="F35" s="105"/>
      <c r="G35" s="106"/>
      <c r="H35" s="104"/>
      <c r="I35" s="105"/>
      <c r="J35" s="105"/>
      <c r="K35" s="106"/>
      <c r="L35" s="357" t="s">
        <v>120</v>
      </c>
      <c r="M35" s="358"/>
      <c r="N35" s="359"/>
      <c r="O35" s="64"/>
      <c r="P35" s="64">
        <f>AVERAGE(P11:P34)</f>
        <v>128.29166666666666</v>
      </c>
      <c r="Q35" s="65">
        <f>Q34-Q10</f>
        <v>125435</v>
      </c>
      <c r="R35" s="66">
        <f>SUM(R11:R34)</f>
        <v>125435</v>
      </c>
      <c r="S35" s="67">
        <f>AVERAGE(S11:S34)</f>
        <v>125.435</v>
      </c>
      <c r="T35" s="67">
        <f>SUM(T11:T34)</f>
        <v>125.43500000000002</v>
      </c>
      <c r="U35" s="104"/>
      <c r="V35" s="104"/>
      <c r="W35" s="58"/>
      <c r="X35" s="96"/>
      <c r="Y35" s="97"/>
      <c r="Z35" s="97"/>
      <c r="AA35" s="97"/>
      <c r="AB35" s="98"/>
      <c r="AC35" s="96"/>
      <c r="AD35" s="97"/>
      <c r="AE35" s="98"/>
      <c r="AF35" s="99"/>
      <c r="AG35" s="68"/>
      <c r="AH35" s="69">
        <f>SUM(AH11:AH34)</f>
        <v>26948</v>
      </c>
      <c r="AI35" s="70">
        <f>$AH$35/$T35</f>
        <v>214.83636943436838</v>
      </c>
      <c r="AJ35" s="99"/>
      <c r="AK35" s="100"/>
      <c r="AL35" s="100"/>
      <c r="AM35" s="100"/>
      <c r="AN35" s="101"/>
      <c r="AO35" s="71"/>
      <c r="AP35" s="72">
        <f>AP34-AP10</f>
        <v>8032</v>
      </c>
      <c r="AQ35" s="73">
        <f>SUM(AQ11:AQ34)</f>
        <v>8032</v>
      </c>
      <c r="AR35" s="74">
        <f>AVERAGE(AR11:AR34)</f>
        <v>1.0733333333333333</v>
      </c>
      <c r="AS35" s="71"/>
      <c r="AV35" s="75" t="s">
        <v>30</v>
      </c>
      <c r="AW35" s="75">
        <v>1</v>
      </c>
      <c r="AY35" s="111"/>
    </row>
    <row r="36" spans="2:51" x14ac:dyDescent="0.25">
      <c r="B36" s="76"/>
      <c r="C36" s="76"/>
      <c r="D36" s="76"/>
      <c r="E36" s="77"/>
      <c r="F36" s="77"/>
      <c r="G36" s="77"/>
      <c r="H36" s="77"/>
      <c r="I36" s="78"/>
      <c r="J36" s="78"/>
      <c r="K36" s="78"/>
      <c r="L36" s="109"/>
      <c r="M36" s="109"/>
      <c r="N36" s="109"/>
      <c r="O36" s="109"/>
      <c r="P36" s="109"/>
      <c r="Q36" s="109"/>
      <c r="R36" s="109"/>
      <c r="S36" s="109"/>
      <c r="T36" s="109"/>
      <c r="U36" s="79"/>
      <c r="V36" s="79"/>
      <c r="W36" s="109"/>
      <c r="X36" s="109"/>
      <c r="Y36" s="109"/>
      <c r="Z36" s="112"/>
      <c r="AA36" s="109"/>
      <c r="AB36" s="109"/>
      <c r="AC36" s="109"/>
      <c r="AD36" s="109"/>
      <c r="AE36" s="109"/>
      <c r="AH36" s="80"/>
      <c r="AM36" s="109"/>
      <c r="AN36" s="109"/>
      <c r="AO36" s="109"/>
      <c r="AP36" s="109"/>
      <c r="AQ36" s="109"/>
      <c r="AR36" s="109"/>
      <c r="AV36" s="75" t="s">
        <v>121</v>
      </c>
      <c r="AW36" s="75">
        <v>41.67</v>
      </c>
      <c r="AY36" s="111"/>
    </row>
    <row r="37" spans="2:51" x14ac:dyDescent="0.25">
      <c r="B37" s="89" t="s">
        <v>122</v>
      </c>
      <c r="C37" s="89"/>
      <c r="D37" s="89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112"/>
      <c r="X37" s="112"/>
      <c r="Y37" s="112"/>
      <c r="Z37" s="112"/>
      <c r="AA37" s="112"/>
      <c r="AB37" s="112"/>
      <c r="AC37" s="112"/>
      <c r="AD37" s="112"/>
      <c r="AE37" s="112"/>
      <c r="AM37" s="21"/>
      <c r="AN37" s="109"/>
      <c r="AO37" s="109"/>
      <c r="AP37" s="109"/>
      <c r="AQ37" s="109"/>
      <c r="AR37" s="112"/>
      <c r="AV37" s="75" t="s">
        <v>123</v>
      </c>
      <c r="AW37" s="75">
        <v>11.574999999999999</v>
      </c>
      <c r="AY37" s="111"/>
    </row>
    <row r="38" spans="2:51" x14ac:dyDescent="0.25">
      <c r="B38" s="87" t="s">
        <v>124</v>
      </c>
      <c r="C38" s="116"/>
      <c r="D38" s="116"/>
      <c r="E38" s="116"/>
      <c r="F38" s="116"/>
      <c r="G38" s="116"/>
      <c r="H38" s="116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88"/>
      <c r="T38" s="88"/>
      <c r="U38" s="88"/>
      <c r="V38" s="88"/>
      <c r="W38" s="112"/>
      <c r="X38" s="112"/>
      <c r="Y38" s="112"/>
      <c r="Z38" s="112"/>
      <c r="AA38" s="112"/>
      <c r="AB38" s="112"/>
      <c r="AC38" s="112"/>
      <c r="AD38" s="112"/>
      <c r="AE38" s="112"/>
      <c r="AM38" s="21"/>
      <c r="AN38" s="109"/>
      <c r="AO38" s="109"/>
      <c r="AP38" s="109"/>
      <c r="AQ38" s="109"/>
      <c r="AR38" s="112"/>
      <c r="AV38" s="75"/>
      <c r="AW38" s="75"/>
      <c r="AY38" s="111"/>
    </row>
    <row r="39" spans="2:51" x14ac:dyDescent="0.25">
      <c r="B39" s="122" t="s">
        <v>127</v>
      </c>
      <c r="C39" s="116"/>
      <c r="D39" s="116"/>
      <c r="E39" s="116"/>
      <c r="F39" s="116"/>
      <c r="G39" s="116"/>
      <c r="H39" s="116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88"/>
      <c r="T39" s="88"/>
      <c r="U39" s="88"/>
      <c r="V39" s="88"/>
      <c r="W39" s="112"/>
      <c r="X39" s="112"/>
      <c r="Y39" s="112"/>
      <c r="Z39" s="112"/>
      <c r="AA39" s="112"/>
      <c r="AB39" s="112"/>
      <c r="AC39" s="112"/>
      <c r="AD39" s="112"/>
      <c r="AE39" s="112"/>
      <c r="AM39" s="21"/>
      <c r="AN39" s="109"/>
      <c r="AO39" s="109"/>
      <c r="AP39" s="109"/>
      <c r="AQ39" s="109"/>
      <c r="AR39" s="112"/>
      <c r="AV39" s="75"/>
      <c r="AW39" s="75"/>
      <c r="AY39" s="111"/>
    </row>
    <row r="40" spans="2:51" x14ac:dyDescent="0.25">
      <c r="B40" s="85" t="s">
        <v>244</v>
      </c>
      <c r="C40" s="116"/>
      <c r="D40" s="116"/>
      <c r="E40" s="116"/>
      <c r="F40" s="116"/>
      <c r="G40" s="116"/>
      <c r="H40" s="116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88"/>
      <c r="T40" s="88"/>
      <c r="U40" s="88"/>
      <c r="V40" s="88"/>
      <c r="W40" s="112"/>
      <c r="X40" s="112"/>
      <c r="Y40" s="112"/>
      <c r="Z40" s="112"/>
      <c r="AA40" s="112"/>
      <c r="AB40" s="112"/>
      <c r="AC40" s="112"/>
      <c r="AD40" s="112"/>
      <c r="AE40" s="112"/>
      <c r="AM40" s="21"/>
      <c r="AN40" s="109"/>
      <c r="AO40" s="109"/>
      <c r="AP40" s="109"/>
      <c r="AQ40" s="109"/>
      <c r="AR40" s="112"/>
      <c r="AV40" s="75"/>
      <c r="AW40" s="75"/>
      <c r="AY40" s="111"/>
    </row>
    <row r="41" spans="2:51" x14ac:dyDescent="0.25">
      <c r="B41" s="86" t="s">
        <v>269</v>
      </c>
      <c r="C41" s="116"/>
      <c r="D41" s="116"/>
      <c r="E41" s="116"/>
      <c r="F41" s="116"/>
      <c r="G41" s="116"/>
      <c r="H41" s="116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88"/>
      <c r="T41" s="88"/>
      <c r="U41" s="88"/>
      <c r="V41" s="88"/>
      <c r="W41" s="112"/>
      <c r="X41" s="112"/>
      <c r="Y41" s="112"/>
      <c r="Z41" s="112"/>
      <c r="AA41" s="112"/>
      <c r="AB41" s="112"/>
      <c r="AC41" s="112"/>
      <c r="AD41" s="112"/>
      <c r="AE41" s="112"/>
      <c r="AM41" s="21"/>
      <c r="AN41" s="109"/>
      <c r="AO41" s="109"/>
      <c r="AP41" s="109"/>
      <c r="AQ41" s="109"/>
      <c r="AR41" s="112"/>
      <c r="AV41" s="75"/>
      <c r="AW41" s="75"/>
      <c r="AY41" s="111"/>
    </row>
    <row r="42" spans="2:51" x14ac:dyDescent="0.25">
      <c r="B42" s="122" t="s">
        <v>130</v>
      </c>
      <c r="C42" s="116"/>
      <c r="D42" s="116"/>
      <c r="E42" s="116"/>
      <c r="F42" s="116"/>
      <c r="G42" s="116"/>
      <c r="H42" s="116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9"/>
      <c r="T42" s="119"/>
      <c r="U42" s="119"/>
      <c r="V42" s="119"/>
      <c r="W42" s="112"/>
      <c r="X42" s="112"/>
      <c r="Y42" s="112"/>
      <c r="Z42" s="112"/>
      <c r="AA42" s="112"/>
      <c r="AB42" s="112"/>
      <c r="AC42" s="112"/>
      <c r="AD42" s="112"/>
      <c r="AE42" s="112"/>
      <c r="AM42" s="113"/>
      <c r="AN42" s="113"/>
      <c r="AO42" s="113"/>
      <c r="AP42" s="113"/>
      <c r="AQ42" s="113"/>
      <c r="AR42" s="113"/>
      <c r="AS42" s="114"/>
      <c r="AV42" s="111"/>
      <c r="AW42" s="107"/>
      <c r="AX42" s="107"/>
      <c r="AY42" s="107"/>
    </row>
    <row r="43" spans="2:51" x14ac:dyDescent="0.25">
      <c r="B43" s="122" t="s">
        <v>134</v>
      </c>
      <c r="C43" s="116"/>
      <c r="D43" s="116"/>
      <c r="E43" s="121"/>
      <c r="F43" s="121"/>
      <c r="G43" s="121"/>
      <c r="H43" s="116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9"/>
      <c r="T43" s="119"/>
      <c r="U43" s="119"/>
      <c r="V43" s="119"/>
      <c r="W43" s="112"/>
      <c r="X43" s="112"/>
      <c r="Y43" s="112"/>
      <c r="Z43" s="112"/>
      <c r="AA43" s="112"/>
      <c r="AB43" s="112"/>
      <c r="AC43" s="112"/>
      <c r="AD43" s="112"/>
      <c r="AE43" s="112"/>
      <c r="AM43" s="113"/>
      <c r="AN43" s="113"/>
      <c r="AO43" s="113"/>
      <c r="AP43" s="113"/>
      <c r="AQ43" s="113"/>
      <c r="AR43" s="113"/>
      <c r="AS43" s="114"/>
      <c r="AV43" s="111"/>
      <c r="AW43" s="107"/>
      <c r="AX43" s="107"/>
      <c r="AY43" s="107"/>
    </row>
    <row r="44" spans="2:51" x14ac:dyDescent="0.25">
      <c r="B44" s="91" t="s">
        <v>144</v>
      </c>
      <c r="C44" s="116"/>
      <c r="D44" s="116"/>
      <c r="E44" s="116"/>
      <c r="F44" s="116"/>
      <c r="G44" s="116"/>
      <c r="H44" s="116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9"/>
      <c r="U44" s="119"/>
      <c r="V44" s="119"/>
      <c r="W44" s="112"/>
      <c r="X44" s="112"/>
      <c r="Y44" s="112"/>
      <c r="Z44" s="112"/>
      <c r="AA44" s="112"/>
      <c r="AB44" s="112"/>
      <c r="AC44" s="112"/>
      <c r="AD44" s="112"/>
      <c r="AE44" s="112"/>
      <c r="AM44" s="113"/>
      <c r="AN44" s="113"/>
      <c r="AO44" s="113"/>
      <c r="AP44" s="113"/>
      <c r="AQ44" s="113"/>
      <c r="AR44" s="113"/>
      <c r="AS44" s="114"/>
      <c r="AV44" s="111"/>
      <c r="AW44" s="107"/>
      <c r="AX44" s="107"/>
      <c r="AY44" s="107"/>
    </row>
    <row r="45" spans="2:51" x14ac:dyDescent="0.25">
      <c r="B45" s="91" t="s">
        <v>266</v>
      </c>
      <c r="C45" s="116"/>
      <c r="D45" s="116"/>
      <c r="E45" s="116"/>
      <c r="F45" s="116"/>
      <c r="G45" s="116"/>
      <c r="H45" s="116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20"/>
      <c r="T45" s="119"/>
      <c r="U45" s="119"/>
      <c r="V45" s="119"/>
      <c r="W45" s="112"/>
      <c r="X45" s="112"/>
      <c r="Y45" s="112"/>
      <c r="Z45" s="112"/>
      <c r="AA45" s="112"/>
      <c r="AB45" s="112"/>
      <c r="AC45" s="112"/>
      <c r="AD45" s="112"/>
      <c r="AE45" s="112"/>
      <c r="AM45" s="113"/>
      <c r="AN45" s="113"/>
      <c r="AO45" s="113"/>
      <c r="AP45" s="113"/>
      <c r="AQ45" s="113"/>
      <c r="AR45" s="113"/>
      <c r="AS45" s="114"/>
      <c r="AV45" s="111"/>
      <c r="AW45" s="107"/>
      <c r="AX45" s="107"/>
      <c r="AY45" s="107"/>
    </row>
    <row r="46" spans="2:51" x14ac:dyDescent="0.25">
      <c r="B46" s="122" t="s">
        <v>278</v>
      </c>
      <c r="C46" s="116"/>
      <c r="D46" s="116"/>
      <c r="E46" s="116"/>
      <c r="F46" s="116"/>
      <c r="G46" s="116"/>
      <c r="H46" s="116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20"/>
      <c r="T46" s="119"/>
      <c r="U46" s="119"/>
      <c r="V46" s="119"/>
      <c r="W46" s="112"/>
      <c r="X46" s="112"/>
      <c r="Y46" s="112"/>
      <c r="Z46" s="112"/>
      <c r="AA46" s="112"/>
      <c r="AB46" s="112"/>
      <c r="AC46" s="112"/>
      <c r="AD46" s="112"/>
      <c r="AE46" s="112"/>
      <c r="AM46" s="113"/>
      <c r="AN46" s="113"/>
      <c r="AO46" s="113"/>
      <c r="AP46" s="113"/>
      <c r="AQ46" s="113"/>
      <c r="AR46" s="113"/>
      <c r="AS46" s="114"/>
      <c r="AV46" s="111"/>
      <c r="AW46" s="107"/>
      <c r="AX46" s="107"/>
      <c r="AY46" s="107"/>
    </row>
    <row r="47" spans="2:51" x14ac:dyDescent="0.25">
      <c r="B47" s="122" t="s">
        <v>135</v>
      </c>
      <c r="C47" s="116"/>
      <c r="D47" s="116"/>
      <c r="E47" s="116"/>
      <c r="F47" s="116"/>
      <c r="G47" s="116"/>
      <c r="H47" s="116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20"/>
      <c r="T47" s="119"/>
      <c r="U47" s="119"/>
      <c r="V47" s="119"/>
      <c r="W47" s="112"/>
      <c r="X47" s="112"/>
      <c r="Y47" s="112"/>
      <c r="Z47" s="112"/>
      <c r="AA47" s="112"/>
      <c r="AB47" s="112"/>
      <c r="AC47" s="112"/>
      <c r="AD47" s="112"/>
      <c r="AE47" s="112"/>
      <c r="AM47" s="113"/>
      <c r="AN47" s="113"/>
      <c r="AO47" s="113"/>
      <c r="AP47" s="113"/>
      <c r="AQ47" s="113"/>
      <c r="AR47" s="113"/>
      <c r="AS47" s="114"/>
      <c r="AV47" s="111"/>
      <c r="AW47" s="107"/>
      <c r="AX47" s="107"/>
      <c r="AY47" s="107"/>
    </row>
    <row r="48" spans="2:51" x14ac:dyDescent="0.25">
      <c r="B48" s="122" t="s">
        <v>136</v>
      </c>
      <c r="C48" s="118"/>
      <c r="D48" s="116"/>
      <c r="E48" s="116"/>
      <c r="F48" s="116"/>
      <c r="G48" s="116"/>
      <c r="H48" s="116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20"/>
      <c r="T48" s="119"/>
      <c r="U48" s="119"/>
      <c r="V48" s="119"/>
      <c r="W48" s="112"/>
      <c r="X48" s="112"/>
      <c r="Y48" s="112"/>
      <c r="Z48" s="112"/>
      <c r="AA48" s="112"/>
      <c r="AB48" s="112"/>
      <c r="AC48" s="112"/>
      <c r="AD48" s="112"/>
      <c r="AE48" s="112"/>
      <c r="AM48" s="113"/>
      <c r="AN48" s="113"/>
      <c r="AO48" s="113"/>
      <c r="AP48" s="113"/>
      <c r="AQ48" s="113"/>
      <c r="AR48" s="113"/>
      <c r="AS48" s="114"/>
      <c r="AV48" s="111"/>
      <c r="AW48" s="107"/>
      <c r="AX48" s="107"/>
      <c r="AY48" s="107"/>
    </row>
    <row r="49" spans="2:51" x14ac:dyDescent="0.25">
      <c r="B49" s="122" t="s">
        <v>137</v>
      </c>
      <c r="C49" s="115"/>
      <c r="D49" s="116"/>
      <c r="E49" s="116"/>
      <c r="F49" s="116"/>
      <c r="G49" s="116"/>
      <c r="H49" s="116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20"/>
      <c r="T49" s="119"/>
      <c r="U49" s="119"/>
      <c r="V49" s="119"/>
      <c r="W49" s="112"/>
      <c r="X49" s="112"/>
      <c r="Y49" s="112"/>
      <c r="Z49" s="112"/>
      <c r="AA49" s="112"/>
      <c r="AB49" s="112"/>
      <c r="AC49" s="112"/>
      <c r="AD49" s="112"/>
      <c r="AE49" s="112"/>
      <c r="AM49" s="113"/>
      <c r="AN49" s="113"/>
      <c r="AO49" s="113"/>
      <c r="AP49" s="113"/>
      <c r="AQ49" s="113"/>
      <c r="AR49" s="113"/>
      <c r="AS49" s="114"/>
      <c r="AV49" s="111"/>
      <c r="AW49" s="107"/>
      <c r="AX49" s="107"/>
      <c r="AY49" s="107"/>
    </row>
    <row r="50" spans="2:51" x14ac:dyDescent="0.25">
      <c r="B50" s="91" t="s">
        <v>157</v>
      </c>
      <c r="C50" s="115"/>
      <c r="D50" s="94"/>
      <c r="E50" s="116"/>
      <c r="F50" s="116"/>
      <c r="G50" s="116"/>
      <c r="H50" s="116"/>
      <c r="I50" s="116"/>
      <c r="J50" s="117"/>
      <c r="K50" s="117"/>
      <c r="L50" s="117"/>
      <c r="M50" s="117"/>
      <c r="N50" s="117"/>
      <c r="O50" s="117"/>
      <c r="P50" s="117"/>
      <c r="Q50" s="117"/>
      <c r="R50" s="117"/>
      <c r="S50" s="120"/>
      <c r="T50" s="137"/>
      <c r="U50" s="137"/>
      <c r="V50" s="137"/>
      <c r="W50" s="112"/>
      <c r="X50" s="112"/>
      <c r="Y50" s="112"/>
      <c r="Z50" s="112"/>
      <c r="AA50" s="112"/>
      <c r="AB50" s="112"/>
      <c r="AC50" s="112"/>
      <c r="AD50" s="112"/>
      <c r="AE50" s="112"/>
      <c r="AM50" s="113"/>
      <c r="AN50" s="113"/>
      <c r="AO50" s="113"/>
      <c r="AP50" s="113"/>
      <c r="AQ50" s="113"/>
      <c r="AR50" s="113"/>
      <c r="AS50" s="114"/>
      <c r="AV50" s="111"/>
      <c r="AW50" s="107"/>
      <c r="AX50" s="107"/>
      <c r="AY50" s="107"/>
    </row>
    <row r="51" spans="2:51" x14ac:dyDescent="0.25">
      <c r="B51" s="91" t="s">
        <v>264</v>
      </c>
      <c r="C51" s="116"/>
      <c r="D51" s="116"/>
      <c r="E51" s="116"/>
      <c r="F51" s="116"/>
      <c r="G51" s="116"/>
      <c r="H51" s="116"/>
      <c r="I51" s="94"/>
      <c r="J51" s="117"/>
      <c r="K51" s="117"/>
      <c r="L51" s="117"/>
      <c r="M51" s="117"/>
      <c r="N51" s="117"/>
      <c r="O51" s="117"/>
      <c r="P51" s="117"/>
      <c r="Q51" s="117"/>
      <c r="R51" s="117"/>
      <c r="S51" s="120"/>
      <c r="T51" s="137"/>
      <c r="U51" s="137"/>
      <c r="V51" s="137"/>
      <c r="W51" s="112"/>
      <c r="X51" s="112"/>
      <c r="Y51" s="112"/>
      <c r="Z51" s="112"/>
      <c r="AA51" s="112"/>
      <c r="AB51" s="112"/>
      <c r="AC51" s="112"/>
      <c r="AD51" s="112"/>
      <c r="AE51" s="112"/>
      <c r="AM51" s="113"/>
      <c r="AN51" s="113"/>
      <c r="AO51" s="113"/>
      <c r="AP51" s="113"/>
      <c r="AQ51" s="113"/>
      <c r="AR51" s="113"/>
      <c r="AS51" s="114"/>
      <c r="AV51" s="111"/>
      <c r="AW51" s="107"/>
      <c r="AX51" s="107"/>
      <c r="AY51" s="107"/>
    </row>
    <row r="52" spans="2:51" x14ac:dyDescent="0.25">
      <c r="B52" s="122" t="s">
        <v>138</v>
      </c>
      <c r="C52" s="122"/>
      <c r="D52" s="116"/>
      <c r="E52" s="94"/>
      <c r="F52" s="116"/>
      <c r="G52" s="94"/>
      <c r="H52" s="94"/>
      <c r="I52" s="94"/>
      <c r="J52" s="92"/>
      <c r="K52" s="92"/>
      <c r="L52" s="117"/>
      <c r="M52" s="117"/>
      <c r="N52" s="117"/>
      <c r="O52" s="117"/>
      <c r="P52" s="117"/>
      <c r="Q52" s="117"/>
      <c r="R52" s="117"/>
      <c r="S52" s="120"/>
      <c r="T52" s="137"/>
      <c r="U52" s="137"/>
      <c r="V52" s="137"/>
      <c r="W52" s="112"/>
      <c r="X52" s="112"/>
      <c r="Y52" s="112"/>
      <c r="Z52" s="112"/>
      <c r="AA52" s="112"/>
      <c r="AB52" s="112"/>
      <c r="AC52" s="112"/>
      <c r="AD52" s="112"/>
      <c r="AE52" s="112"/>
      <c r="AM52" s="113"/>
      <c r="AN52" s="113"/>
      <c r="AO52" s="113"/>
      <c r="AP52" s="113"/>
      <c r="AQ52" s="113"/>
      <c r="AR52" s="113"/>
      <c r="AS52" s="114"/>
      <c r="AV52" s="111"/>
      <c r="AW52" s="107"/>
      <c r="AX52" s="107"/>
      <c r="AY52" s="107"/>
    </row>
    <row r="53" spans="2:51" x14ac:dyDescent="0.25">
      <c r="B53" s="91" t="s">
        <v>268</v>
      </c>
      <c r="C53" s="118"/>
      <c r="D53" s="116"/>
      <c r="E53" s="94"/>
      <c r="F53" s="94"/>
      <c r="G53" s="94"/>
      <c r="H53" s="94"/>
      <c r="I53" s="116"/>
      <c r="J53" s="92"/>
      <c r="K53" s="92"/>
      <c r="L53" s="117"/>
      <c r="M53" s="117"/>
      <c r="N53" s="117"/>
      <c r="O53" s="117"/>
      <c r="P53" s="117"/>
      <c r="Q53" s="120"/>
      <c r="R53" s="119"/>
      <c r="S53" s="119"/>
      <c r="T53" s="137"/>
      <c r="U53" s="112"/>
      <c r="V53" s="112"/>
      <c r="W53" s="112"/>
      <c r="X53" s="112"/>
      <c r="Y53" s="112"/>
      <c r="Z53" s="112"/>
      <c r="AA53" s="112"/>
      <c r="AB53" s="112"/>
      <c r="AC53" s="112"/>
      <c r="AK53" s="113"/>
      <c r="AL53" s="113"/>
      <c r="AM53" s="113"/>
      <c r="AN53" s="113"/>
      <c r="AO53" s="113"/>
      <c r="AP53" s="113"/>
      <c r="AQ53" s="114"/>
      <c r="AR53" s="109"/>
      <c r="AS53" s="109"/>
      <c r="AT53" s="111"/>
      <c r="AU53" s="107"/>
      <c r="AV53" s="107"/>
      <c r="AW53" s="107"/>
      <c r="AX53" s="107"/>
      <c r="AY53" s="107"/>
    </row>
    <row r="54" spans="2:51" x14ac:dyDescent="0.25">
      <c r="B54" s="91"/>
      <c r="C54" s="122"/>
      <c r="D54" s="116"/>
      <c r="E54" s="94"/>
      <c r="F54" s="116"/>
      <c r="G54" s="94"/>
      <c r="H54" s="94"/>
      <c r="I54" s="116"/>
      <c r="J54" s="117"/>
      <c r="K54" s="117"/>
      <c r="L54" s="117"/>
      <c r="M54" s="117"/>
      <c r="N54" s="117"/>
      <c r="O54" s="117"/>
      <c r="P54" s="117"/>
      <c r="Q54" s="120"/>
      <c r="R54" s="120"/>
      <c r="S54" s="120"/>
      <c r="T54" s="137"/>
      <c r="U54" s="112"/>
      <c r="V54" s="112"/>
      <c r="W54" s="112"/>
      <c r="X54" s="112"/>
      <c r="Y54" s="112"/>
      <c r="Z54" s="112"/>
      <c r="AA54" s="112"/>
      <c r="AB54" s="112"/>
      <c r="AC54" s="112"/>
      <c r="AK54" s="113"/>
      <c r="AL54" s="113"/>
      <c r="AM54" s="113"/>
      <c r="AN54" s="113"/>
      <c r="AO54" s="113"/>
      <c r="AP54" s="113"/>
      <c r="AQ54" s="114"/>
      <c r="AR54" s="109"/>
      <c r="AS54" s="109"/>
      <c r="AT54" s="111"/>
      <c r="AU54" s="107"/>
      <c r="AV54" s="107"/>
      <c r="AW54" s="107"/>
      <c r="AX54" s="107"/>
      <c r="AY54" s="107"/>
    </row>
    <row r="55" spans="2:51" x14ac:dyDescent="0.25">
      <c r="B55" s="81"/>
      <c r="C55" s="118"/>
      <c r="D55" s="116"/>
      <c r="E55" s="94"/>
      <c r="F55" s="94"/>
      <c r="G55" s="94"/>
      <c r="H55" s="94"/>
      <c r="I55" s="116"/>
      <c r="J55" s="117"/>
      <c r="K55" s="117"/>
      <c r="L55" s="117"/>
      <c r="M55" s="117"/>
      <c r="N55" s="117"/>
      <c r="O55" s="117"/>
      <c r="P55" s="117"/>
      <c r="Q55" s="120"/>
      <c r="R55" s="120"/>
      <c r="S55" s="120"/>
      <c r="T55" s="137"/>
      <c r="U55" s="112"/>
      <c r="V55" s="112"/>
      <c r="W55" s="112"/>
      <c r="X55" s="112"/>
      <c r="Y55" s="112"/>
      <c r="Z55" s="112"/>
      <c r="AA55" s="112"/>
      <c r="AB55" s="112"/>
      <c r="AC55" s="112"/>
      <c r="AK55" s="113"/>
      <c r="AL55" s="113"/>
      <c r="AM55" s="113"/>
      <c r="AN55" s="113"/>
      <c r="AO55" s="113"/>
      <c r="AP55" s="113"/>
      <c r="AQ55" s="114"/>
      <c r="AR55" s="109"/>
      <c r="AS55" s="109"/>
      <c r="AT55" s="111"/>
      <c r="AU55" s="107"/>
      <c r="AV55" s="107"/>
      <c r="AW55" s="107"/>
      <c r="AX55" s="107"/>
      <c r="AY55" s="107"/>
    </row>
    <row r="56" spans="2:51" x14ac:dyDescent="0.25">
      <c r="B56" s="81"/>
      <c r="C56" s="118"/>
      <c r="D56" s="116"/>
      <c r="E56" s="116"/>
      <c r="F56" s="94"/>
      <c r="G56" s="116"/>
      <c r="H56" s="116"/>
      <c r="I56" s="116"/>
      <c r="J56" s="117"/>
      <c r="K56" s="117"/>
      <c r="L56" s="117"/>
      <c r="M56" s="117"/>
      <c r="N56" s="117"/>
      <c r="O56" s="117"/>
      <c r="P56" s="117"/>
      <c r="Q56" s="117"/>
      <c r="R56" s="117"/>
      <c r="S56" s="120"/>
      <c r="T56" s="119"/>
      <c r="U56" s="119"/>
      <c r="V56" s="119"/>
      <c r="W56" s="112"/>
      <c r="X56" s="112"/>
      <c r="Y56" s="112"/>
      <c r="Z56" s="112"/>
      <c r="AA56" s="112"/>
      <c r="AB56" s="112"/>
      <c r="AC56" s="112"/>
      <c r="AD56" s="112"/>
      <c r="AE56" s="112"/>
      <c r="AM56" s="113"/>
      <c r="AN56" s="113"/>
      <c r="AO56" s="113"/>
      <c r="AP56" s="113"/>
      <c r="AQ56" s="113"/>
      <c r="AR56" s="113"/>
      <c r="AS56" s="114"/>
      <c r="AV56" s="111"/>
      <c r="AW56" s="107"/>
      <c r="AX56" s="107"/>
      <c r="AY56" s="107"/>
    </row>
    <row r="57" spans="2:51" x14ac:dyDescent="0.25">
      <c r="B57" s="81"/>
      <c r="C57" s="92"/>
      <c r="D57" s="116"/>
      <c r="E57" s="116"/>
      <c r="F57" s="116"/>
      <c r="G57" s="116"/>
      <c r="H57" s="116"/>
      <c r="I57" s="92"/>
      <c r="J57" s="117"/>
      <c r="K57" s="117"/>
      <c r="L57" s="117"/>
      <c r="M57" s="117"/>
      <c r="N57" s="117"/>
      <c r="O57" s="117"/>
      <c r="P57" s="117"/>
      <c r="Q57" s="117"/>
      <c r="R57" s="117"/>
      <c r="S57" s="117"/>
      <c r="T57" s="120"/>
      <c r="U57" s="82"/>
      <c r="V57" s="82"/>
      <c r="W57" s="112"/>
      <c r="X57" s="112"/>
      <c r="Y57" s="112"/>
      <c r="Z57" s="112"/>
      <c r="AA57" s="112"/>
      <c r="AB57" s="112"/>
      <c r="AC57" s="112"/>
      <c r="AD57" s="112"/>
      <c r="AE57" s="112"/>
      <c r="AM57" s="113"/>
      <c r="AN57" s="113"/>
      <c r="AO57" s="113"/>
      <c r="AP57" s="113"/>
      <c r="AQ57" s="113"/>
      <c r="AR57" s="113"/>
      <c r="AS57" s="114"/>
      <c r="AV57" s="111"/>
      <c r="AW57" s="107"/>
      <c r="AX57" s="107"/>
      <c r="AY57" s="107"/>
    </row>
    <row r="58" spans="2:51" x14ac:dyDescent="0.25">
      <c r="B58" s="81"/>
      <c r="C58" s="122"/>
      <c r="D58" s="92"/>
      <c r="E58" s="116"/>
      <c r="F58" s="116"/>
      <c r="G58" s="116"/>
      <c r="H58" s="116"/>
      <c r="I58" s="92"/>
      <c r="J58" s="117"/>
      <c r="K58" s="117"/>
      <c r="L58" s="117"/>
      <c r="M58" s="117"/>
      <c r="N58" s="117"/>
      <c r="O58" s="117"/>
      <c r="P58" s="117"/>
      <c r="Q58" s="117"/>
      <c r="R58" s="117"/>
      <c r="S58" s="117"/>
      <c r="T58" s="120"/>
      <c r="U58" s="82"/>
      <c r="V58" s="82"/>
      <c r="W58" s="112"/>
      <c r="X58" s="112"/>
      <c r="Y58" s="112"/>
      <c r="Z58" s="92"/>
      <c r="AA58" s="112"/>
      <c r="AB58" s="112"/>
      <c r="AC58" s="112"/>
      <c r="AD58" s="112"/>
      <c r="AE58" s="112"/>
      <c r="AM58" s="113"/>
      <c r="AN58" s="113"/>
      <c r="AO58" s="113"/>
      <c r="AP58" s="113"/>
      <c r="AQ58" s="113"/>
      <c r="AR58" s="113"/>
      <c r="AS58" s="114"/>
      <c r="AV58" s="111"/>
      <c r="AW58" s="107"/>
      <c r="AX58" s="107"/>
      <c r="AY58" s="107"/>
    </row>
    <row r="59" spans="2:51" x14ac:dyDescent="0.25">
      <c r="B59" s="92"/>
      <c r="C59" s="118"/>
      <c r="D59" s="92"/>
      <c r="E59" s="116"/>
      <c r="F59" s="116"/>
      <c r="G59" s="116"/>
      <c r="H59" s="116"/>
      <c r="I59" s="116"/>
      <c r="J59" s="117"/>
      <c r="K59" s="117"/>
      <c r="L59" s="117"/>
      <c r="M59" s="117"/>
      <c r="N59" s="117"/>
      <c r="O59" s="117"/>
      <c r="P59" s="117"/>
      <c r="Q59" s="117"/>
      <c r="R59" s="117"/>
      <c r="S59" s="92"/>
      <c r="T59" s="92"/>
      <c r="U59" s="92"/>
      <c r="V59" s="92"/>
      <c r="W59" s="92"/>
      <c r="X59" s="92"/>
      <c r="Y59" s="92"/>
      <c r="Z59" s="83"/>
      <c r="AA59" s="92"/>
      <c r="AB59" s="92"/>
      <c r="AC59" s="92"/>
      <c r="AD59" s="92"/>
      <c r="AE59" s="92"/>
      <c r="AF59" s="92"/>
      <c r="AG59" s="92"/>
      <c r="AH59" s="92"/>
      <c r="AI59" s="92"/>
      <c r="AJ59" s="92"/>
      <c r="AK59" s="92"/>
      <c r="AL59" s="92"/>
      <c r="AM59" s="92"/>
      <c r="AN59" s="92"/>
      <c r="AO59" s="92"/>
      <c r="AP59" s="92"/>
      <c r="AQ59" s="92"/>
      <c r="AR59" s="92"/>
      <c r="AS59" s="92"/>
      <c r="AT59" s="92"/>
      <c r="AU59" s="92"/>
      <c r="AV59" s="111"/>
      <c r="AW59" s="107"/>
      <c r="AX59" s="107"/>
      <c r="AY59" s="107"/>
    </row>
    <row r="60" spans="2:51" x14ac:dyDescent="0.25">
      <c r="B60" s="92"/>
      <c r="C60" s="122"/>
      <c r="D60" s="116"/>
      <c r="E60" s="92"/>
      <c r="F60" s="116"/>
      <c r="G60" s="92"/>
      <c r="H60" s="92"/>
      <c r="I60" s="113"/>
      <c r="J60" s="113"/>
      <c r="K60" s="113"/>
      <c r="L60" s="92"/>
      <c r="M60" s="92"/>
      <c r="N60" s="92"/>
      <c r="O60" s="92"/>
      <c r="P60" s="92"/>
      <c r="Q60" s="92"/>
      <c r="R60" s="92"/>
      <c r="S60" s="92"/>
      <c r="T60" s="92"/>
      <c r="U60" s="92"/>
      <c r="V60" s="92"/>
      <c r="W60" s="83"/>
      <c r="X60" s="83"/>
      <c r="Y60" s="83"/>
      <c r="Z60" s="112"/>
      <c r="AA60" s="83"/>
      <c r="AB60" s="83"/>
      <c r="AC60" s="83"/>
      <c r="AD60" s="83"/>
      <c r="AE60" s="83"/>
      <c r="AF60" s="83"/>
      <c r="AG60" s="83"/>
      <c r="AH60" s="83"/>
      <c r="AI60" s="83"/>
      <c r="AJ60" s="83"/>
      <c r="AK60" s="83"/>
      <c r="AL60" s="83"/>
      <c r="AM60" s="83"/>
      <c r="AN60" s="83"/>
      <c r="AO60" s="83"/>
      <c r="AP60" s="83"/>
      <c r="AQ60" s="83"/>
      <c r="AR60" s="83"/>
      <c r="AS60" s="83"/>
      <c r="AT60" s="83"/>
      <c r="AU60" s="83"/>
      <c r="AV60" s="111"/>
      <c r="AW60" s="107"/>
      <c r="AX60" s="107"/>
      <c r="AY60" s="107"/>
    </row>
    <row r="61" spans="2:51" x14ac:dyDescent="0.25">
      <c r="B61" s="81"/>
      <c r="C61" s="90"/>
      <c r="D61" s="116"/>
      <c r="E61" s="92"/>
      <c r="F61" s="92"/>
      <c r="G61" s="92"/>
      <c r="H61" s="92"/>
      <c r="I61" s="113"/>
      <c r="J61" s="113"/>
      <c r="K61" s="113"/>
      <c r="L61" s="92"/>
      <c r="M61" s="92"/>
      <c r="N61" s="92"/>
      <c r="O61" s="92"/>
      <c r="P61" s="92"/>
      <c r="Q61" s="92"/>
      <c r="R61" s="92"/>
      <c r="S61" s="117"/>
      <c r="T61" s="120"/>
      <c r="U61" s="82"/>
      <c r="V61" s="82"/>
      <c r="W61" s="112"/>
      <c r="X61" s="112"/>
      <c r="Y61" s="112"/>
      <c r="Z61" s="112"/>
      <c r="AA61" s="112"/>
      <c r="AB61" s="112"/>
      <c r="AC61" s="112"/>
      <c r="AD61" s="112"/>
      <c r="AE61" s="112"/>
      <c r="AM61" s="113"/>
      <c r="AN61" s="113"/>
      <c r="AO61" s="113"/>
      <c r="AP61" s="113"/>
      <c r="AQ61" s="113"/>
      <c r="AR61" s="113"/>
      <c r="AS61" s="114"/>
      <c r="AV61" s="111"/>
      <c r="AW61" s="107"/>
      <c r="AX61" s="107"/>
      <c r="AY61" s="107"/>
    </row>
    <row r="62" spans="2:51" x14ac:dyDescent="0.25">
      <c r="I62" s="113"/>
      <c r="J62" s="113"/>
      <c r="K62" s="113"/>
      <c r="L62" s="117"/>
      <c r="M62" s="117"/>
      <c r="N62" s="117"/>
      <c r="O62" s="117"/>
      <c r="P62" s="117"/>
      <c r="Q62" s="117"/>
      <c r="R62" s="117"/>
      <c r="S62" s="117"/>
      <c r="T62" s="120"/>
      <c r="U62" s="82"/>
      <c r="V62" s="82"/>
      <c r="W62" s="112"/>
      <c r="X62" s="112"/>
      <c r="Y62" s="112"/>
      <c r="Z62" s="112"/>
      <c r="AA62" s="112"/>
      <c r="AB62" s="112"/>
      <c r="AC62" s="112"/>
      <c r="AD62" s="112"/>
      <c r="AE62" s="112"/>
      <c r="AM62" s="113"/>
      <c r="AN62" s="113"/>
      <c r="AO62" s="113"/>
      <c r="AP62" s="113"/>
      <c r="AQ62" s="113"/>
      <c r="AR62" s="113"/>
      <c r="AS62" s="114"/>
      <c r="AV62" s="111"/>
      <c r="AW62" s="107"/>
      <c r="AX62" s="107"/>
      <c r="AY62" s="107"/>
    </row>
    <row r="63" spans="2:51" x14ac:dyDescent="0.25">
      <c r="I63" s="113"/>
      <c r="J63" s="113"/>
      <c r="K63" s="113"/>
      <c r="L63" s="117"/>
      <c r="M63" s="117"/>
      <c r="N63" s="117"/>
      <c r="O63" s="117"/>
      <c r="P63" s="117"/>
      <c r="Q63" s="117"/>
      <c r="R63" s="117"/>
      <c r="S63" s="117"/>
      <c r="T63" s="120"/>
      <c r="U63" s="82"/>
      <c r="V63" s="82"/>
      <c r="W63" s="112"/>
      <c r="X63" s="112"/>
      <c r="Y63" s="112"/>
      <c r="Z63" s="112"/>
      <c r="AA63" s="112"/>
      <c r="AB63" s="112"/>
      <c r="AC63" s="112"/>
      <c r="AD63" s="112"/>
      <c r="AE63" s="112"/>
      <c r="AM63" s="113"/>
      <c r="AN63" s="113"/>
      <c r="AO63" s="113"/>
      <c r="AP63" s="113"/>
      <c r="AQ63" s="113"/>
      <c r="AR63" s="113"/>
      <c r="AS63" s="114"/>
      <c r="AV63" s="111"/>
      <c r="AW63" s="107"/>
      <c r="AX63" s="107"/>
      <c r="AY63" s="107"/>
    </row>
    <row r="64" spans="2:51" x14ac:dyDescent="0.25">
      <c r="I64" s="113"/>
      <c r="J64" s="113"/>
      <c r="K64" s="113"/>
      <c r="L64" s="117"/>
      <c r="M64" s="117"/>
      <c r="N64" s="117"/>
      <c r="O64" s="117"/>
      <c r="P64" s="117"/>
      <c r="Q64" s="117"/>
      <c r="R64" s="117"/>
      <c r="S64" s="117"/>
      <c r="T64" s="120"/>
      <c r="U64" s="82"/>
      <c r="V64" s="82"/>
      <c r="W64" s="112"/>
      <c r="X64" s="112"/>
      <c r="Y64" s="112"/>
      <c r="Z64" s="112"/>
      <c r="AA64" s="112"/>
      <c r="AB64" s="112"/>
      <c r="AC64" s="112"/>
      <c r="AD64" s="112"/>
      <c r="AE64" s="112"/>
      <c r="AM64" s="113"/>
      <c r="AN64" s="113"/>
      <c r="AO64" s="113"/>
      <c r="AP64" s="113"/>
      <c r="AQ64" s="113"/>
      <c r="AR64" s="113"/>
      <c r="AS64" s="114"/>
      <c r="AV64" s="111"/>
      <c r="AW64" s="107"/>
      <c r="AX64" s="107"/>
      <c r="AY64" s="107"/>
    </row>
    <row r="65" spans="1:51" x14ac:dyDescent="0.25">
      <c r="I65" s="113"/>
      <c r="J65" s="113"/>
      <c r="K65" s="113"/>
      <c r="L65" s="117"/>
      <c r="M65" s="117"/>
      <c r="N65" s="117"/>
      <c r="O65" s="117"/>
      <c r="P65" s="117"/>
      <c r="Q65" s="117"/>
      <c r="R65" s="117"/>
      <c r="S65" s="117"/>
      <c r="T65" s="120"/>
      <c r="U65" s="82"/>
      <c r="V65" s="82"/>
      <c r="W65" s="112"/>
      <c r="X65" s="112"/>
      <c r="Y65" s="112"/>
      <c r="Z65" s="112"/>
      <c r="AA65" s="112"/>
      <c r="AB65" s="112"/>
      <c r="AC65" s="112"/>
      <c r="AD65" s="112"/>
      <c r="AE65" s="112"/>
      <c r="AM65" s="113"/>
      <c r="AN65" s="113"/>
      <c r="AO65" s="113"/>
      <c r="AP65" s="113"/>
      <c r="AQ65" s="113"/>
      <c r="AR65" s="113"/>
      <c r="AS65" s="114"/>
      <c r="AV65" s="111"/>
      <c r="AW65" s="107"/>
      <c r="AX65" s="107"/>
      <c r="AY65" s="107"/>
    </row>
    <row r="66" spans="1:51" x14ac:dyDescent="0.25">
      <c r="I66" s="113"/>
      <c r="J66" s="113"/>
      <c r="K66" s="113"/>
      <c r="L66" s="117"/>
      <c r="M66" s="117"/>
      <c r="N66" s="117"/>
      <c r="O66" s="117"/>
      <c r="P66" s="117"/>
      <c r="Q66" s="117"/>
      <c r="R66" s="117"/>
      <c r="S66" s="117"/>
      <c r="T66" s="120"/>
      <c r="U66" s="82"/>
      <c r="V66" s="82"/>
      <c r="W66" s="112"/>
      <c r="X66" s="112"/>
      <c r="Y66" s="112"/>
      <c r="Z66" s="112"/>
      <c r="AA66" s="112"/>
      <c r="AB66" s="112"/>
      <c r="AC66" s="112"/>
      <c r="AD66" s="112"/>
      <c r="AE66" s="112"/>
      <c r="AM66" s="113"/>
      <c r="AN66" s="113"/>
      <c r="AO66" s="113"/>
      <c r="AP66" s="113"/>
      <c r="AQ66" s="113"/>
      <c r="AR66" s="113"/>
      <c r="AS66" s="114"/>
      <c r="AU66" s="107"/>
      <c r="AV66" s="111"/>
      <c r="AW66" s="107"/>
      <c r="AX66" s="107"/>
      <c r="AY66" s="107"/>
    </row>
    <row r="67" spans="1:51" ht="229.5" customHeight="1" x14ac:dyDescent="0.25">
      <c r="I67" s="113"/>
      <c r="J67" s="113"/>
      <c r="K67" s="113"/>
      <c r="L67" s="117"/>
      <c r="M67" s="117"/>
      <c r="N67" s="117"/>
      <c r="O67" s="117"/>
      <c r="P67" s="117"/>
      <c r="Q67" s="117"/>
      <c r="R67" s="117"/>
      <c r="S67" s="117"/>
      <c r="T67" s="120"/>
      <c r="U67" s="82"/>
      <c r="V67" s="82"/>
      <c r="W67" s="112"/>
      <c r="X67" s="112"/>
      <c r="Y67" s="112"/>
      <c r="Z67" s="112"/>
      <c r="AA67" s="112"/>
      <c r="AB67" s="112"/>
      <c r="AC67" s="112"/>
      <c r="AD67" s="112"/>
      <c r="AE67" s="112"/>
      <c r="AM67" s="113"/>
      <c r="AN67" s="113"/>
      <c r="AO67" s="113"/>
      <c r="AP67" s="113"/>
      <c r="AQ67" s="113"/>
      <c r="AR67" s="113"/>
      <c r="AS67" s="114"/>
      <c r="AU67" s="107"/>
      <c r="AV67" s="111"/>
      <c r="AW67" s="107"/>
      <c r="AX67" s="107"/>
      <c r="AY67" s="107"/>
    </row>
    <row r="68" spans="1:51" x14ac:dyDescent="0.25">
      <c r="A68" s="112"/>
      <c r="L68" s="113"/>
      <c r="M68" s="113"/>
      <c r="N68" s="113"/>
      <c r="O68" s="114"/>
      <c r="P68" s="109"/>
      <c r="R68" s="111"/>
      <c r="AS68" s="107"/>
      <c r="AT68" s="107"/>
      <c r="AU68" s="107"/>
      <c r="AV68" s="107"/>
      <c r="AW68" s="107"/>
      <c r="AX68" s="107"/>
      <c r="AY68" s="107"/>
    </row>
    <row r="69" spans="1:51" x14ac:dyDescent="0.25">
      <c r="A69" s="112"/>
      <c r="L69" s="113"/>
      <c r="M69" s="113"/>
      <c r="N69" s="113"/>
      <c r="O69" s="114"/>
      <c r="P69" s="109"/>
      <c r="R69" s="109"/>
      <c r="AS69" s="107"/>
      <c r="AT69" s="107"/>
      <c r="AU69" s="107"/>
      <c r="AV69" s="107"/>
      <c r="AW69" s="107"/>
      <c r="AX69" s="107"/>
      <c r="AY69" s="107"/>
    </row>
    <row r="70" spans="1:51" x14ac:dyDescent="0.25">
      <c r="A70" s="112"/>
      <c r="L70" s="113"/>
      <c r="M70" s="113"/>
      <c r="N70" s="113"/>
      <c r="O70" s="114"/>
      <c r="P70" s="109"/>
      <c r="R70" s="109"/>
      <c r="AS70" s="107"/>
      <c r="AT70" s="107"/>
      <c r="AU70" s="107"/>
      <c r="AV70" s="107"/>
      <c r="AW70" s="107"/>
      <c r="AX70" s="107"/>
      <c r="AY70" s="107"/>
    </row>
    <row r="71" spans="1:51" x14ac:dyDescent="0.25">
      <c r="A71" s="112"/>
      <c r="L71" s="113"/>
      <c r="M71" s="113"/>
      <c r="N71" s="113"/>
      <c r="O71" s="114"/>
      <c r="P71" s="109"/>
      <c r="R71" s="109"/>
      <c r="AS71" s="107"/>
      <c r="AT71" s="107"/>
      <c r="AU71" s="107"/>
      <c r="AV71" s="107"/>
      <c r="AW71" s="107"/>
      <c r="AX71" s="107"/>
      <c r="AY71" s="107"/>
    </row>
    <row r="72" spans="1:51" x14ac:dyDescent="0.25">
      <c r="A72" s="112"/>
      <c r="L72" s="113"/>
      <c r="M72" s="113"/>
      <c r="N72" s="113"/>
      <c r="O72" s="114"/>
      <c r="P72" s="109"/>
      <c r="R72" s="109"/>
      <c r="AS72" s="107"/>
      <c r="AT72" s="107"/>
      <c r="AU72" s="107"/>
      <c r="AV72" s="107"/>
      <c r="AW72" s="107"/>
      <c r="AX72" s="107"/>
      <c r="AY72" s="107"/>
    </row>
    <row r="73" spans="1:51" x14ac:dyDescent="0.25">
      <c r="A73" s="112"/>
      <c r="L73" s="113"/>
      <c r="M73" s="113"/>
      <c r="N73" s="113"/>
      <c r="O73" s="114"/>
      <c r="P73" s="109"/>
      <c r="R73" s="109"/>
      <c r="AS73" s="107"/>
      <c r="AT73" s="107"/>
      <c r="AU73" s="107"/>
      <c r="AV73" s="107"/>
      <c r="AW73" s="107"/>
      <c r="AX73" s="107"/>
      <c r="AY73" s="107"/>
    </row>
    <row r="74" spans="1:51" x14ac:dyDescent="0.25">
      <c r="A74" s="112"/>
      <c r="L74" s="113"/>
      <c r="M74" s="113"/>
      <c r="N74" s="113"/>
      <c r="O74" s="114"/>
      <c r="P74" s="109"/>
      <c r="R74" s="83"/>
      <c r="AS74" s="107"/>
      <c r="AT74" s="107"/>
      <c r="AU74" s="107"/>
      <c r="AV74" s="107"/>
      <c r="AW74" s="107"/>
      <c r="AX74" s="107"/>
      <c r="AY74" s="107"/>
    </row>
    <row r="75" spans="1:51" x14ac:dyDescent="0.25">
      <c r="A75" s="112"/>
      <c r="L75" s="113"/>
      <c r="M75" s="113"/>
      <c r="N75" s="113"/>
      <c r="O75" s="114"/>
      <c r="R75" s="109"/>
      <c r="AS75" s="107"/>
      <c r="AT75" s="107"/>
      <c r="AU75" s="107"/>
      <c r="AV75" s="107"/>
      <c r="AW75" s="107"/>
      <c r="AX75" s="107"/>
      <c r="AY75" s="107"/>
    </row>
    <row r="76" spans="1:51" x14ac:dyDescent="0.25">
      <c r="O76" s="114"/>
      <c r="R76" s="109"/>
      <c r="AS76" s="107"/>
      <c r="AT76" s="107"/>
      <c r="AU76" s="107"/>
      <c r="AV76" s="107"/>
      <c r="AW76" s="107"/>
      <c r="AX76" s="107"/>
      <c r="AY76" s="107"/>
    </row>
    <row r="77" spans="1:51" x14ac:dyDescent="0.25">
      <c r="O77" s="114"/>
      <c r="R77" s="109"/>
      <c r="AS77" s="107"/>
      <c r="AT77" s="107"/>
      <c r="AU77" s="107"/>
      <c r="AV77" s="107"/>
      <c r="AW77" s="107"/>
      <c r="AX77" s="107"/>
      <c r="AY77" s="107"/>
    </row>
    <row r="78" spans="1:51" x14ac:dyDescent="0.25">
      <c r="O78" s="114"/>
      <c r="R78" s="109"/>
      <c r="AS78" s="107"/>
      <c r="AT78" s="107"/>
      <c r="AU78" s="107"/>
      <c r="AV78" s="107"/>
      <c r="AW78" s="107"/>
      <c r="AX78" s="107"/>
      <c r="AY78" s="107"/>
    </row>
    <row r="79" spans="1:51" x14ac:dyDescent="0.25">
      <c r="O79" s="114"/>
      <c r="R79" s="109"/>
      <c r="AS79" s="107"/>
      <c r="AT79" s="107"/>
      <c r="AU79" s="107"/>
      <c r="AV79" s="107"/>
      <c r="AW79" s="107"/>
      <c r="AX79" s="107"/>
      <c r="AY79" s="107"/>
    </row>
    <row r="80" spans="1:51" x14ac:dyDescent="0.25">
      <c r="O80" s="114"/>
      <c r="AS80" s="107"/>
      <c r="AT80" s="107"/>
      <c r="AU80" s="107"/>
      <c r="AV80" s="107"/>
      <c r="AW80" s="107"/>
      <c r="AX80" s="107"/>
      <c r="AY80" s="107"/>
    </row>
    <row r="81" spans="15:51" x14ac:dyDescent="0.25">
      <c r="O81" s="114"/>
      <c r="AS81" s="107"/>
      <c r="AT81" s="107"/>
      <c r="AU81" s="107"/>
      <c r="AV81" s="107"/>
      <c r="AW81" s="107"/>
      <c r="AX81" s="107"/>
      <c r="AY81" s="107"/>
    </row>
    <row r="82" spans="15:51" x14ac:dyDescent="0.25">
      <c r="O82" s="114"/>
      <c r="AS82" s="107"/>
      <c r="AT82" s="107"/>
      <c r="AU82" s="107"/>
      <c r="AV82" s="107"/>
      <c r="AW82" s="107"/>
      <c r="AX82" s="107"/>
      <c r="AY82" s="107"/>
    </row>
    <row r="83" spans="15:51" x14ac:dyDescent="0.25">
      <c r="O83" s="114"/>
      <c r="AS83" s="107"/>
      <c r="AT83" s="107"/>
      <c r="AU83" s="107"/>
      <c r="AV83" s="107"/>
      <c r="AW83" s="107"/>
      <c r="AX83" s="107"/>
      <c r="AY83" s="107"/>
    </row>
    <row r="84" spans="15:51" x14ac:dyDescent="0.25">
      <c r="O84" s="114"/>
      <c r="AS84" s="107"/>
      <c r="AT84" s="107"/>
      <c r="AU84" s="107"/>
      <c r="AV84" s="107"/>
      <c r="AW84" s="107"/>
      <c r="AX84" s="107"/>
      <c r="AY84" s="107"/>
    </row>
    <row r="85" spans="15:51" x14ac:dyDescent="0.25">
      <c r="O85" s="114"/>
      <c r="AS85" s="107"/>
      <c r="AT85" s="107"/>
      <c r="AU85" s="107"/>
      <c r="AV85" s="107"/>
      <c r="AW85" s="107"/>
      <c r="AX85" s="107"/>
      <c r="AY85" s="107"/>
    </row>
    <row r="86" spans="15:51" x14ac:dyDescent="0.25">
      <c r="O86" s="114"/>
      <c r="Q86" s="109"/>
      <c r="AS86" s="107"/>
      <c r="AT86" s="107"/>
      <c r="AU86" s="107"/>
      <c r="AV86" s="107"/>
      <c r="AW86" s="107"/>
      <c r="AX86" s="107"/>
      <c r="AY86" s="107"/>
    </row>
    <row r="87" spans="15:51" x14ac:dyDescent="0.25">
      <c r="O87" s="13"/>
      <c r="P87" s="109"/>
      <c r="Q87" s="109"/>
      <c r="AS87" s="107"/>
      <c r="AT87" s="107"/>
      <c r="AU87" s="107"/>
      <c r="AV87" s="107"/>
      <c r="AW87" s="107"/>
      <c r="AX87" s="107"/>
      <c r="AY87" s="107"/>
    </row>
    <row r="88" spans="15:51" x14ac:dyDescent="0.25">
      <c r="O88" s="13"/>
      <c r="P88" s="109"/>
      <c r="Q88" s="109"/>
      <c r="AS88" s="107"/>
      <c r="AT88" s="107"/>
      <c r="AU88" s="107"/>
      <c r="AV88" s="107"/>
      <c r="AW88" s="107"/>
      <c r="AX88" s="107"/>
      <c r="AY88" s="107"/>
    </row>
    <row r="89" spans="15:51" x14ac:dyDescent="0.25">
      <c r="O89" s="13"/>
      <c r="P89" s="109"/>
      <c r="Q89" s="109"/>
      <c r="AS89" s="107"/>
      <c r="AT89" s="107"/>
      <c r="AU89" s="107"/>
      <c r="AV89" s="107"/>
      <c r="AW89" s="107"/>
      <c r="AX89" s="107"/>
      <c r="AY89" s="107"/>
    </row>
    <row r="90" spans="15:51" x14ac:dyDescent="0.25">
      <c r="O90" s="13"/>
      <c r="P90" s="109"/>
      <c r="Q90" s="109"/>
      <c r="AS90" s="107"/>
      <c r="AT90" s="107"/>
      <c r="AU90" s="107"/>
      <c r="AV90" s="107"/>
      <c r="AW90" s="107"/>
      <c r="AX90" s="107"/>
      <c r="AY90" s="107"/>
    </row>
    <row r="91" spans="15:51" x14ac:dyDescent="0.25">
      <c r="O91" s="13"/>
      <c r="P91" s="109"/>
      <c r="Q91" s="109"/>
      <c r="AS91" s="107"/>
      <c r="AT91" s="107"/>
      <c r="AU91" s="107"/>
      <c r="AV91" s="107"/>
      <c r="AW91" s="107"/>
      <c r="AX91" s="107"/>
      <c r="AY91" s="107"/>
    </row>
    <row r="92" spans="15:51" x14ac:dyDescent="0.25">
      <c r="O92" s="13"/>
      <c r="P92" s="109"/>
      <c r="Q92" s="109"/>
      <c r="AS92" s="107"/>
      <c r="AT92" s="107"/>
      <c r="AU92" s="107"/>
      <c r="AV92" s="107"/>
      <c r="AW92" s="107"/>
      <c r="AX92" s="107"/>
      <c r="AY92" s="107"/>
    </row>
    <row r="93" spans="15:51" x14ac:dyDescent="0.25">
      <c r="O93" s="13"/>
      <c r="P93" s="109"/>
      <c r="Q93" s="109"/>
      <c r="AS93" s="107"/>
      <c r="AT93" s="107"/>
      <c r="AU93" s="107"/>
      <c r="AV93" s="107"/>
      <c r="AW93" s="107"/>
      <c r="AX93" s="107"/>
      <c r="AY93" s="107"/>
    </row>
    <row r="94" spans="15:51" x14ac:dyDescent="0.25">
      <c r="O94" s="13"/>
      <c r="P94" s="109"/>
      <c r="Q94" s="109"/>
      <c r="AS94" s="107"/>
      <c r="AT94" s="107"/>
      <c r="AU94" s="107"/>
      <c r="AV94" s="107"/>
      <c r="AW94" s="107"/>
      <c r="AX94" s="107"/>
      <c r="AY94" s="107"/>
    </row>
    <row r="95" spans="15:51" x14ac:dyDescent="0.25">
      <c r="O95" s="13"/>
      <c r="P95" s="109"/>
      <c r="Q95" s="109"/>
      <c r="AS95" s="107"/>
      <c r="AT95" s="107"/>
      <c r="AU95" s="107"/>
      <c r="AV95" s="107"/>
      <c r="AW95" s="107"/>
      <c r="AX95" s="107"/>
      <c r="AY95" s="107"/>
    </row>
    <row r="96" spans="15:51" x14ac:dyDescent="0.25">
      <c r="O96" s="13"/>
      <c r="P96" s="109"/>
      <c r="Q96" s="109"/>
      <c r="R96" s="109"/>
      <c r="S96" s="109"/>
      <c r="AS96" s="107"/>
      <c r="AT96" s="107"/>
      <c r="AU96" s="107"/>
      <c r="AV96" s="107"/>
      <c r="AW96" s="107"/>
      <c r="AX96" s="107"/>
      <c r="AY96" s="107"/>
    </row>
    <row r="97" spans="15:51" x14ac:dyDescent="0.25">
      <c r="O97" s="13"/>
      <c r="P97" s="109"/>
      <c r="Q97" s="109"/>
      <c r="R97" s="109"/>
      <c r="S97" s="109"/>
      <c r="T97" s="109"/>
      <c r="AS97" s="107"/>
      <c r="AT97" s="107"/>
      <c r="AU97" s="107"/>
      <c r="AV97" s="107"/>
      <c r="AW97" s="107"/>
      <c r="AX97" s="107"/>
      <c r="AY97" s="107"/>
    </row>
    <row r="98" spans="15:51" x14ac:dyDescent="0.25">
      <c r="O98" s="13"/>
      <c r="P98" s="109"/>
      <c r="Q98" s="109"/>
      <c r="R98" s="109"/>
      <c r="S98" s="109"/>
      <c r="T98" s="109"/>
      <c r="AS98" s="107"/>
      <c r="AT98" s="107"/>
      <c r="AU98" s="107"/>
      <c r="AV98" s="107"/>
      <c r="AW98" s="107"/>
      <c r="AX98" s="107"/>
      <c r="AY98" s="107"/>
    </row>
    <row r="99" spans="15:51" x14ac:dyDescent="0.25">
      <c r="O99" s="13"/>
      <c r="P99" s="109"/>
      <c r="T99" s="109"/>
      <c r="AS99" s="107"/>
      <c r="AT99" s="107"/>
      <c r="AU99" s="107"/>
      <c r="AV99" s="107"/>
      <c r="AW99" s="107"/>
      <c r="AX99" s="107"/>
      <c r="AY99" s="107"/>
    </row>
    <row r="100" spans="15:51" x14ac:dyDescent="0.25">
      <c r="O100" s="109"/>
      <c r="Q100" s="109"/>
      <c r="R100" s="109"/>
      <c r="S100" s="109"/>
      <c r="AS100" s="107"/>
      <c r="AT100" s="107"/>
      <c r="AU100" s="107"/>
      <c r="AV100" s="107"/>
      <c r="AW100" s="107"/>
      <c r="AX100" s="107"/>
      <c r="AY100" s="107"/>
    </row>
    <row r="101" spans="15:51" x14ac:dyDescent="0.25">
      <c r="O101" s="13"/>
      <c r="P101" s="109"/>
      <c r="Q101" s="109"/>
      <c r="R101" s="109"/>
      <c r="S101" s="109"/>
      <c r="T101" s="109"/>
      <c r="AS101" s="107"/>
      <c r="AT101" s="107"/>
      <c r="AU101" s="107"/>
      <c r="AV101" s="107"/>
      <c r="AW101" s="107"/>
      <c r="AX101" s="107"/>
      <c r="AY101" s="107"/>
    </row>
    <row r="102" spans="15:51" x14ac:dyDescent="0.25">
      <c r="O102" s="13"/>
      <c r="P102" s="109"/>
      <c r="Q102" s="109"/>
      <c r="R102" s="109"/>
      <c r="S102" s="109"/>
      <c r="T102" s="109"/>
      <c r="U102" s="109"/>
      <c r="AS102" s="107"/>
      <c r="AT102" s="107"/>
      <c r="AU102" s="107"/>
      <c r="AV102" s="107"/>
      <c r="AW102" s="107"/>
      <c r="AX102" s="107"/>
      <c r="AY102" s="107"/>
    </row>
    <row r="103" spans="15:51" x14ac:dyDescent="0.25">
      <c r="O103" s="13"/>
      <c r="P103" s="109"/>
      <c r="T103" s="109"/>
      <c r="U103" s="109"/>
      <c r="AS103" s="107"/>
      <c r="AT103" s="107"/>
      <c r="AU103" s="107"/>
      <c r="AV103" s="107"/>
      <c r="AW103" s="107"/>
      <c r="AX103" s="107"/>
      <c r="AY103" s="107"/>
    </row>
    <row r="115" spans="45:51" x14ac:dyDescent="0.25">
      <c r="AS115" s="107"/>
      <c r="AT115" s="107"/>
      <c r="AU115" s="107"/>
      <c r="AV115" s="107"/>
      <c r="AW115" s="107"/>
      <c r="AX115" s="107"/>
      <c r="AY115" s="107"/>
    </row>
  </sheetData>
  <protectedRanges>
    <protectedRange sqref="N59:R59 B61 S61:T67 B55:B58 N62:R67 T43 S57:T58" name="Range2_12_5_1_1"/>
    <protectedRange sqref="N10 L10 L6 D6 D8 AD8 AF8 O8:U8 AJ8:AR8 AF10 AR11:AR34 E11:E34 G11:G34 N11:V11 L24:N31 N32:N34 N12:N23 X17:X34 AC11:AG11 Z17:AF34 O12:V34 AC12:AF16 AG12:AG34" name="Range1_16_3_1_1"/>
    <protectedRange sqref="I56 J54:K59 J51:K51 I59 L59:M59 L62:M67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59:H59 F60 E59" name="Range2_2_2_9_2_1_1"/>
    <protectedRange sqref="D57 D60:D61" name="Range2_1_1_1_1_1_9_2_1_1"/>
    <protectedRange sqref="C58 C60" name="Range2_4_1_1_1"/>
    <protectedRange sqref="AS16:AS34" name="Range1_1_1_1"/>
    <protectedRange sqref="P3:U5" name="Range1_16_1_1_1_1"/>
    <protectedRange sqref="C61 C59 C56" name="Range2_1_3_1_1"/>
    <protectedRange sqref="H11:H34" name="Range1_1_1_1_1_1_1"/>
    <protectedRange sqref="B59:B60 J52:K53 D58:D59 I57:I58 Z58:Z59 S59:Y60 AA59:AU60 E60:E61 G60:H61 F61 L60:R61" name="Range2_2_1_10_1_1_1_2"/>
    <protectedRange sqref="C57" name="Range2_2_1_10_2_1_1_1"/>
    <protectedRange sqref="G56:H56 D54 F57 E56 N57:R58" name="Range2_12_1_6_1_1"/>
    <protectedRange sqref="I53:I55 I50:K50 G57:H58 E57:E58 F58:F59 L57:M58" name="Range2_2_12_1_7_1_1"/>
    <protectedRange sqref="D55:D56" name="Range2_1_1_1_1_11_1_2_1_1"/>
    <protectedRange sqref="F54" name="Range2_2_2_9_1_1_1_1"/>
    <protectedRange sqref="C55" name="Range2_1_1_2_1_1"/>
    <protectedRange sqref="C54" name="Range2_1_2_2_1_1"/>
    <protectedRange sqref="E54:E55 F55:F56 G54:H55 I51:I52" name="Range2_2_1_1_1_1"/>
    <protectedRange sqref="AS11:AS15" name="Range1_4_1_1_1_1"/>
    <protectedRange sqref="J11:J15 J26:J34" name="Range1_1_2_1_10_1_1_1_1"/>
    <protectedRange sqref="R74" name="Range2_2_1_10_1_1_1_1_1"/>
    <protectedRange sqref="T42" name="Range2_12_5_1_1_4"/>
    <protectedRange sqref="B41:B42" name="Range2_12_5_1_1_1"/>
    <protectedRange sqref="E42:H42" name="Range2_2_12_1_7_1_1_1"/>
    <protectedRange sqref="D42" name="Range2_3_2_1_3_1_1_2_10_1_1_1_1_1"/>
    <protectedRange sqref="C42" name="Range2_1_1_1_1_11_1_2_1_1_1"/>
    <protectedRange sqref="S38:S41" name="Range2_12_3_1_1_1_1"/>
    <protectedRange sqref="D38:H38 N38:R41" name="Range2_12_1_3_1_1_1_1"/>
    <protectedRange sqref="I38:M38 E39:M41" name="Range2_2_12_1_6_1_1_1_1"/>
    <protectedRange sqref="D39:D41" name="Range2_1_1_1_1_11_1_1_1_1_1_1"/>
    <protectedRange sqref="C39:C41" name="Range2_1_2_1_1_1_1_1"/>
    <protectedRange sqref="C38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G43:H43" name="Range2_2_12_1_3_1_1_1_1_1_4_1_1"/>
    <protectedRange sqref="E43:F43" name="Range2_2_12_1_7_1_1_3_1_1"/>
    <protectedRange sqref="I42:J42" name="Range2_2_12_1_4_2_1_1_1_2_1_1"/>
    <protectedRange sqref="S43" name="Range2_12_5_1_1_2_3_1"/>
    <protectedRange sqref="Q43:R43" name="Range2_12_1_6_1_1_1_1_2_1"/>
    <protectedRange sqref="N43:P43" name="Range2_12_1_2_3_1_1_1_1_2_1"/>
    <protectedRange sqref="I43:M43" name="Range2_2_12_1_4_3_1_1_1_1_2_1"/>
    <protectedRange sqref="D43" name="Range2_2_12_1_3_1_2_1_1_1_2_1_2_1"/>
    <protectedRange sqref="T56 R53:R55 T49:T52" name="Range2_12_5_1_1_3"/>
    <protectedRange sqref="T46:T48" name="Range2_12_5_1_1_2_2"/>
    <protectedRange sqref="S56 Q53:Q55 S46:S52" name="Range2_12_4_1_1_1_4_2_2_2"/>
    <protectedRange sqref="Q56:R56 O53:P55 Q46:R52" name="Range2_12_1_6_1_1_1_2_3_2_1_1_3"/>
    <protectedRange sqref="N56:P56 L53:N55 N46:P52" name="Range2_12_1_2_3_1_1_1_2_3_2_1_1_3"/>
    <protectedRange sqref="L46:M52 K46:K49 L56:M56" name="Range2_2_12_1_4_3_1_1_1_3_3_2_1_1_3"/>
    <protectedRange sqref="J46:J49" name="Range2_2_12_1_4_3_1_1_1_3_2_1_2_2"/>
    <protectedRange sqref="I49" name="Range2_2_12_1_4_3_1_1_1_2_1_2_1_1_3_1_1_1_1_1_1"/>
    <protectedRange sqref="T45" name="Range2_12_5_1_1_2_1_1"/>
    <protectedRange sqref="E46:H47" name="Range2_2_12_1_3_1_2_1_1_1_1_2_1_1_1_1_1_1"/>
    <protectedRange sqref="D46:D47" name="Range2_2_12_1_3_1_2_1_1_1_2_1_2_3_1_1_1_1"/>
    <protectedRange sqref="T44" name="Range2_12_5_1_1_6_1_1_1_1_1_1_1"/>
    <protectedRange sqref="S44" name="Range2_12_5_1_1_5_3_1_1_1_1_1_1_1"/>
    <protectedRange sqref="Q44:R44" name="Range2_12_1_6_1_1_1_2_3_2_1_1_2_1_1_1_1_1"/>
    <protectedRange sqref="N44:P44" name="Range2_12_1_2_3_1_1_1_2_3_2_1_1_2_1_1_1_1_1"/>
    <protectedRange sqref="J44:M44" name="Range2_2_12_1_4_3_1_1_1_3_3_2_1_1_2_1_1_1_1_1"/>
    <protectedRange sqref="I44" name="Range2_2_12_1_4_3_1_1_1_2_1_2_2_1_2_1_1_1_1_1"/>
    <protectedRange sqref="G44:H44 D44:E44" name="Range2_2_12_1_3_1_2_1_1_1_2_1_3_2_1_2_1_1_1_1_1"/>
    <protectedRange sqref="F44" name="Range2_2_12_1_3_1_2_1_1_1_1_1_2_2_1_2_1_1_1_1_1"/>
    <protectedRange sqref="S45" name="Range2_12_4_1_1_1_4_2_2_1_1"/>
    <protectedRange sqref="Q45:R45" name="Range2_12_1_6_1_1_1_2_3_2_1_1_1_1"/>
    <protectedRange sqref="N45:P45" name="Range2_12_1_2_3_1_1_1_2_3_2_1_1_1_1"/>
    <protectedRange sqref="K45:M45" name="Range2_2_12_1_4_3_1_1_1_3_3_2_1_1_1_1"/>
    <protectedRange sqref="J45" name="Range2_2_12_1_4_3_1_1_1_3_2_1_2_1_1"/>
    <protectedRange sqref="D45:E45" name="Range2_2_12_1_3_1_2_1_1_1_2_1_2_3_2_1_1"/>
    <protectedRange sqref="I45" name="Range2_2_12_1_4_2_1_1_1_4_1_2_1_1_1_2_1_1"/>
    <protectedRange sqref="F45:H45" name="Range2_2_12_1_3_1_1_1_1_1_4_1_2_1_2_1_2_1_1"/>
    <protectedRange sqref="I46:I48" name="Range2_2_12_1_4_2_1_1_1_4_1_2_1_1_1_2_2_1"/>
    <protectedRange sqref="F11:F34" name="Range1_16_3_1_1_2_1_1_1_2_1"/>
    <protectedRange sqref="Q10" name="Range1_16_3_1_1_1_1_1_1"/>
    <protectedRange sqref="AG10" name="Range1_16_3_1_1_1_1_1_2"/>
    <protectedRange sqref="AP10" name="Range1_16_3_1_1_1_1_1_3"/>
    <protectedRange sqref="B44" name="Range2_12_5_1_1_1_2_2_1_1_1_1_1_1_1_1_1_1_1_1_1_1_1_1_1_1_1_1_1_1_1_1_1_1_1_1_1_1_1_1"/>
    <protectedRange sqref="B45" name="Range2_12_5_1_1_1_2_2_1_1_1_1_1_1_1_1_1_1_1_2_1_1_1_1_1_1_1_1_1_1_1_1_1_1_1_1_1_1_1_1_1_1_1_1_1_1_1_1_1_1_1_1_1_1_1_1"/>
    <protectedRange sqref="B43" name="Range2_12_5_1_1_1_2_1_1_1_1_1_1_1_1_1_1_1_2_1_1_1_1_1_1_1_1_1_1_1_1_1_1_1_1_1"/>
    <protectedRange sqref="B46" name="Range2_12_5_1_1_1_2_2_1_1_1_1_1_1_1_1_1_1_1_2_1_1_1_2_1_1_1_2_1_1_1_3_1_1_1_1_1_1_1_1_1_1_1_1_1_1_1_1_1_1_1_1_1_1_1_1_1_1_1_1_1_1_1"/>
    <protectedRange sqref="B47" name="Range2_12_5_1_1_1_2_1_1_1_1_1_1_1_1_1_1_1_2_1_2_1_1_1_1_1_1_1_1_1_2_1_1_1_1_1_1_1_1_1_1_1_1_1_1_1_1"/>
    <protectedRange sqref="D52" name="Range2_12_1_6_1_1_1"/>
    <protectedRange sqref="D48 G48:H50 F49:F50 E48:E50" name="Range2_2_12_1_7_1_1_2"/>
    <protectedRange sqref="D53" name="Range2_1_1_1_1_11_1_2_1_1_2"/>
    <protectedRange sqref="F52" name="Range2_2_2_9_1_1_1_1_1"/>
    <protectedRange sqref="D49" name="Range2_1_1_1_1_1_9_1_1_1_1_1"/>
    <protectedRange sqref="C53 C48" name="Range2_1_1_2_1_1_1"/>
    <protectedRange sqref="C52" name="Range2_1_2_2_1_1_1"/>
    <protectedRange sqref="F48" name="Range2_2_12_1_1_1_1_1_1"/>
    <protectedRange sqref="C49:C50" name="Range2_5_1_1_1_1"/>
    <protectedRange sqref="E52:E53 F53 G52:H53" name="Range2_2_1_1_1_1_1"/>
    <protectedRange sqref="D50" name="Range2_1_1_1_1_1_1_1_1_1"/>
    <protectedRange sqref="B48" name="Range2_12_5_1_1_1_1_1_2_1_1_1_1_1_1_1_1_1_1_1_1_1_1_1_1_1_1_1_1_2_1_1"/>
    <protectedRange sqref="B49" name="Range2_12_5_1_1_1_1_1_2_1_1_2_1_1_1_1_1_1_1_1_1_1_1_1_1_1_1_1_1_2_1_1"/>
    <protectedRange sqref="B50" name="Range2_12_5_1_1_1_2_2_1_1_1_1_1_1_1_1_1_1_1_2_1_1_1_2_1_1_1_1_1_1_1_1_1_1_1_1_1_1_1_1_2_1_1"/>
    <protectedRange sqref="B52" name="Range2_12_5_1_1_1_1_1_2_1_2_1_1_1_2_1_1_1_1_1_1_1_1_1_1_2_1_1_1_1_1_2_1_1"/>
    <protectedRange sqref="G51:H51" name="Range2_2_12_1_3_1_2_1_1_1_2_1_1_1_1_1_1_2_1_1_1"/>
    <protectedRange sqref="D51:E51" name="Range2_2_12_1_3_1_2_1_1_1_2_1_1_1_1_3_1_1_1_1_1"/>
    <protectedRange sqref="F51" name="Range2_2_12_1_3_1_2_1_1_1_3_1_1_1_1_1_3_1_1_1_1_1"/>
    <protectedRange sqref="B51" name="Range2_12_5_1_1_1_1_1_2_1_1_2_1_1_1_1_1_1_1_1_1_1_1_1_1_1_1_1_1_2_1_1_1"/>
    <protectedRange sqref="W11:W34" name="Range1_16_3_1_1_1_1"/>
    <protectedRange sqref="X11:AB16 Y17:Y34" name="Range1_16_3_1_1_2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7:X34 AC11:AE16 Z17:AE34">
    <cfRule type="containsText" dxfId="185" priority="13" operator="containsText" text="N/A">
      <formula>NOT(ISERROR(SEARCH("N/A",X11)))</formula>
    </cfRule>
    <cfRule type="cellIs" dxfId="184" priority="31" operator="equal">
      <formula>0</formula>
    </cfRule>
  </conditionalFormatting>
  <conditionalFormatting sqref="X17:X34 AC11:AE16 Z17:AE34">
    <cfRule type="cellIs" dxfId="183" priority="30" operator="greaterThanOrEqual">
      <formula>1185</formula>
    </cfRule>
  </conditionalFormatting>
  <conditionalFormatting sqref="X17:X34 AC11:AE16 Z17:AE34">
    <cfRule type="cellIs" dxfId="182" priority="29" operator="between">
      <formula>0.1</formula>
      <formula>1184</formula>
    </cfRule>
  </conditionalFormatting>
  <conditionalFormatting sqref="X8 AO11:AO32">
    <cfRule type="cellIs" dxfId="181" priority="28" operator="equal">
      <formula>0</formula>
    </cfRule>
  </conditionalFormatting>
  <conditionalFormatting sqref="X8 AO11:AO32">
    <cfRule type="cellIs" dxfId="180" priority="27" operator="greaterThan">
      <formula>1179</formula>
    </cfRule>
  </conditionalFormatting>
  <conditionalFormatting sqref="X8 AO11:AO32">
    <cfRule type="cellIs" dxfId="179" priority="26" operator="greaterThan">
      <formula>99</formula>
    </cfRule>
  </conditionalFormatting>
  <conditionalFormatting sqref="X8 AO11:AO32">
    <cfRule type="cellIs" dxfId="178" priority="25" operator="greaterThan">
      <formula>0.99</formula>
    </cfRule>
  </conditionalFormatting>
  <conditionalFormatting sqref="AB8">
    <cfRule type="cellIs" dxfId="177" priority="24" operator="equal">
      <formula>0</formula>
    </cfRule>
  </conditionalFormatting>
  <conditionalFormatting sqref="AB8">
    <cfRule type="cellIs" dxfId="176" priority="23" operator="greaterThan">
      <formula>1179</formula>
    </cfRule>
  </conditionalFormatting>
  <conditionalFormatting sqref="AB8">
    <cfRule type="cellIs" dxfId="175" priority="22" operator="greaterThan">
      <formula>99</formula>
    </cfRule>
  </conditionalFormatting>
  <conditionalFormatting sqref="AB8">
    <cfRule type="cellIs" dxfId="174" priority="21" operator="greaterThan">
      <formula>0.99</formula>
    </cfRule>
  </conditionalFormatting>
  <conditionalFormatting sqref="AQ11:AQ34 AO33:AO34">
    <cfRule type="cellIs" dxfId="173" priority="20" operator="equal">
      <formula>0</formula>
    </cfRule>
  </conditionalFormatting>
  <conditionalFormatting sqref="AQ11:AQ34 AO33:AO34">
    <cfRule type="cellIs" dxfId="172" priority="19" operator="greaterThan">
      <formula>1179</formula>
    </cfRule>
  </conditionalFormatting>
  <conditionalFormatting sqref="AQ11:AQ34 AO33:AO34">
    <cfRule type="cellIs" dxfId="171" priority="18" operator="greaterThan">
      <formula>99</formula>
    </cfRule>
  </conditionalFormatting>
  <conditionalFormatting sqref="AQ11:AQ34 AO33:AO34">
    <cfRule type="cellIs" dxfId="170" priority="17" operator="greaterThan">
      <formula>0.99</formula>
    </cfRule>
  </conditionalFormatting>
  <conditionalFormatting sqref="AI11:AI34">
    <cfRule type="cellIs" dxfId="169" priority="16" operator="greaterThan">
      <formula>$AI$8</formula>
    </cfRule>
  </conditionalFormatting>
  <conditionalFormatting sqref="AH11:AH34">
    <cfRule type="cellIs" dxfId="168" priority="14" operator="greaterThan">
      <formula>$AH$8</formula>
    </cfRule>
    <cfRule type="cellIs" dxfId="167" priority="15" operator="greaterThan">
      <formula>$AH$8</formula>
    </cfRule>
  </conditionalFormatting>
  <conditionalFormatting sqref="AP11:AP34">
    <cfRule type="cellIs" dxfId="166" priority="12" operator="equal">
      <formula>0</formula>
    </cfRule>
  </conditionalFormatting>
  <conditionalFormatting sqref="AP11:AP34">
    <cfRule type="cellIs" dxfId="165" priority="11" operator="greaterThan">
      <formula>1179</formula>
    </cfRule>
  </conditionalFormatting>
  <conditionalFormatting sqref="AP11:AP34">
    <cfRule type="cellIs" dxfId="164" priority="10" operator="greaterThan">
      <formula>99</formula>
    </cfRule>
  </conditionalFormatting>
  <conditionalFormatting sqref="AP11:AP34">
    <cfRule type="cellIs" dxfId="163" priority="9" operator="greaterThan">
      <formula>0.99</formula>
    </cfRule>
  </conditionalFormatting>
  <conditionalFormatting sqref="X11:AB16 Y17:Y34">
    <cfRule type="containsText" dxfId="162" priority="5" operator="containsText" text="N/A">
      <formula>NOT(ISERROR(SEARCH("N/A",X11)))</formula>
    </cfRule>
    <cfRule type="cellIs" dxfId="161" priority="8" operator="equal">
      <formula>0</formula>
    </cfRule>
  </conditionalFormatting>
  <conditionalFormatting sqref="X11:AB16 Y17:Y34">
    <cfRule type="cellIs" dxfId="160" priority="7" operator="greaterThanOrEqual">
      <formula>1185</formula>
    </cfRule>
  </conditionalFormatting>
  <conditionalFormatting sqref="X11:AB16 Y17:Y34">
    <cfRule type="cellIs" dxfId="159" priority="6" operator="between">
      <formula>0.1</formula>
      <formula>1184</formula>
    </cfRule>
  </conditionalFormatting>
  <conditionalFormatting sqref="AJ11:AN34">
    <cfRule type="cellIs" dxfId="158" priority="4" operator="equal">
      <formula>0</formula>
    </cfRule>
  </conditionalFormatting>
  <conditionalFormatting sqref="AJ11:AN34">
    <cfRule type="cellIs" dxfId="157" priority="3" operator="greaterThan">
      <formula>1179</formula>
    </cfRule>
  </conditionalFormatting>
  <conditionalFormatting sqref="AJ11:AN34">
    <cfRule type="cellIs" dxfId="156" priority="2" operator="greaterThan">
      <formula>99</formula>
    </cfRule>
  </conditionalFormatting>
  <conditionalFormatting sqref="AJ11:AN34">
    <cfRule type="cellIs" dxfId="155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15"/>
  <sheetViews>
    <sheetView zoomScaleNormal="100" workbookViewId="0">
      <selection activeCell="B8" sqref="B8:C8"/>
    </sheetView>
  </sheetViews>
  <sheetFormatPr defaultRowHeight="15" x14ac:dyDescent="0.25"/>
  <cols>
    <col min="1" max="1" width="5.7109375" style="107" customWidth="1"/>
    <col min="2" max="2" width="10.28515625" style="107" customWidth="1"/>
    <col min="3" max="3" width="14" style="107" customWidth="1"/>
    <col min="4" max="7" width="9.140625" style="107"/>
    <col min="8" max="8" width="20.42578125" style="107" customWidth="1"/>
    <col min="9" max="10" width="9.140625" style="107"/>
    <col min="11" max="11" width="9" style="107" customWidth="1"/>
    <col min="12" max="14" width="9.140625" style="107" hidden="1" customWidth="1"/>
    <col min="15" max="16" width="9.28515625" style="107" bestFit="1" customWidth="1"/>
    <col min="17" max="18" width="9.140625" style="107" customWidth="1"/>
    <col min="19" max="19" width="11.5703125" style="107" bestFit="1" customWidth="1"/>
    <col min="20" max="20" width="10.5703125" style="107" bestFit="1" customWidth="1"/>
    <col min="21" max="22" width="9.28515625" style="107" bestFit="1" customWidth="1"/>
    <col min="23" max="23" width="9.140625" style="107"/>
    <col min="24" max="28" width="9.28515625" style="107" bestFit="1" customWidth="1"/>
    <col min="29" max="32" width="9.140625" style="107"/>
    <col min="33" max="33" width="10.5703125" style="107" bestFit="1" customWidth="1"/>
    <col min="34" max="35" width="9.28515625" style="107" bestFit="1" customWidth="1"/>
    <col min="36" max="44" width="9.140625" style="107"/>
    <col min="45" max="45" width="83.85546875" style="13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07"/>
  </cols>
  <sheetData>
    <row r="2" spans="2:51" ht="21" x14ac:dyDescent="0.25">
      <c r="B2" s="3"/>
      <c r="C2" s="109"/>
      <c r="D2" s="109"/>
      <c r="E2" s="4"/>
      <c r="F2" s="4"/>
      <c r="G2" s="109"/>
      <c r="H2" s="5"/>
      <c r="I2" s="5"/>
      <c r="J2" s="109"/>
      <c r="K2" s="5"/>
      <c r="L2" s="5"/>
      <c r="M2" s="109"/>
      <c r="N2" s="109"/>
      <c r="O2" s="6"/>
      <c r="P2" s="7" t="s">
        <v>0</v>
      </c>
      <c r="Q2" s="7"/>
      <c r="R2" s="8"/>
      <c r="S2" s="9"/>
      <c r="T2" s="10"/>
      <c r="U2" s="10"/>
      <c r="V2" s="11"/>
      <c r="W2" s="12"/>
      <c r="X2" s="10"/>
      <c r="Y2" s="10"/>
      <c r="Z2" s="10"/>
      <c r="AA2" s="10"/>
      <c r="AB2" s="10"/>
      <c r="AC2" s="10"/>
      <c r="AD2" s="10"/>
      <c r="AE2" s="10"/>
      <c r="AM2" s="109"/>
      <c r="AN2" s="109"/>
      <c r="AO2" s="109"/>
      <c r="AP2" s="109"/>
      <c r="AQ2" s="109"/>
      <c r="AR2" s="109"/>
    </row>
    <row r="3" spans="2:51" ht="15.75" customHeight="1" x14ac:dyDescent="0.25">
      <c r="B3" s="14" t="s">
        <v>1</v>
      </c>
      <c r="C3" s="14"/>
      <c r="D3" s="14"/>
      <c r="E3" s="109"/>
      <c r="F3" s="5"/>
      <c r="G3" s="5"/>
      <c r="H3" s="109"/>
      <c r="I3" s="109"/>
      <c r="J3" s="109"/>
      <c r="K3" s="15"/>
      <c r="L3" s="16"/>
      <c r="M3" s="109"/>
      <c r="N3" s="109"/>
      <c r="O3" s="17" t="s">
        <v>2</v>
      </c>
      <c r="P3" s="324" t="s">
        <v>126</v>
      </c>
      <c r="Q3" s="325"/>
      <c r="R3" s="325"/>
      <c r="S3" s="325"/>
      <c r="T3" s="325"/>
      <c r="U3" s="326"/>
      <c r="V3" s="18"/>
      <c r="W3" s="18"/>
      <c r="X3" s="18"/>
      <c r="Y3" s="18"/>
      <c r="Z3" s="18"/>
      <c r="AH3" s="109"/>
      <c r="AI3" s="109"/>
      <c r="AJ3" s="109"/>
      <c r="AK3" s="109"/>
      <c r="AL3" s="13"/>
      <c r="AM3" s="109"/>
      <c r="AN3" s="109"/>
      <c r="AO3" s="109"/>
      <c r="AP3" s="109"/>
      <c r="AQ3" s="109"/>
      <c r="AR3" s="109"/>
      <c r="AS3" s="109"/>
    </row>
    <row r="4" spans="2:51" x14ac:dyDescent="0.25">
      <c r="B4" s="19" t="s">
        <v>3</v>
      </c>
      <c r="C4" s="19"/>
      <c r="D4" s="19"/>
      <c r="E4" s="109"/>
      <c r="F4" s="20"/>
      <c r="G4" s="109"/>
      <c r="H4" s="109"/>
      <c r="I4" s="109"/>
      <c r="J4" s="109"/>
      <c r="K4" s="109"/>
      <c r="L4" s="109"/>
      <c r="M4" s="109"/>
      <c r="N4" s="109"/>
      <c r="O4" s="17" t="s">
        <v>4</v>
      </c>
      <c r="P4" s="324" t="s">
        <v>132</v>
      </c>
      <c r="Q4" s="325"/>
      <c r="R4" s="325"/>
      <c r="S4" s="325"/>
      <c r="T4" s="325"/>
      <c r="U4" s="326"/>
      <c r="V4" s="18"/>
      <c r="W4" s="18"/>
      <c r="X4" s="18"/>
      <c r="Y4" s="18"/>
      <c r="Z4" s="18"/>
      <c r="AH4" s="109"/>
      <c r="AI4" s="109"/>
      <c r="AJ4" s="109"/>
      <c r="AK4" s="109"/>
      <c r="AL4" s="13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1"/>
      <c r="F5" s="21"/>
      <c r="G5" s="109"/>
      <c r="H5" s="109"/>
      <c r="I5" s="109"/>
      <c r="J5" s="109"/>
      <c r="K5" s="109"/>
      <c r="L5" s="109"/>
      <c r="M5" s="109"/>
      <c r="N5" s="109"/>
      <c r="O5" s="17" t="s">
        <v>5</v>
      </c>
      <c r="P5" s="324" t="s">
        <v>129</v>
      </c>
      <c r="Q5" s="325"/>
      <c r="R5" s="325"/>
      <c r="S5" s="325"/>
      <c r="T5" s="325"/>
      <c r="U5" s="326"/>
      <c r="V5" s="18"/>
      <c r="W5" s="18"/>
      <c r="X5" s="18"/>
      <c r="Y5" s="18"/>
      <c r="Z5" s="18"/>
      <c r="AH5" s="109"/>
      <c r="AI5" s="109"/>
      <c r="AJ5" s="109"/>
      <c r="AK5" s="109"/>
      <c r="AL5" s="13"/>
      <c r="AM5" s="109"/>
      <c r="AN5" s="109"/>
      <c r="AO5" s="109"/>
      <c r="AP5" s="109"/>
      <c r="AQ5" s="109"/>
      <c r="AR5" s="109"/>
      <c r="AS5" s="109"/>
    </row>
    <row r="6" spans="2:51" x14ac:dyDescent="0.25">
      <c r="B6" s="324" t="s">
        <v>6</v>
      </c>
      <c r="C6" s="326"/>
      <c r="D6" s="327" t="s">
        <v>7</v>
      </c>
      <c r="E6" s="328"/>
      <c r="F6" s="328"/>
      <c r="G6" s="328"/>
      <c r="H6" s="329"/>
      <c r="I6" s="109"/>
      <c r="J6" s="109"/>
      <c r="K6" s="311"/>
      <c r="L6" s="330">
        <v>41686</v>
      </c>
      <c r="M6" s="331"/>
      <c r="N6" s="22"/>
      <c r="O6" s="22"/>
      <c r="P6" s="23"/>
      <c r="Q6" s="23"/>
      <c r="R6" s="23"/>
      <c r="S6" s="23"/>
      <c r="T6" s="23"/>
      <c r="U6" s="23"/>
      <c r="V6" s="23"/>
      <c r="W6" s="24"/>
      <c r="X6" s="24"/>
      <c r="Y6" s="24"/>
      <c r="Z6" s="24"/>
      <c r="AA6" s="24"/>
      <c r="AB6" s="24"/>
      <c r="AC6" s="24"/>
      <c r="AD6" s="24"/>
      <c r="AE6" s="24"/>
      <c r="AJ6" s="25"/>
      <c r="AM6" s="26"/>
      <c r="AN6" s="26"/>
      <c r="AO6" s="26"/>
      <c r="AP6" s="26"/>
      <c r="AQ6" s="26"/>
      <c r="AR6" s="26"/>
      <c r="AS6" s="27"/>
    </row>
    <row r="7" spans="2:51" ht="36" x14ac:dyDescent="0.25">
      <c r="B7" s="332" t="s">
        <v>8</v>
      </c>
      <c r="C7" s="333"/>
      <c r="D7" s="332" t="s">
        <v>9</v>
      </c>
      <c r="E7" s="334"/>
      <c r="F7" s="334"/>
      <c r="G7" s="333"/>
      <c r="H7" s="306" t="s">
        <v>10</v>
      </c>
      <c r="I7" s="307" t="s">
        <v>11</v>
      </c>
      <c r="J7" s="307" t="s">
        <v>12</v>
      </c>
      <c r="K7" s="307" t="s">
        <v>13</v>
      </c>
      <c r="L7" s="13"/>
      <c r="M7" s="13"/>
      <c r="N7" s="13"/>
      <c r="O7" s="306" t="s">
        <v>14</v>
      </c>
      <c r="P7" s="332" t="s">
        <v>15</v>
      </c>
      <c r="Q7" s="334"/>
      <c r="R7" s="334"/>
      <c r="S7" s="334"/>
      <c r="T7" s="333"/>
      <c r="U7" s="345" t="s">
        <v>16</v>
      </c>
      <c r="V7" s="345"/>
      <c r="W7" s="307" t="s">
        <v>17</v>
      </c>
      <c r="X7" s="332" t="s">
        <v>18</v>
      </c>
      <c r="Y7" s="333"/>
      <c r="Z7" s="332" t="s">
        <v>19</v>
      </c>
      <c r="AA7" s="333"/>
      <c r="AB7" s="332" t="s">
        <v>20</v>
      </c>
      <c r="AC7" s="333"/>
      <c r="AD7" s="332" t="s">
        <v>21</v>
      </c>
      <c r="AE7" s="333"/>
      <c r="AF7" s="307" t="s">
        <v>22</v>
      </c>
      <c r="AG7" s="307" t="s">
        <v>23</v>
      </c>
      <c r="AH7" s="307" t="s">
        <v>24</v>
      </c>
      <c r="AI7" s="307" t="s">
        <v>25</v>
      </c>
      <c r="AJ7" s="332" t="s">
        <v>26</v>
      </c>
      <c r="AK7" s="334"/>
      <c r="AL7" s="334"/>
      <c r="AM7" s="334"/>
      <c r="AN7" s="333"/>
      <c r="AO7" s="332" t="s">
        <v>27</v>
      </c>
      <c r="AP7" s="334"/>
      <c r="AQ7" s="333"/>
      <c r="AR7" s="307" t="s">
        <v>28</v>
      </c>
      <c r="AS7" s="28"/>
      <c r="AT7" s="13"/>
      <c r="AU7" s="13"/>
      <c r="AV7" s="13"/>
      <c r="AW7" s="13"/>
      <c r="AX7" s="13"/>
      <c r="AY7" s="13"/>
    </row>
    <row r="8" spans="2:51" x14ac:dyDescent="0.25">
      <c r="B8" s="335">
        <v>42243</v>
      </c>
      <c r="C8" s="336"/>
      <c r="D8" s="337" t="s">
        <v>29</v>
      </c>
      <c r="E8" s="338"/>
      <c r="F8" s="338"/>
      <c r="G8" s="339"/>
      <c r="H8" s="29"/>
      <c r="I8" s="337" t="s">
        <v>29</v>
      </c>
      <c r="J8" s="338"/>
      <c r="K8" s="339"/>
      <c r="L8" s="30"/>
      <c r="M8" s="30"/>
      <c r="N8" s="30"/>
      <c r="O8" s="29" t="s">
        <v>30</v>
      </c>
      <c r="P8" s="29" t="s">
        <v>30</v>
      </c>
      <c r="Q8" s="29" t="s">
        <v>31</v>
      </c>
      <c r="R8" s="29" t="s">
        <v>31</v>
      </c>
      <c r="S8" s="29" t="s">
        <v>30</v>
      </c>
      <c r="T8" s="29" t="s">
        <v>32</v>
      </c>
      <c r="U8" s="340" t="s">
        <v>33</v>
      </c>
      <c r="V8" s="340"/>
      <c r="W8" s="31" t="s">
        <v>133</v>
      </c>
      <c r="X8" s="341">
        <v>0</v>
      </c>
      <c r="Y8" s="342"/>
      <c r="Z8" s="343" t="s">
        <v>35</v>
      </c>
      <c r="AA8" s="344"/>
      <c r="AB8" s="341">
        <v>1185</v>
      </c>
      <c r="AC8" s="342"/>
      <c r="AD8" s="346">
        <v>800</v>
      </c>
      <c r="AE8" s="347"/>
      <c r="AF8" s="29"/>
      <c r="AG8" s="31">
        <f>AG34-AG10</f>
        <v>26588</v>
      </c>
      <c r="AH8" s="32"/>
      <c r="AI8" s="32"/>
      <c r="AJ8" s="29" t="s">
        <v>36</v>
      </c>
      <c r="AK8" s="29" t="s">
        <v>36</v>
      </c>
      <c r="AL8" s="29" t="s">
        <v>36</v>
      </c>
      <c r="AM8" s="29" t="s">
        <v>36</v>
      </c>
      <c r="AN8" s="29" t="s">
        <v>36</v>
      </c>
      <c r="AO8" s="29" t="s">
        <v>36</v>
      </c>
      <c r="AP8" s="29" t="s">
        <v>31</v>
      </c>
      <c r="AQ8" s="29" t="s">
        <v>31</v>
      </c>
      <c r="AR8" s="29" t="s">
        <v>37</v>
      </c>
      <c r="AS8" s="28"/>
      <c r="AV8" s="33" t="s">
        <v>38</v>
      </c>
    </row>
    <row r="9" spans="2:51" ht="60" x14ac:dyDescent="0.25">
      <c r="B9" s="348" t="s">
        <v>39</v>
      </c>
      <c r="C9" s="348"/>
      <c r="D9" s="349" t="s">
        <v>40</v>
      </c>
      <c r="E9" s="350"/>
      <c r="F9" s="351" t="s">
        <v>41</v>
      </c>
      <c r="G9" s="350"/>
      <c r="H9" s="352" t="s">
        <v>42</v>
      </c>
      <c r="I9" s="348" t="s">
        <v>43</v>
      </c>
      <c r="J9" s="348"/>
      <c r="K9" s="348"/>
      <c r="L9" s="307" t="s">
        <v>44</v>
      </c>
      <c r="M9" s="345" t="s">
        <v>45</v>
      </c>
      <c r="N9" s="34" t="s">
        <v>46</v>
      </c>
      <c r="O9" s="353" t="s">
        <v>47</v>
      </c>
      <c r="P9" s="353" t="s">
        <v>48</v>
      </c>
      <c r="Q9" s="35" t="s">
        <v>49</v>
      </c>
      <c r="R9" s="360" t="s">
        <v>50</v>
      </c>
      <c r="S9" s="361"/>
      <c r="T9" s="362"/>
      <c r="U9" s="308" t="s">
        <v>51</v>
      </c>
      <c r="V9" s="308" t="s">
        <v>52</v>
      </c>
      <c r="W9" s="348" t="s">
        <v>53</v>
      </c>
      <c r="X9" s="366" t="s">
        <v>54</v>
      </c>
      <c r="Y9" s="367"/>
      <c r="Z9" s="367"/>
      <c r="AA9" s="367"/>
      <c r="AB9" s="367"/>
      <c r="AC9" s="367"/>
      <c r="AD9" s="367"/>
      <c r="AE9" s="368"/>
      <c r="AF9" s="310" t="s">
        <v>55</v>
      </c>
      <c r="AG9" s="310" t="s">
        <v>56</v>
      </c>
      <c r="AH9" s="355" t="s">
        <v>57</v>
      </c>
      <c r="AI9" s="369" t="s">
        <v>58</v>
      </c>
      <c r="AJ9" s="308" t="s">
        <v>59</v>
      </c>
      <c r="AK9" s="308" t="s">
        <v>60</v>
      </c>
      <c r="AL9" s="308" t="s">
        <v>61</v>
      </c>
      <c r="AM9" s="308" t="s">
        <v>62</v>
      </c>
      <c r="AN9" s="308" t="s">
        <v>63</v>
      </c>
      <c r="AO9" s="308" t="s">
        <v>64</v>
      </c>
      <c r="AP9" s="308" t="s">
        <v>65</v>
      </c>
      <c r="AQ9" s="353" t="s">
        <v>66</v>
      </c>
      <c r="AR9" s="308" t="s">
        <v>67</v>
      </c>
      <c r="AS9" s="355" t="s">
        <v>68</v>
      </c>
      <c r="AV9" s="36" t="s">
        <v>69</v>
      </c>
      <c r="AW9" s="36" t="s">
        <v>70</v>
      </c>
      <c r="AY9" s="37" t="s">
        <v>71</v>
      </c>
    </row>
    <row r="10" spans="2:51" x14ac:dyDescent="0.25">
      <c r="B10" s="308" t="s">
        <v>72</v>
      </c>
      <c r="C10" s="308" t="s">
        <v>73</v>
      </c>
      <c r="D10" s="308" t="s">
        <v>74</v>
      </c>
      <c r="E10" s="308" t="s">
        <v>75</v>
      </c>
      <c r="F10" s="308" t="s">
        <v>74</v>
      </c>
      <c r="G10" s="308" t="s">
        <v>75</v>
      </c>
      <c r="H10" s="352"/>
      <c r="I10" s="308" t="s">
        <v>75</v>
      </c>
      <c r="J10" s="308" t="s">
        <v>75</v>
      </c>
      <c r="K10" s="308" t="s">
        <v>75</v>
      </c>
      <c r="L10" s="29" t="s">
        <v>29</v>
      </c>
      <c r="M10" s="345"/>
      <c r="N10" s="29" t="s">
        <v>29</v>
      </c>
      <c r="O10" s="354"/>
      <c r="P10" s="354"/>
      <c r="Q10" s="2">
        <f>'AUG 26'!Q34:Q34</f>
        <v>49241445</v>
      </c>
      <c r="R10" s="363"/>
      <c r="S10" s="364"/>
      <c r="T10" s="365"/>
      <c r="U10" s="308" t="s">
        <v>75</v>
      </c>
      <c r="V10" s="308" t="s">
        <v>75</v>
      </c>
      <c r="W10" s="348"/>
      <c r="X10" s="38" t="s">
        <v>76</v>
      </c>
      <c r="Y10" s="38" t="s">
        <v>77</v>
      </c>
      <c r="Z10" s="38" t="s">
        <v>78</v>
      </c>
      <c r="AA10" s="38" t="s">
        <v>79</v>
      </c>
      <c r="AB10" s="38" t="s">
        <v>80</v>
      </c>
      <c r="AC10" s="38" t="s">
        <v>81</v>
      </c>
      <c r="AD10" s="38" t="s">
        <v>82</v>
      </c>
      <c r="AE10" s="38" t="s">
        <v>83</v>
      </c>
      <c r="AF10" s="39"/>
      <c r="AG10" s="2">
        <f>'AUG 26'!AG34:AG34</f>
        <v>39833376</v>
      </c>
      <c r="AH10" s="355"/>
      <c r="AI10" s="370"/>
      <c r="AJ10" s="308" t="s">
        <v>84</v>
      </c>
      <c r="AK10" s="308" t="s">
        <v>84</v>
      </c>
      <c r="AL10" s="308" t="s">
        <v>84</v>
      </c>
      <c r="AM10" s="308" t="s">
        <v>84</v>
      </c>
      <c r="AN10" s="308" t="s">
        <v>84</v>
      </c>
      <c r="AO10" s="308" t="s">
        <v>84</v>
      </c>
      <c r="AP10" s="2">
        <f>'AUG 26'!AP34:AP34</f>
        <v>9043420</v>
      </c>
      <c r="AQ10" s="354"/>
      <c r="AR10" s="309" t="s">
        <v>85</v>
      </c>
      <c r="AS10" s="355"/>
      <c r="AV10" s="40" t="s">
        <v>86</v>
      </c>
      <c r="AW10" s="40" t="s">
        <v>87</v>
      </c>
      <c r="AY10" s="84" t="s">
        <v>126</v>
      </c>
    </row>
    <row r="11" spans="2:51" x14ac:dyDescent="0.25">
      <c r="B11" s="41">
        <v>2</v>
      </c>
      <c r="C11" s="41">
        <v>4.1666666666666664E-2</v>
      </c>
      <c r="D11" s="123">
        <v>10</v>
      </c>
      <c r="E11" s="42">
        <f>D11/1.42</f>
        <v>7.042253521126761</v>
      </c>
      <c r="F11" s="110">
        <v>66</v>
      </c>
      <c r="G11" s="42">
        <f>F11/1.42</f>
        <v>46.478873239436624</v>
      </c>
      <c r="H11" s="43" t="s">
        <v>88</v>
      </c>
      <c r="I11" s="43">
        <f>J11-(2/1.42)</f>
        <v>41.549295774647888</v>
      </c>
      <c r="J11" s="44">
        <f>(F11-5)/1.42</f>
        <v>42.95774647887324</v>
      </c>
      <c r="K11" s="43">
        <f>J11+(6/1.42)</f>
        <v>47.183098591549296</v>
      </c>
      <c r="L11" s="45">
        <v>14</v>
      </c>
      <c r="M11" s="46" t="s">
        <v>89</v>
      </c>
      <c r="N11" s="46">
        <v>11.4</v>
      </c>
      <c r="O11" s="124">
        <v>131</v>
      </c>
      <c r="P11" s="124">
        <v>93</v>
      </c>
      <c r="Q11" s="124">
        <v>49245256</v>
      </c>
      <c r="R11" s="47">
        <f>IF(ISBLANK(Q11),"-",Q11-Q10)</f>
        <v>3811</v>
      </c>
      <c r="S11" s="48">
        <f>R11*24/1000</f>
        <v>91.463999999999999</v>
      </c>
      <c r="T11" s="48">
        <f>R11/1000</f>
        <v>3.8109999999999999</v>
      </c>
      <c r="U11" s="125">
        <v>4.9000000000000004</v>
      </c>
      <c r="V11" s="125">
        <f t="shared" ref="V11:V34" si="0">U11</f>
        <v>4.9000000000000004</v>
      </c>
      <c r="W11" s="126" t="s">
        <v>125</v>
      </c>
      <c r="X11" s="128">
        <v>0</v>
      </c>
      <c r="Y11" s="128">
        <v>0</v>
      </c>
      <c r="Z11" s="128">
        <v>1097</v>
      </c>
      <c r="AA11" s="128">
        <v>0</v>
      </c>
      <c r="AB11" s="128">
        <v>1046</v>
      </c>
      <c r="AC11" s="49" t="s">
        <v>90</v>
      </c>
      <c r="AD11" s="49" t="s">
        <v>90</v>
      </c>
      <c r="AE11" s="49" t="s">
        <v>90</v>
      </c>
      <c r="AF11" s="127" t="s">
        <v>90</v>
      </c>
      <c r="AG11" s="127">
        <v>39834044</v>
      </c>
      <c r="AH11" s="50">
        <f>IF(ISBLANK(AG11),"-",AG11-AG10)</f>
        <v>668</v>
      </c>
      <c r="AI11" s="51">
        <f>AH11/T11</f>
        <v>175.28207819469955</v>
      </c>
      <c r="AJ11" s="108">
        <v>0</v>
      </c>
      <c r="AK11" s="108">
        <v>0</v>
      </c>
      <c r="AL11" s="108">
        <v>1</v>
      </c>
      <c r="AM11" s="108">
        <v>0</v>
      </c>
      <c r="AN11" s="108">
        <v>1</v>
      </c>
      <c r="AO11" s="108">
        <v>0.43</v>
      </c>
      <c r="AP11" s="128">
        <v>9044964</v>
      </c>
      <c r="AQ11" s="128">
        <f t="shared" ref="AQ11:AQ34" si="1">AP11-AP10</f>
        <v>1544</v>
      </c>
      <c r="AR11" s="52"/>
      <c r="AS11" s="53" t="s">
        <v>113</v>
      </c>
      <c r="AV11" s="40" t="s">
        <v>88</v>
      </c>
      <c r="AW11" s="40" t="s">
        <v>91</v>
      </c>
      <c r="AY11" s="84" t="s">
        <v>131</v>
      </c>
    </row>
    <row r="12" spans="2:51" x14ac:dyDescent="0.25">
      <c r="B12" s="41">
        <v>2.0416666666666701</v>
      </c>
      <c r="C12" s="41">
        <v>8.3333333333333329E-2</v>
      </c>
      <c r="D12" s="123">
        <v>12</v>
      </c>
      <c r="E12" s="42">
        <f t="shared" ref="E12:E34" si="2">D12/1.42</f>
        <v>8.4507042253521139</v>
      </c>
      <c r="F12" s="110">
        <v>66</v>
      </c>
      <c r="G12" s="42">
        <f t="shared" ref="G12:G34" si="3">F12/1.42</f>
        <v>46.478873239436624</v>
      </c>
      <c r="H12" s="43" t="s">
        <v>88</v>
      </c>
      <c r="I12" s="43">
        <f t="shared" ref="I12:I34" si="4">J12-(2/1.42)</f>
        <v>41.549295774647888</v>
      </c>
      <c r="J12" s="44">
        <f>(F12-5)/1.42</f>
        <v>42.95774647887324</v>
      </c>
      <c r="K12" s="43">
        <f>J12+(6/1.42)</f>
        <v>47.183098591549296</v>
      </c>
      <c r="L12" s="45">
        <v>14</v>
      </c>
      <c r="M12" s="46" t="s">
        <v>89</v>
      </c>
      <c r="N12" s="46">
        <v>11.2</v>
      </c>
      <c r="O12" s="124">
        <v>128</v>
      </c>
      <c r="P12" s="124">
        <v>92</v>
      </c>
      <c r="Q12" s="124">
        <v>49249117</v>
      </c>
      <c r="R12" s="47">
        <f t="shared" ref="R12:R34" si="5">IF(ISBLANK(Q12),"-",Q12-Q11)</f>
        <v>3861</v>
      </c>
      <c r="S12" s="48">
        <f t="shared" ref="S12:S34" si="6">R12*24/1000</f>
        <v>92.664000000000001</v>
      </c>
      <c r="T12" s="48">
        <f t="shared" ref="T12:T34" si="7">R12/1000</f>
        <v>3.8610000000000002</v>
      </c>
      <c r="U12" s="125">
        <v>6.4</v>
      </c>
      <c r="V12" s="125">
        <f t="shared" si="0"/>
        <v>6.4</v>
      </c>
      <c r="W12" s="126" t="s">
        <v>125</v>
      </c>
      <c r="X12" s="128">
        <v>0</v>
      </c>
      <c r="Y12" s="128">
        <v>0</v>
      </c>
      <c r="Z12" s="128">
        <v>1097</v>
      </c>
      <c r="AA12" s="128">
        <v>0</v>
      </c>
      <c r="AB12" s="128">
        <v>1047</v>
      </c>
      <c r="AC12" s="49" t="s">
        <v>90</v>
      </c>
      <c r="AD12" s="49" t="s">
        <v>90</v>
      </c>
      <c r="AE12" s="49" t="s">
        <v>90</v>
      </c>
      <c r="AF12" s="127" t="s">
        <v>90</v>
      </c>
      <c r="AG12" s="127">
        <v>39834716</v>
      </c>
      <c r="AH12" s="50">
        <f>IF(ISBLANK(AG12),"-",AG12-AG11)</f>
        <v>672</v>
      </c>
      <c r="AI12" s="51">
        <f t="shared" ref="AI12:AI34" si="8">AH12/T12</f>
        <v>174.04817404817405</v>
      </c>
      <c r="AJ12" s="108">
        <v>0</v>
      </c>
      <c r="AK12" s="108">
        <v>0</v>
      </c>
      <c r="AL12" s="108">
        <v>1</v>
      </c>
      <c r="AM12" s="108">
        <v>0</v>
      </c>
      <c r="AN12" s="108">
        <v>1</v>
      </c>
      <c r="AO12" s="108">
        <v>0.43</v>
      </c>
      <c r="AP12" s="128">
        <v>9046434</v>
      </c>
      <c r="AQ12" s="128">
        <f t="shared" si="1"/>
        <v>1470</v>
      </c>
      <c r="AR12" s="54">
        <v>0.99</v>
      </c>
      <c r="AS12" s="53" t="s">
        <v>113</v>
      </c>
      <c r="AV12" s="40" t="s">
        <v>92</v>
      </c>
      <c r="AW12" s="40" t="s">
        <v>93</v>
      </c>
      <c r="AY12" s="84" t="s">
        <v>132</v>
      </c>
    </row>
    <row r="13" spans="2:51" x14ac:dyDescent="0.25">
      <c r="B13" s="41">
        <v>2.0833333333333299</v>
      </c>
      <c r="C13" s="41">
        <v>0.125</v>
      </c>
      <c r="D13" s="123">
        <v>13</v>
      </c>
      <c r="E13" s="42">
        <f t="shared" si="2"/>
        <v>9.1549295774647899</v>
      </c>
      <c r="F13" s="110">
        <v>66</v>
      </c>
      <c r="G13" s="42">
        <f t="shared" si="3"/>
        <v>46.478873239436624</v>
      </c>
      <c r="H13" s="43" t="s">
        <v>88</v>
      </c>
      <c r="I13" s="43">
        <f t="shared" si="4"/>
        <v>41.549295774647888</v>
      </c>
      <c r="J13" s="44">
        <f>(F13-5)/1.42</f>
        <v>42.95774647887324</v>
      </c>
      <c r="K13" s="43">
        <f>J13+(6/1.42)</f>
        <v>47.183098591549296</v>
      </c>
      <c r="L13" s="45">
        <v>14</v>
      </c>
      <c r="M13" s="46" t="s">
        <v>89</v>
      </c>
      <c r="N13" s="46">
        <v>11.2</v>
      </c>
      <c r="O13" s="124">
        <v>123</v>
      </c>
      <c r="P13" s="124">
        <v>86</v>
      </c>
      <c r="Q13" s="124">
        <v>49252719</v>
      </c>
      <c r="R13" s="47">
        <f t="shared" si="5"/>
        <v>3602</v>
      </c>
      <c r="S13" s="48">
        <f t="shared" si="6"/>
        <v>86.447999999999993</v>
      </c>
      <c r="T13" s="48">
        <f t="shared" si="7"/>
        <v>3.6019999999999999</v>
      </c>
      <c r="U13" s="125">
        <v>8</v>
      </c>
      <c r="V13" s="125">
        <f t="shared" si="0"/>
        <v>8</v>
      </c>
      <c r="W13" s="126" t="s">
        <v>125</v>
      </c>
      <c r="X13" s="128">
        <v>0</v>
      </c>
      <c r="Y13" s="128">
        <v>0</v>
      </c>
      <c r="Z13" s="128">
        <v>1027</v>
      </c>
      <c r="AA13" s="128">
        <v>0</v>
      </c>
      <c r="AB13" s="128">
        <v>1006</v>
      </c>
      <c r="AC13" s="49" t="s">
        <v>90</v>
      </c>
      <c r="AD13" s="49" t="s">
        <v>90</v>
      </c>
      <c r="AE13" s="49" t="s">
        <v>90</v>
      </c>
      <c r="AF13" s="127" t="s">
        <v>90</v>
      </c>
      <c r="AG13" s="127">
        <v>39835296</v>
      </c>
      <c r="AH13" s="50">
        <f>IF(ISBLANK(AG13),"-",AG13-AG12)</f>
        <v>580</v>
      </c>
      <c r="AI13" s="51">
        <f t="shared" si="8"/>
        <v>161.02165463631317</v>
      </c>
      <c r="AJ13" s="108">
        <v>0</v>
      </c>
      <c r="AK13" s="108">
        <v>0</v>
      </c>
      <c r="AL13" s="108">
        <v>1</v>
      </c>
      <c r="AM13" s="108">
        <v>0</v>
      </c>
      <c r="AN13" s="108">
        <v>1</v>
      </c>
      <c r="AO13" s="108">
        <v>0.43</v>
      </c>
      <c r="AP13" s="128">
        <v>9047889</v>
      </c>
      <c r="AQ13" s="128">
        <f t="shared" si="1"/>
        <v>1455</v>
      </c>
      <c r="AR13" s="52"/>
      <c r="AS13" s="53" t="s">
        <v>113</v>
      </c>
      <c r="AV13" s="40" t="s">
        <v>94</v>
      </c>
      <c r="AW13" s="40" t="s">
        <v>95</v>
      </c>
      <c r="AY13" s="84" t="s">
        <v>129</v>
      </c>
    </row>
    <row r="14" spans="2:51" x14ac:dyDescent="0.25">
      <c r="B14" s="41">
        <v>2.125</v>
      </c>
      <c r="C14" s="41">
        <v>0.16666666666666699</v>
      </c>
      <c r="D14" s="123">
        <v>15</v>
      </c>
      <c r="E14" s="42">
        <f t="shared" si="2"/>
        <v>10.563380281690142</v>
      </c>
      <c r="F14" s="110">
        <v>66</v>
      </c>
      <c r="G14" s="42">
        <f t="shared" si="3"/>
        <v>46.478873239436624</v>
      </c>
      <c r="H14" s="43" t="s">
        <v>88</v>
      </c>
      <c r="I14" s="43">
        <f t="shared" si="4"/>
        <v>41.549295774647888</v>
      </c>
      <c r="J14" s="44">
        <f>(F14-5)/1.42</f>
        <v>42.95774647887324</v>
      </c>
      <c r="K14" s="43">
        <f>J14+(6/1.42)</f>
        <v>47.183098591549296</v>
      </c>
      <c r="L14" s="45">
        <v>14</v>
      </c>
      <c r="M14" s="46" t="s">
        <v>89</v>
      </c>
      <c r="N14" s="46">
        <v>12.8</v>
      </c>
      <c r="O14" s="124">
        <v>127</v>
      </c>
      <c r="P14" s="124">
        <v>94</v>
      </c>
      <c r="Q14" s="124">
        <v>49256327</v>
      </c>
      <c r="R14" s="47">
        <f t="shared" si="5"/>
        <v>3608</v>
      </c>
      <c r="S14" s="48">
        <f t="shared" si="6"/>
        <v>86.591999999999999</v>
      </c>
      <c r="T14" s="48">
        <f t="shared" si="7"/>
        <v>3.6080000000000001</v>
      </c>
      <c r="U14" s="125">
        <v>9.4</v>
      </c>
      <c r="V14" s="125">
        <f t="shared" si="0"/>
        <v>9.4</v>
      </c>
      <c r="W14" s="126" t="s">
        <v>125</v>
      </c>
      <c r="X14" s="128">
        <v>0</v>
      </c>
      <c r="Y14" s="128">
        <v>0</v>
      </c>
      <c r="Z14" s="128">
        <v>1026</v>
      </c>
      <c r="AA14" s="128">
        <v>0</v>
      </c>
      <c r="AB14" s="128">
        <v>1007</v>
      </c>
      <c r="AC14" s="49" t="s">
        <v>90</v>
      </c>
      <c r="AD14" s="49" t="s">
        <v>90</v>
      </c>
      <c r="AE14" s="49" t="s">
        <v>90</v>
      </c>
      <c r="AF14" s="127" t="s">
        <v>90</v>
      </c>
      <c r="AG14" s="127">
        <v>39835860</v>
      </c>
      <c r="AH14" s="50">
        <f t="shared" ref="AH14:AH34" si="9">IF(ISBLANK(AG14),"-",AG14-AG13)</f>
        <v>564</v>
      </c>
      <c r="AI14" s="51">
        <f t="shared" si="8"/>
        <v>156.31929046563192</v>
      </c>
      <c r="AJ14" s="108">
        <v>0</v>
      </c>
      <c r="AK14" s="108">
        <v>0</v>
      </c>
      <c r="AL14" s="108">
        <v>1</v>
      </c>
      <c r="AM14" s="108">
        <v>0</v>
      </c>
      <c r="AN14" s="108">
        <v>1</v>
      </c>
      <c r="AO14" s="108">
        <v>0.43</v>
      </c>
      <c r="AP14" s="128">
        <v>9049248</v>
      </c>
      <c r="AQ14" s="128">
        <f t="shared" si="1"/>
        <v>1359</v>
      </c>
      <c r="AR14" s="52"/>
      <c r="AS14" s="53" t="s">
        <v>113</v>
      </c>
      <c r="AT14" s="55"/>
      <c r="AV14" s="40" t="s">
        <v>96</v>
      </c>
      <c r="AW14" s="40" t="s">
        <v>97</v>
      </c>
    </row>
    <row r="15" spans="2:51" x14ac:dyDescent="0.25">
      <c r="B15" s="41">
        <v>2.1666666666666701</v>
      </c>
      <c r="C15" s="41">
        <v>0.20833333333333301</v>
      </c>
      <c r="D15" s="123">
        <v>16</v>
      </c>
      <c r="E15" s="42">
        <f t="shared" si="2"/>
        <v>11.267605633802818</v>
      </c>
      <c r="F15" s="110">
        <v>66</v>
      </c>
      <c r="G15" s="42">
        <f t="shared" si="3"/>
        <v>46.478873239436624</v>
      </c>
      <c r="H15" s="43" t="s">
        <v>88</v>
      </c>
      <c r="I15" s="43">
        <f t="shared" si="4"/>
        <v>41.549295774647888</v>
      </c>
      <c r="J15" s="44">
        <f>(F15-5)/1.42</f>
        <v>42.95774647887324</v>
      </c>
      <c r="K15" s="43">
        <f>J15+(6/1.42)</f>
        <v>47.183098591549296</v>
      </c>
      <c r="L15" s="45">
        <v>18</v>
      </c>
      <c r="M15" s="46" t="s">
        <v>89</v>
      </c>
      <c r="N15" s="46">
        <v>13.1</v>
      </c>
      <c r="O15" s="124">
        <v>110</v>
      </c>
      <c r="P15" s="124">
        <v>409</v>
      </c>
      <c r="Q15" s="124">
        <v>49260503</v>
      </c>
      <c r="R15" s="47">
        <f t="shared" si="5"/>
        <v>4176</v>
      </c>
      <c r="S15" s="48">
        <f t="shared" si="6"/>
        <v>100.224</v>
      </c>
      <c r="T15" s="48">
        <f t="shared" si="7"/>
        <v>4.1760000000000002</v>
      </c>
      <c r="U15" s="125">
        <v>9.6999999999999993</v>
      </c>
      <c r="V15" s="125">
        <f t="shared" si="0"/>
        <v>9.6999999999999993</v>
      </c>
      <c r="W15" s="126" t="s">
        <v>125</v>
      </c>
      <c r="X15" s="128">
        <v>0</v>
      </c>
      <c r="Y15" s="128">
        <v>0</v>
      </c>
      <c r="Z15" s="128">
        <v>1006</v>
      </c>
      <c r="AA15" s="128">
        <v>0</v>
      </c>
      <c r="AB15" s="128">
        <v>1117</v>
      </c>
      <c r="AC15" s="49" t="s">
        <v>90</v>
      </c>
      <c r="AD15" s="49" t="s">
        <v>90</v>
      </c>
      <c r="AE15" s="49" t="s">
        <v>90</v>
      </c>
      <c r="AF15" s="127" t="s">
        <v>90</v>
      </c>
      <c r="AG15" s="127">
        <v>39836476</v>
      </c>
      <c r="AH15" s="50">
        <f t="shared" si="9"/>
        <v>616</v>
      </c>
      <c r="AI15" s="51">
        <f t="shared" si="8"/>
        <v>147.5095785440613</v>
      </c>
      <c r="AJ15" s="108">
        <v>0</v>
      </c>
      <c r="AK15" s="108">
        <v>0</v>
      </c>
      <c r="AL15" s="108">
        <v>1</v>
      </c>
      <c r="AM15" s="108">
        <v>0</v>
      </c>
      <c r="AN15" s="108">
        <v>1</v>
      </c>
      <c r="AO15" s="108">
        <v>0.43</v>
      </c>
      <c r="AP15" s="128">
        <v>9049391</v>
      </c>
      <c r="AQ15" s="128">
        <f t="shared" si="1"/>
        <v>143</v>
      </c>
      <c r="AR15" s="52"/>
      <c r="AS15" s="53" t="s">
        <v>113</v>
      </c>
      <c r="AV15" s="40" t="s">
        <v>98</v>
      </c>
      <c r="AW15" s="40" t="s">
        <v>99</v>
      </c>
      <c r="AY15" s="107"/>
    </row>
    <row r="16" spans="2:51" x14ac:dyDescent="0.25">
      <c r="B16" s="41">
        <v>2.2083333333333299</v>
      </c>
      <c r="C16" s="41">
        <v>0.25</v>
      </c>
      <c r="D16" s="123">
        <v>10</v>
      </c>
      <c r="E16" s="42">
        <f t="shared" si="2"/>
        <v>7.042253521126761</v>
      </c>
      <c r="F16" s="110">
        <v>75</v>
      </c>
      <c r="G16" s="42">
        <f t="shared" si="3"/>
        <v>52.816901408450704</v>
      </c>
      <c r="H16" s="43" t="s">
        <v>88</v>
      </c>
      <c r="I16" s="43">
        <f t="shared" si="4"/>
        <v>51.408450704225352</v>
      </c>
      <c r="J16" s="44">
        <f t="shared" ref="J16:J25" si="10">F16/1.42</f>
        <v>52.816901408450704</v>
      </c>
      <c r="K16" s="43">
        <f>J16+1.42</f>
        <v>54.236901408450706</v>
      </c>
      <c r="L16" s="45">
        <v>19</v>
      </c>
      <c r="M16" s="46" t="s">
        <v>100</v>
      </c>
      <c r="N16" s="46">
        <v>13.1</v>
      </c>
      <c r="O16" s="124">
        <v>131</v>
      </c>
      <c r="P16" s="124">
        <v>125</v>
      </c>
      <c r="Q16" s="124">
        <v>49265711</v>
      </c>
      <c r="R16" s="47">
        <f t="shared" si="5"/>
        <v>5208</v>
      </c>
      <c r="S16" s="48">
        <f t="shared" si="6"/>
        <v>124.992</v>
      </c>
      <c r="T16" s="48">
        <f t="shared" si="7"/>
        <v>5.2080000000000002</v>
      </c>
      <c r="U16" s="125">
        <v>9.6999999999999993</v>
      </c>
      <c r="V16" s="125">
        <f t="shared" si="0"/>
        <v>9.6999999999999993</v>
      </c>
      <c r="W16" s="126" t="s">
        <v>125</v>
      </c>
      <c r="X16" s="128">
        <v>0</v>
      </c>
      <c r="Y16" s="128">
        <v>0</v>
      </c>
      <c r="Z16" s="128">
        <v>1187</v>
      </c>
      <c r="AA16" s="128">
        <v>0</v>
      </c>
      <c r="AB16" s="128">
        <v>1188</v>
      </c>
      <c r="AC16" s="49" t="s">
        <v>90</v>
      </c>
      <c r="AD16" s="49" t="s">
        <v>90</v>
      </c>
      <c r="AE16" s="49" t="s">
        <v>90</v>
      </c>
      <c r="AF16" s="127" t="s">
        <v>90</v>
      </c>
      <c r="AG16" s="127">
        <v>39837388</v>
      </c>
      <c r="AH16" s="50">
        <f t="shared" si="9"/>
        <v>912</v>
      </c>
      <c r="AI16" s="51">
        <f t="shared" si="8"/>
        <v>175.11520737327189</v>
      </c>
      <c r="AJ16" s="108">
        <v>0</v>
      </c>
      <c r="AK16" s="108">
        <v>0</v>
      </c>
      <c r="AL16" s="108">
        <v>1</v>
      </c>
      <c r="AM16" s="108">
        <v>0</v>
      </c>
      <c r="AN16" s="108">
        <v>1</v>
      </c>
      <c r="AO16" s="108">
        <v>0</v>
      </c>
      <c r="AP16" s="128">
        <v>9049391</v>
      </c>
      <c r="AQ16" s="128">
        <f t="shared" si="1"/>
        <v>0</v>
      </c>
      <c r="AR16" s="54">
        <v>1.17</v>
      </c>
      <c r="AS16" s="53" t="s">
        <v>101</v>
      </c>
      <c r="AV16" s="40" t="s">
        <v>102</v>
      </c>
      <c r="AW16" s="40" t="s">
        <v>103</v>
      </c>
      <c r="AY16" s="107"/>
    </row>
    <row r="17" spans="1:51" x14ac:dyDescent="0.25">
      <c r="B17" s="41">
        <v>2.25</v>
      </c>
      <c r="C17" s="41">
        <v>0.29166666666666702</v>
      </c>
      <c r="D17" s="123">
        <v>6</v>
      </c>
      <c r="E17" s="42">
        <f t="shared" si="2"/>
        <v>4.2253521126760569</v>
      </c>
      <c r="F17" s="93">
        <v>83</v>
      </c>
      <c r="G17" s="42">
        <f t="shared" si="3"/>
        <v>58.450704225352112</v>
      </c>
      <c r="H17" s="43" t="s">
        <v>88</v>
      </c>
      <c r="I17" s="43">
        <f t="shared" si="4"/>
        <v>57.04225352112676</v>
      </c>
      <c r="J17" s="44">
        <f t="shared" si="10"/>
        <v>58.450704225352112</v>
      </c>
      <c r="K17" s="43">
        <f t="shared" ref="K17:K22" si="11">J17+1.42</f>
        <v>59.870704225352114</v>
      </c>
      <c r="L17" s="45">
        <v>19</v>
      </c>
      <c r="M17" s="46" t="s">
        <v>100</v>
      </c>
      <c r="N17" s="46">
        <v>16.7</v>
      </c>
      <c r="O17" s="124">
        <v>137</v>
      </c>
      <c r="P17" s="124">
        <v>144</v>
      </c>
      <c r="Q17" s="124">
        <v>49271908</v>
      </c>
      <c r="R17" s="47">
        <f t="shared" si="5"/>
        <v>6197</v>
      </c>
      <c r="S17" s="48">
        <f t="shared" si="6"/>
        <v>148.72800000000001</v>
      </c>
      <c r="T17" s="48">
        <f t="shared" si="7"/>
        <v>6.1970000000000001</v>
      </c>
      <c r="U17" s="125">
        <v>9.3000000000000007</v>
      </c>
      <c r="V17" s="125">
        <f t="shared" si="0"/>
        <v>9.3000000000000007</v>
      </c>
      <c r="W17" s="126" t="s">
        <v>133</v>
      </c>
      <c r="X17" s="128">
        <v>1046</v>
      </c>
      <c r="Y17" s="128">
        <v>0</v>
      </c>
      <c r="Z17" s="128">
        <v>1187</v>
      </c>
      <c r="AA17" s="128">
        <v>1185</v>
      </c>
      <c r="AB17" s="128">
        <v>1188</v>
      </c>
      <c r="AC17" s="49" t="s">
        <v>90</v>
      </c>
      <c r="AD17" s="49" t="s">
        <v>90</v>
      </c>
      <c r="AE17" s="49" t="s">
        <v>90</v>
      </c>
      <c r="AF17" s="127" t="s">
        <v>90</v>
      </c>
      <c r="AG17" s="127">
        <v>39838748</v>
      </c>
      <c r="AH17" s="50">
        <f t="shared" si="9"/>
        <v>1360</v>
      </c>
      <c r="AI17" s="51">
        <f t="shared" si="8"/>
        <v>219.46102953041793</v>
      </c>
      <c r="AJ17" s="108">
        <v>1</v>
      </c>
      <c r="AK17" s="108">
        <v>0</v>
      </c>
      <c r="AL17" s="108">
        <v>1</v>
      </c>
      <c r="AM17" s="108">
        <v>1</v>
      </c>
      <c r="AN17" s="108">
        <v>1</v>
      </c>
      <c r="AO17" s="108">
        <v>0</v>
      </c>
      <c r="AP17" s="128">
        <v>9049391</v>
      </c>
      <c r="AQ17" s="128">
        <f t="shared" si="1"/>
        <v>0</v>
      </c>
      <c r="AR17" s="52"/>
      <c r="AS17" s="53" t="s">
        <v>101</v>
      </c>
      <c r="AT17" s="55"/>
      <c r="AV17" s="40" t="s">
        <v>104</v>
      </c>
      <c r="AW17" s="40" t="s">
        <v>105</v>
      </c>
      <c r="AY17" s="111"/>
    </row>
    <row r="18" spans="1:51" x14ac:dyDescent="0.25">
      <c r="B18" s="41">
        <v>2.2916666666666701</v>
      </c>
      <c r="C18" s="41">
        <v>0.33333333333333298</v>
      </c>
      <c r="D18" s="123">
        <v>6</v>
      </c>
      <c r="E18" s="42">
        <f t="shared" si="2"/>
        <v>4.2253521126760569</v>
      </c>
      <c r="F18" s="93">
        <v>83</v>
      </c>
      <c r="G18" s="42">
        <f t="shared" si="3"/>
        <v>58.450704225352112</v>
      </c>
      <c r="H18" s="43" t="s">
        <v>88</v>
      </c>
      <c r="I18" s="43">
        <f t="shared" si="4"/>
        <v>57.04225352112676</v>
      </c>
      <c r="J18" s="44">
        <f t="shared" si="10"/>
        <v>58.450704225352112</v>
      </c>
      <c r="K18" s="43">
        <f t="shared" si="11"/>
        <v>59.870704225352114</v>
      </c>
      <c r="L18" s="45">
        <v>19</v>
      </c>
      <c r="M18" s="46" t="s">
        <v>100</v>
      </c>
      <c r="N18" s="46">
        <v>17.3</v>
      </c>
      <c r="O18" s="124">
        <v>136</v>
      </c>
      <c r="P18" s="124">
        <v>147</v>
      </c>
      <c r="Q18" s="124">
        <v>49278140</v>
      </c>
      <c r="R18" s="47">
        <f t="shared" si="5"/>
        <v>6232</v>
      </c>
      <c r="S18" s="48">
        <f t="shared" si="6"/>
        <v>149.56800000000001</v>
      </c>
      <c r="T18" s="48">
        <f t="shared" si="7"/>
        <v>6.2320000000000002</v>
      </c>
      <c r="U18" s="125">
        <v>8.6999999999999993</v>
      </c>
      <c r="V18" s="125">
        <f t="shared" si="0"/>
        <v>8.6999999999999993</v>
      </c>
      <c r="W18" s="126" t="s">
        <v>133</v>
      </c>
      <c r="X18" s="128">
        <v>1046</v>
      </c>
      <c r="Y18" s="128">
        <v>0</v>
      </c>
      <c r="Z18" s="128">
        <v>1187</v>
      </c>
      <c r="AA18" s="128">
        <v>1185</v>
      </c>
      <c r="AB18" s="128">
        <v>1188</v>
      </c>
      <c r="AC18" s="49" t="s">
        <v>90</v>
      </c>
      <c r="AD18" s="49" t="s">
        <v>90</v>
      </c>
      <c r="AE18" s="49" t="s">
        <v>90</v>
      </c>
      <c r="AF18" s="127" t="s">
        <v>90</v>
      </c>
      <c r="AG18" s="127">
        <v>39840140</v>
      </c>
      <c r="AH18" s="50">
        <f t="shared" si="9"/>
        <v>1392</v>
      </c>
      <c r="AI18" s="51">
        <f t="shared" si="8"/>
        <v>223.3632862644416</v>
      </c>
      <c r="AJ18" s="108">
        <v>1</v>
      </c>
      <c r="AK18" s="108">
        <v>0</v>
      </c>
      <c r="AL18" s="108">
        <v>1</v>
      </c>
      <c r="AM18" s="108">
        <v>1</v>
      </c>
      <c r="AN18" s="108">
        <v>1</v>
      </c>
      <c r="AO18" s="108">
        <v>0</v>
      </c>
      <c r="AP18" s="128">
        <v>9049391</v>
      </c>
      <c r="AQ18" s="128">
        <f t="shared" si="1"/>
        <v>0</v>
      </c>
      <c r="AR18" s="52"/>
      <c r="AS18" s="53" t="s">
        <v>101</v>
      </c>
      <c r="AV18" s="40" t="s">
        <v>106</v>
      </c>
      <c r="AW18" s="40" t="s">
        <v>107</v>
      </c>
      <c r="AY18" s="111"/>
    </row>
    <row r="19" spans="1:51" x14ac:dyDescent="0.25">
      <c r="B19" s="41">
        <v>2.3333333333333299</v>
      </c>
      <c r="C19" s="41">
        <v>0.375</v>
      </c>
      <c r="D19" s="123">
        <v>6</v>
      </c>
      <c r="E19" s="42">
        <f t="shared" si="2"/>
        <v>4.2253521126760569</v>
      </c>
      <c r="F19" s="93">
        <v>83</v>
      </c>
      <c r="G19" s="42">
        <f t="shared" si="3"/>
        <v>58.450704225352112</v>
      </c>
      <c r="H19" s="43" t="s">
        <v>88</v>
      </c>
      <c r="I19" s="43">
        <f t="shared" si="4"/>
        <v>57.04225352112676</v>
      </c>
      <c r="J19" s="44">
        <f t="shared" si="10"/>
        <v>58.450704225352112</v>
      </c>
      <c r="K19" s="43">
        <f t="shared" si="11"/>
        <v>59.870704225352114</v>
      </c>
      <c r="L19" s="45">
        <v>19</v>
      </c>
      <c r="M19" s="46" t="s">
        <v>100</v>
      </c>
      <c r="N19" s="46">
        <v>18.399999999999999</v>
      </c>
      <c r="O19" s="124">
        <v>137</v>
      </c>
      <c r="P19" s="124">
        <v>156</v>
      </c>
      <c r="Q19" s="124">
        <v>49284359</v>
      </c>
      <c r="R19" s="47">
        <f t="shared" si="5"/>
        <v>6219</v>
      </c>
      <c r="S19" s="48">
        <f t="shared" si="6"/>
        <v>149.256</v>
      </c>
      <c r="T19" s="48">
        <f t="shared" si="7"/>
        <v>6.2190000000000003</v>
      </c>
      <c r="U19" s="125">
        <v>8</v>
      </c>
      <c r="V19" s="125">
        <f t="shared" si="0"/>
        <v>8</v>
      </c>
      <c r="W19" s="126" t="s">
        <v>133</v>
      </c>
      <c r="X19" s="128">
        <v>1065</v>
      </c>
      <c r="Y19" s="128">
        <v>0</v>
      </c>
      <c r="Z19" s="128">
        <v>1187</v>
      </c>
      <c r="AA19" s="128">
        <v>1185</v>
      </c>
      <c r="AB19" s="128">
        <v>1188</v>
      </c>
      <c r="AC19" s="49" t="s">
        <v>90</v>
      </c>
      <c r="AD19" s="49" t="s">
        <v>90</v>
      </c>
      <c r="AE19" s="49" t="s">
        <v>90</v>
      </c>
      <c r="AF19" s="127" t="s">
        <v>90</v>
      </c>
      <c r="AG19" s="127">
        <v>39841524</v>
      </c>
      <c r="AH19" s="50">
        <f t="shared" si="9"/>
        <v>1384</v>
      </c>
      <c r="AI19" s="51">
        <f t="shared" si="8"/>
        <v>222.54381733397651</v>
      </c>
      <c r="AJ19" s="108">
        <v>1</v>
      </c>
      <c r="AK19" s="108">
        <v>0</v>
      </c>
      <c r="AL19" s="108">
        <v>1</v>
      </c>
      <c r="AM19" s="108">
        <v>1</v>
      </c>
      <c r="AN19" s="108">
        <v>1</v>
      </c>
      <c r="AO19" s="108">
        <v>0</v>
      </c>
      <c r="AP19" s="128">
        <v>9049391</v>
      </c>
      <c r="AQ19" s="128">
        <f t="shared" si="1"/>
        <v>0</v>
      </c>
      <c r="AR19" s="52"/>
      <c r="AS19" s="53" t="s">
        <v>101</v>
      </c>
      <c r="AV19" s="40" t="s">
        <v>108</v>
      </c>
      <c r="AW19" s="40" t="s">
        <v>109</v>
      </c>
      <c r="AY19" s="111"/>
    </row>
    <row r="20" spans="1:51" x14ac:dyDescent="0.25">
      <c r="B20" s="41">
        <v>2.375</v>
      </c>
      <c r="C20" s="41">
        <v>0.41666666666666669</v>
      </c>
      <c r="D20" s="123">
        <v>4</v>
      </c>
      <c r="E20" s="42">
        <f t="shared" si="2"/>
        <v>2.8169014084507045</v>
      </c>
      <c r="F20" s="93">
        <v>83</v>
      </c>
      <c r="G20" s="42">
        <f t="shared" si="3"/>
        <v>58.450704225352112</v>
      </c>
      <c r="H20" s="43" t="s">
        <v>88</v>
      </c>
      <c r="I20" s="43">
        <f t="shared" si="4"/>
        <v>57.04225352112676</v>
      </c>
      <c r="J20" s="44">
        <f t="shared" si="10"/>
        <v>58.450704225352112</v>
      </c>
      <c r="K20" s="43">
        <f t="shared" si="11"/>
        <v>59.870704225352114</v>
      </c>
      <c r="L20" s="45">
        <v>19</v>
      </c>
      <c r="M20" s="46" t="s">
        <v>100</v>
      </c>
      <c r="N20" s="46">
        <v>17.7</v>
      </c>
      <c r="O20" s="124">
        <v>131</v>
      </c>
      <c r="P20" s="124">
        <v>170</v>
      </c>
      <c r="Q20" s="124">
        <v>49290609</v>
      </c>
      <c r="R20" s="47">
        <f t="shared" si="5"/>
        <v>6250</v>
      </c>
      <c r="S20" s="48">
        <f t="shared" si="6"/>
        <v>150</v>
      </c>
      <c r="T20" s="48">
        <f t="shared" si="7"/>
        <v>6.25</v>
      </c>
      <c r="U20" s="125">
        <v>7.2</v>
      </c>
      <c r="V20" s="125">
        <v>8.1999999999999993</v>
      </c>
      <c r="W20" s="126" t="s">
        <v>133</v>
      </c>
      <c r="X20" s="280">
        <v>1107</v>
      </c>
      <c r="Y20" s="128">
        <v>0</v>
      </c>
      <c r="Z20" s="128">
        <v>1187</v>
      </c>
      <c r="AA20" s="128">
        <v>1185</v>
      </c>
      <c r="AB20" s="128">
        <v>1188</v>
      </c>
      <c r="AC20" s="49" t="s">
        <v>90</v>
      </c>
      <c r="AD20" s="49" t="s">
        <v>90</v>
      </c>
      <c r="AE20" s="49" t="s">
        <v>90</v>
      </c>
      <c r="AF20" s="127" t="s">
        <v>90</v>
      </c>
      <c r="AG20" s="127">
        <v>39842921</v>
      </c>
      <c r="AH20" s="50">
        <f t="shared" si="9"/>
        <v>1397</v>
      </c>
      <c r="AI20" s="51">
        <f t="shared" si="8"/>
        <v>223.52</v>
      </c>
      <c r="AJ20" s="108">
        <v>1</v>
      </c>
      <c r="AK20" s="108">
        <v>0</v>
      </c>
      <c r="AL20" s="108">
        <v>1</v>
      </c>
      <c r="AM20" s="108">
        <v>1</v>
      </c>
      <c r="AN20" s="108">
        <v>1</v>
      </c>
      <c r="AO20" s="108">
        <v>0</v>
      </c>
      <c r="AP20" s="128">
        <v>9049391</v>
      </c>
      <c r="AQ20" s="128">
        <f t="shared" si="1"/>
        <v>0</v>
      </c>
      <c r="AR20" s="54">
        <v>1.23</v>
      </c>
      <c r="AS20" s="53" t="s">
        <v>101</v>
      </c>
      <c r="AY20" s="111"/>
    </row>
    <row r="21" spans="1:51" x14ac:dyDescent="0.25">
      <c r="B21" s="41">
        <v>2.4166666666666701</v>
      </c>
      <c r="C21" s="41">
        <v>0.45833333333333298</v>
      </c>
      <c r="D21" s="123">
        <v>5</v>
      </c>
      <c r="E21" s="42">
        <f t="shared" si="2"/>
        <v>3.5211267605633805</v>
      </c>
      <c r="F21" s="93">
        <v>83</v>
      </c>
      <c r="G21" s="42">
        <f t="shared" si="3"/>
        <v>58.450704225352112</v>
      </c>
      <c r="H21" s="43" t="s">
        <v>88</v>
      </c>
      <c r="I21" s="43">
        <f t="shared" si="4"/>
        <v>57.04225352112676</v>
      </c>
      <c r="J21" s="44">
        <f t="shared" si="10"/>
        <v>58.450704225352112</v>
      </c>
      <c r="K21" s="43">
        <f t="shared" si="11"/>
        <v>59.870704225352114</v>
      </c>
      <c r="L21" s="45">
        <v>19</v>
      </c>
      <c r="M21" s="46" t="s">
        <v>100</v>
      </c>
      <c r="N21" s="46">
        <v>17.7</v>
      </c>
      <c r="O21" s="124">
        <v>133</v>
      </c>
      <c r="P21" s="124">
        <v>147</v>
      </c>
      <c r="Q21" s="124">
        <v>49296774</v>
      </c>
      <c r="R21" s="47">
        <f t="shared" si="5"/>
        <v>6165</v>
      </c>
      <c r="S21" s="48">
        <f t="shared" si="6"/>
        <v>147.96</v>
      </c>
      <c r="T21" s="48">
        <f t="shared" si="7"/>
        <v>6.165</v>
      </c>
      <c r="U21" s="125">
        <v>6.4</v>
      </c>
      <c r="V21" s="125">
        <v>7.2</v>
      </c>
      <c r="W21" s="126" t="s">
        <v>133</v>
      </c>
      <c r="X21" s="128">
        <v>1107</v>
      </c>
      <c r="Y21" s="128">
        <v>0</v>
      </c>
      <c r="Z21" s="128">
        <v>1187</v>
      </c>
      <c r="AA21" s="128">
        <v>1185</v>
      </c>
      <c r="AB21" s="128">
        <v>1188</v>
      </c>
      <c r="AC21" s="49" t="s">
        <v>90</v>
      </c>
      <c r="AD21" s="49" t="s">
        <v>90</v>
      </c>
      <c r="AE21" s="49" t="s">
        <v>90</v>
      </c>
      <c r="AF21" s="127" t="s">
        <v>90</v>
      </c>
      <c r="AG21" s="127">
        <v>39844320</v>
      </c>
      <c r="AH21" s="50">
        <f t="shared" si="9"/>
        <v>1399</v>
      </c>
      <c r="AI21" s="51">
        <f t="shared" si="8"/>
        <v>226.92619626926196</v>
      </c>
      <c r="AJ21" s="108">
        <v>1</v>
      </c>
      <c r="AK21" s="108">
        <v>0</v>
      </c>
      <c r="AL21" s="108">
        <v>1</v>
      </c>
      <c r="AM21" s="108">
        <v>1</v>
      </c>
      <c r="AN21" s="108">
        <v>1</v>
      </c>
      <c r="AO21" s="108">
        <v>0</v>
      </c>
      <c r="AP21" s="128">
        <v>9049391</v>
      </c>
      <c r="AQ21" s="128">
        <f t="shared" si="1"/>
        <v>0</v>
      </c>
      <c r="AR21" s="52"/>
      <c r="AS21" s="53" t="s">
        <v>101</v>
      </c>
      <c r="AY21" s="111"/>
    </row>
    <row r="22" spans="1:51" x14ac:dyDescent="0.25">
      <c r="B22" s="41">
        <v>2.4583333333333299</v>
      </c>
      <c r="C22" s="41">
        <v>0.5</v>
      </c>
      <c r="D22" s="123">
        <v>5</v>
      </c>
      <c r="E22" s="42">
        <f t="shared" si="2"/>
        <v>3.5211267605633805</v>
      </c>
      <c r="F22" s="93">
        <v>83</v>
      </c>
      <c r="G22" s="42">
        <f t="shared" si="3"/>
        <v>58.450704225352112</v>
      </c>
      <c r="H22" s="43" t="s">
        <v>88</v>
      </c>
      <c r="I22" s="43">
        <f t="shared" si="4"/>
        <v>57.04225352112676</v>
      </c>
      <c r="J22" s="44">
        <f t="shared" si="10"/>
        <v>58.450704225352112</v>
      </c>
      <c r="K22" s="43">
        <f t="shared" si="11"/>
        <v>59.870704225352114</v>
      </c>
      <c r="L22" s="45">
        <v>19</v>
      </c>
      <c r="M22" s="46" t="s">
        <v>100</v>
      </c>
      <c r="N22" s="46">
        <v>17.3</v>
      </c>
      <c r="O22" s="124">
        <v>133</v>
      </c>
      <c r="P22" s="124">
        <v>139</v>
      </c>
      <c r="Q22" s="124">
        <v>49302830</v>
      </c>
      <c r="R22" s="47">
        <f t="shared" si="5"/>
        <v>6056</v>
      </c>
      <c r="S22" s="48">
        <f t="shared" si="6"/>
        <v>145.34399999999999</v>
      </c>
      <c r="T22" s="48">
        <f t="shared" si="7"/>
        <v>6.056</v>
      </c>
      <c r="U22" s="125">
        <v>5.7</v>
      </c>
      <c r="V22" s="125">
        <f t="shared" si="0"/>
        <v>5.7</v>
      </c>
      <c r="W22" s="126" t="s">
        <v>133</v>
      </c>
      <c r="X22" s="128">
        <v>1066</v>
      </c>
      <c r="Y22" s="128">
        <v>0</v>
      </c>
      <c r="Z22" s="128">
        <v>1187</v>
      </c>
      <c r="AA22" s="128">
        <v>1185</v>
      </c>
      <c r="AB22" s="128">
        <v>1188</v>
      </c>
      <c r="AC22" s="49" t="s">
        <v>90</v>
      </c>
      <c r="AD22" s="49" t="s">
        <v>90</v>
      </c>
      <c r="AE22" s="49" t="s">
        <v>90</v>
      </c>
      <c r="AF22" s="127" t="s">
        <v>90</v>
      </c>
      <c r="AG22" s="127">
        <v>39845696</v>
      </c>
      <c r="AH22" s="50">
        <f t="shared" si="9"/>
        <v>1376</v>
      </c>
      <c r="AI22" s="51">
        <f t="shared" si="8"/>
        <v>227.2126816380449</v>
      </c>
      <c r="AJ22" s="108">
        <v>1</v>
      </c>
      <c r="AK22" s="108">
        <v>0</v>
      </c>
      <c r="AL22" s="108">
        <v>1</v>
      </c>
      <c r="AM22" s="108">
        <v>1</v>
      </c>
      <c r="AN22" s="108">
        <v>1</v>
      </c>
      <c r="AO22" s="108">
        <v>0</v>
      </c>
      <c r="AP22" s="128">
        <v>9049391</v>
      </c>
      <c r="AQ22" s="128">
        <f t="shared" si="1"/>
        <v>0</v>
      </c>
      <c r="AR22" s="52"/>
      <c r="AS22" s="53" t="s">
        <v>101</v>
      </c>
      <c r="AV22" s="56" t="s">
        <v>110</v>
      </c>
      <c r="AY22" s="111"/>
    </row>
    <row r="23" spans="1:51" x14ac:dyDescent="0.25">
      <c r="A23" s="107" t="s">
        <v>128</v>
      </c>
      <c r="B23" s="41">
        <v>2.5</v>
      </c>
      <c r="C23" s="41">
        <v>0.54166666666666696</v>
      </c>
      <c r="D23" s="123">
        <v>5</v>
      </c>
      <c r="E23" s="42">
        <v>8</v>
      </c>
      <c r="F23" s="110">
        <v>81</v>
      </c>
      <c r="G23" s="42">
        <f t="shared" si="3"/>
        <v>57.04225352112676</v>
      </c>
      <c r="H23" s="43" t="s">
        <v>88</v>
      </c>
      <c r="I23" s="43">
        <f t="shared" si="4"/>
        <v>55.633802816901408</v>
      </c>
      <c r="J23" s="44">
        <f t="shared" si="10"/>
        <v>57.04225352112676</v>
      </c>
      <c r="K23" s="43">
        <f>J23+(6/1.42)</f>
        <v>61.267605633802816</v>
      </c>
      <c r="L23" s="45">
        <v>19</v>
      </c>
      <c r="M23" s="46" t="s">
        <v>100</v>
      </c>
      <c r="N23" s="46">
        <v>17.5</v>
      </c>
      <c r="O23" s="124">
        <v>132</v>
      </c>
      <c r="P23" s="124">
        <v>141</v>
      </c>
      <c r="Q23" s="124">
        <v>49308767</v>
      </c>
      <c r="R23" s="47">
        <f t="shared" si="5"/>
        <v>5937</v>
      </c>
      <c r="S23" s="48">
        <f t="shared" si="6"/>
        <v>142.488</v>
      </c>
      <c r="T23" s="48">
        <f t="shared" si="7"/>
        <v>5.9370000000000003</v>
      </c>
      <c r="U23" s="125">
        <v>5.2</v>
      </c>
      <c r="V23" s="125">
        <f t="shared" si="0"/>
        <v>5.2</v>
      </c>
      <c r="W23" s="126" t="s">
        <v>133</v>
      </c>
      <c r="X23" s="128">
        <v>1044</v>
      </c>
      <c r="Y23" s="128">
        <v>0</v>
      </c>
      <c r="Z23" s="128">
        <v>1187</v>
      </c>
      <c r="AA23" s="128">
        <v>1185</v>
      </c>
      <c r="AB23" s="128">
        <v>1188</v>
      </c>
      <c r="AC23" s="49" t="s">
        <v>90</v>
      </c>
      <c r="AD23" s="49" t="s">
        <v>90</v>
      </c>
      <c r="AE23" s="49" t="s">
        <v>90</v>
      </c>
      <c r="AF23" s="127" t="s">
        <v>90</v>
      </c>
      <c r="AG23" s="127">
        <v>39847056</v>
      </c>
      <c r="AH23" s="50">
        <f t="shared" si="9"/>
        <v>1360</v>
      </c>
      <c r="AI23" s="51">
        <f t="shared" si="8"/>
        <v>229.07192184605017</v>
      </c>
      <c r="AJ23" s="108">
        <v>1</v>
      </c>
      <c r="AK23" s="108">
        <v>0</v>
      </c>
      <c r="AL23" s="108">
        <v>1</v>
      </c>
      <c r="AM23" s="108">
        <v>1</v>
      </c>
      <c r="AN23" s="108">
        <v>1</v>
      </c>
      <c r="AO23" s="108">
        <v>0</v>
      </c>
      <c r="AP23" s="128">
        <v>9049391</v>
      </c>
      <c r="AQ23" s="128">
        <f t="shared" si="1"/>
        <v>0</v>
      </c>
      <c r="AR23" s="52"/>
      <c r="AS23" s="53" t="s">
        <v>113</v>
      </c>
      <c r="AT23" s="55"/>
      <c r="AV23" s="57" t="s">
        <v>111</v>
      </c>
      <c r="AW23" s="58" t="s">
        <v>112</v>
      </c>
      <c r="AY23" s="111"/>
    </row>
    <row r="24" spans="1:51" x14ac:dyDescent="0.25">
      <c r="B24" s="41">
        <v>2.5416666666666701</v>
      </c>
      <c r="C24" s="41">
        <v>0.58333333333333404</v>
      </c>
      <c r="D24" s="123">
        <v>6</v>
      </c>
      <c r="E24" s="42">
        <f t="shared" si="2"/>
        <v>4.2253521126760569</v>
      </c>
      <c r="F24" s="110">
        <v>81</v>
      </c>
      <c r="G24" s="42">
        <f t="shared" si="3"/>
        <v>57.04225352112676</v>
      </c>
      <c r="H24" s="43" t="s">
        <v>88</v>
      </c>
      <c r="I24" s="43">
        <f t="shared" si="4"/>
        <v>55.633802816901408</v>
      </c>
      <c r="J24" s="44">
        <f t="shared" si="10"/>
        <v>57.04225352112676</v>
      </c>
      <c r="K24" s="43">
        <f t="shared" ref="K24:K34" si="12">J24+(6/1.42)</f>
        <v>61.267605633802816</v>
      </c>
      <c r="L24" s="45">
        <v>18</v>
      </c>
      <c r="M24" s="46" t="s">
        <v>100</v>
      </c>
      <c r="N24" s="46">
        <v>17.3</v>
      </c>
      <c r="O24" s="124">
        <v>131</v>
      </c>
      <c r="P24" s="124">
        <v>136</v>
      </c>
      <c r="Q24" s="124">
        <v>49314451</v>
      </c>
      <c r="R24" s="47">
        <f t="shared" si="5"/>
        <v>5684</v>
      </c>
      <c r="S24" s="48">
        <f t="shared" si="6"/>
        <v>136.416</v>
      </c>
      <c r="T24" s="48">
        <f t="shared" si="7"/>
        <v>5.6840000000000002</v>
      </c>
      <c r="U24" s="125">
        <v>4.8</v>
      </c>
      <c r="V24" s="125">
        <f t="shared" si="0"/>
        <v>4.8</v>
      </c>
      <c r="W24" s="126" t="s">
        <v>133</v>
      </c>
      <c r="X24" s="128">
        <v>1044</v>
      </c>
      <c r="Y24" s="128">
        <v>0</v>
      </c>
      <c r="Z24" s="128">
        <v>1187</v>
      </c>
      <c r="AA24" s="128">
        <v>1185</v>
      </c>
      <c r="AB24" s="128">
        <v>1187</v>
      </c>
      <c r="AC24" s="49" t="s">
        <v>90</v>
      </c>
      <c r="AD24" s="49" t="s">
        <v>90</v>
      </c>
      <c r="AE24" s="49" t="s">
        <v>90</v>
      </c>
      <c r="AF24" s="127" t="s">
        <v>90</v>
      </c>
      <c r="AG24" s="127">
        <v>39848364</v>
      </c>
      <c r="AH24" s="50">
        <f t="shared" si="9"/>
        <v>1308</v>
      </c>
      <c r="AI24" s="51">
        <f t="shared" si="8"/>
        <v>230.11963406052075</v>
      </c>
      <c r="AJ24" s="108">
        <v>1</v>
      </c>
      <c r="AK24" s="108">
        <v>0</v>
      </c>
      <c r="AL24" s="108">
        <v>1</v>
      </c>
      <c r="AM24" s="108">
        <v>1</v>
      </c>
      <c r="AN24" s="108">
        <v>1</v>
      </c>
      <c r="AO24" s="108">
        <v>0</v>
      </c>
      <c r="AP24" s="128">
        <v>9049391</v>
      </c>
      <c r="AQ24" s="128">
        <f t="shared" si="1"/>
        <v>0</v>
      </c>
      <c r="AR24" s="54">
        <v>1.2</v>
      </c>
      <c r="AS24" s="53" t="s">
        <v>113</v>
      </c>
      <c r="AV24" s="59" t="s">
        <v>29</v>
      </c>
      <c r="AW24" s="59">
        <v>14.7</v>
      </c>
      <c r="AY24" s="111"/>
    </row>
    <row r="25" spans="1:51" x14ac:dyDescent="0.25">
      <c r="B25" s="41">
        <v>2.5833333333333299</v>
      </c>
      <c r="C25" s="41">
        <v>0.625</v>
      </c>
      <c r="D25" s="123">
        <v>6</v>
      </c>
      <c r="E25" s="42">
        <f t="shared" si="2"/>
        <v>4.2253521126760569</v>
      </c>
      <c r="F25" s="110">
        <v>81</v>
      </c>
      <c r="G25" s="42">
        <f t="shared" si="3"/>
        <v>57.04225352112676</v>
      </c>
      <c r="H25" s="43" t="s">
        <v>88</v>
      </c>
      <c r="I25" s="43">
        <f t="shared" si="4"/>
        <v>55.633802816901408</v>
      </c>
      <c r="J25" s="44">
        <f t="shared" si="10"/>
        <v>57.04225352112676</v>
      </c>
      <c r="K25" s="43">
        <f t="shared" si="12"/>
        <v>61.267605633802816</v>
      </c>
      <c r="L25" s="45">
        <v>18</v>
      </c>
      <c r="M25" s="46" t="s">
        <v>100</v>
      </c>
      <c r="N25" s="46">
        <v>16.899999999999999</v>
      </c>
      <c r="O25" s="124">
        <v>131</v>
      </c>
      <c r="P25" s="124">
        <v>137</v>
      </c>
      <c r="Q25" s="124">
        <v>49320146</v>
      </c>
      <c r="R25" s="47">
        <f t="shared" si="5"/>
        <v>5695</v>
      </c>
      <c r="S25" s="48">
        <f t="shared" si="6"/>
        <v>136.68</v>
      </c>
      <c r="T25" s="48">
        <f t="shared" si="7"/>
        <v>5.6950000000000003</v>
      </c>
      <c r="U25" s="125">
        <v>4.4000000000000004</v>
      </c>
      <c r="V25" s="125">
        <f t="shared" si="0"/>
        <v>4.4000000000000004</v>
      </c>
      <c r="W25" s="126" t="s">
        <v>133</v>
      </c>
      <c r="X25" s="128">
        <v>1044</v>
      </c>
      <c r="Y25" s="128">
        <v>0</v>
      </c>
      <c r="Z25" s="128">
        <v>1187</v>
      </c>
      <c r="AA25" s="128">
        <v>1185</v>
      </c>
      <c r="AB25" s="128">
        <v>1187</v>
      </c>
      <c r="AC25" s="49" t="s">
        <v>90</v>
      </c>
      <c r="AD25" s="49" t="s">
        <v>90</v>
      </c>
      <c r="AE25" s="49" t="s">
        <v>90</v>
      </c>
      <c r="AF25" s="127" t="s">
        <v>90</v>
      </c>
      <c r="AG25" s="127">
        <v>39849684</v>
      </c>
      <c r="AH25" s="50">
        <f t="shared" si="9"/>
        <v>1320</v>
      </c>
      <c r="AI25" s="51">
        <f t="shared" si="8"/>
        <v>231.78226514486391</v>
      </c>
      <c r="AJ25" s="108">
        <v>1</v>
      </c>
      <c r="AK25" s="108">
        <v>0</v>
      </c>
      <c r="AL25" s="108">
        <v>1</v>
      </c>
      <c r="AM25" s="108">
        <v>1</v>
      </c>
      <c r="AN25" s="108">
        <v>1</v>
      </c>
      <c r="AO25" s="108">
        <v>0</v>
      </c>
      <c r="AP25" s="128">
        <v>9049391</v>
      </c>
      <c r="AQ25" s="128">
        <f t="shared" si="1"/>
        <v>0</v>
      </c>
      <c r="AR25" s="52"/>
      <c r="AS25" s="53" t="s">
        <v>113</v>
      </c>
      <c r="AV25" s="59" t="s">
        <v>74</v>
      </c>
      <c r="AW25" s="59">
        <v>10.36</v>
      </c>
      <c r="AY25" s="111"/>
    </row>
    <row r="26" spans="1:51" x14ac:dyDescent="0.25">
      <c r="B26" s="41">
        <v>2.625</v>
      </c>
      <c r="C26" s="41">
        <v>0.66666666666666696</v>
      </c>
      <c r="D26" s="123">
        <v>7</v>
      </c>
      <c r="E26" s="42">
        <f t="shared" si="2"/>
        <v>4.9295774647887329</v>
      </c>
      <c r="F26" s="110">
        <v>81</v>
      </c>
      <c r="G26" s="42">
        <f t="shared" si="3"/>
        <v>57.04225352112676</v>
      </c>
      <c r="H26" s="43" t="s">
        <v>88</v>
      </c>
      <c r="I26" s="43">
        <f t="shared" si="4"/>
        <v>53.521126760563384</v>
      </c>
      <c r="J26" s="44">
        <f>(F26-3)/1.42</f>
        <v>54.929577464788736</v>
      </c>
      <c r="K26" s="43">
        <f t="shared" si="12"/>
        <v>59.154929577464792</v>
      </c>
      <c r="L26" s="45">
        <v>18</v>
      </c>
      <c r="M26" s="46" t="s">
        <v>100</v>
      </c>
      <c r="N26" s="46">
        <v>16.7</v>
      </c>
      <c r="O26" s="124">
        <v>130</v>
      </c>
      <c r="P26" s="124">
        <v>135</v>
      </c>
      <c r="Q26" s="124">
        <v>49325775</v>
      </c>
      <c r="R26" s="47">
        <f t="shared" si="5"/>
        <v>5629</v>
      </c>
      <c r="S26" s="48">
        <f t="shared" si="6"/>
        <v>135.096</v>
      </c>
      <c r="T26" s="48">
        <f t="shared" si="7"/>
        <v>5.6289999999999996</v>
      </c>
      <c r="U26" s="125">
        <v>4</v>
      </c>
      <c r="V26" s="125">
        <f t="shared" si="0"/>
        <v>4</v>
      </c>
      <c r="W26" s="126" t="s">
        <v>133</v>
      </c>
      <c r="X26" s="128">
        <v>1044</v>
      </c>
      <c r="Y26" s="128">
        <v>0</v>
      </c>
      <c r="Z26" s="128">
        <v>1187</v>
      </c>
      <c r="AA26" s="128">
        <v>1185</v>
      </c>
      <c r="AB26" s="128">
        <v>1187</v>
      </c>
      <c r="AC26" s="49" t="s">
        <v>90</v>
      </c>
      <c r="AD26" s="49" t="s">
        <v>90</v>
      </c>
      <c r="AE26" s="49" t="s">
        <v>90</v>
      </c>
      <c r="AF26" s="127" t="s">
        <v>90</v>
      </c>
      <c r="AG26" s="127">
        <v>39851004</v>
      </c>
      <c r="AH26" s="50">
        <f t="shared" si="9"/>
        <v>1320</v>
      </c>
      <c r="AI26" s="51">
        <f t="shared" si="8"/>
        <v>234.49991117427609</v>
      </c>
      <c r="AJ26" s="108">
        <v>1</v>
      </c>
      <c r="AK26" s="108">
        <v>0</v>
      </c>
      <c r="AL26" s="108">
        <v>1</v>
      </c>
      <c r="AM26" s="108">
        <v>1</v>
      </c>
      <c r="AN26" s="108">
        <v>1</v>
      </c>
      <c r="AO26" s="108">
        <v>0</v>
      </c>
      <c r="AP26" s="128">
        <v>9049391</v>
      </c>
      <c r="AQ26" s="128">
        <f t="shared" si="1"/>
        <v>0</v>
      </c>
      <c r="AR26" s="52"/>
      <c r="AS26" s="53" t="s">
        <v>113</v>
      </c>
      <c r="AV26" s="59" t="s">
        <v>114</v>
      </c>
      <c r="AW26" s="59">
        <v>1.01325</v>
      </c>
      <c r="AY26" s="111"/>
    </row>
    <row r="27" spans="1:51" x14ac:dyDescent="0.25">
      <c r="B27" s="41">
        <v>2.6666666666666701</v>
      </c>
      <c r="C27" s="41">
        <v>0.70833333333333404</v>
      </c>
      <c r="D27" s="123">
        <v>5</v>
      </c>
      <c r="E27" s="42">
        <f t="shared" si="2"/>
        <v>3.5211267605633805</v>
      </c>
      <c r="F27" s="110">
        <v>81</v>
      </c>
      <c r="G27" s="42">
        <f t="shared" si="3"/>
        <v>57.04225352112676</v>
      </c>
      <c r="H27" s="43" t="s">
        <v>88</v>
      </c>
      <c r="I27" s="43">
        <f t="shared" si="4"/>
        <v>53.521126760563384</v>
      </c>
      <c r="J27" s="44">
        <f t="shared" ref="J27:J32" si="13">(F27-3)/1.42</f>
        <v>54.929577464788736</v>
      </c>
      <c r="K27" s="43">
        <f t="shared" si="12"/>
        <v>59.154929577464792</v>
      </c>
      <c r="L27" s="45">
        <v>18</v>
      </c>
      <c r="M27" s="46" t="s">
        <v>100</v>
      </c>
      <c r="N27" s="46">
        <v>16.7</v>
      </c>
      <c r="O27" s="124">
        <v>132</v>
      </c>
      <c r="P27" s="124">
        <v>138</v>
      </c>
      <c r="Q27" s="124">
        <v>49331545</v>
      </c>
      <c r="R27" s="47">
        <f t="shared" si="5"/>
        <v>5770</v>
      </c>
      <c r="S27" s="48">
        <f t="shared" si="6"/>
        <v>138.47999999999999</v>
      </c>
      <c r="T27" s="48">
        <f t="shared" si="7"/>
        <v>5.77</v>
      </c>
      <c r="U27" s="125">
        <v>3.6</v>
      </c>
      <c r="V27" s="125">
        <f t="shared" si="0"/>
        <v>3.6</v>
      </c>
      <c r="W27" s="126" t="s">
        <v>133</v>
      </c>
      <c r="X27" s="128">
        <v>1044</v>
      </c>
      <c r="Y27" s="128">
        <v>0</v>
      </c>
      <c r="Z27" s="128">
        <v>1187</v>
      </c>
      <c r="AA27" s="128">
        <v>1185</v>
      </c>
      <c r="AB27" s="128">
        <v>1187</v>
      </c>
      <c r="AC27" s="49" t="s">
        <v>90</v>
      </c>
      <c r="AD27" s="49" t="s">
        <v>90</v>
      </c>
      <c r="AE27" s="49" t="s">
        <v>90</v>
      </c>
      <c r="AF27" s="127" t="s">
        <v>90</v>
      </c>
      <c r="AG27" s="127">
        <v>39852344</v>
      </c>
      <c r="AH27" s="50">
        <f t="shared" si="9"/>
        <v>1340</v>
      </c>
      <c r="AI27" s="51">
        <f t="shared" si="8"/>
        <v>232.23570190641249</v>
      </c>
      <c r="AJ27" s="108">
        <v>1</v>
      </c>
      <c r="AK27" s="108">
        <v>0</v>
      </c>
      <c r="AL27" s="108">
        <v>1</v>
      </c>
      <c r="AM27" s="108">
        <v>1</v>
      </c>
      <c r="AN27" s="108">
        <v>1</v>
      </c>
      <c r="AO27" s="108">
        <v>0</v>
      </c>
      <c r="AP27" s="128">
        <v>9049391</v>
      </c>
      <c r="AQ27" s="128">
        <f t="shared" si="1"/>
        <v>0</v>
      </c>
      <c r="AR27" s="52"/>
      <c r="AS27" s="53" t="s">
        <v>113</v>
      </c>
      <c r="AV27" s="59" t="s">
        <v>115</v>
      </c>
      <c r="AW27" s="59">
        <v>1</v>
      </c>
      <c r="AY27" s="111"/>
    </row>
    <row r="28" spans="1:51" x14ac:dyDescent="0.25">
      <c r="B28" s="41">
        <v>2.7083333333333299</v>
      </c>
      <c r="C28" s="41">
        <v>0.750000000000002</v>
      </c>
      <c r="D28" s="123">
        <v>5</v>
      </c>
      <c r="E28" s="42">
        <f t="shared" si="2"/>
        <v>3.5211267605633805</v>
      </c>
      <c r="F28" s="110">
        <v>78</v>
      </c>
      <c r="G28" s="42">
        <f t="shared" si="3"/>
        <v>54.929577464788736</v>
      </c>
      <c r="H28" s="43" t="s">
        <v>88</v>
      </c>
      <c r="I28" s="43">
        <f t="shared" si="4"/>
        <v>51.408450704225352</v>
      </c>
      <c r="J28" s="44">
        <f t="shared" si="13"/>
        <v>52.816901408450704</v>
      </c>
      <c r="K28" s="43">
        <f t="shared" si="12"/>
        <v>57.04225352112676</v>
      </c>
      <c r="L28" s="45">
        <v>18</v>
      </c>
      <c r="M28" s="46" t="s">
        <v>100</v>
      </c>
      <c r="N28" s="46">
        <v>16.7</v>
      </c>
      <c r="O28" s="124">
        <v>131</v>
      </c>
      <c r="P28" s="124">
        <v>136</v>
      </c>
      <c r="Q28" s="124">
        <v>49337207</v>
      </c>
      <c r="R28" s="47">
        <f t="shared" si="5"/>
        <v>5662</v>
      </c>
      <c r="S28" s="48">
        <f t="shared" si="6"/>
        <v>135.88800000000001</v>
      </c>
      <c r="T28" s="48">
        <f t="shared" si="7"/>
        <v>5.6619999999999999</v>
      </c>
      <c r="U28" s="125">
        <v>3.3</v>
      </c>
      <c r="V28" s="125">
        <f t="shared" si="0"/>
        <v>3.3</v>
      </c>
      <c r="W28" s="126" t="s">
        <v>133</v>
      </c>
      <c r="X28" s="128">
        <v>1044</v>
      </c>
      <c r="Y28" s="128">
        <v>0</v>
      </c>
      <c r="Z28" s="128">
        <v>1187</v>
      </c>
      <c r="AA28" s="128">
        <v>1185</v>
      </c>
      <c r="AB28" s="128">
        <v>1187</v>
      </c>
      <c r="AC28" s="49" t="s">
        <v>90</v>
      </c>
      <c r="AD28" s="49" t="s">
        <v>90</v>
      </c>
      <c r="AE28" s="49" t="s">
        <v>90</v>
      </c>
      <c r="AF28" s="127" t="s">
        <v>90</v>
      </c>
      <c r="AG28" s="127">
        <v>39853660</v>
      </c>
      <c r="AH28" s="50">
        <f t="shared" si="9"/>
        <v>1316</v>
      </c>
      <c r="AI28" s="51">
        <f t="shared" si="8"/>
        <v>232.42670434475451</v>
      </c>
      <c r="AJ28" s="108">
        <v>1</v>
      </c>
      <c r="AK28" s="108">
        <v>0</v>
      </c>
      <c r="AL28" s="108">
        <v>1</v>
      </c>
      <c r="AM28" s="108">
        <v>1</v>
      </c>
      <c r="AN28" s="108">
        <v>1</v>
      </c>
      <c r="AO28" s="108">
        <v>0</v>
      </c>
      <c r="AP28" s="128">
        <v>9049391</v>
      </c>
      <c r="AQ28" s="128">
        <f t="shared" si="1"/>
        <v>0</v>
      </c>
      <c r="AR28" s="54">
        <v>1.1000000000000001</v>
      </c>
      <c r="AS28" s="53" t="s">
        <v>113</v>
      </c>
      <c r="AV28" s="59" t="s">
        <v>116</v>
      </c>
      <c r="AW28" s="59">
        <v>101.325</v>
      </c>
      <c r="AY28" s="111"/>
    </row>
    <row r="29" spans="1:51" x14ac:dyDescent="0.25">
      <c r="B29" s="41">
        <v>2.75</v>
      </c>
      <c r="C29" s="41">
        <v>0.79166666666666896</v>
      </c>
      <c r="D29" s="123">
        <v>4</v>
      </c>
      <c r="E29" s="42">
        <f t="shared" si="2"/>
        <v>2.8169014084507045</v>
      </c>
      <c r="F29" s="110">
        <v>78</v>
      </c>
      <c r="G29" s="42">
        <f t="shared" si="3"/>
        <v>54.929577464788736</v>
      </c>
      <c r="H29" s="43" t="s">
        <v>88</v>
      </c>
      <c r="I29" s="43">
        <f t="shared" si="4"/>
        <v>51.408450704225352</v>
      </c>
      <c r="J29" s="44">
        <f t="shared" si="13"/>
        <v>52.816901408450704</v>
      </c>
      <c r="K29" s="43">
        <f t="shared" si="12"/>
        <v>57.04225352112676</v>
      </c>
      <c r="L29" s="45">
        <v>18</v>
      </c>
      <c r="M29" s="46" t="s">
        <v>100</v>
      </c>
      <c r="N29" s="46">
        <v>16.600000000000001</v>
      </c>
      <c r="O29" s="124">
        <v>132</v>
      </c>
      <c r="P29" s="124">
        <v>133</v>
      </c>
      <c r="Q29" s="124">
        <v>49343026</v>
      </c>
      <c r="R29" s="47">
        <f t="shared" si="5"/>
        <v>5819</v>
      </c>
      <c r="S29" s="48">
        <f t="shared" si="6"/>
        <v>139.65600000000001</v>
      </c>
      <c r="T29" s="48">
        <f t="shared" si="7"/>
        <v>5.819</v>
      </c>
      <c r="U29" s="125">
        <v>2.9</v>
      </c>
      <c r="V29" s="125">
        <f t="shared" si="0"/>
        <v>2.9</v>
      </c>
      <c r="W29" s="126" t="s">
        <v>133</v>
      </c>
      <c r="X29" s="128">
        <v>1044</v>
      </c>
      <c r="Y29" s="128">
        <v>0</v>
      </c>
      <c r="Z29" s="128">
        <v>1187</v>
      </c>
      <c r="AA29" s="128">
        <v>1185</v>
      </c>
      <c r="AB29" s="128">
        <v>1187</v>
      </c>
      <c r="AC29" s="49" t="s">
        <v>90</v>
      </c>
      <c r="AD29" s="49" t="s">
        <v>90</v>
      </c>
      <c r="AE29" s="49" t="s">
        <v>90</v>
      </c>
      <c r="AF29" s="127" t="s">
        <v>90</v>
      </c>
      <c r="AG29" s="127">
        <v>39854996</v>
      </c>
      <c r="AH29" s="50">
        <f t="shared" si="9"/>
        <v>1336</v>
      </c>
      <c r="AI29" s="51">
        <f t="shared" si="8"/>
        <v>229.59271352466061</v>
      </c>
      <c r="AJ29" s="108">
        <v>1</v>
      </c>
      <c r="AK29" s="108">
        <v>0</v>
      </c>
      <c r="AL29" s="108">
        <v>1</v>
      </c>
      <c r="AM29" s="108">
        <v>1</v>
      </c>
      <c r="AN29" s="108">
        <v>1</v>
      </c>
      <c r="AO29" s="108">
        <v>0</v>
      </c>
      <c r="AP29" s="128">
        <v>9049391</v>
      </c>
      <c r="AQ29" s="128">
        <f t="shared" si="1"/>
        <v>0</v>
      </c>
      <c r="AR29" s="52"/>
      <c r="AS29" s="53" t="s">
        <v>113</v>
      </c>
      <c r="AY29" s="111"/>
    </row>
    <row r="30" spans="1:51" x14ac:dyDescent="0.25">
      <c r="B30" s="41">
        <v>2.7916666666666701</v>
      </c>
      <c r="C30" s="41">
        <v>0.83333333333333703</v>
      </c>
      <c r="D30" s="123">
        <v>6</v>
      </c>
      <c r="E30" s="42">
        <f t="shared" si="2"/>
        <v>4.2253521126760569</v>
      </c>
      <c r="F30" s="110">
        <v>76</v>
      </c>
      <c r="G30" s="42">
        <f t="shared" si="3"/>
        <v>53.521126760563384</v>
      </c>
      <c r="H30" s="43" t="s">
        <v>88</v>
      </c>
      <c r="I30" s="43">
        <f t="shared" si="4"/>
        <v>50</v>
      </c>
      <c r="J30" s="44">
        <f t="shared" si="13"/>
        <v>51.408450704225352</v>
      </c>
      <c r="K30" s="43">
        <f t="shared" si="12"/>
        <v>55.633802816901408</v>
      </c>
      <c r="L30" s="45">
        <v>18</v>
      </c>
      <c r="M30" s="46" t="s">
        <v>100</v>
      </c>
      <c r="N30" s="46">
        <v>16.600000000000001</v>
      </c>
      <c r="O30" s="124">
        <v>132</v>
      </c>
      <c r="P30" s="124">
        <v>129</v>
      </c>
      <c r="Q30" s="124">
        <v>49348662</v>
      </c>
      <c r="R30" s="47">
        <f t="shared" si="5"/>
        <v>5636</v>
      </c>
      <c r="S30" s="48">
        <f t="shared" si="6"/>
        <v>135.26400000000001</v>
      </c>
      <c r="T30" s="48">
        <f t="shared" si="7"/>
        <v>5.6360000000000001</v>
      </c>
      <c r="U30" s="125">
        <v>2.7</v>
      </c>
      <c r="V30" s="125">
        <f t="shared" si="0"/>
        <v>2.7</v>
      </c>
      <c r="W30" s="126" t="s">
        <v>146</v>
      </c>
      <c r="X30" s="128">
        <v>1044</v>
      </c>
      <c r="Y30" s="128">
        <v>0</v>
      </c>
      <c r="Z30" s="128">
        <v>1187</v>
      </c>
      <c r="AA30" s="128">
        <v>1185</v>
      </c>
      <c r="AB30" s="128">
        <v>1187</v>
      </c>
      <c r="AC30" s="49" t="s">
        <v>90</v>
      </c>
      <c r="AD30" s="49" t="s">
        <v>90</v>
      </c>
      <c r="AE30" s="49" t="s">
        <v>90</v>
      </c>
      <c r="AF30" s="127" t="s">
        <v>90</v>
      </c>
      <c r="AG30" s="127">
        <v>39856324</v>
      </c>
      <c r="AH30" s="50">
        <f t="shared" si="9"/>
        <v>1328</v>
      </c>
      <c r="AI30" s="51">
        <f t="shared" si="8"/>
        <v>235.62810503903478</v>
      </c>
      <c r="AJ30" s="108">
        <v>1</v>
      </c>
      <c r="AK30" s="108">
        <v>0</v>
      </c>
      <c r="AL30" s="108">
        <v>1</v>
      </c>
      <c r="AM30" s="108">
        <v>1</v>
      </c>
      <c r="AN30" s="108">
        <v>1</v>
      </c>
      <c r="AO30" s="108">
        <v>0</v>
      </c>
      <c r="AP30" s="128">
        <v>9049391</v>
      </c>
      <c r="AQ30" s="128">
        <f t="shared" si="1"/>
        <v>0</v>
      </c>
      <c r="AR30" s="52"/>
      <c r="AS30" s="53" t="s">
        <v>113</v>
      </c>
      <c r="AV30" s="356" t="s">
        <v>117</v>
      </c>
      <c r="AW30" s="356"/>
      <c r="AY30" s="111"/>
    </row>
    <row r="31" spans="1:51" x14ac:dyDescent="0.25">
      <c r="B31" s="41">
        <v>2.8333333333333299</v>
      </c>
      <c r="C31" s="41">
        <v>0.875000000000004</v>
      </c>
      <c r="D31" s="123">
        <v>9</v>
      </c>
      <c r="E31" s="42">
        <f t="shared" si="2"/>
        <v>6.3380281690140849</v>
      </c>
      <c r="F31" s="110">
        <v>76</v>
      </c>
      <c r="G31" s="42">
        <f t="shared" si="3"/>
        <v>53.521126760563384</v>
      </c>
      <c r="H31" s="43" t="s">
        <v>88</v>
      </c>
      <c r="I31" s="43">
        <f t="shared" si="4"/>
        <v>50</v>
      </c>
      <c r="J31" s="44">
        <f t="shared" si="13"/>
        <v>51.408450704225352</v>
      </c>
      <c r="K31" s="43">
        <f t="shared" si="12"/>
        <v>55.633802816901408</v>
      </c>
      <c r="L31" s="45">
        <v>18</v>
      </c>
      <c r="M31" s="46" t="s">
        <v>100</v>
      </c>
      <c r="N31" s="46">
        <v>16.100000000000001</v>
      </c>
      <c r="O31" s="124">
        <v>113</v>
      </c>
      <c r="P31" s="124">
        <v>126</v>
      </c>
      <c r="Q31" s="124">
        <v>49354030</v>
      </c>
      <c r="R31" s="47">
        <f t="shared" si="5"/>
        <v>5368</v>
      </c>
      <c r="S31" s="48">
        <f t="shared" si="6"/>
        <v>128.83199999999999</v>
      </c>
      <c r="T31" s="48">
        <f t="shared" si="7"/>
        <v>5.3680000000000003</v>
      </c>
      <c r="U31" s="125">
        <v>2</v>
      </c>
      <c r="V31" s="125">
        <f t="shared" si="0"/>
        <v>2</v>
      </c>
      <c r="W31" s="126" t="s">
        <v>146</v>
      </c>
      <c r="X31" s="128">
        <v>1044</v>
      </c>
      <c r="Y31" s="128">
        <v>0</v>
      </c>
      <c r="Z31" s="128">
        <v>1187</v>
      </c>
      <c r="AA31" s="128">
        <v>0</v>
      </c>
      <c r="AB31" s="128">
        <v>1187</v>
      </c>
      <c r="AC31" s="49" t="s">
        <v>90</v>
      </c>
      <c r="AD31" s="49" t="s">
        <v>90</v>
      </c>
      <c r="AE31" s="49" t="s">
        <v>90</v>
      </c>
      <c r="AF31" s="127" t="s">
        <v>90</v>
      </c>
      <c r="AG31" s="127">
        <v>39857404</v>
      </c>
      <c r="AH31" s="50">
        <f t="shared" si="9"/>
        <v>1080</v>
      </c>
      <c r="AI31" s="51">
        <f t="shared" si="8"/>
        <v>201.19225037257823</v>
      </c>
      <c r="AJ31" s="108">
        <v>1</v>
      </c>
      <c r="AK31" s="108">
        <v>0</v>
      </c>
      <c r="AL31" s="108">
        <v>1</v>
      </c>
      <c r="AM31" s="108">
        <v>0</v>
      </c>
      <c r="AN31" s="108">
        <v>1</v>
      </c>
      <c r="AO31" s="108">
        <v>0</v>
      </c>
      <c r="AP31" s="128">
        <v>9049391</v>
      </c>
      <c r="AQ31" s="128">
        <f t="shared" si="1"/>
        <v>0</v>
      </c>
      <c r="AR31" s="52"/>
      <c r="AS31" s="53" t="s">
        <v>113</v>
      </c>
      <c r="AV31" s="60" t="s">
        <v>29</v>
      </c>
      <c r="AW31" s="60" t="s">
        <v>74</v>
      </c>
      <c r="AY31" s="111"/>
    </row>
    <row r="32" spans="1:51" x14ac:dyDescent="0.25">
      <c r="B32" s="41">
        <v>2.875</v>
      </c>
      <c r="C32" s="41">
        <v>0.91666666666667096</v>
      </c>
      <c r="D32" s="123">
        <v>11</v>
      </c>
      <c r="E32" s="42">
        <f t="shared" si="2"/>
        <v>7.746478873239437</v>
      </c>
      <c r="F32" s="110">
        <v>76</v>
      </c>
      <c r="G32" s="42">
        <f t="shared" si="3"/>
        <v>53.521126760563384</v>
      </c>
      <c r="H32" s="43" t="s">
        <v>88</v>
      </c>
      <c r="I32" s="43">
        <f t="shared" si="4"/>
        <v>50</v>
      </c>
      <c r="J32" s="44">
        <f t="shared" si="13"/>
        <v>51.408450704225352</v>
      </c>
      <c r="K32" s="43">
        <f t="shared" si="12"/>
        <v>55.633802816901408</v>
      </c>
      <c r="L32" s="45">
        <v>14</v>
      </c>
      <c r="M32" s="46" t="s">
        <v>118</v>
      </c>
      <c r="N32" s="46">
        <v>12.6</v>
      </c>
      <c r="O32" s="124">
        <v>111</v>
      </c>
      <c r="P32" s="124">
        <v>119</v>
      </c>
      <c r="Q32" s="124">
        <v>49359126</v>
      </c>
      <c r="R32" s="47">
        <f t="shared" si="5"/>
        <v>5096</v>
      </c>
      <c r="S32" s="48">
        <f t="shared" si="6"/>
        <v>122.304</v>
      </c>
      <c r="T32" s="48">
        <f t="shared" si="7"/>
        <v>5.0960000000000001</v>
      </c>
      <c r="U32" s="125">
        <v>1.5</v>
      </c>
      <c r="V32" s="125">
        <f t="shared" si="0"/>
        <v>1.5</v>
      </c>
      <c r="W32" s="126" t="s">
        <v>146</v>
      </c>
      <c r="X32" s="128">
        <v>1074</v>
      </c>
      <c r="Y32" s="128">
        <v>0</v>
      </c>
      <c r="Z32" s="128">
        <v>1187</v>
      </c>
      <c r="AA32" s="128">
        <v>0</v>
      </c>
      <c r="AB32" s="128">
        <v>1187</v>
      </c>
      <c r="AC32" s="49" t="s">
        <v>90</v>
      </c>
      <c r="AD32" s="49" t="s">
        <v>90</v>
      </c>
      <c r="AE32" s="49" t="s">
        <v>90</v>
      </c>
      <c r="AF32" s="127" t="s">
        <v>90</v>
      </c>
      <c r="AG32" s="127">
        <v>39858456</v>
      </c>
      <c r="AH32" s="50">
        <f t="shared" si="9"/>
        <v>1052</v>
      </c>
      <c r="AI32" s="51">
        <f t="shared" si="8"/>
        <v>206.43642072213501</v>
      </c>
      <c r="AJ32" s="108">
        <v>1</v>
      </c>
      <c r="AK32" s="108">
        <v>0</v>
      </c>
      <c r="AL32" s="108">
        <v>1</v>
      </c>
      <c r="AM32" s="108">
        <v>0</v>
      </c>
      <c r="AN32" s="108">
        <v>1</v>
      </c>
      <c r="AO32" s="108">
        <v>0</v>
      </c>
      <c r="AP32" s="128">
        <v>9049391</v>
      </c>
      <c r="AQ32" s="128">
        <f t="shared" si="1"/>
        <v>0</v>
      </c>
      <c r="AR32" s="54">
        <v>1.18</v>
      </c>
      <c r="AS32" s="53" t="s">
        <v>113</v>
      </c>
      <c r="AV32" s="61">
        <v>1</v>
      </c>
      <c r="AW32" s="61">
        <f>IFERROR(AV32*VLOOKUP(AV31,AV24:AW28,2,FALSE)/VLOOKUP(AW31,AV24:AW28,2,FALSE),"Enter Unit and Value")</f>
        <v>1.4189189189189189</v>
      </c>
      <c r="AY32" s="111"/>
    </row>
    <row r="33" spans="2:51" x14ac:dyDescent="0.25">
      <c r="B33" s="41">
        <v>2.9166666666666701</v>
      </c>
      <c r="C33" s="41">
        <v>0.95833333333333803</v>
      </c>
      <c r="D33" s="123">
        <v>8</v>
      </c>
      <c r="E33" s="42">
        <f t="shared" si="2"/>
        <v>5.6338028169014089</v>
      </c>
      <c r="F33" s="110">
        <v>66</v>
      </c>
      <c r="G33" s="42">
        <f t="shared" si="3"/>
        <v>46.478873239436624</v>
      </c>
      <c r="H33" s="43" t="s">
        <v>88</v>
      </c>
      <c r="I33" s="43">
        <f>J33-(2/1.42)</f>
        <v>41.549295774647888</v>
      </c>
      <c r="J33" s="44">
        <f t="shared" ref="J33:J34" si="14">(F33-5)/1.42</f>
        <v>42.95774647887324</v>
      </c>
      <c r="K33" s="43">
        <f t="shared" si="12"/>
        <v>47.183098591549296</v>
      </c>
      <c r="L33" s="45">
        <v>14</v>
      </c>
      <c r="M33" s="46" t="s">
        <v>118</v>
      </c>
      <c r="N33" s="46">
        <v>11.9</v>
      </c>
      <c r="O33" s="124">
        <v>130</v>
      </c>
      <c r="P33" s="124">
        <v>115</v>
      </c>
      <c r="Q33" s="124">
        <v>49363366</v>
      </c>
      <c r="R33" s="47">
        <f t="shared" si="5"/>
        <v>4240</v>
      </c>
      <c r="S33" s="48">
        <f t="shared" si="6"/>
        <v>101.76</v>
      </c>
      <c r="T33" s="48">
        <f t="shared" si="7"/>
        <v>4.24</v>
      </c>
      <c r="U33" s="125">
        <v>2.4</v>
      </c>
      <c r="V33" s="125">
        <f t="shared" si="0"/>
        <v>2.4</v>
      </c>
      <c r="W33" s="126" t="s">
        <v>125</v>
      </c>
      <c r="X33" s="128">
        <v>0</v>
      </c>
      <c r="Y33" s="128">
        <v>0</v>
      </c>
      <c r="Z33" s="128">
        <v>1107</v>
      </c>
      <c r="AA33" s="128">
        <v>0</v>
      </c>
      <c r="AB33" s="128">
        <v>1096</v>
      </c>
      <c r="AC33" s="49" t="s">
        <v>90</v>
      </c>
      <c r="AD33" s="49" t="s">
        <v>90</v>
      </c>
      <c r="AE33" s="49" t="s">
        <v>90</v>
      </c>
      <c r="AF33" s="127" t="s">
        <v>90</v>
      </c>
      <c r="AG33" s="127">
        <v>39859236</v>
      </c>
      <c r="AH33" s="50">
        <f t="shared" si="9"/>
        <v>780</v>
      </c>
      <c r="AI33" s="51">
        <f t="shared" si="8"/>
        <v>183.96226415094338</v>
      </c>
      <c r="AJ33" s="108">
        <v>0</v>
      </c>
      <c r="AK33" s="108">
        <v>0</v>
      </c>
      <c r="AL33" s="108">
        <v>1</v>
      </c>
      <c r="AM33" s="108">
        <v>0</v>
      </c>
      <c r="AN33" s="108">
        <v>1</v>
      </c>
      <c r="AO33" s="108">
        <v>0.35</v>
      </c>
      <c r="AP33" s="128">
        <v>9050382</v>
      </c>
      <c r="AQ33" s="128">
        <f t="shared" si="1"/>
        <v>991</v>
      </c>
      <c r="AR33" s="52"/>
      <c r="AS33" s="53" t="s">
        <v>113</v>
      </c>
      <c r="AY33" s="111"/>
    </row>
    <row r="34" spans="2:51" x14ac:dyDescent="0.25">
      <c r="B34" s="41">
        <v>2.9583333333333299</v>
      </c>
      <c r="C34" s="41">
        <v>1</v>
      </c>
      <c r="D34" s="123">
        <v>11</v>
      </c>
      <c r="E34" s="42">
        <f t="shared" si="2"/>
        <v>7.746478873239437</v>
      </c>
      <c r="F34" s="110">
        <v>66</v>
      </c>
      <c r="G34" s="42">
        <f t="shared" si="3"/>
        <v>46.478873239436624</v>
      </c>
      <c r="H34" s="43" t="s">
        <v>88</v>
      </c>
      <c r="I34" s="43">
        <f t="shared" si="4"/>
        <v>41.549295774647888</v>
      </c>
      <c r="J34" s="44">
        <f t="shared" si="14"/>
        <v>42.95774647887324</v>
      </c>
      <c r="K34" s="43">
        <f t="shared" si="12"/>
        <v>47.183098591549296</v>
      </c>
      <c r="L34" s="45">
        <v>14</v>
      </c>
      <c r="M34" s="46" t="s">
        <v>118</v>
      </c>
      <c r="N34" s="62">
        <v>11.5</v>
      </c>
      <c r="O34" s="124">
        <v>125</v>
      </c>
      <c r="P34" s="124">
        <v>93</v>
      </c>
      <c r="Q34" s="124">
        <v>49367458</v>
      </c>
      <c r="R34" s="47">
        <f t="shared" si="5"/>
        <v>4092</v>
      </c>
      <c r="S34" s="48">
        <f t="shared" si="6"/>
        <v>98.207999999999998</v>
      </c>
      <c r="T34" s="48">
        <f t="shared" si="7"/>
        <v>4.0919999999999996</v>
      </c>
      <c r="U34" s="125">
        <v>3.6</v>
      </c>
      <c r="V34" s="125">
        <f t="shared" si="0"/>
        <v>3.6</v>
      </c>
      <c r="W34" s="126" t="s">
        <v>125</v>
      </c>
      <c r="X34" s="128">
        <v>0</v>
      </c>
      <c r="Y34" s="128">
        <v>0</v>
      </c>
      <c r="Z34" s="128">
        <v>1076</v>
      </c>
      <c r="AA34" s="128">
        <v>0</v>
      </c>
      <c r="AB34" s="128">
        <v>1027</v>
      </c>
      <c r="AC34" s="49" t="s">
        <v>90</v>
      </c>
      <c r="AD34" s="49" t="s">
        <v>90</v>
      </c>
      <c r="AE34" s="49" t="s">
        <v>90</v>
      </c>
      <c r="AF34" s="127" t="s">
        <v>90</v>
      </c>
      <c r="AG34" s="127">
        <v>39859964</v>
      </c>
      <c r="AH34" s="50">
        <f t="shared" si="9"/>
        <v>728</v>
      </c>
      <c r="AI34" s="51">
        <f t="shared" si="8"/>
        <v>177.90811339198439</v>
      </c>
      <c r="AJ34" s="108">
        <v>0</v>
      </c>
      <c r="AK34" s="108">
        <v>0</v>
      </c>
      <c r="AL34" s="108">
        <v>1</v>
      </c>
      <c r="AM34" s="108">
        <v>0</v>
      </c>
      <c r="AN34" s="108">
        <v>1</v>
      </c>
      <c r="AO34" s="108">
        <v>0.35</v>
      </c>
      <c r="AP34" s="128">
        <v>9051606</v>
      </c>
      <c r="AQ34" s="128">
        <f t="shared" si="1"/>
        <v>1224</v>
      </c>
      <c r="AR34" s="52"/>
      <c r="AS34" s="53" t="s">
        <v>113</v>
      </c>
      <c r="AV34" s="57" t="s">
        <v>119</v>
      </c>
      <c r="AW34" s="63" t="s">
        <v>30</v>
      </c>
      <c r="AY34" s="111"/>
    </row>
    <row r="35" spans="2:51" x14ac:dyDescent="0.25">
      <c r="B35" s="102"/>
      <c r="C35" s="103"/>
      <c r="D35" s="102"/>
      <c r="E35" s="105"/>
      <c r="F35" s="105"/>
      <c r="G35" s="106"/>
      <c r="H35" s="104"/>
      <c r="I35" s="105"/>
      <c r="J35" s="105"/>
      <c r="K35" s="106"/>
      <c r="L35" s="357" t="s">
        <v>120</v>
      </c>
      <c r="M35" s="358"/>
      <c r="N35" s="359"/>
      <c r="O35" s="64"/>
      <c r="P35" s="64">
        <f>AVERAGE(P11:P34)</f>
        <v>139.16666666666666</v>
      </c>
      <c r="Q35" s="65">
        <f>Q34-Q10</f>
        <v>126013</v>
      </c>
      <c r="R35" s="66">
        <f>SUM(R11:R34)</f>
        <v>126013</v>
      </c>
      <c r="S35" s="67">
        <f>AVERAGE(S11:S34)</f>
        <v>126.01300000000002</v>
      </c>
      <c r="T35" s="67">
        <f>SUM(T11:T34)</f>
        <v>126.01299999999999</v>
      </c>
      <c r="U35" s="104"/>
      <c r="V35" s="104"/>
      <c r="W35" s="58"/>
      <c r="X35" s="96"/>
      <c r="Y35" s="97"/>
      <c r="Z35" s="97"/>
      <c r="AA35" s="97"/>
      <c r="AB35" s="98"/>
      <c r="AC35" s="96"/>
      <c r="AD35" s="97"/>
      <c r="AE35" s="98"/>
      <c r="AF35" s="99"/>
      <c r="AG35" s="68"/>
      <c r="AH35" s="69">
        <f>SUM(AH11:AH34)</f>
        <v>26588</v>
      </c>
      <c r="AI35" s="70">
        <f>$AH$35/$T35</f>
        <v>210.99410378294306</v>
      </c>
      <c r="AJ35" s="99"/>
      <c r="AK35" s="100"/>
      <c r="AL35" s="100"/>
      <c r="AM35" s="100"/>
      <c r="AN35" s="101"/>
      <c r="AO35" s="71"/>
      <c r="AP35" s="72">
        <f>AP34-AP10</f>
        <v>8186</v>
      </c>
      <c r="AQ35" s="73">
        <f>SUM(AQ11:AQ34)</f>
        <v>8186</v>
      </c>
      <c r="AR35" s="74">
        <f>AVERAGE(AR11:AR34)</f>
        <v>1.1449999999999998</v>
      </c>
      <c r="AS35" s="71"/>
      <c r="AV35" s="75" t="s">
        <v>30</v>
      </c>
      <c r="AW35" s="75">
        <v>1</v>
      </c>
      <c r="AY35" s="111"/>
    </row>
    <row r="36" spans="2:51" x14ac:dyDescent="0.25">
      <c r="B36" s="76"/>
      <c r="C36" s="76"/>
      <c r="D36" s="76"/>
      <c r="E36" s="77"/>
      <c r="F36" s="77"/>
      <c r="G36" s="77"/>
      <c r="H36" s="77"/>
      <c r="I36" s="78"/>
      <c r="J36" s="78"/>
      <c r="K36" s="78"/>
      <c r="L36" s="109"/>
      <c r="M36" s="109"/>
      <c r="N36" s="109"/>
      <c r="O36" s="109"/>
      <c r="P36" s="109"/>
      <c r="Q36" s="109"/>
      <c r="R36" s="109"/>
      <c r="S36" s="109"/>
      <c r="T36" s="109"/>
      <c r="U36" s="79"/>
      <c r="V36" s="79"/>
      <c r="W36" s="109"/>
      <c r="X36" s="109"/>
      <c r="Y36" s="109"/>
      <c r="Z36" s="112"/>
      <c r="AA36" s="109"/>
      <c r="AB36" s="109"/>
      <c r="AC36" s="109"/>
      <c r="AD36" s="109"/>
      <c r="AE36" s="109"/>
      <c r="AH36" s="80"/>
      <c r="AM36" s="109"/>
      <c r="AN36" s="109"/>
      <c r="AO36" s="109"/>
      <c r="AP36" s="109"/>
      <c r="AQ36" s="109"/>
      <c r="AR36" s="109"/>
      <c r="AV36" s="75" t="s">
        <v>121</v>
      </c>
      <c r="AW36" s="75">
        <v>41.67</v>
      </c>
      <c r="AY36" s="111"/>
    </row>
    <row r="37" spans="2:51" x14ac:dyDescent="0.25">
      <c r="B37" s="89" t="s">
        <v>122</v>
      </c>
      <c r="C37" s="89"/>
      <c r="D37" s="89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112"/>
      <c r="X37" s="112"/>
      <c r="Y37" s="112"/>
      <c r="Z37" s="112"/>
      <c r="AA37" s="112"/>
      <c r="AB37" s="112"/>
      <c r="AC37" s="112"/>
      <c r="AD37" s="112"/>
      <c r="AE37" s="112"/>
      <c r="AM37" s="21"/>
      <c r="AN37" s="109"/>
      <c r="AO37" s="109"/>
      <c r="AP37" s="109"/>
      <c r="AQ37" s="109"/>
      <c r="AR37" s="112"/>
      <c r="AV37" s="75" t="s">
        <v>123</v>
      </c>
      <c r="AW37" s="75">
        <v>11.574999999999999</v>
      </c>
      <c r="AY37" s="111"/>
    </row>
    <row r="38" spans="2:51" x14ac:dyDescent="0.25">
      <c r="B38" s="87" t="s">
        <v>124</v>
      </c>
      <c r="C38" s="116"/>
      <c r="D38" s="116"/>
      <c r="E38" s="116"/>
      <c r="F38" s="116"/>
      <c r="G38" s="116"/>
      <c r="H38" s="116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88"/>
      <c r="T38" s="88"/>
      <c r="U38" s="88"/>
      <c r="V38" s="88"/>
      <c r="W38" s="112"/>
      <c r="X38" s="112"/>
      <c r="Y38" s="112"/>
      <c r="Z38" s="112"/>
      <c r="AA38" s="112"/>
      <c r="AB38" s="112"/>
      <c r="AC38" s="112"/>
      <c r="AD38" s="112"/>
      <c r="AE38" s="112"/>
      <c r="AM38" s="21"/>
      <c r="AN38" s="109"/>
      <c r="AO38" s="109"/>
      <c r="AP38" s="109"/>
      <c r="AQ38" s="109"/>
      <c r="AR38" s="112"/>
      <c r="AV38" s="75"/>
      <c r="AW38" s="75"/>
      <c r="AY38" s="111"/>
    </row>
    <row r="39" spans="2:51" x14ac:dyDescent="0.25">
      <c r="B39" s="122" t="s">
        <v>127</v>
      </c>
      <c r="C39" s="116"/>
      <c r="D39" s="116"/>
      <c r="E39" s="116"/>
      <c r="F39" s="116"/>
      <c r="G39" s="116"/>
      <c r="H39" s="116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88"/>
      <c r="T39" s="88"/>
      <c r="U39" s="88"/>
      <c r="V39" s="88"/>
      <c r="W39" s="112"/>
      <c r="X39" s="112"/>
      <c r="Y39" s="112"/>
      <c r="Z39" s="112"/>
      <c r="AA39" s="112"/>
      <c r="AB39" s="112"/>
      <c r="AC39" s="112"/>
      <c r="AD39" s="112"/>
      <c r="AE39" s="112"/>
      <c r="AM39" s="21"/>
      <c r="AN39" s="109"/>
      <c r="AO39" s="109"/>
      <c r="AP39" s="109"/>
      <c r="AQ39" s="109"/>
      <c r="AR39" s="112"/>
      <c r="AV39" s="75"/>
      <c r="AW39" s="75"/>
      <c r="AY39" s="111"/>
    </row>
    <row r="40" spans="2:51" x14ac:dyDescent="0.25">
      <c r="B40" s="85" t="s">
        <v>270</v>
      </c>
      <c r="C40" s="116"/>
      <c r="D40" s="116"/>
      <c r="E40" s="116"/>
      <c r="F40" s="116"/>
      <c r="G40" s="116"/>
      <c r="H40" s="116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88"/>
      <c r="T40" s="88"/>
      <c r="U40" s="88"/>
      <c r="V40" s="88"/>
      <c r="W40" s="112"/>
      <c r="X40" s="112"/>
      <c r="Y40" s="112"/>
      <c r="Z40" s="112"/>
      <c r="AA40" s="112"/>
      <c r="AB40" s="112"/>
      <c r="AC40" s="112"/>
      <c r="AD40" s="112"/>
      <c r="AE40" s="112"/>
      <c r="AM40" s="21"/>
      <c r="AN40" s="109"/>
      <c r="AO40" s="109"/>
      <c r="AP40" s="109"/>
      <c r="AQ40" s="109"/>
      <c r="AR40" s="112"/>
      <c r="AV40" s="75"/>
      <c r="AW40" s="75"/>
      <c r="AY40" s="111"/>
    </row>
    <row r="41" spans="2:51" x14ac:dyDescent="0.25">
      <c r="B41" s="86" t="s">
        <v>271</v>
      </c>
      <c r="C41" s="116"/>
      <c r="D41" s="116"/>
      <c r="E41" s="116"/>
      <c r="F41" s="116"/>
      <c r="G41" s="116"/>
      <c r="H41" s="116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88"/>
      <c r="T41" s="88"/>
      <c r="U41" s="88"/>
      <c r="V41" s="88"/>
      <c r="W41" s="112"/>
      <c r="X41" s="112"/>
      <c r="Y41" s="112"/>
      <c r="Z41" s="112"/>
      <c r="AA41" s="112"/>
      <c r="AB41" s="112"/>
      <c r="AC41" s="112"/>
      <c r="AD41" s="112"/>
      <c r="AE41" s="112"/>
      <c r="AM41" s="21"/>
      <c r="AN41" s="109"/>
      <c r="AO41" s="109"/>
      <c r="AP41" s="109"/>
      <c r="AQ41" s="109"/>
      <c r="AR41" s="112"/>
      <c r="AV41" s="75"/>
      <c r="AW41" s="75"/>
      <c r="AY41" s="111"/>
    </row>
    <row r="42" spans="2:51" x14ac:dyDescent="0.25">
      <c r="B42" s="122" t="s">
        <v>130</v>
      </c>
      <c r="C42" s="116"/>
      <c r="D42" s="116"/>
      <c r="E42" s="116"/>
      <c r="F42" s="116"/>
      <c r="G42" s="116"/>
      <c r="H42" s="116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9"/>
      <c r="T42" s="119"/>
      <c r="U42" s="119"/>
      <c r="V42" s="119"/>
      <c r="W42" s="112"/>
      <c r="X42" s="112"/>
      <c r="Y42" s="112"/>
      <c r="Z42" s="112"/>
      <c r="AA42" s="112"/>
      <c r="AB42" s="112"/>
      <c r="AC42" s="112"/>
      <c r="AD42" s="112"/>
      <c r="AE42" s="112"/>
      <c r="AM42" s="113"/>
      <c r="AN42" s="113"/>
      <c r="AO42" s="113"/>
      <c r="AP42" s="113"/>
      <c r="AQ42" s="113"/>
      <c r="AR42" s="113"/>
      <c r="AS42" s="114"/>
      <c r="AV42" s="111"/>
      <c r="AW42" s="107"/>
      <c r="AX42" s="107"/>
      <c r="AY42" s="107"/>
    </row>
    <row r="43" spans="2:51" x14ac:dyDescent="0.25">
      <c r="B43" s="122" t="s">
        <v>134</v>
      </c>
      <c r="C43" s="116"/>
      <c r="D43" s="116"/>
      <c r="E43" s="121"/>
      <c r="F43" s="121"/>
      <c r="G43" s="121"/>
      <c r="H43" s="116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9"/>
      <c r="T43" s="119"/>
      <c r="U43" s="119"/>
      <c r="V43" s="119"/>
      <c r="W43" s="112"/>
      <c r="X43" s="112"/>
      <c r="Y43" s="112"/>
      <c r="Z43" s="112"/>
      <c r="AA43" s="112"/>
      <c r="AB43" s="112"/>
      <c r="AC43" s="112"/>
      <c r="AD43" s="112"/>
      <c r="AE43" s="112"/>
      <c r="AM43" s="113"/>
      <c r="AN43" s="113"/>
      <c r="AO43" s="113"/>
      <c r="AP43" s="113"/>
      <c r="AQ43" s="113"/>
      <c r="AR43" s="113"/>
      <c r="AS43" s="114"/>
      <c r="AV43" s="111"/>
      <c r="AW43" s="107"/>
      <c r="AX43" s="107"/>
      <c r="AY43" s="107"/>
    </row>
    <row r="44" spans="2:51" x14ac:dyDescent="0.25">
      <c r="B44" s="91" t="s">
        <v>144</v>
      </c>
      <c r="C44" s="116"/>
      <c r="D44" s="116"/>
      <c r="E44" s="116"/>
      <c r="F44" s="116"/>
      <c r="G44" s="116"/>
      <c r="H44" s="116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9"/>
      <c r="U44" s="119"/>
      <c r="V44" s="119"/>
      <c r="W44" s="112"/>
      <c r="X44" s="112"/>
      <c r="Y44" s="112"/>
      <c r="Z44" s="112"/>
      <c r="AA44" s="112"/>
      <c r="AB44" s="112"/>
      <c r="AC44" s="112"/>
      <c r="AD44" s="112"/>
      <c r="AE44" s="112"/>
      <c r="AM44" s="113"/>
      <c r="AN44" s="113"/>
      <c r="AO44" s="113"/>
      <c r="AP44" s="113"/>
      <c r="AQ44" s="113"/>
      <c r="AR44" s="113"/>
      <c r="AS44" s="114"/>
      <c r="AV44" s="111"/>
      <c r="AW44" s="107"/>
      <c r="AX44" s="107"/>
      <c r="AY44" s="107"/>
    </row>
    <row r="45" spans="2:51" x14ac:dyDescent="0.25">
      <c r="B45" s="91" t="s">
        <v>266</v>
      </c>
      <c r="C45" s="116"/>
      <c r="D45" s="116"/>
      <c r="E45" s="116"/>
      <c r="F45" s="116"/>
      <c r="G45" s="116"/>
      <c r="H45" s="116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20"/>
      <c r="T45" s="119"/>
      <c r="U45" s="119"/>
      <c r="V45" s="119"/>
      <c r="W45" s="112"/>
      <c r="X45" s="112"/>
      <c r="Y45" s="112"/>
      <c r="Z45" s="112"/>
      <c r="AA45" s="112"/>
      <c r="AB45" s="112"/>
      <c r="AC45" s="112"/>
      <c r="AD45" s="112"/>
      <c r="AE45" s="112"/>
      <c r="AM45" s="113"/>
      <c r="AN45" s="113"/>
      <c r="AO45" s="113"/>
      <c r="AP45" s="113"/>
      <c r="AQ45" s="113"/>
      <c r="AR45" s="113"/>
      <c r="AS45" s="114"/>
      <c r="AV45" s="111"/>
      <c r="AW45" s="107"/>
      <c r="AX45" s="107"/>
      <c r="AY45" s="107"/>
    </row>
    <row r="46" spans="2:51" x14ac:dyDescent="0.25">
      <c r="B46" s="122" t="s">
        <v>279</v>
      </c>
      <c r="C46" s="116"/>
      <c r="D46" s="116"/>
      <c r="E46" s="116"/>
      <c r="F46" s="116"/>
      <c r="G46" s="116"/>
      <c r="H46" s="116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20"/>
      <c r="T46" s="119"/>
      <c r="U46" s="119"/>
      <c r="V46" s="119"/>
      <c r="W46" s="112"/>
      <c r="X46" s="112"/>
      <c r="Y46" s="112"/>
      <c r="Z46" s="112"/>
      <c r="AA46" s="112"/>
      <c r="AB46" s="112"/>
      <c r="AC46" s="112"/>
      <c r="AD46" s="112"/>
      <c r="AE46" s="112"/>
      <c r="AM46" s="113"/>
      <c r="AN46" s="113"/>
      <c r="AO46" s="113"/>
      <c r="AP46" s="113"/>
      <c r="AQ46" s="113"/>
      <c r="AR46" s="113"/>
      <c r="AS46" s="114"/>
      <c r="AV46" s="111"/>
      <c r="AW46" s="107"/>
      <c r="AX46" s="107"/>
      <c r="AY46" s="107"/>
    </row>
    <row r="47" spans="2:51" x14ac:dyDescent="0.25">
      <c r="B47" s="122" t="s">
        <v>135</v>
      </c>
      <c r="C47" s="116"/>
      <c r="D47" s="116"/>
      <c r="E47" s="116"/>
      <c r="F47" s="116"/>
      <c r="G47" s="116"/>
      <c r="H47" s="116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20"/>
      <c r="T47" s="119"/>
      <c r="U47" s="119"/>
      <c r="V47" s="119"/>
      <c r="W47" s="112"/>
      <c r="X47" s="112"/>
      <c r="Y47" s="112"/>
      <c r="Z47" s="112"/>
      <c r="AA47" s="112"/>
      <c r="AB47" s="112"/>
      <c r="AC47" s="112"/>
      <c r="AD47" s="112"/>
      <c r="AE47" s="112"/>
      <c r="AM47" s="113"/>
      <c r="AN47" s="113"/>
      <c r="AO47" s="113"/>
      <c r="AP47" s="113"/>
      <c r="AQ47" s="113"/>
      <c r="AR47" s="113"/>
      <c r="AS47" s="114"/>
      <c r="AV47" s="111"/>
      <c r="AW47" s="107"/>
      <c r="AX47" s="107"/>
      <c r="AY47" s="107"/>
    </row>
    <row r="48" spans="2:51" x14ac:dyDescent="0.25">
      <c r="B48" s="122" t="s">
        <v>136</v>
      </c>
      <c r="C48" s="118"/>
      <c r="D48" s="116"/>
      <c r="E48" s="116"/>
      <c r="F48" s="116"/>
      <c r="G48" s="116"/>
      <c r="H48" s="116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20"/>
      <c r="T48" s="119"/>
      <c r="U48" s="119"/>
      <c r="V48" s="119"/>
      <c r="W48" s="112"/>
      <c r="X48" s="112"/>
      <c r="Y48" s="112"/>
      <c r="Z48" s="112"/>
      <c r="AA48" s="112"/>
      <c r="AB48" s="112"/>
      <c r="AC48" s="112"/>
      <c r="AD48" s="112"/>
      <c r="AE48" s="112"/>
      <c r="AM48" s="113"/>
      <c r="AN48" s="113"/>
      <c r="AO48" s="113"/>
      <c r="AP48" s="113"/>
      <c r="AQ48" s="113"/>
      <c r="AR48" s="113"/>
      <c r="AS48" s="114"/>
      <c r="AV48" s="111"/>
      <c r="AW48" s="107"/>
      <c r="AX48" s="107"/>
      <c r="AY48" s="107"/>
    </row>
    <row r="49" spans="2:51" x14ac:dyDescent="0.25">
      <c r="B49" s="122" t="s">
        <v>137</v>
      </c>
      <c r="C49" s="115"/>
      <c r="D49" s="116"/>
      <c r="E49" s="116"/>
      <c r="F49" s="116"/>
      <c r="G49" s="116"/>
      <c r="H49" s="116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20"/>
      <c r="T49" s="119"/>
      <c r="U49" s="119"/>
      <c r="V49" s="119"/>
      <c r="W49" s="112"/>
      <c r="X49" s="112"/>
      <c r="Y49" s="112"/>
      <c r="Z49" s="112"/>
      <c r="AA49" s="112"/>
      <c r="AB49" s="112"/>
      <c r="AC49" s="112"/>
      <c r="AD49" s="112"/>
      <c r="AE49" s="112"/>
      <c r="AM49" s="113"/>
      <c r="AN49" s="113"/>
      <c r="AO49" s="113"/>
      <c r="AP49" s="113"/>
      <c r="AQ49" s="113"/>
      <c r="AR49" s="113"/>
      <c r="AS49" s="114"/>
      <c r="AV49" s="111"/>
      <c r="AW49" s="107"/>
      <c r="AX49" s="107"/>
      <c r="AY49" s="107"/>
    </row>
    <row r="50" spans="2:51" x14ac:dyDescent="0.25">
      <c r="B50" s="91" t="s">
        <v>145</v>
      </c>
      <c r="C50" s="115"/>
      <c r="D50" s="94"/>
      <c r="E50" s="116"/>
      <c r="F50" s="116"/>
      <c r="G50" s="116"/>
      <c r="H50" s="116"/>
      <c r="I50" s="116"/>
      <c r="J50" s="117"/>
      <c r="K50" s="117"/>
      <c r="L50" s="117"/>
      <c r="M50" s="117"/>
      <c r="N50" s="117"/>
      <c r="O50" s="117"/>
      <c r="P50" s="117"/>
      <c r="Q50" s="117"/>
      <c r="R50" s="117"/>
      <c r="S50" s="120"/>
      <c r="T50" s="137"/>
      <c r="U50" s="137"/>
      <c r="V50" s="137"/>
      <c r="W50" s="112"/>
      <c r="X50" s="112"/>
      <c r="Y50" s="112"/>
      <c r="Z50" s="112"/>
      <c r="AA50" s="112"/>
      <c r="AB50" s="112"/>
      <c r="AC50" s="112"/>
      <c r="AD50" s="112"/>
      <c r="AE50" s="112"/>
      <c r="AM50" s="113"/>
      <c r="AN50" s="113"/>
      <c r="AO50" s="113"/>
      <c r="AP50" s="113"/>
      <c r="AQ50" s="113"/>
      <c r="AR50" s="113"/>
      <c r="AS50" s="114"/>
      <c r="AV50" s="111"/>
      <c r="AW50" s="107"/>
      <c r="AX50" s="107"/>
      <c r="AY50" s="107"/>
    </row>
    <row r="51" spans="2:51" x14ac:dyDescent="0.25">
      <c r="B51" s="91" t="s">
        <v>264</v>
      </c>
      <c r="C51" s="116"/>
      <c r="D51" s="116"/>
      <c r="E51" s="116"/>
      <c r="F51" s="116"/>
      <c r="G51" s="116"/>
      <c r="H51" s="116"/>
      <c r="I51" s="94"/>
      <c r="J51" s="117"/>
      <c r="K51" s="117"/>
      <c r="L51" s="117"/>
      <c r="M51" s="117"/>
      <c r="N51" s="117"/>
      <c r="O51" s="117"/>
      <c r="P51" s="117"/>
      <c r="Q51" s="117"/>
      <c r="R51" s="117"/>
      <c r="S51" s="120"/>
      <c r="T51" s="137"/>
      <c r="U51" s="137"/>
      <c r="V51" s="137"/>
      <c r="W51" s="112"/>
      <c r="X51" s="112"/>
      <c r="Y51" s="112"/>
      <c r="Z51" s="112"/>
      <c r="AA51" s="112"/>
      <c r="AB51" s="112"/>
      <c r="AC51" s="112"/>
      <c r="AD51" s="112"/>
      <c r="AE51" s="112"/>
      <c r="AM51" s="113"/>
      <c r="AN51" s="113"/>
      <c r="AO51" s="113"/>
      <c r="AP51" s="113"/>
      <c r="AQ51" s="113"/>
      <c r="AR51" s="113"/>
      <c r="AS51" s="114"/>
      <c r="AV51" s="111"/>
      <c r="AW51" s="107"/>
      <c r="AX51" s="107"/>
      <c r="AY51" s="107"/>
    </row>
    <row r="52" spans="2:51" x14ac:dyDescent="0.25">
      <c r="B52" s="122" t="s">
        <v>138</v>
      </c>
      <c r="C52" s="122"/>
      <c r="D52" s="116"/>
      <c r="E52" s="94"/>
      <c r="F52" s="116"/>
      <c r="G52" s="94"/>
      <c r="H52" s="94"/>
      <c r="I52" s="94"/>
      <c r="J52" s="92"/>
      <c r="K52" s="92"/>
      <c r="L52" s="117"/>
      <c r="M52" s="117"/>
      <c r="N52" s="117"/>
      <c r="O52" s="117"/>
      <c r="P52" s="117"/>
      <c r="Q52" s="117"/>
      <c r="R52" s="117"/>
      <c r="S52" s="120"/>
      <c r="T52" s="137"/>
      <c r="U52" s="137"/>
      <c r="V52" s="137"/>
      <c r="W52" s="112"/>
      <c r="X52" s="112"/>
      <c r="Y52" s="112"/>
      <c r="Z52" s="112"/>
      <c r="AA52" s="112"/>
      <c r="AB52" s="112"/>
      <c r="AC52" s="112"/>
      <c r="AD52" s="112"/>
      <c r="AE52" s="112"/>
      <c r="AM52" s="113"/>
      <c r="AN52" s="113"/>
      <c r="AO52" s="113"/>
      <c r="AP52" s="113"/>
      <c r="AQ52" s="113"/>
      <c r="AR52" s="113"/>
      <c r="AS52" s="114"/>
      <c r="AV52" s="111"/>
      <c r="AW52" s="107"/>
      <c r="AX52" s="107"/>
      <c r="AY52" s="107"/>
    </row>
    <row r="53" spans="2:51" x14ac:dyDescent="0.25">
      <c r="B53" s="91" t="s">
        <v>268</v>
      </c>
      <c r="C53" s="118"/>
      <c r="D53" s="116"/>
      <c r="E53" s="94"/>
      <c r="F53" s="94"/>
      <c r="G53" s="94"/>
      <c r="H53" s="94"/>
      <c r="I53" s="116"/>
      <c r="J53" s="92"/>
      <c r="K53" s="92"/>
      <c r="L53" s="117"/>
      <c r="M53" s="117"/>
      <c r="N53" s="117"/>
      <c r="O53" s="117"/>
      <c r="P53" s="117"/>
      <c r="Q53" s="120"/>
      <c r="R53" s="119"/>
      <c r="S53" s="119"/>
      <c r="T53" s="137"/>
      <c r="U53" s="112"/>
      <c r="V53" s="112"/>
      <c r="W53" s="112"/>
      <c r="X53" s="112"/>
      <c r="Y53" s="112"/>
      <c r="Z53" s="112"/>
      <c r="AA53" s="112"/>
      <c r="AB53" s="112"/>
      <c r="AC53" s="112"/>
      <c r="AK53" s="113"/>
      <c r="AL53" s="113"/>
      <c r="AM53" s="113"/>
      <c r="AN53" s="113"/>
      <c r="AO53" s="113"/>
      <c r="AP53" s="113"/>
      <c r="AQ53" s="114"/>
      <c r="AR53" s="109"/>
      <c r="AS53" s="109"/>
      <c r="AT53" s="111"/>
      <c r="AU53" s="107"/>
      <c r="AV53" s="107"/>
      <c r="AW53" s="107"/>
      <c r="AX53" s="107"/>
      <c r="AY53" s="107"/>
    </row>
    <row r="54" spans="2:51" x14ac:dyDescent="0.25">
      <c r="B54" s="91"/>
      <c r="C54" s="122"/>
      <c r="D54" s="116"/>
      <c r="E54" s="94"/>
      <c r="F54" s="116"/>
      <c r="G54" s="94"/>
      <c r="H54" s="94"/>
      <c r="I54" s="116"/>
      <c r="J54" s="117"/>
      <c r="K54" s="117"/>
      <c r="L54" s="117"/>
      <c r="M54" s="117"/>
      <c r="N54" s="117"/>
      <c r="O54" s="117"/>
      <c r="P54" s="117"/>
      <c r="Q54" s="120"/>
      <c r="R54" s="120"/>
      <c r="S54" s="120"/>
      <c r="T54" s="137"/>
      <c r="U54" s="112"/>
      <c r="V54" s="112"/>
      <c r="W54" s="112"/>
      <c r="X54" s="112"/>
      <c r="Y54" s="112"/>
      <c r="Z54" s="112"/>
      <c r="AA54" s="112"/>
      <c r="AB54" s="112"/>
      <c r="AC54" s="112"/>
      <c r="AK54" s="113"/>
      <c r="AL54" s="113"/>
      <c r="AM54" s="113"/>
      <c r="AN54" s="113"/>
      <c r="AO54" s="113"/>
      <c r="AP54" s="113"/>
      <c r="AQ54" s="114"/>
      <c r="AR54" s="109"/>
      <c r="AS54" s="109"/>
      <c r="AT54" s="111"/>
      <c r="AU54" s="107"/>
      <c r="AV54" s="107"/>
      <c r="AW54" s="107"/>
      <c r="AX54" s="107"/>
      <c r="AY54" s="107"/>
    </row>
    <row r="55" spans="2:51" x14ac:dyDescent="0.25">
      <c r="B55" s="81"/>
      <c r="C55" s="118"/>
      <c r="D55" s="116"/>
      <c r="E55" s="94"/>
      <c r="F55" s="94"/>
      <c r="G55" s="94"/>
      <c r="H55" s="94"/>
      <c r="I55" s="116"/>
      <c r="J55" s="117"/>
      <c r="K55" s="117"/>
      <c r="L55" s="117"/>
      <c r="M55" s="117"/>
      <c r="N55" s="117"/>
      <c r="O55" s="117"/>
      <c r="P55" s="117"/>
      <c r="Q55" s="120"/>
      <c r="R55" s="120"/>
      <c r="S55" s="120"/>
      <c r="T55" s="137"/>
      <c r="U55" s="112"/>
      <c r="V55" s="112"/>
      <c r="W55" s="112"/>
      <c r="X55" s="112"/>
      <c r="Y55" s="112"/>
      <c r="Z55" s="112"/>
      <c r="AA55" s="112"/>
      <c r="AB55" s="112"/>
      <c r="AC55" s="112"/>
      <c r="AK55" s="113"/>
      <c r="AL55" s="113"/>
      <c r="AM55" s="113"/>
      <c r="AN55" s="113"/>
      <c r="AO55" s="113"/>
      <c r="AP55" s="113"/>
      <c r="AQ55" s="114"/>
      <c r="AR55" s="109"/>
      <c r="AS55" s="109"/>
      <c r="AT55" s="111"/>
      <c r="AU55" s="107"/>
      <c r="AV55" s="107"/>
      <c r="AW55" s="107"/>
      <c r="AX55" s="107"/>
      <c r="AY55" s="107"/>
    </row>
    <row r="56" spans="2:51" x14ac:dyDescent="0.25">
      <c r="B56" s="81"/>
      <c r="C56" s="118"/>
      <c r="D56" s="116"/>
      <c r="E56" s="116"/>
      <c r="F56" s="94"/>
      <c r="G56" s="116"/>
      <c r="H56" s="116"/>
      <c r="I56" s="116"/>
      <c r="J56" s="117"/>
      <c r="K56" s="117"/>
      <c r="L56" s="117"/>
      <c r="M56" s="117"/>
      <c r="N56" s="117"/>
      <c r="O56" s="117"/>
      <c r="P56" s="117"/>
      <c r="Q56" s="117"/>
      <c r="R56" s="117"/>
      <c r="S56" s="120"/>
      <c r="T56" s="119"/>
      <c r="U56" s="119"/>
      <c r="V56" s="119"/>
      <c r="W56" s="112"/>
      <c r="X56" s="112"/>
      <c r="Y56" s="112"/>
      <c r="Z56" s="112"/>
      <c r="AA56" s="112"/>
      <c r="AB56" s="112"/>
      <c r="AC56" s="112"/>
      <c r="AD56" s="112"/>
      <c r="AE56" s="112"/>
      <c r="AM56" s="113"/>
      <c r="AN56" s="113"/>
      <c r="AO56" s="113"/>
      <c r="AP56" s="113"/>
      <c r="AQ56" s="113"/>
      <c r="AR56" s="113"/>
      <c r="AS56" s="114"/>
      <c r="AV56" s="111"/>
      <c r="AW56" s="107"/>
      <c r="AX56" s="107"/>
      <c r="AY56" s="107"/>
    </row>
    <row r="57" spans="2:51" x14ac:dyDescent="0.25">
      <c r="B57" s="81"/>
      <c r="C57" s="92"/>
      <c r="D57" s="116"/>
      <c r="E57" s="116"/>
      <c r="F57" s="116"/>
      <c r="G57" s="116"/>
      <c r="H57" s="116"/>
      <c r="I57" s="92"/>
      <c r="J57" s="117"/>
      <c r="K57" s="117"/>
      <c r="L57" s="117"/>
      <c r="M57" s="117"/>
      <c r="N57" s="117"/>
      <c r="O57" s="117"/>
      <c r="P57" s="117"/>
      <c r="Q57" s="117"/>
      <c r="R57" s="117"/>
      <c r="S57" s="117"/>
      <c r="T57" s="120"/>
      <c r="U57" s="82"/>
      <c r="V57" s="82"/>
      <c r="W57" s="112"/>
      <c r="X57" s="112"/>
      <c r="Y57" s="112"/>
      <c r="Z57" s="112"/>
      <c r="AA57" s="112"/>
      <c r="AB57" s="112"/>
      <c r="AC57" s="112"/>
      <c r="AD57" s="112"/>
      <c r="AE57" s="112"/>
      <c r="AM57" s="113"/>
      <c r="AN57" s="113"/>
      <c r="AO57" s="113"/>
      <c r="AP57" s="113"/>
      <c r="AQ57" s="113"/>
      <c r="AR57" s="113"/>
      <c r="AS57" s="114"/>
      <c r="AV57" s="111"/>
      <c r="AW57" s="107"/>
      <c r="AX57" s="107"/>
      <c r="AY57" s="107"/>
    </row>
    <row r="58" spans="2:51" x14ac:dyDescent="0.25">
      <c r="B58" s="81"/>
      <c r="C58" s="122"/>
      <c r="D58" s="92"/>
      <c r="E58" s="116"/>
      <c r="F58" s="116"/>
      <c r="G58" s="116"/>
      <c r="H58" s="116"/>
      <c r="I58" s="92"/>
      <c r="J58" s="117"/>
      <c r="K58" s="117"/>
      <c r="L58" s="117"/>
      <c r="M58" s="117"/>
      <c r="N58" s="117"/>
      <c r="O58" s="117"/>
      <c r="P58" s="117"/>
      <c r="Q58" s="117"/>
      <c r="R58" s="117"/>
      <c r="S58" s="117"/>
      <c r="T58" s="120"/>
      <c r="U58" s="82"/>
      <c r="V58" s="82"/>
      <c r="W58" s="112"/>
      <c r="X58" s="112"/>
      <c r="Y58" s="112"/>
      <c r="Z58" s="92"/>
      <c r="AA58" s="112"/>
      <c r="AB58" s="112"/>
      <c r="AC58" s="112"/>
      <c r="AD58" s="112"/>
      <c r="AE58" s="112"/>
      <c r="AM58" s="113"/>
      <c r="AN58" s="113"/>
      <c r="AO58" s="113"/>
      <c r="AP58" s="113"/>
      <c r="AQ58" s="113"/>
      <c r="AR58" s="113"/>
      <c r="AS58" s="114"/>
      <c r="AV58" s="111"/>
      <c r="AW58" s="107"/>
      <c r="AX58" s="107"/>
      <c r="AY58" s="107"/>
    </row>
    <row r="59" spans="2:51" x14ac:dyDescent="0.25">
      <c r="B59" s="92"/>
      <c r="C59" s="118"/>
      <c r="D59" s="92"/>
      <c r="E59" s="116"/>
      <c r="F59" s="116"/>
      <c r="G59" s="116"/>
      <c r="H59" s="116"/>
      <c r="I59" s="116"/>
      <c r="J59" s="117"/>
      <c r="K59" s="117"/>
      <c r="L59" s="117"/>
      <c r="M59" s="117"/>
      <c r="N59" s="117"/>
      <c r="O59" s="117"/>
      <c r="P59" s="117"/>
      <c r="Q59" s="117"/>
      <c r="R59" s="117"/>
      <c r="S59" s="92"/>
      <c r="T59" s="92"/>
      <c r="U59" s="92"/>
      <c r="V59" s="92"/>
      <c r="W59" s="92"/>
      <c r="X59" s="92"/>
      <c r="Y59" s="92"/>
      <c r="Z59" s="83"/>
      <c r="AA59" s="92"/>
      <c r="AB59" s="92"/>
      <c r="AC59" s="92"/>
      <c r="AD59" s="92"/>
      <c r="AE59" s="92"/>
      <c r="AF59" s="92"/>
      <c r="AG59" s="92"/>
      <c r="AH59" s="92"/>
      <c r="AI59" s="92"/>
      <c r="AJ59" s="92"/>
      <c r="AK59" s="92"/>
      <c r="AL59" s="92"/>
      <c r="AM59" s="92"/>
      <c r="AN59" s="92"/>
      <c r="AO59" s="92"/>
      <c r="AP59" s="92"/>
      <c r="AQ59" s="92"/>
      <c r="AR59" s="92"/>
      <c r="AS59" s="92"/>
      <c r="AT59" s="92"/>
      <c r="AU59" s="92"/>
      <c r="AV59" s="111"/>
      <c r="AW59" s="107"/>
      <c r="AX59" s="107"/>
      <c r="AY59" s="107"/>
    </row>
    <row r="60" spans="2:51" x14ac:dyDescent="0.25">
      <c r="B60" s="92"/>
      <c r="C60" s="122"/>
      <c r="D60" s="116"/>
      <c r="E60" s="92"/>
      <c r="F60" s="116"/>
      <c r="G60" s="92"/>
      <c r="H60" s="92"/>
      <c r="I60" s="113"/>
      <c r="J60" s="113"/>
      <c r="K60" s="113"/>
      <c r="L60" s="92"/>
      <c r="M60" s="92"/>
      <c r="N60" s="92"/>
      <c r="O60" s="92"/>
      <c r="P60" s="92"/>
      <c r="Q60" s="92"/>
      <c r="R60" s="92"/>
      <c r="S60" s="92"/>
      <c r="T60" s="92"/>
      <c r="U60" s="92"/>
      <c r="V60" s="92"/>
      <c r="W60" s="83"/>
      <c r="X60" s="83"/>
      <c r="Y60" s="83"/>
      <c r="Z60" s="112"/>
      <c r="AA60" s="83"/>
      <c r="AB60" s="83"/>
      <c r="AC60" s="83"/>
      <c r="AD60" s="83"/>
      <c r="AE60" s="83"/>
      <c r="AF60" s="83"/>
      <c r="AG60" s="83"/>
      <c r="AH60" s="83"/>
      <c r="AI60" s="83"/>
      <c r="AJ60" s="83"/>
      <c r="AK60" s="83"/>
      <c r="AL60" s="83"/>
      <c r="AM60" s="83"/>
      <c r="AN60" s="83"/>
      <c r="AO60" s="83"/>
      <c r="AP60" s="83"/>
      <c r="AQ60" s="83"/>
      <c r="AR60" s="83"/>
      <c r="AS60" s="83"/>
      <c r="AT60" s="83"/>
      <c r="AU60" s="83"/>
      <c r="AV60" s="111"/>
      <c r="AW60" s="107"/>
      <c r="AX60" s="107"/>
      <c r="AY60" s="107"/>
    </row>
    <row r="61" spans="2:51" x14ac:dyDescent="0.25">
      <c r="B61" s="81"/>
      <c r="C61" s="90"/>
      <c r="D61" s="116"/>
      <c r="E61" s="92"/>
      <c r="F61" s="92"/>
      <c r="G61" s="92"/>
      <c r="H61" s="92"/>
      <c r="I61" s="113"/>
      <c r="J61" s="113"/>
      <c r="K61" s="113"/>
      <c r="L61" s="92"/>
      <c r="M61" s="92"/>
      <c r="N61" s="92"/>
      <c r="O61" s="92"/>
      <c r="P61" s="92"/>
      <c r="Q61" s="92"/>
      <c r="R61" s="92"/>
      <c r="S61" s="117"/>
      <c r="T61" s="120"/>
      <c r="U61" s="82"/>
      <c r="V61" s="82"/>
      <c r="W61" s="112"/>
      <c r="X61" s="112"/>
      <c r="Y61" s="112"/>
      <c r="Z61" s="112"/>
      <c r="AA61" s="112"/>
      <c r="AB61" s="112"/>
      <c r="AC61" s="112"/>
      <c r="AD61" s="112"/>
      <c r="AE61" s="112"/>
      <c r="AM61" s="113"/>
      <c r="AN61" s="113"/>
      <c r="AO61" s="113"/>
      <c r="AP61" s="113"/>
      <c r="AQ61" s="113"/>
      <c r="AR61" s="113"/>
      <c r="AS61" s="114"/>
      <c r="AV61" s="111"/>
      <c r="AW61" s="107"/>
      <c r="AX61" s="107"/>
      <c r="AY61" s="107"/>
    </row>
    <row r="62" spans="2:51" x14ac:dyDescent="0.25">
      <c r="I62" s="113"/>
      <c r="J62" s="113"/>
      <c r="K62" s="113"/>
      <c r="L62" s="117"/>
      <c r="M62" s="117"/>
      <c r="N62" s="117"/>
      <c r="O62" s="117"/>
      <c r="P62" s="117"/>
      <c r="Q62" s="117"/>
      <c r="R62" s="117"/>
      <c r="S62" s="117"/>
      <c r="T62" s="120"/>
      <c r="U62" s="82"/>
      <c r="V62" s="82"/>
      <c r="W62" s="112"/>
      <c r="X62" s="112"/>
      <c r="Y62" s="112"/>
      <c r="Z62" s="112"/>
      <c r="AA62" s="112"/>
      <c r="AB62" s="112"/>
      <c r="AC62" s="112"/>
      <c r="AD62" s="112"/>
      <c r="AE62" s="112"/>
      <c r="AM62" s="113"/>
      <c r="AN62" s="113"/>
      <c r="AO62" s="113"/>
      <c r="AP62" s="113"/>
      <c r="AQ62" s="113"/>
      <c r="AR62" s="113"/>
      <c r="AS62" s="114"/>
      <c r="AV62" s="111"/>
      <c r="AW62" s="107"/>
      <c r="AX62" s="107"/>
      <c r="AY62" s="107"/>
    </row>
    <row r="63" spans="2:51" x14ac:dyDescent="0.25">
      <c r="I63" s="113"/>
      <c r="J63" s="113"/>
      <c r="K63" s="113"/>
      <c r="L63" s="117"/>
      <c r="M63" s="117"/>
      <c r="N63" s="117"/>
      <c r="O63" s="117"/>
      <c r="P63" s="117"/>
      <c r="Q63" s="117"/>
      <c r="R63" s="117"/>
      <c r="S63" s="117"/>
      <c r="T63" s="120"/>
      <c r="U63" s="82"/>
      <c r="V63" s="82"/>
      <c r="W63" s="112"/>
      <c r="X63" s="112"/>
      <c r="Y63" s="112"/>
      <c r="Z63" s="112"/>
      <c r="AA63" s="112"/>
      <c r="AB63" s="112"/>
      <c r="AC63" s="112"/>
      <c r="AD63" s="112"/>
      <c r="AE63" s="112"/>
      <c r="AM63" s="113"/>
      <c r="AN63" s="113"/>
      <c r="AO63" s="113"/>
      <c r="AP63" s="113"/>
      <c r="AQ63" s="113"/>
      <c r="AR63" s="113"/>
      <c r="AS63" s="114"/>
      <c r="AV63" s="111"/>
      <c r="AW63" s="107"/>
      <c r="AX63" s="107"/>
      <c r="AY63" s="107"/>
    </row>
    <row r="64" spans="2:51" x14ac:dyDescent="0.25">
      <c r="I64" s="113"/>
      <c r="J64" s="113"/>
      <c r="K64" s="113"/>
      <c r="L64" s="117"/>
      <c r="M64" s="117"/>
      <c r="N64" s="117"/>
      <c r="O64" s="117"/>
      <c r="P64" s="117"/>
      <c r="Q64" s="117"/>
      <c r="R64" s="117"/>
      <c r="S64" s="117"/>
      <c r="T64" s="120"/>
      <c r="U64" s="82"/>
      <c r="V64" s="82"/>
      <c r="W64" s="112"/>
      <c r="X64" s="112"/>
      <c r="Y64" s="112"/>
      <c r="Z64" s="112"/>
      <c r="AA64" s="112"/>
      <c r="AB64" s="112"/>
      <c r="AC64" s="112"/>
      <c r="AD64" s="112"/>
      <c r="AE64" s="112"/>
      <c r="AM64" s="113"/>
      <c r="AN64" s="113"/>
      <c r="AO64" s="113"/>
      <c r="AP64" s="113"/>
      <c r="AQ64" s="113"/>
      <c r="AR64" s="113"/>
      <c r="AS64" s="114"/>
      <c r="AV64" s="111"/>
      <c r="AW64" s="107"/>
      <c r="AX64" s="107"/>
      <c r="AY64" s="107"/>
    </row>
    <row r="65" spans="1:51" x14ac:dyDescent="0.25">
      <c r="I65" s="113"/>
      <c r="J65" s="113"/>
      <c r="K65" s="113"/>
      <c r="L65" s="117"/>
      <c r="M65" s="117"/>
      <c r="N65" s="117"/>
      <c r="O65" s="117"/>
      <c r="P65" s="117"/>
      <c r="Q65" s="117"/>
      <c r="R65" s="117"/>
      <c r="S65" s="117"/>
      <c r="T65" s="120"/>
      <c r="U65" s="82"/>
      <c r="V65" s="82"/>
      <c r="W65" s="112"/>
      <c r="X65" s="112"/>
      <c r="Y65" s="112"/>
      <c r="Z65" s="112"/>
      <c r="AA65" s="112"/>
      <c r="AB65" s="112"/>
      <c r="AC65" s="112"/>
      <c r="AD65" s="112"/>
      <c r="AE65" s="112"/>
      <c r="AM65" s="113"/>
      <c r="AN65" s="113"/>
      <c r="AO65" s="113"/>
      <c r="AP65" s="113"/>
      <c r="AQ65" s="113"/>
      <c r="AR65" s="113"/>
      <c r="AS65" s="114"/>
      <c r="AV65" s="111"/>
      <c r="AW65" s="107"/>
      <c r="AX65" s="107"/>
      <c r="AY65" s="107"/>
    </row>
    <row r="66" spans="1:51" x14ac:dyDescent="0.25">
      <c r="I66" s="113"/>
      <c r="J66" s="113"/>
      <c r="K66" s="113"/>
      <c r="L66" s="117"/>
      <c r="M66" s="117"/>
      <c r="N66" s="117"/>
      <c r="O66" s="117"/>
      <c r="P66" s="117"/>
      <c r="Q66" s="117"/>
      <c r="R66" s="117"/>
      <c r="S66" s="117"/>
      <c r="T66" s="120"/>
      <c r="U66" s="82"/>
      <c r="V66" s="82"/>
      <c r="W66" s="112"/>
      <c r="X66" s="112"/>
      <c r="Y66" s="112"/>
      <c r="Z66" s="112"/>
      <c r="AA66" s="112"/>
      <c r="AB66" s="112"/>
      <c r="AC66" s="112"/>
      <c r="AD66" s="112"/>
      <c r="AE66" s="112"/>
      <c r="AM66" s="113"/>
      <c r="AN66" s="113"/>
      <c r="AO66" s="113"/>
      <c r="AP66" s="113"/>
      <c r="AQ66" s="113"/>
      <c r="AR66" s="113"/>
      <c r="AS66" s="114"/>
      <c r="AU66" s="107"/>
      <c r="AV66" s="111"/>
      <c r="AW66" s="107"/>
      <c r="AX66" s="107"/>
      <c r="AY66" s="107"/>
    </row>
    <row r="67" spans="1:51" ht="229.5" customHeight="1" x14ac:dyDescent="0.25">
      <c r="I67" s="113"/>
      <c r="J67" s="113"/>
      <c r="K67" s="113"/>
      <c r="L67" s="117"/>
      <c r="M67" s="117"/>
      <c r="N67" s="117"/>
      <c r="O67" s="117"/>
      <c r="P67" s="117"/>
      <c r="Q67" s="117"/>
      <c r="R67" s="117"/>
      <c r="S67" s="117"/>
      <c r="T67" s="120"/>
      <c r="U67" s="82"/>
      <c r="V67" s="82"/>
      <c r="W67" s="112"/>
      <c r="X67" s="112"/>
      <c r="Y67" s="112"/>
      <c r="Z67" s="112"/>
      <c r="AA67" s="112"/>
      <c r="AB67" s="112"/>
      <c r="AC67" s="112"/>
      <c r="AD67" s="112"/>
      <c r="AE67" s="112"/>
      <c r="AM67" s="113"/>
      <c r="AN67" s="113"/>
      <c r="AO67" s="113"/>
      <c r="AP67" s="113"/>
      <c r="AQ67" s="113"/>
      <c r="AR67" s="113"/>
      <c r="AS67" s="114"/>
      <c r="AU67" s="107"/>
      <c r="AV67" s="111"/>
      <c r="AW67" s="107"/>
      <c r="AX67" s="107"/>
      <c r="AY67" s="107"/>
    </row>
    <row r="68" spans="1:51" x14ac:dyDescent="0.25">
      <c r="A68" s="112"/>
      <c r="L68" s="113"/>
      <c r="M68" s="113"/>
      <c r="N68" s="113"/>
      <c r="O68" s="114"/>
      <c r="P68" s="109"/>
      <c r="R68" s="111"/>
      <c r="AS68" s="107"/>
      <c r="AT68" s="107"/>
      <c r="AU68" s="107"/>
      <c r="AV68" s="107"/>
      <c r="AW68" s="107"/>
      <c r="AX68" s="107"/>
      <c r="AY68" s="107"/>
    </row>
    <row r="69" spans="1:51" x14ac:dyDescent="0.25">
      <c r="A69" s="112"/>
      <c r="L69" s="113"/>
      <c r="M69" s="113"/>
      <c r="N69" s="113"/>
      <c r="O69" s="114"/>
      <c r="P69" s="109"/>
      <c r="R69" s="109"/>
      <c r="AS69" s="107"/>
      <c r="AT69" s="107"/>
      <c r="AU69" s="107"/>
      <c r="AV69" s="107"/>
      <c r="AW69" s="107"/>
      <c r="AX69" s="107"/>
      <c r="AY69" s="107"/>
    </row>
    <row r="70" spans="1:51" x14ac:dyDescent="0.25">
      <c r="A70" s="112"/>
      <c r="L70" s="113"/>
      <c r="M70" s="113"/>
      <c r="N70" s="113"/>
      <c r="O70" s="114"/>
      <c r="P70" s="109"/>
      <c r="R70" s="109"/>
      <c r="AS70" s="107"/>
      <c r="AT70" s="107"/>
      <c r="AU70" s="107"/>
      <c r="AV70" s="107"/>
      <c r="AW70" s="107"/>
      <c r="AX70" s="107"/>
      <c r="AY70" s="107"/>
    </row>
    <row r="71" spans="1:51" x14ac:dyDescent="0.25">
      <c r="A71" s="112"/>
      <c r="L71" s="113"/>
      <c r="M71" s="113"/>
      <c r="N71" s="113"/>
      <c r="O71" s="114"/>
      <c r="P71" s="109"/>
      <c r="R71" s="109"/>
      <c r="AS71" s="107"/>
      <c r="AT71" s="107"/>
      <c r="AU71" s="107"/>
      <c r="AV71" s="107"/>
      <c r="AW71" s="107"/>
      <c r="AX71" s="107"/>
      <c r="AY71" s="107"/>
    </row>
    <row r="72" spans="1:51" x14ac:dyDescent="0.25">
      <c r="A72" s="112"/>
      <c r="L72" s="113"/>
      <c r="M72" s="113"/>
      <c r="N72" s="113"/>
      <c r="O72" s="114"/>
      <c r="P72" s="109"/>
      <c r="R72" s="109"/>
      <c r="AS72" s="107"/>
      <c r="AT72" s="107"/>
      <c r="AU72" s="107"/>
      <c r="AV72" s="107"/>
      <c r="AW72" s="107"/>
      <c r="AX72" s="107"/>
      <c r="AY72" s="107"/>
    </row>
    <row r="73" spans="1:51" x14ac:dyDescent="0.25">
      <c r="A73" s="112"/>
      <c r="L73" s="113"/>
      <c r="M73" s="113"/>
      <c r="N73" s="113"/>
      <c r="O73" s="114"/>
      <c r="P73" s="109"/>
      <c r="R73" s="109"/>
      <c r="AS73" s="107"/>
      <c r="AT73" s="107"/>
      <c r="AU73" s="107"/>
      <c r="AV73" s="107"/>
      <c r="AW73" s="107"/>
      <c r="AX73" s="107"/>
      <c r="AY73" s="107"/>
    </row>
    <row r="74" spans="1:51" x14ac:dyDescent="0.25">
      <c r="A74" s="112"/>
      <c r="L74" s="113"/>
      <c r="M74" s="113"/>
      <c r="N74" s="113"/>
      <c r="O74" s="114"/>
      <c r="P74" s="109"/>
      <c r="R74" s="83"/>
      <c r="AS74" s="107"/>
      <c r="AT74" s="107"/>
      <c r="AU74" s="107"/>
      <c r="AV74" s="107"/>
      <c r="AW74" s="107"/>
      <c r="AX74" s="107"/>
      <c r="AY74" s="107"/>
    </row>
    <row r="75" spans="1:51" x14ac:dyDescent="0.25">
      <c r="A75" s="112"/>
      <c r="L75" s="113"/>
      <c r="M75" s="113"/>
      <c r="N75" s="113"/>
      <c r="O75" s="114"/>
      <c r="R75" s="109"/>
      <c r="AS75" s="107"/>
      <c r="AT75" s="107"/>
      <c r="AU75" s="107"/>
      <c r="AV75" s="107"/>
      <c r="AW75" s="107"/>
      <c r="AX75" s="107"/>
      <c r="AY75" s="107"/>
    </row>
    <row r="76" spans="1:51" x14ac:dyDescent="0.25">
      <c r="O76" s="114"/>
      <c r="R76" s="109"/>
      <c r="AS76" s="107"/>
      <c r="AT76" s="107"/>
      <c r="AU76" s="107"/>
      <c r="AV76" s="107"/>
      <c r="AW76" s="107"/>
      <c r="AX76" s="107"/>
      <c r="AY76" s="107"/>
    </row>
    <row r="77" spans="1:51" x14ac:dyDescent="0.25">
      <c r="O77" s="114"/>
      <c r="R77" s="109"/>
      <c r="AS77" s="107"/>
      <c r="AT77" s="107"/>
      <c r="AU77" s="107"/>
      <c r="AV77" s="107"/>
      <c r="AW77" s="107"/>
      <c r="AX77" s="107"/>
      <c r="AY77" s="107"/>
    </row>
    <row r="78" spans="1:51" x14ac:dyDescent="0.25">
      <c r="O78" s="114"/>
      <c r="R78" s="109"/>
      <c r="AS78" s="107"/>
      <c r="AT78" s="107"/>
      <c r="AU78" s="107"/>
      <c r="AV78" s="107"/>
      <c r="AW78" s="107"/>
      <c r="AX78" s="107"/>
      <c r="AY78" s="107"/>
    </row>
    <row r="79" spans="1:51" x14ac:dyDescent="0.25">
      <c r="O79" s="114"/>
      <c r="R79" s="109"/>
      <c r="AS79" s="107"/>
      <c r="AT79" s="107"/>
      <c r="AU79" s="107"/>
      <c r="AV79" s="107"/>
      <c r="AW79" s="107"/>
      <c r="AX79" s="107"/>
      <c r="AY79" s="107"/>
    </row>
    <row r="80" spans="1:51" x14ac:dyDescent="0.25">
      <c r="O80" s="114"/>
      <c r="AS80" s="107"/>
      <c r="AT80" s="107"/>
      <c r="AU80" s="107"/>
      <c r="AV80" s="107"/>
      <c r="AW80" s="107"/>
      <c r="AX80" s="107"/>
      <c r="AY80" s="107"/>
    </row>
    <row r="81" spans="15:51" x14ac:dyDescent="0.25">
      <c r="O81" s="114"/>
      <c r="AS81" s="107"/>
      <c r="AT81" s="107"/>
      <c r="AU81" s="107"/>
      <c r="AV81" s="107"/>
      <c r="AW81" s="107"/>
      <c r="AX81" s="107"/>
      <c r="AY81" s="107"/>
    </row>
    <row r="82" spans="15:51" x14ac:dyDescent="0.25">
      <c r="O82" s="114"/>
      <c r="AS82" s="107"/>
      <c r="AT82" s="107"/>
      <c r="AU82" s="107"/>
      <c r="AV82" s="107"/>
      <c r="AW82" s="107"/>
      <c r="AX82" s="107"/>
      <c r="AY82" s="107"/>
    </row>
    <row r="83" spans="15:51" x14ac:dyDescent="0.25">
      <c r="O83" s="114"/>
      <c r="AS83" s="107"/>
      <c r="AT83" s="107"/>
      <c r="AU83" s="107"/>
      <c r="AV83" s="107"/>
      <c r="AW83" s="107"/>
      <c r="AX83" s="107"/>
      <c r="AY83" s="107"/>
    </row>
    <row r="84" spans="15:51" x14ac:dyDescent="0.25">
      <c r="O84" s="114"/>
      <c r="AS84" s="107"/>
      <c r="AT84" s="107"/>
      <c r="AU84" s="107"/>
      <c r="AV84" s="107"/>
      <c r="AW84" s="107"/>
      <c r="AX84" s="107"/>
      <c r="AY84" s="107"/>
    </row>
    <row r="85" spans="15:51" x14ac:dyDescent="0.25">
      <c r="O85" s="114"/>
      <c r="AS85" s="107"/>
      <c r="AT85" s="107"/>
      <c r="AU85" s="107"/>
      <c r="AV85" s="107"/>
      <c r="AW85" s="107"/>
      <c r="AX85" s="107"/>
      <c r="AY85" s="107"/>
    </row>
    <row r="86" spans="15:51" x14ac:dyDescent="0.25">
      <c r="O86" s="114"/>
      <c r="Q86" s="109"/>
      <c r="AS86" s="107"/>
      <c r="AT86" s="107"/>
      <c r="AU86" s="107"/>
      <c r="AV86" s="107"/>
      <c r="AW86" s="107"/>
      <c r="AX86" s="107"/>
      <c r="AY86" s="107"/>
    </row>
    <row r="87" spans="15:51" x14ac:dyDescent="0.25">
      <c r="O87" s="13"/>
      <c r="P87" s="109"/>
      <c r="Q87" s="109"/>
      <c r="AS87" s="107"/>
      <c r="AT87" s="107"/>
      <c r="AU87" s="107"/>
      <c r="AV87" s="107"/>
      <c r="AW87" s="107"/>
      <c r="AX87" s="107"/>
      <c r="AY87" s="107"/>
    </row>
    <row r="88" spans="15:51" x14ac:dyDescent="0.25">
      <c r="O88" s="13"/>
      <c r="P88" s="109"/>
      <c r="Q88" s="109"/>
      <c r="AS88" s="107"/>
      <c r="AT88" s="107"/>
      <c r="AU88" s="107"/>
      <c r="AV88" s="107"/>
      <c r="AW88" s="107"/>
      <c r="AX88" s="107"/>
      <c r="AY88" s="107"/>
    </row>
    <row r="89" spans="15:51" x14ac:dyDescent="0.25">
      <c r="O89" s="13"/>
      <c r="P89" s="109"/>
      <c r="Q89" s="109"/>
      <c r="AS89" s="107"/>
      <c r="AT89" s="107"/>
      <c r="AU89" s="107"/>
      <c r="AV89" s="107"/>
      <c r="AW89" s="107"/>
      <c r="AX89" s="107"/>
      <c r="AY89" s="107"/>
    </row>
    <row r="90" spans="15:51" x14ac:dyDescent="0.25">
      <c r="O90" s="13"/>
      <c r="P90" s="109"/>
      <c r="Q90" s="109"/>
      <c r="AS90" s="107"/>
      <c r="AT90" s="107"/>
      <c r="AU90" s="107"/>
      <c r="AV90" s="107"/>
      <c r="AW90" s="107"/>
      <c r="AX90" s="107"/>
      <c r="AY90" s="107"/>
    </row>
    <row r="91" spans="15:51" x14ac:dyDescent="0.25">
      <c r="O91" s="13"/>
      <c r="P91" s="109"/>
      <c r="Q91" s="109"/>
      <c r="AS91" s="107"/>
      <c r="AT91" s="107"/>
      <c r="AU91" s="107"/>
      <c r="AV91" s="107"/>
      <c r="AW91" s="107"/>
      <c r="AX91" s="107"/>
      <c r="AY91" s="107"/>
    </row>
    <row r="92" spans="15:51" x14ac:dyDescent="0.25">
      <c r="O92" s="13"/>
      <c r="P92" s="109"/>
      <c r="Q92" s="109"/>
      <c r="AS92" s="107"/>
      <c r="AT92" s="107"/>
      <c r="AU92" s="107"/>
      <c r="AV92" s="107"/>
      <c r="AW92" s="107"/>
      <c r="AX92" s="107"/>
      <c r="AY92" s="107"/>
    </row>
    <row r="93" spans="15:51" x14ac:dyDescent="0.25">
      <c r="O93" s="13"/>
      <c r="P93" s="109"/>
      <c r="Q93" s="109"/>
      <c r="AS93" s="107"/>
      <c r="AT93" s="107"/>
      <c r="AU93" s="107"/>
      <c r="AV93" s="107"/>
      <c r="AW93" s="107"/>
      <c r="AX93" s="107"/>
      <c r="AY93" s="107"/>
    </row>
    <row r="94" spans="15:51" x14ac:dyDescent="0.25">
      <c r="O94" s="13"/>
      <c r="P94" s="109"/>
      <c r="Q94" s="109"/>
      <c r="AS94" s="107"/>
      <c r="AT94" s="107"/>
      <c r="AU94" s="107"/>
      <c r="AV94" s="107"/>
      <c r="AW94" s="107"/>
      <c r="AX94" s="107"/>
      <c r="AY94" s="107"/>
    </row>
    <row r="95" spans="15:51" x14ac:dyDescent="0.25">
      <c r="O95" s="13"/>
      <c r="P95" s="109"/>
      <c r="Q95" s="109"/>
      <c r="AS95" s="107"/>
      <c r="AT95" s="107"/>
      <c r="AU95" s="107"/>
      <c r="AV95" s="107"/>
      <c r="AW95" s="107"/>
      <c r="AX95" s="107"/>
      <c r="AY95" s="107"/>
    </row>
    <row r="96" spans="15:51" x14ac:dyDescent="0.25">
      <c r="O96" s="13"/>
      <c r="P96" s="109"/>
      <c r="Q96" s="109"/>
      <c r="R96" s="109"/>
      <c r="S96" s="109"/>
      <c r="AS96" s="107"/>
      <c r="AT96" s="107"/>
      <c r="AU96" s="107"/>
      <c r="AV96" s="107"/>
      <c r="AW96" s="107"/>
      <c r="AX96" s="107"/>
      <c r="AY96" s="107"/>
    </row>
    <row r="97" spans="15:51" x14ac:dyDescent="0.25">
      <c r="O97" s="13"/>
      <c r="P97" s="109"/>
      <c r="Q97" s="109"/>
      <c r="R97" s="109"/>
      <c r="S97" s="109"/>
      <c r="T97" s="109"/>
      <c r="AS97" s="107"/>
      <c r="AT97" s="107"/>
      <c r="AU97" s="107"/>
      <c r="AV97" s="107"/>
      <c r="AW97" s="107"/>
      <c r="AX97" s="107"/>
      <c r="AY97" s="107"/>
    </row>
    <row r="98" spans="15:51" x14ac:dyDescent="0.25">
      <c r="O98" s="13"/>
      <c r="P98" s="109"/>
      <c r="Q98" s="109"/>
      <c r="R98" s="109"/>
      <c r="S98" s="109"/>
      <c r="T98" s="109"/>
      <c r="AS98" s="107"/>
      <c r="AT98" s="107"/>
      <c r="AU98" s="107"/>
      <c r="AV98" s="107"/>
      <c r="AW98" s="107"/>
      <c r="AX98" s="107"/>
      <c r="AY98" s="107"/>
    </row>
    <row r="99" spans="15:51" x14ac:dyDescent="0.25">
      <c r="O99" s="13"/>
      <c r="P99" s="109"/>
      <c r="T99" s="109"/>
      <c r="AS99" s="107"/>
      <c r="AT99" s="107"/>
      <c r="AU99" s="107"/>
      <c r="AV99" s="107"/>
      <c r="AW99" s="107"/>
      <c r="AX99" s="107"/>
      <c r="AY99" s="107"/>
    </row>
    <row r="100" spans="15:51" x14ac:dyDescent="0.25">
      <c r="O100" s="109"/>
      <c r="Q100" s="109"/>
      <c r="R100" s="109"/>
      <c r="S100" s="109"/>
      <c r="AS100" s="107"/>
      <c r="AT100" s="107"/>
      <c r="AU100" s="107"/>
      <c r="AV100" s="107"/>
      <c r="AW100" s="107"/>
      <c r="AX100" s="107"/>
      <c r="AY100" s="107"/>
    </row>
    <row r="101" spans="15:51" x14ac:dyDescent="0.25">
      <c r="O101" s="13"/>
      <c r="P101" s="109"/>
      <c r="Q101" s="109"/>
      <c r="R101" s="109"/>
      <c r="S101" s="109"/>
      <c r="T101" s="109"/>
      <c r="AS101" s="107"/>
      <c r="AT101" s="107"/>
      <c r="AU101" s="107"/>
      <c r="AV101" s="107"/>
      <c r="AW101" s="107"/>
      <c r="AX101" s="107"/>
      <c r="AY101" s="107"/>
    </row>
    <row r="102" spans="15:51" x14ac:dyDescent="0.25">
      <c r="O102" s="13"/>
      <c r="P102" s="109"/>
      <c r="Q102" s="109"/>
      <c r="R102" s="109"/>
      <c r="S102" s="109"/>
      <c r="T102" s="109"/>
      <c r="U102" s="109"/>
      <c r="AS102" s="107"/>
      <c r="AT102" s="107"/>
      <c r="AU102" s="107"/>
      <c r="AV102" s="107"/>
      <c r="AW102" s="107"/>
      <c r="AX102" s="107"/>
      <c r="AY102" s="107"/>
    </row>
    <row r="103" spans="15:51" x14ac:dyDescent="0.25">
      <c r="O103" s="13"/>
      <c r="P103" s="109"/>
      <c r="T103" s="109"/>
      <c r="U103" s="109"/>
      <c r="AS103" s="107"/>
      <c r="AT103" s="107"/>
      <c r="AU103" s="107"/>
      <c r="AV103" s="107"/>
      <c r="AW103" s="107"/>
      <c r="AX103" s="107"/>
      <c r="AY103" s="107"/>
    </row>
    <row r="115" spans="45:51" x14ac:dyDescent="0.25">
      <c r="AS115" s="107"/>
      <c r="AT115" s="107"/>
      <c r="AU115" s="107"/>
      <c r="AV115" s="107"/>
      <c r="AW115" s="107"/>
      <c r="AX115" s="107"/>
      <c r="AY115" s="107"/>
    </row>
  </sheetData>
  <protectedRanges>
    <protectedRange sqref="N59:R59 B61 S61:T67 B55:B58 N62:R67 T43 S57:T58" name="Range2_12_5_1_1"/>
    <protectedRange sqref="N10 L10 L6 D6 D8 AD8 AF8 O8:U8 AJ8:AR8 AF10 AR11:AR34 E11:E34 G11:G34 N11:V11 L24:N31 N32:N34 N12:N23 X17:X34 AC11:AG11 O12:V34 AG12:AG34 Z17:AA23 AC12:AF23 Z24:AF34" name="Range1_16_3_1_1"/>
    <protectedRange sqref="I56 J54:K59 J51:K51 I59 L59:M59 L62:M67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59:H59 F60 E59" name="Range2_2_2_9_2_1_1"/>
    <protectedRange sqref="D57 D60:D61" name="Range2_1_1_1_1_1_9_2_1_1"/>
    <protectedRange sqref="C58 C60" name="Range2_4_1_1_1"/>
    <protectedRange sqref="AS16:AS34" name="Range1_1_1_1"/>
    <protectedRange sqref="P3:U5" name="Range1_16_1_1_1_1"/>
    <protectedRange sqref="C61 C59 C56" name="Range2_1_3_1_1"/>
    <protectedRange sqref="H11:H34" name="Range1_1_1_1_1_1_1"/>
    <protectedRange sqref="B59:B60 J52:K53 D58:D59 I57:I58 Z58:Z59 S59:Y60 AA59:AU60 E60:E61 G60:H61 F61 L60:R61" name="Range2_2_1_10_1_1_1_2"/>
    <protectedRange sqref="C57" name="Range2_2_1_10_2_1_1_1"/>
    <protectedRange sqref="G56:H56 D54 F57 E56 N57:R58" name="Range2_12_1_6_1_1"/>
    <protectedRange sqref="I53:I55 I50:K50 G57:H58 E57:E58 F58:F59 L57:M58" name="Range2_2_12_1_7_1_1"/>
    <protectedRange sqref="D55:D56" name="Range2_1_1_1_1_11_1_2_1_1"/>
    <protectedRange sqref="F54" name="Range2_2_2_9_1_1_1_1"/>
    <protectedRange sqref="C55" name="Range2_1_1_2_1_1"/>
    <protectedRange sqref="C54" name="Range2_1_2_2_1_1"/>
    <protectedRange sqref="E54:E55 F55:F56 G54:H55 I51:I52" name="Range2_2_1_1_1_1"/>
    <protectedRange sqref="AS11:AS15" name="Range1_4_1_1_1_1"/>
    <protectedRange sqref="J11:J15 J26:J34" name="Range1_1_2_1_10_1_1_1_1"/>
    <protectedRange sqref="R74" name="Range2_2_1_10_1_1_1_1_1"/>
    <protectedRange sqref="T42" name="Range2_12_5_1_1_4"/>
    <protectedRange sqref="B41:B42" name="Range2_12_5_1_1_1"/>
    <protectedRange sqref="E42:H42" name="Range2_2_12_1_7_1_1_1"/>
    <protectedRange sqref="D42" name="Range2_3_2_1_3_1_1_2_10_1_1_1_1_1"/>
    <protectedRange sqref="C42" name="Range2_1_1_1_1_11_1_2_1_1_1"/>
    <protectedRange sqref="S38:S41" name="Range2_12_3_1_1_1_1"/>
    <protectedRange sqref="D38:H38 N38:R41" name="Range2_12_1_3_1_1_1_1"/>
    <protectedRange sqref="I38:M38 E39:M41" name="Range2_2_12_1_6_1_1_1_1"/>
    <protectedRange sqref="D39:D41" name="Range2_1_1_1_1_11_1_1_1_1_1_1"/>
    <protectedRange sqref="C39:C41" name="Range2_1_2_1_1_1_1_1"/>
    <protectedRange sqref="C38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G43:H43" name="Range2_2_12_1_3_1_1_1_1_1_4_1_1"/>
    <protectedRange sqref="E43:F43" name="Range2_2_12_1_7_1_1_3_1_1"/>
    <protectedRange sqref="I42:J42" name="Range2_2_12_1_4_2_1_1_1_2_1_1"/>
    <protectedRange sqref="S43" name="Range2_12_5_1_1_2_3_1"/>
    <protectedRange sqref="Q43:R43" name="Range2_12_1_6_1_1_1_1_2_1"/>
    <protectedRange sqref="N43:P43" name="Range2_12_1_2_3_1_1_1_1_2_1"/>
    <protectedRange sqref="I43:M43" name="Range2_2_12_1_4_3_1_1_1_1_2_1"/>
    <protectedRange sqref="D43" name="Range2_2_12_1_3_1_2_1_1_1_2_1_2_1"/>
    <protectedRange sqref="T56 R53:R55 T49:T52" name="Range2_12_5_1_1_3"/>
    <protectedRange sqref="T46:T48" name="Range2_12_5_1_1_2_2"/>
    <protectedRange sqref="S56 Q53:Q55 S46:S52" name="Range2_12_4_1_1_1_4_2_2_2"/>
    <protectedRange sqref="Q56:R56 O53:P55 Q46:R52" name="Range2_12_1_6_1_1_1_2_3_2_1_1_3"/>
    <protectedRange sqref="N56:P56 L53:N55 N46:P52" name="Range2_12_1_2_3_1_1_1_2_3_2_1_1_3"/>
    <protectedRange sqref="L46:M52 K46:K49 L56:M56" name="Range2_2_12_1_4_3_1_1_1_3_3_2_1_1_3"/>
    <protectedRange sqref="J46:J49" name="Range2_2_12_1_4_3_1_1_1_3_2_1_2_2"/>
    <protectedRange sqref="I49" name="Range2_2_12_1_4_3_1_1_1_2_1_2_1_1_3_1_1_1_1_1_1"/>
    <protectedRange sqref="T45" name="Range2_12_5_1_1_2_1_1"/>
    <protectedRange sqref="E46:H47" name="Range2_2_12_1_3_1_2_1_1_1_1_2_1_1_1_1_1_1"/>
    <protectedRange sqref="D46:D47" name="Range2_2_12_1_3_1_2_1_1_1_2_1_2_3_1_1_1_1"/>
    <protectedRange sqref="T44" name="Range2_12_5_1_1_6_1_1_1_1_1_1_1"/>
    <protectedRange sqref="S44" name="Range2_12_5_1_1_5_3_1_1_1_1_1_1_1"/>
    <protectedRange sqref="Q44:R44" name="Range2_12_1_6_1_1_1_2_3_2_1_1_2_1_1_1_1_1"/>
    <protectedRange sqref="N44:P44" name="Range2_12_1_2_3_1_1_1_2_3_2_1_1_2_1_1_1_1_1"/>
    <protectedRange sqref="J44:M44" name="Range2_2_12_1_4_3_1_1_1_3_3_2_1_1_2_1_1_1_1_1"/>
    <protectedRange sqref="I44" name="Range2_2_12_1_4_3_1_1_1_2_1_2_2_1_2_1_1_1_1_1"/>
    <protectedRange sqref="G44:H44 D44:E44" name="Range2_2_12_1_3_1_2_1_1_1_2_1_3_2_1_2_1_1_1_1_1"/>
    <protectedRange sqref="F44" name="Range2_2_12_1_3_1_2_1_1_1_1_1_2_2_1_2_1_1_1_1_1"/>
    <protectedRange sqref="S45" name="Range2_12_4_1_1_1_4_2_2_1_1"/>
    <protectedRange sqref="Q45:R45" name="Range2_12_1_6_1_1_1_2_3_2_1_1_1_1"/>
    <protectedRange sqref="N45:P45" name="Range2_12_1_2_3_1_1_1_2_3_2_1_1_1_1"/>
    <protectedRange sqref="K45:M45" name="Range2_2_12_1_4_3_1_1_1_3_3_2_1_1_1_1"/>
    <protectedRange sqref="J45" name="Range2_2_12_1_4_3_1_1_1_3_2_1_2_1_1"/>
    <protectedRange sqref="D45:E45" name="Range2_2_12_1_3_1_2_1_1_1_2_1_2_3_2_1_1"/>
    <protectedRange sqref="I45" name="Range2_2_12_1_4_2_1_1_1_4_1_2_1_1_1_2_1_1"/>
    <protectedRange sqref="F45:H45" name="Range2_2_12_1_3_1_1_1_1_1_4_1_2_1_2_1_2_1_1"/>
    <protectedRange sqref="I46:I48" name="Range2_2_12_1_4_2_1_1_1_4_1_2_1_1_1_2_2_1"/>
    <protectedRange sqref="F11:F34" name="Range1_16_3_1_1_2_1_1_1_2_1"/>
    <protectedRange sqref="Q10" name="Range1_16_3_1_1_1_1_1_1"/>
    <protectedRange sqref="AG10" name="Range1_16_3_1_1_1_1_1_2"/>
    <protectedRange sqref="AP10" name="Range1_16_3_1_1_1_1_1_3"/>
    <protectedRange sqref="B44" name="Range2_12_5_1_1_1_2_2_1_1_1_1_1_1_1_1_1_1_1_1_1_1_1_1_1_1_1_1_1_1_1_1_1_1_1_1_1_1_1_1"/>
    <protectedRange sqref="B45" name="Range2_12_5_1_1_1_2_2_1_1_1_1_1_1_1_1_1_1_1_2_1_1_1_1_1_1_1_1_1_1_1_1_1_1_1_1_1_1_1_1_1_1_1_1_1_1_1_1_1_1_1_1_1_1_1_1"/>
    <protectedRange sqref="B43" name="Range2_12_5_1_1_1_2_1_1_1_1_1_1_1_1_1_1_1_2_1_1_1_1_1_1_1_1_1_1_1_1_1_1_1_1_1"/>
    <protectedRange sqref="B46" name="Range2_12_5_1_1_1_2_2_1_1_1_1_1_1_1_1_1_1_1_2_1_1_1_2_1_1_1_2_1_1_1_3_1_1_1_1_1_1_1_1_1_1_1_1_1_1_1_1_1_1_1_1_1_1_1_1_1_1_1_1_1_1_1"/>
    <protectedRange sqref="B47" name="Range2_12_5_1_1_1_2_1_1_1_1_1_1_1_1_1_1_1_2_1_2_1_1_1_1_1_1_1_1_1_2_1_1_1_1_1_1_1_1_1_1_1_1_1_1_1_1"/>
    <protectedRange sqref="D52" name="Range2_12_1_6_1_1_1"/>
    <protectedRange sqref="D48 G48:H50 F49:F50 E48:E50" name="Range2_2_12_1_7_1_1_2"/>
    <protectedRange sqref="D53" name="Range2_1_1_1_1_11_1_2_1_1_2"/>
    <protectedRange sqref="F52" name="Range2_2_2_9_1_1_1_1_1"/>
    <protectedRange sqref="D49" name="Range2_1_1_1_1_1_9_1_1_1_1_1"/>
    <protectedRange sqref="C53 C48" name="Range2_1_1_2_1_1_1"/>
    <protectedRange sqref="C52" name="Range2_1_2_2_1_1_1"/>
    <protectedRange sqref="F48" name="Range2_2_12_1_1_1_1_1_1"/>
    <protectedRange sqref="C49:C50" name="Range2_5_1_1_1_1"/>
    <protectedRange sqref="E52:E53 F53 G52:H53" name="Range2_2_1_1_1_1_1"/>
    <protectedRange sqref="D50" name="Range2_1_1_1_1_1_1_1_1_1"/>
    <protectedRange sqref="B48" name="Range2_12_5_1_1_1_1_1_2_1_1_1_1_1_1_1_1_1_1_1_1_1_1_1_1_1_1_1_1_2_1_1"/>
    <protectedRange sqref="B49" name="Range2_12_5_1_1_1_1_1_2_1_1_2_1_1_1_1_1_1_1_1_1_1_1_1_1_1_1_1_1_2_1_1"/>
    <protectedRange sqref="B50" name="Range2_12_5_1_1_1_2_2_1_1_1_1_1_1_1_1_1_1_1_2_1_1_1_2_1_1_1_1_1_1_1_1_1_1_1_1_1_1_1_1_2_1_1"/>
    <protectedRange sqref="B52" name="Range2_12_5_1_1_1_1_1_2_1_2_1_1_1_2_1_1_1_1_1_1_1_1_1_1_2_1_1_1_1_1_2_1_1"/>
    <protectedRange sqref="G51:H51" name="Range2_2_12_1_3_1_2_1_1_1_2_1_1_1_1_1_1_2_1_1_1"/>
    <protectedRange sqref="D51:E51" name="Range2_2_12_1_3_1_2_1_1_1_2_1_1_1_1_3_1_1_1_1_1"/>
    <protectedRange sqref="F51" name="Range2_2_12_1_3_1_2_1_1_1_3_1_1_1_1_1_3_1_1_1_1_1"/>
    <protectedRange sqref="B51" name="Range2_12_5_1_1_1_1_1_2_1_1_2_1_1_1_1_1_1_1_1_1_1_1_1_1_1_1_1_1_2_1_1_1"/>
    <protectedRange sqref="W11:W34" name="Range1_16_3_1_1_1_1"/>
    <protectedRange sqref="X11:AB16 Y17:Y34 AB17:AB23" name="Range1_16_3_1_1_2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7:X34 Z17:AA23 AC11:AE23 Z24:AE34">
    <cfRule type="containsText" dxfId="154" priority="13" operator="containsText" text="N/A">
      <formula>NOT(ISERROR(SEARCH("N/A",X11)))</formula>
    </cfRule>
    <cfRule type="cellIs" dxfId="153" priority="31" operator="equal">
      <formula>0</formula>
    </cfRule>
  </conditionalFormatting>
  <conditionalFormatting sqref="X17:X34 Z17:AA23 AC11:AE23 Z24:AE34">
    <cfRule type="cellIs" dxfId="152" priority="30" operator="greaterThanOrEqual">
      <formula>1185</formula>
    </cfRule>
  </conditionalFormatting>
  <conditionalFormatting sqref="X17:X34 Z17:AA23 AC11:AE23 Z24:AE34">
    <cfRule type="cellIs" dxfId="151" priority="29" operator="between">
      <formula>0.1</formula>
      <formula>1184</formula>
    </cfRule>
  </conditionalFormatting>
  <conditionalFormatting sqref="X8 AO11:AO32">
    <cfRule type="cellIs" dxfId="150" priority="28" operator="equal">
      <formula>0</formula>
    </cfRule>
  </conditionalFormatting>
  <conditionalFormatting sqref="X8 AO11:AO32">
    <cfRule type="cellIs" dxfId="149" priority="27" operator="greaterThan">
      <formula>1179</formula>
    </cfRule>
  </conditionalFormatting>
  <conditionalFormatting sqref="X8 AO11:AO32">
    <cfRule type="cellIs" dxfId="148" priority="26" operator="greaterThan">
      <formula>99</formula>
    </cfRule>
  </conditionalFormatting>
  <conditionalFormatting sqref="X8 AO11:AO32">
    <cfRule type="cellIs" dxfId="147" priority="25" operator="greaterThan">
      <formula>0.99</formula>
    </cfRule>
  </conditionalFormatting>
  <conditionalFormatting sqref="AB8">
    <cfRule type="cellIs" dxfId="146" priority="24" operator="equal">
      <formula>0</formula>
    </cfRule>
  </conditionalFormatting>
  <conditionalFormatting sqref="AB8">
    <cfRule type="cellIs" dxfId="145" priority="23" operator="greaterThan">
      <formula>1179</formula>
    </cfRule>
  </conditionalFormatting>
  <conditionalFormatting sqref="AB8">
    <cfRule type="cellIs" dxfId="144" priority="22" operator="greaterThan">
      <formula>99</formula>
    </cfRule>
  </conditionalFormatting>
  <conditionalFormatting sqref="AB8">
    <cfRule type="cellIs" dxfId="143" priority="21" operator="greaterThan">
      <formula>0.99</formula>
    </cfRule>
  </conditionalFormatting>
  <conditionalFormatting sqref="AQ11:AQ34 AO33:AO34">
    <cfRule type="cellIs" dxfId="142" priority="20" operator="equal">
      <formula>0</formula>
    </cfRule>
  </conditionalFormatting>
  <conditionalFormatting sqref="AQ11:AQ34 AO33:AO34">
    <cfRule type="cellIs" dxfId="141" priority="19" operator="greaterThan">
      <formula>1179</formula>
    </cfRule>
  </conditionalFormatting>
  <conditionalFormatting sqref="AQ11:AQ34 AO33:AO34">
    <cfRule type="cellIs" dxfId="140" priority="18" operator="greaterThan">
      <formula>99</formula>
    </cfRule>
  </conditionalFormatting>
  <conditionalFormatting sqref="AQ11:AQ34 AO33:AO34">
    <cfRule type="cellIs" dxfId="139" priority="17" operator="greaterThan">
      <formula>0.99</formula>
    </cfRule>
  </conditionalFormatting>
  <conditionalFormatting sqref="AI11:AI34">
    <cfRule type="cellIs" dxfId="138" priority="16" operator="greaterThan">
      <formula>$AI$8</formula>
    </cfRule>
  </conditionalFormatting>
  <conditionalFormatting sqref="AH11:AH34">
    <cfRule type="cellIs" dxfId="137" priority="14" operator="greaterThan">
      <formula>$AH$8</formula>
    </cfRule>
    <cfRule type="cellIs" dxfId="136" priority="15" operator="greaterThan">
      <formula>$AH$8</formula>
    </cfRule>
  </conditionalFormatting>
  <conditionalFormatting sqref="AP11:AP34">
    <cfRule type="cellIs" dxfId="135" priority="12" operator="equal">
      <formula>0</formula>
    </cfRule>
  </conditionalFormatting>
  <conditionalFormatting sqref="AP11:AP34">
    <cfRule type="cellIs" dxfId="134" priority="11" operator="greaterThan">
      <formula>1179</formula>
    </cfRule>
  </conditionalFormatting>
  <conditionalFormatting sqref="AP11:AP34">
    <cfRule type="cellIs" dxfId="133" priority="10" operator="greaterThan">
      <formula>99</formula>
    </cfRule>
  </conditionalFormatting>
  <conditionalFormatting sqref="AP11:AP34">
    <cfRule type="cellIs" dxfId="132" priority="9" operator="greaterThan">
      <formula>0.99</formula>
    </cfRule>
  </conditionalFormatting>
  <conditionalFormatting sqref="X11:AB16 Y17:Y34 AB17:AB23">
    <cfRule type="containsText" dxfId="131" priority="5" operator="containsText" text="N/A">
      <formula>NOT(ISERROR(SEARCH("N/A",X11)))</formula>
    </cfRule>
    <cfRule type="cellIs" dxfId="130" priority="8" operator="equal">
      <formula>0</formula>
    </cfRule>
  </conditionalFormatting>
  <conditionalFormatting sqref="X11:AB16 Y17:Y34 AB17:AB23">
    <cfRule type="cellIs" dxfId="129" priority="7" operator="greaterThanOrEqual">
      <formula>1185</formula>
    </cfRule>
  </conditionalFormatting>
  <conditionalFormatting sqref="X11:AB16 Y17:Y34 AB17:AB23">
    <cfRule type="cellIs" dxfId="128" priority="6" operator="between">
      <formula>0.1</formula>
      <formula>1184</formula>
    </cfRule>
  </conditionalFormatting>
  <conditionalFormatting sqref="AJ11:AN34">
    <cfRule type="cellIs" dxfId="127" priority="4" operator="equal">
      <formula>0</formula>
    </cfRule>
  </conditionalFormatting>
  <conditionalFormatting sqref="AJ11:AN34">
    <cfRule type="cellIs" dxfId="126" priority="3" operator="greaterThan">
      <formula>1179</formula>
    </cfRule>
  </conditionalFormatting>
  <conditionalFormatting sqref="AJ11:AN34">
    <cfRule type="cellIs" dxfId="125" priority="2" operator="greaterThan">
      <formula>99</formula>
    </cfRule>
  </conditionalFormatting>
  <conditionalFormatting sqref="AJ11:AN34">
    <cfRule type="cellIs" dxfId="124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15"/>
  <sheetViews>
    <sheetView topLeftCell="A7" zoomScaleNormal="100" workbookViewId="0">
      <selection activeCell="B38" sqref="B38:B53"/>
    </sheetView>
  </sheetViews>
  <sheetFormatPr defaultRowHeight="15" x14ac:dyDescent="0.25"/>
  <cols>
    <col min="1" max="1" width="5.7109375" style="107" customWidth="1"/>
    <col min="2" max="2" width="10.28515625" style="107" customWidth="1"/>
    <col min="3" max="3" width="14" style="107" customWidth="1"/>
    <col min="4" max="7" width="9.140625" style="107"/>
    <col min="8" max="8" width="20.42578125" style="107" customWidth="1"/>
    <col min="9" max="10" width="9.140625" style="107"/>
    <col min="11" max="11" width="9" style="107" customWidth="1"/>
    <col min="12" max="14" width="9.140625" style="107" hidden="1" customWidth="1"/>
    <col min="15" max="16" width="9.28515625" style="107" bestFit="1" customWidth="1"/>
    <col min="17" max="18" width="9.140625" style="107" customWidth="1"/>
    <col min="19" max="19" width="11.5703125" style="107" bestFit="1" customWidth="1"/>
    <col min="20" max="20" width="10.5703125" style="107" bestFit="1" customWidth="1"/>
    <col min="21" max="22" width="9.28515625" style="107" bestFit="1" customWidth="1"/>
    <col min="23" max="23" width="9.140625" style="107"/>
    <col min="24" max="28" width="9.28515625" style="107" bestFit="1" customWidth="1"/>
    <col min="29" max="32" width="9.140625" style="107"/>
    <col min="33" max="33" width="10.5703125" style="107" bestFit="1" customWidth="1"/>
    <col min="34" max="35" width="9.28515625" style="107" bestFit="1" customWidth="1"/>
    <col min="36" max="44" width="9.140625" style="107"/>
    <col min="45" max="45" width="83.85546875" style="13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07"/>
  </cols>
  <sheetData>
    <row r="2" spans="2:51" ht="21" x14ac:dyDescent="0.25">
      <c r="B2" s="3"/>
      <c r="C2" s="109"/>
      <c r="D2" s="109"/>
      <c r="E2" s="4"/>
      <c r="F2" s="4"/>
      <c r="G2" s="109"/>
      <c r="H2" s="5"/>
      <c r="I2" s="5"/>
      <c r="J2" s="109"/>
      <c r="K2" s="5"/>
      <c r="L2" s="5"/>
      <c r="M2" s="109"/>
      <c r="N2" s="109"/>
      <c r="O2" s="6"/>
      <c r="P2" s="7" t="s">
        <v>0</v>
      </c>
      <c r="Q2" s="7"/>
      <c r="R2" s="8"/>
      <c r="S2" s="9"/>
      <c r="T2" s="10"/>
      <c r="U2" s="10"/>
      <c r="V2" s="11"/>
      <c r="W2" s="12"/>
      <c r="X2" s="10"/>
      <c r="Y2" s="10"/>
      <c r="Z2" s="10"/>
      <c r="AA2" s="10"/>
      <c r="AB2" s="10"/>
      <c r="AC2" s="10"/>
      <c r="AD2" s="10"/>
      <c r="AE2" s="10"/>
      <c r="AM2" s="109"/>
      <c r="AN2" s="109"/>
      <c r="AO2" s="109"/>
      <c r="AP2" s="109"/>
      <c r="AQ2" s="109"/>
      <c r="AR2" s="109"/>
    </row>
    <row r="3" spans="2:51" ht="15.75" customHeight="1" x14ac:dyDescent="0.25">
      <c r="B3" s="14" t="s">
        <v>1</v>
      </c>
      <c r="C3" s="14"/>
      <c r="D3" s="14"/>
      <c r="E3" s="109"/>
      <c r="F3" s="5"/>
      <c r="G3" s="5"/>
      <c r="H3" s="109"/>
      <c r="I3" s="109"/>
      <c r="J3" s="109"/>
      <c r="K3" s="15"/>
      <c r="L3" s="16"/>
      <c r="M3" s="109"/>
      <c r="N3" s="109"/>
      <c r="O3" s="17" t="s">
        <v>2</v>
      </c>
      <c r="P3" s="324" t="s">
        <v>126</v>
      </c>
      <c r="Q3" s="325"/>
      <c r="R3" s="325"/>
      <c r="S3" s="325"/>
      <c r="T3" s="325"/>
      <c r="U3" s="326"/>
      <c r="V3" s="18"/>
      <c r="W3" s="18"/>
      <c r="X3" s="18"/>
      <c r="Y3" s="18"/>
      <c r="Z3" s="18"/>
      <c r="AH3" s="109"/>
      <c r="AI3" s="109"/>
      <c r="AJ3" s="109"/>
      <c r="AK3" s="109"/>
      <c r="AL3" s="13"/>
      <c r="AM3" s="109"/>
      <c r="AN3" s="109"/>
      <c r="AO3" s="109"/>
      <c r="AP3" s="109"/>
      <c r="AQ3" s="109"/>
      <c r="AR3" s="109"/>
      <c r="AS3" s="109"/>
    </row>
    <row r="4" spans="2:51" x14ac:dyDescent="0.25">
      <c r="B4" s="19" t="s">
        <v>3</v>
      </c>
      <c r="C4" s="19"/>
      <c r="D4" s="19"/>
      <c r="E4" s="109"/>
      <c r="F4" s="20"/>
      <c r="G4" s="109"/>
      <c r="H4" s="109"/>
      <c r="I4" s="109"/>
      <c r="J4" s="109"/>
      <c r="K4" s="109"/>
      <c r="L4" s="109"/>
      <c r="M4" s="109"/>
      <c r="N4" s="109"/>
      <c r="O4" s="17" t="s">
        <v>4</v>
      </c>
      <c r="P4" s="324" t="s">
        <v>132</v>
      </c>
      <c r="Q4" s="325"/>
      <c r="R4" s="325"/>
      <c r="S4" s="325"/>
      <c r="T4" s="325"/>
      <c r="U4" s="326"/>
      <c r="V4" s="18"/>
      <c r="W4" s="18"/>
      <c r="X4" s="18"/>
      <c r="Y4" s="18"/>
      <c r="Z4" s="18"/>
      <c r="AH4" s="109"/>
      <c r="AI4" s="109"/>
      <c r="AJ4" s="109"/>
      <c r="AK4" s="109"/>
      <c r="AL4" s="13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1"/>
      <c r="F5" s="21"/>
      <c r="G5" s="109"/>
      <c r="H5" s="109"/>
      <c r="I5" s="109"/>
      <c r="J5" s="109"/>
      <c r="K5" s="109"/>
      <c r="L5" s="109"/>
      <c r="M5" s="109"/>
      <c r="N5" s="109"/>
      <c r="O5" s="17" t="s">
        <v>5</v>
      </c>
      <c r="P5" s="324" t="s">
        <v>129</v>
      </c>
      <c r="Q5" s="325"/>
      <c r="R5" s="325"/>
      <c r="S5" s="325"/>
      <c r="T5" s="325"/>
      <c r="U5" s="326"/>
      <c r="V5" s="18"/>
      <c r="W5" s="18"/>
      <c r="X5" s="18"/>
      <c r="Y5" s="18"/>
      <c r="Z5" s="18"/>
      <c r="AH5" s="109"/>
      <c r="AI5" s="109"/>
      <c r="AJ5" s="109"/>
      <c r="AK5" s="109"/>
      <c r="AL5" s="13"/>
      <c r="AM5" s="109"/>
      <c r="AN5" s="109"/>
      <c r="AO5" s="109"/>
      <c r="AP5" s="109"/>
      <c r="AQ5" s="109"/>
      <c r="AR5" s="109"/>
      <c r="AS5" s="109"/>
    </row>
    <row r="6" spans="2:51" x14ac:dyDescent="0.25">
      <c r="B6" s="324" t="s">
        <v>6</v>
      </c>
      <c r="C6" s="326"/>
      <c r="D6" s="327" t="s">
        <v>7</v>
      </c>
      <c r="E6" s="328"/>
      <c r="F6" s="328"/>
      <c r="G6" s="328"/>
      <c r="H6" s="329"/>
      <c r="I6" s="109"/>
      <c r="J6" s="109"/>
      <c r="K6" s="311"/>
      <c r="L6" s="330">
        <v>41686</v>
      </c>
      <c r="M6" s="331"/>
      <c r="N6" s="22"/>
      <c r="O6" s="22"/>
      <c r="P6" s="23"/>
      <c r="Q6" s="23"/>
      <c r="R6" s="23"/>
      <c r="S6" s="23"/>
      <c r="T6" s="23"/>
      <c r="U6" s="23"/>
      <c r="V6" s="23"/>
      <c r="W6" s="24"/>
      <c r="X6" s="24"/>
      <c r="Y6" s="24"/>
      <c r="Z6" s="24"/>
      <c r="AA6" s="24"/>
      <c r="AB6" s="24"/>
      <c r="AC6" s="24"/>
      <c r="AD6" s="24"/>
      <c r="AE6" s="24"/>
      <c r="AJ6" s="25"/>
      <c r="AM6" s="26"/>
      <c r="AN6" s="26"/>
      <c r="AO6" s="26"/>
      <c r="AP6" s="26"/>
      <c r="AQ6" s="26"/>
      <c r="AR6" s="26"/>
      <c r="AS6" s="27"/>
    </row>
    <row r="7" spans="2:51" ht="36" x14ac:dyDescent="0.25">
      <c r="B7" s="332" t="s">
        <v>8</v>
      </c>
      <c r="C7" s="333"/>
      <c r="D7" s="332" t="s">
        <v>9</v>
      </c>
      <c r="E7" s="334"/>
      <c r="F7" s="334"/>
      <c r="G7" s="333"/>
      <c r="H7" s="306" t="s">
        <v>10</v>
      </c>
      <c r="I7" s="307" t="s">
        <v>11</v>
      </c>
      <c r="J7" s="307" t="s">
        <v>12</v>
      </c>
      <c r="K7" s="307" t="s">
        <v>13</v>
      </c>
      <c r="L7" s="13"/>
      <c r="M7" s="13"/>
      <c r="N7" s="13"/>
      <c r="O7" s="306" t="s">
        <v>14</v>
      </c>
      <c r="P7" s="332" t="s">
        <v>15</v>
      </c>
      <c r="Q7" s="334"/>
      <c r="R7" s="334"/>
      <c r="S7" s="334"/>
      <c r="T7" s="333"/>
      <c r="U7" s="345" t="s">
        <v>16</v>
      </c>
      <c r="V7" s="345"/>
      <c r="W7" s="307" t="s">
        <v>17</v>
      </c>
      <c r="X7" s="332" t="s">
        <v>18</v>
      </c>
      <c r="Y7" s="333"/>
      <c r="Z7" s="332" t="s">
        <v>19</v>
      </c>
      <c r="AA7" s="333"/>
      <c r="AB7" s="332" t="s">
        <v>20</v>
      </c>
      <c r="AC7" s="333"/>
      <c r="AD7" s="332" t="s">
        <v>21</v>
      </c>
      <c r="AE7" s="333"/>
      <c r="AF7" s="307" t="s">
        <v>22</v>
      </c>
      <c r="AG7" s="307" t="s">
        <v>23</v>
      </c>
      <c r="AH7" s="307" t="s">
        <v>24</v>
      </c>
      <c r="AI7" s="307" t="s">
        <v>25</v>
      </c>
      <c r="AJ7" s="332" t="s">
        <v>26</v>
      </c>
      <c r="AK7" s="334"/>
      <c r="AL7" s="334"/>
      <c r="AM7" s="334"/>
      <c r="AN7" s="333"/>
      <c r="AO7" s="332" t="s">
        <v>27</v>
      </c>
      <c r="AP7" s="334"/>
      <c r="AQ7" s="333"/>
      <c r="AR7" s="307" t="s">
        <v>28</v>
      </c>
      <c r="AS7" s="28"/>
      <c r="AT7" s="13"/>
      <c r="AU7" s="13"/>
      <c r="AV7" s="13"/>
      <c r="AW7" s="13"/>
      <c r="AX7" s="13"/>
      <c r="AY7" s="13"/>
    </row>
    <row r="8" spans="2:51" x14ac:dyDescent="0.25">
      <c r="B8" s="335">
        <v>42244</v>
      </c>
      <c r="C8" s="336"/>
      <c r="D8" s="337" t="s">
        <v>29</v>
      </c>
      <c r="E8" s="338"/>
      <c r="F8" s="338"/>
      <c r="G8" s="339"/>
      <c r="H8" s="29"/>
      <c r="I8" s="337" t="s">
        <v>29</v>
      </c>
      <c r="J8" s="338"/>
      <c r="K8" s="339"/>
      <c r="L8" s="30"/>
      <c r="M8" s="30"/>
      <c r="N8" s="30"/>
      <c r="O8" s="29" t="s">
        <v>30</v>
      </c>
      <c r="P8" s="29" t="s">
        <v>30</v>
      </c>
      <c r="Q8" s="29" t="s">
        <v>31</v>
      </c>
      <c r="R8" s="29" t="s">
        <v>31</v>
      </c>
      <c r="S8" s="29" t="s">
        <v>30</v>
      </c>
      <c r="T8" s="29" t="s">
        <v>32</v>
      </c>
      <c r="U8" s="340" t="s">
        <v>33</v>
      </c>
      <c r="V8" s="340"/>
      <c r="W8" s="31" t="s">
        <v>133</v>
      </c>
      <c r="X8" s="341">
        <v>0</v>
      </c>
      <c r="Y8" s="342"/>
      <c r="Z8" s="343" t="s">
        <v>35</v>
      </c>
      <c r="AA8" s="344"/>
      <c r="AB8" s="341">
        <v>1185</v>
      </c>
      <c r="AC8" s="342"/>
      <c r="AD8" s="346">
        <v>800</v>
      </c>
      <c r="AE8" s="347"/>
      <c r="AF8" s="29"/>
      <c r="AG8" s="31">
        <f>AG34-AG10</f>
        <v>26320</v>
      </c>
      <c r="AH8" s="32"/>
      <c r="AI8" s="32"/>
      <c r="AJ8" s="29" t="s">
        <v>36</v>
      </c>
      <c r="AK8" s="29" t="s">
        <v>36</v>
      </c>
      <c r="AL8" s="29" t="s">
        <v>36</v>
      </c>
      <c r="AM8" s="29" t="s">
        <v>36</v>
      </c>
      <c r="AN8" s="29" t="s">
        <v>36</v>
      </c>
      <c r="AO8" s="29" t="s">
        <v>36</v>
      </c>
      <c r="AP8" s="29" t="s">
        <v>31</v>
      </c>
      <c r="AQ8" s="29" t="s">
        <v>31</v>
      </c>
      <c r="AR8" s="29" t="s">
        <v>37</v>
      </c>
      <c r="AS8" s="28"/>
      <c r="AV8" s="33" t="s">
        <v>38</v>
      </c>
    </row>
    <row r="9" spans="2:51" ht="60" x14ac:dyDescent="0.25">
      <c r="B9" s="348" t="s">
        <v>39</v>
      </c>
      <c r="C9" s="348"/>
      <c r="D9" s="349" t="s">
        <v>40</v>
      </c>
      <c r="E9" s="350"/>
      <c r="F9" s="351" t="s">
        <v>41</v>
      </c>
      <c r="G9" s="350"/>
      <c r="H9" s="352" t="s">
        <v>42</v>
      </c>
      <c r="I9" s="348" t="s">
        <v>43</v>
      </c>
      <c r="J9" s="348"/>
      <c r="K9" s="348"/>
      <c r="L9" s="307" t="s">
        <v>44</v>
      </c>
      <c r="M9" s="345" t="s">
        <v>45</v>
      </c>
      <c r="N9" s="34" t="s">
        <v>46</v>
      </c>
      <c r="O9" s="353" t="s">
        <v>47</v>
      </c>
      <c r="P9" s="353" t="s">
        <v>48</v>
      </c>
      <c r="Q9" s="35" t="s">
        <v>49</v>
      </c>
      <c r="R9" s="360" t="s">
        <v>50</v>
      </c>
      <c r="S9" s="361"/>
      <c r="T9" s="362"/>
      <c r="U9" s="308" t="s">
        <v>51</v>
      </c>
      <c r="V9" s="308" t="s">
        <v>52</v>
      </c>
      <c r="W9" s="348" t="s">
        <v>53</v>
      </c>
      <c r="X9" s="366" t="s">
        <v>54</v>
      </c>
      <c r="Y9" s="367"/>
      <c r="Z9" s="367"/>
      <c r="AA9" s="367"/>
      <c r="AB9" s="367"/>
      <c r="AC9" s="367"/>
      <c r="AD9" s="367"/>
      <c r="AE9" s="368"/>
      <c r="AF9" s="310" t="s">
        <v>55</v>
      </c>
      <c r="AG9" s="310" t="s">
        <v>56</v>
      </c>
      <c r="AH9" s="355" t="s">
        <v>57</v>
      </c>
      <c r="AI9" s="369" t="s">
        <v>58</v>
      </c>
      <c r="AJ9" s="308" t="s">
        <v>59</v>
      </c>
      <c r="AK9" s="308" t="s">
        <v>60</v>
      </c>
      <c r="AL9" s="308" t="s">
        <v>61</v>
      </c>
      <c r="AM9" s="308" t="s">
        <v>62</v>
      </c>
      <c r="AN9" s="308" t="s">
        <v>63</v>
      </c>
      <c r="AO9" s="308" t="s">
        <v>64</v>
      </c>
      <c r="AP9" s="308" t="s">
        <v>65</v>
      </c>
      <c r="AQ9" s="353" t="s">
        <v>66</v>
      </c>
      <c r="AR9" s="308" t="s">
        <v>67</v>
      </c>
      <c r="AS9" s="355" t="s">
        <v>68</v>
      </c>
      <c r="AV9" s="36" t="s">
        <v>69</v>
      </c>
      <c r="AW9" s="36" t="s">
        <v>70</v>
      </c>
      <c r="AY9" s="37" t="s">
        <v>71</v>
      </c>
    </row>
    <row r="10" spans="2:51" x14ac:dyDescent="0.25">
      <c r="B10" s="308" t="s">
        <v>72</v>
      </c>
      <c r="C10" s="308" t="s">
        <v>73</v>
      </c>
      <c r="D10" s="308" t="s">
        <v>74</v>
      </c>
      <c r="E10" s="308" t="s">
        <v>75</v>
      </c>
      <c r="F10" s="308" t="s">
        <v>74</v>
      </c>
      <c r="G10" s="308" t="s">
        <v>75</v>
      </c>
      <c r="H10" s="352"/>
      <c r="I10" s="308" t="s">
        <v>75</v>
      </c>
      <c r="J10" s="308" t="s">
        <v>75</v>
      </c>
      <c r="K10" s="308" t="s">
        <v>75</v>
      </c>
      <c r="L10" s="29" t="s">
        <v>29</v>
      </c>
      <c r="M10" s="345"/>
      <c r="N10" s="29" t="s">
        <v>29</v>
      </c>
      <c r="O10" s="354"/>
      <c r="P10" s="354"/>
      <c r="Q10" s="2">
        <f>'AUG 27'!Q34:Q34</f>
        <v>49367458</v>
      </c>
      <c r="R10" s="363"/>
      <c r="S10" s="364"/>
      <c r="T10" s="365"/>
      <c r="U10" s="308" t="s">
        <v>75</v>
      </c>
      <c r="V10" s="308" t="s">
        <v>75</v>
      </c>
      <c r="W10" s="348"/>
      <c r="X10" s="38" t="s">
        <v>76</v>
      </c>
      <c r="Y10" s="38" t="s">
        <v>77</v>
      </c>
      <c r="Z10" s="38" t="s">
        <v>78</v>
      </c>
      <c r="AA10" s="38" t="s">
        <v>79</v>
      </c>
      <c r="AB10" s="38" t="s">
        <v>80</v>
      </c>
      <c r="AC10" s="38" t="s">
        <v>81</v>
      </c>
      <c r="AD10" s="38" t="s">
        <v>82</v>
      </c>
      <c r="AE10" s="38" t="s">
        <v>83</v>
      </c>
      <c r="AF10" s="39"/>
      <c r="AG10" s="2">
        <f>'AUG 27'!AG34:AG34</f>
        <v>39859964</v>
      </c>
      <c r="AH10" s="355"/>
      <c r="AI10" s="370"/>
      <c r="AJ10" s="308" t="s">
        <v>84</v>
      </c>
      <c r="AK10" s="308" t="s">
        <v>84</v>
      </c>
      <c r="AL10" s="308" t="s">
        <v>84</v>
      </c>
      <c r="AM10" s="308" t="s">
        <v>84</v>
      </c>
      <c r="AN10" s="308" t="s">
        <v>84</v>
      </c>
      <c r="AO10" s="308" t="s">
        <v>84</v>
      </c>
      <c r="AP10" s="2">
        <f>'AUG 27'!AP34:AP34</f>
        <v>9051606</v>
      </c>
      <c r="AQ10" s="354"/>
      <c r="AR10" s="309" t="s">
        <v>85</v>
      </c>
      <c r="AS10" s="355"/>
      <c r="AV10" s="40" t="s">
        <v>86</v>
      </c>
      <c r="AW10" s="40" t="s">
        <v>87</v>
      </c>
      <c r="AY10" s="84" t="s">
        <v>126</v>
      </c>
    </row>
    <row r="11" spans="2:51" x14ac:dyDescent="0.25">
      <c r="B11" s="41">
        <v>2</v>
      </c>
      <c r="C11" s="41">
        <v>4.1666666666666664E-2</v>
      </c>
      <c r="D11" s="123">
        <v>10</v>
      </c>
      <c r="E11" s="42">
        <f>D11/1.42</f>
        <v>7.042253521126761</v>
      </c>
      <c r="F11" s="110">
        <v>66</v>
      </c>
      <c r="G11" s="42">
        <f>F11/1.42</f>
        <v>46.478873239436624</v>
      </c>
      <c r="H11" s="43" t="s">
        <v>88</v>
      </c>
      <c r="I11" s="43">
        <f>J11-(2/1.42)</f>
        <v>41.549295774647888</v>
      </c>
      <c r="J11" s="44">
        <f>(F11-5)/1.42</f>
        <v>42.95774647887324</v>
      </c>
      <c r="K11" s="43">
        <f>J11+(6/1.42)</f>
        <v>47.183098591549296</v>
      </c>
      <c r="L11" s="45">
        <v>14</v>
      </c>
      <c r="M11" s="46" t="s">
        <v>89</v>
      </c>
      <c r="N11" s="46">
        <v>11.4</v>
      </c>
      <c r="O11" s="124">
        <v>131</v>
      </c>
      <c r="P11" s="124">
        <v>115</v>
      </c>
      <c r="Q11" s="124">
        <v>49371066</v>
      </c>
      <c r="R11" s="47">
        <f>IF(ISBLANK(Q11),"-",Q11-Q10)</f>
        <v>3608</v>
      </c>
      <c r="S11" s="48">
        <f>R11*24/1000</f>
        <v>86.591999999999999</v>
      </c>
      <c r="T11" s="48">
        <f>R11/1000</f>
        <v>3.6080000000000001</v>
      </c>
      <c r="U11" s="125">
        <v>5.0999999999999996</v>
      </c>
      <c r="V11" s="125">
        <f t="shared" ref="V11:V34" si="0">U11</f>
        <v>5.0999999999999996</v>
      </c>
      <c r="W11" s="126" t="s">
        <v>125</v>
      </c>
      <c r="X11" s="128">
        <v>0</v>
      </c>
      <c r="Y11" s="128">
        <v>0</v>
      </c>
      <c r="Z11" s="128">
        <v>1077</v>
      </c>
      <c r="AA11" s="128">
        <v>0</v>
      </c>
      <c r="AB11" s="128">
        <v>1026</v>
      </c>
      <c r="AC11" s="49" t="s">
        <v>90</v>
      </c>
      <c r="AD11" s="49" t="s">
        <v>90</v>
      </c>
      <c r="AE11" s="49" t="s">
        <v>90</v>
      </c>
      <c r="AF11" s="127" t="s">
        <v>90</v>
      </c>
      <c r="AG11" s="127">
        <v>39860576</v>
      </c>
      <c r="AH11" s="50">
        <f>IF(ISBLANK(AG11),"-",AG11-AG10)</f>
        <v>612</v>
      </c>
      <c r="AI11" s="51">
        <f>AH11/T11</f>
        <v>169.62305986696231</v>
      </c>
      <c r="AJ11" s="108">
        <v>0</v>
      </c>
      <c r="AK11" s="108">
        <v>0</v>
      </c>
      <c r="AL11" s="108">
        <v>1</v>
      </c>
      <c r="AM11" s="108">
        <v>0</v>
      </c>
      <c r="AN11" s="108">
        <v>1</v>
      </c>
      <c r="AO11" s="108">
        <v>0.42</v>
      </c>
      <c r="AP11" s="128">
        <v>9052998</v>
      </c>
      <c r="AQ11" s="128">
        <f t="shared" ref="AQ11:AQ34" si="1">AP11-AP10</f>
        <v>1392</v>
      </c>
      <c r="AR11" s="52"/>
      <c r="AS11" s="53" t="s">
        <v>113</v>
      </c>
      <c r="AV11" s="40" t="s">
        <v>88</v>
      </c>
      <c r="AW11" s="40" t="s">
        <v>91</v>
      </c>
      <c r="AY11" s="84" t="s">
        <v>131</v>
      </c>
    </row>
    <row r="12" spans="2:51" x14ac:dyDescent="0.25">
      <c r="B12" s="41">
        <v>2.0416666666666701</v>
      </c>
      <c r="C12" s="41">
        <v>8.3333333333333329E-2</v>
      </c>
      <c r="D12" s="123">
        <v>11</v>
      </c>
      <c r="E12" s="42">
        <f t="shared" ref="E12:E34" si="2">D12/1.42</f>
        <v>7.746478873239437</v>
      </c>
      <c r="F12" s="110">
        <v>66</v>
      </c>
      <c r="G12" s="42">
        <f t="shared" ref="G12:G34" si="3">F12/1.42</f>
        <v>46.478873239436624</v>
      </c>
      <c r="H12" s="43" t="s">
        <v>88</v>
      </c>
      <c r="I12" s="43">
        <f t="shared" ref="I12:I34" si="4">J12-(2/1.42)</f>
        <v>41.549295774647888</v>
      </c>
      <c r="J12" s="44">
        <f>(F12-5)/1.42</f>
        <v>42.95774647887324</v>
      </c>
      <c r="K12" s="43">
        <f>J12+(6/1.42)</f>
        <v>47.183098591549296</v>
      </c>
      <c r="L12" s="45">
        <v>14</v>
      </c>
      <c r="M12" s="46" t="s">
        <v>89</v>
      </c>
      <c r="N12" s="46">
        <v>11.2</v>
      </c>
      <c r="O12" s="124">
        <v>128</v>
      </c>
      <c r="P12" s="124">
        <v>89</v>
      </c>
      <c r="Q12" s="124">
        <v>49375010</v>
      </c>
      <c r="R12" s="47">
        <f t="shared" ref="R12:R34" si="5">IF(ISBLANK(Q12),"-",Q12-Q11)</f>
        <v>3944</v>
      </c>
      <c r="S12" s="48">
        <f t="shared" ref="S12:S34" si="6">R12*24/1000</f>
        <v>94.656000000000006</v>
      </c>
      <c r="T12" s="48">
        <f t="shared" ref="T12:T34" si="7">R12/1000</f>
        <v>3.944</v>
      </c>
      <c r="U12" s="125">
        <v>6.7</v>
      </c>
      <c r="V12" s="125">
        <f t="shared" si="0"/>
        <v>6.7</v>
      </c>
      <c r="W12" s="126" t="s">
        <v>125</v>
      </c>
      <c r="X12" s="128">
        <v>0</v>
      </c>
      <c r="Y12" s="128">
        <v>0</v>
      </c>
      <c r="Z12" s="128">
        <v>1077</v>
      </c>
      <c r="AA12" s="128">
        <v>0</v>
      </c>
      <c r="AB12" s="128">
        <v>1026</v>
      </c>
      <c r="AC12" s="49" t="s">
        <v>90</v>
      </c>
      <c r="AD12" s="49" t="s">
        <v>90</v>
      </c>
      <c r="AE12" s="49" t="s">
        <v>90</v>
      </c>
      <c r="AF12" s="127" t="s">
        <v>90</v>
      </c>
      <c r="AG12" s="127">
        <v>39861252</v>
      </c>
      <c r="AH12" s="50">
        <f>IF(ISBLANK(AG12),"-",AG12-AG11)</f>
        <v>676</v>
      </c>
      <c r="AI12" s="51">
        <f t="shared" ref="AI12:AI34" si="8">AH12/T12</f>
        <v>171.39959432048681</v>
      </c>
      <c r="AJ12" s="108">
        <v>0</v>
      </c>
      <c r="AK12" s="108">
        <v>0</v>
      </c>
      <c r="AL12" s="108">
        <v>1</v>
      </c>
      <c r="AM12" s="108">
        <v>0</v>
      </c>
      <c r="AN12" s="108">
        <v>1</v>
      </c>
      <c r="AO12" s="108">
        <v>0.42</v>
      </c>
      <c r="AP12" s="128">
        <v>9054482</v>
      </c>
      <c r="AQ12" s="128">
        <f t="shared" si="1"/>
        <v>1484</v>
      </c>
      <c r="AR12" s="54">
        <v>1.05</v>
      </c>
      <c r="AS12" s="53" t="s">
        <v>113</v>
      </c>
      <c r="AV12" s="40" t="s">
        <v>92</v>
      </c>
      <c r="AW12" s="40" t="s">
        <v>93</v>
      </c>
      <c r="AY12" s="84" t="s">
        <v>132</v>
      </c>
    </row>
    <row r="13" spans="2:51" x14ac:dyDescent="0.25">
      <c r="B13" s="41">
        <v>2.0833333333333299</v>
      </c>
      <c r="C13" s="41">
        <v>0.125</v>
      </c>
      <c r="D13" s="123">
        <v>12</v>
      </c>
      <c r="E13" s="42">
        <f t="shared" si="2"/>
        <v>8.4507042253521139</v>
      </c>
      <c r="F13" s="110">
        <v>66</v>
      </c>
      <c r="G13" s="42">
        <f t="shared" si="3"/>
        <v>46.478873239436624</v>
      </c>
      <c r="H13" s="43" t="s">
        <v>88</v>
      </c>
      <c r="I13" s="43">
        <f t="shared" si="4"/>
        <v>41.549295774647888</v>
      </c>
      <c r="J13" s="44">
        <f>(F13-5)/1.42</f>
        <v>42.95774647887324</v>
      </c>
      <c r="K13" s="43">
        <f>J13+(6/1.42)</f>
        <v>47.183098591549296</v>
      </c>
      <c r="L13" s="45">
        <v>14</v>
      </c>
      <c r="M13" s="46" t="s">
        <v>89</v>
      </c>
      <c r="N13" s="46">
        <v>11.2</v>
      </c>
      <c r="O13" s="124">
        <v>123</v>
      </c>
      <c r="P13" s="124">
        <v>121</v>
      </c>
      <c r="Q13" s="124">
        <v>49378436</v>
      </c>
      <c r="R13" s="47">
        <f t="shared" si="5"/>
        <v>3426</v>
      </c>
      <c r="S13" s="48">
        <f t="shared" si="6"/>
        <v>82.224000000000004</v>
      </c>
      <c r="T13" s="48">
        <f t="shared" si="7"/>
        <v>3.4260000000000002</v>
      </c>
      <c r="U13" s="125">
        <v>7.9</v>
      </c>
      <c r="V13" s="125">
        <f t="shared" si="0"/>
        <v>7.9</v>
      </c>
      <c r="W13" s="126" t="s">
        <v>125</v>
      </c>
      <c r="X13" s="128">
        <v>0</v>
      </c>
      <c r="Y13" s="128">
        <v>0</v>
      </c>
      <c r="Z13" s="128">
        <v>1037</v>
      </c>
      <c r="AA13" s="128">
        <v>0</v>
      </c>
      <c r="AB13" s="128">
        <v>1007</v>
      </c>
      <c r="AC13" s="49" t="s">
        <v>90</v>
      </c>
      <c r="AD13" s="49" t="s">
        <v>90</v>
      </c>
      <c r="AE13" s="49" t="s">
        <v>90</v>
      </c>
      <c r="AF13" s="127" t="s">
        <v>90</v>
      </c>
      <c r="AG13" s="127">
        <v>39861820</v>
      </c>
      <c r="AH13" s="50">
        <f>IF(ISBLANK(AG13),"-",AG13-AG12)</f>
        <v>568</v>
      </c>
      <c r="AI13" s="51">
        <f t="shared" si="8"/>
        <v>165.79100992410974</v>
      </c>
      <c r="AJ13" s="108">
        <v>0</v>
      </c>
      <c r="AK13" s="108">
        <v>0</v>
      </c>
      <c r="AL13" s="108">
        <v>1</v>
      </c>
      <c r="AM13" s="108">
        <v>0</v>
      </c>
      <c r="AN13" s="108">
        <v>1</v>
      </c>
      <c r="AO13" s="108">
        <v>0.42</v>
      </c>
      <c r="AP13" s="128">
        <v>9055686</v>
      </c>
      <c r="AQ13" s="128">
        <f t="shared" si="1"/>
        <v>1204</v>
      </c>
      <c r="AR13" s="52"/>
      <c r="AS13" s="53" t="s">
        <v>113</v>
      </c>
      <c r="AV13" s="40" t="s">
        <v>94</v>
      </c>
      <c r="AW13" s="40" t="s">
        <v>95</v>
      </c>
      <c r="AY13" s="84" t="s">
        <v>129</v>
      </c>
    </row>
    <row r="14" spans="2:51" x14ac:dyDescent="0.25">
      <c r="B14" s="41">
        <v>2.125</v>
      </c>
      <c r="C14" s="41">
        <v>0.16666666666666699</v>
      </c>
      <c r="D14" s="123">
        <v>15</v>
      </c>
      <c r="E14" s="42">
        <f t="shared" si="2"/>
        <v>10.563380281690142</v>
      </c>
      <c r="F14" s="110">
        <v>66</v>
      </c>
      <c r="G14" s="42">
        <f t="shared" si="3"/>
        <v>46.478873239436624</v>
      </c>
      <c r="H14" s="43" t="s">
        <v>88</v>
      </c>
      <c r="I14" s="43">
        <f t="shared" si="4"/>
        <v>41.549295774647888</v>
      </c>
      <c r="J14" s="44">
        <f>(F14-5)/1.42</f>
        <v>42.95774647887324</v>
      </c>
      <c r="K14" s="43">
        <f>J14+(6/1.42)</f>
        <v>47.183098591549296</v>
      </c>
      <c r="L14" s="45">
        <v>14</v>
      </c>
      <c r="M14" s="46" t="s">
        <v>89</v>
      </c>
      <c r="N14" s="46">
        <v>12.8</v>
      </c>
      <c r="O14" s="124">
        <v>127</v>
      </c>
      <c r="P14" s="124">
        <v>89</v>
      </c>
      <c r="Q14" s="124">
        <v>49382129</v>
      </c>
      <c r="R14" s="47">
        <f t="shared" si="5"/>
        <v>3693</v>
      </c>
      <c r="S14" s="48">
        <f t="shared" si="6"/>
        <v>88.632000000000005</v>
      </c>
      <c r="T14" s="48">
        <f t="shared" si="7"/>
        <v>3.6930000000000001</v>
      </c>
      <c r="U14" s="125">
        <v>9.3000000000000007</v>
      </c>
      <c r="V14" s="125">
        <f t="shared" si="0"/>
        <v>9.3000000000000007</v>
      </c>
      <c r="W14" s="126" t="s">
        <v>125</v>
      </c>
      <c r="X14" s="128">
        <v>0</v>
      </c>
      <c r="Y14" s="128">
        <v>0</v>
      </c>
      <c r="Z14" s="128">
        <v>1037</v>
      </c>
      <c r="AA14" s="128">
        <v>0</v>
      </c>
      <c r="AB14" s="128">
        <v>1006</v>
      </c>
      <c r="AC14" s="49" t="s">
        <v>90</v>
      </c>
      <c r="AD14" s="49" t="s">
        <v>90</v>
      </c>
      <c r="AE14" s="49" t="s">
        <v>90</v>
      </c>
      <c r="AF14" s="127" t="s">
        <v>90</v>
      </c>
      <c r="AG14" s="127">
        <v>39862404</v>
      </c>
      <c r="AH14" s="50">
        <f t="shared" ref="AH14:AH34" si="9">IF(ISBLANK(AG14),"-",AG14-AG13)</f>
        <v>584</v>
      </c>
      <c r="AI14" s="51">
        <f t="shared" si="8"/>
        <v>158.13701597617114</v>
      </c>
      <c r="AJ14" s="108">
        <v>0</v>
      </c>
      <c r="AK14" s="108">
        <v>0</v>
      </c>
      <c r="AL14" s="108">
        <v>1</v>
      </c>
      <c r="AM14" s="108">
        <v>0</v>
      </c>
      <c r="AN14" s="108">
        <v>1</v>
      </c>
      <c r="AO14" s="108">
        <v>0.42</v>
      </c>
      <c r="AP14" s="128">
        <v>9057040</v>
      </c>
      <c r="AQ14" s="128">
        <f t="shared" si="1"/>
        <v>1354</v>
      </c>
      <c r="AR14" s="52"/>
      <c r="AS14" s="53" t="s">
        <v>113</v>
      </c>
      <c r="AT14" s="55"/>
      <c r="AV14" s="40" t="s">
        <v>96</v>
      </c>
      <c r="AW14" s="40" t="s">
        <v>97</v>
      </c>
    </row>
    <row r="15" spans="2:51" x14ac:dyDescent="0.25">
      <c r="B15" s="41">
        <v>2.1666666666666701</v>
      </c>
      <c r="C15" s="41">
        <v>0.20833333333333301</v>
      </c>
      <c r="D15" s="123">
        <v>19</v>
      </c>
      <c r="E15" s="42">
        <f t="shared" si="2"/>
        <v>13.380281690140846</v>
      </c>
      <c r="F15" s="110">
        <v>66</v>
      </c>
      <c r="G15" s="42">
        <f t="shared" si="3"/>
        <v>46.478873239436624</v>
      </c>
      <c r="H15" s="43" t="s">
        <v>88</v>
      </c>
      <c r="I15" s="43">
        <f t="shared" si="4"/>
        <v>41.549295774647888</v>
      </c>
      <c r="J15" s="44">
        <f>(F15-5)/1.42</f>
        <v>42.95774647887324</v>
      </c>
      <c r="K15" s="43">
        <f>J15+(6/1.42)</f>
        <v>47.183098591549296</v>
      </c>
      <c r="L15" s="45">
        <v>18</v>
      </c>
      <c r="M15" s="46" t="s">
        <v>89</v>
      </c>
      <c r="N15" s="46">
        <v>13.1</v>
      </c>
      <c r="O15" s="124">
        <v>110</v>
      </c>
      <c r="P15" s="124">
        <v>103</v>
      </c>
      <c r="Q15" s="124">
        <v>49386193</v>
      </c>
      <c r="R15" s="47">
        <f t="shared" si="5"/>
        <v>4064</v>
      </c>
      <c r="S15" s="48">
        <f t="shared" si="6"/>
        <v>97.536000000000001</v>
      </c>
      <c r="T15" s="48">
        <f t="shared" si="7"/>
        <v>4.0640000000000001</v>
      </c>
      <c r="U15" s="125">
        <v>9.6999999999999993</v>
      </c>
      <c r="V15" s="125">
        <f t="shared" si="0"/>
        <v>9.6999999999999993</v>
      </c>
      <c r="W15" s="126" t="s">
        <v>125</v>
      </c>
      <c r="X15" s="128">
        <v>0</v>
      </c>
      <c r="Y15" s="128">
        <v>0</v>
      </c>
      <c r="Z15" s="128">
        <v>1006</v>
      </c>
      <c r="AA15" s="128">
        <v>0</v>
      </c>
      <c r="AB15" s="128">
        <v>1006</v>
      </c>
      <c r="AC15" s="49" t="s">
        <v>90</v>
      </c>
      <c r="AD15" s="49" t="s">
        <v>90</v>
      </c>
      <c r="AE15" s="49" t="s">
        <v>90</v>
      </c>
      <c r="AF15" s="127" t="s">
        <v>90</v>
      </c>
      <c r="AG15" s="127">
        <v>39862984</v>
      </c>
      <c r="AH15" s="50">
        <f t="shared" si="9"/>
        <v>580</v>
      </c>
      <c r="AI15" s="51">
        <f t="shared" si="8"/>
        <v>142.71653543307087</v>
      </c>
      <c r="AJ15" s="108">
        <v>0</v>
      </c>
      <c r="AK15" s="108">
        <v>0</v>
      </c>
      <c r="AL15" s="108">
        <v>1</v>
      </c>
      <c r="AM15" s="108">
        <v>0</v>
      </c>
      <c r="AN15" s="108">
        <v>1</v>
      </c>
      <c r="AO15" s="108">
        <v>0.42</v>
      </c>
      <c r="AP15" s="128">
        <v>9057181</v>
      </c>
      <c r="AQ15" s="128">
        <f t="shared" si="1"/>
        <v>141</v>
      </c>
      <c r="AR15" s="52"/>
      <c r="AS15" s="53" t="s">
        <v>113</v>
      </c>
      <c r="AV15" s="40" t="s">
        <v>98</v>
      </c>
      <c r="AW15" s="40" t="s">
        <v>99</v>
      </c>
      <c r="AY15" s="107"/>
    </row>
    <row r="16" spans="2:51" x14ac:dyDescent="0.25">
      <c r="B16" s="41">
        <v>2.2083333333333299</v>
      </c>
      <c r="C16" s="41">
        <v>0.25</v>
      </c>
      <c r="D16" s="123">
        <v>11</v>
      </c>
      <c r="E16" s="42">
        <f t="shared" si="2"/>
        <v>7.746478873239437</v>
      </c>
      <c r="F16" s="110">
        <v>75</v>
      </c>
      <c r="G16" s="42">
        <f t="shared" si="3"/>
        <v>52.816901408450704</v>
      </c>
      <c r="H16" s="43" t="s">
        <v>88</v>
      </c>
      <c r="I16" s="43">
        <f t="shared" si="4"/>
        <v>51.408450704225352</v>
      </c>
      <c r="J16" s="44">
        <f t="shared" ref="J16:J25" si="10">F16/1.42</f>
        <v>52.816901408450704</v>
      </c>
      <c r="K16" s="43">
        <f>J16+1.42</f>
        <v>54.236901408450706</v>
      </c>
      <c r="L16" s="45">
        <v>19</v>
      </c>
      <c r="M16" s="46" t="s">
        <v>100</v>
      </c>
      <c r="N16" s="46">
        <v>13.1</v>
      </c>
      <c r="O16" s="124">
        <v>131</v>
      </c>
      <c r="P16" s="124">
        <v>125</v>
      </c>
      <c r="Q16" s="124">
        <v>49391235</v>
      </c>
      <c r="R16" s="47">
        <f t="shared" si="5"/>
        <v>5042</v>
      </c>
      <c r="S16" s="48">
        <f t="shared" si="6"/>
        <v>121.008</v>
      </c>
      <c r="T16" s="48">
        <f t="shared" si="7"/>
        <v>5.0419999999999998</v>
      </c>
      <c r="U16" s="125">
        <v>9.6999999999999993</v>
      </c>
      <c r="V16" s="125">
        <f t="shared" si="0"/>
        <v>9.6999999999999993</v>
      </c>
      <c r="W16" s="126" t="s">
        <v>125</v>
      </c>
      <c r="X16" s="128">
        <v>0</v>
      </c>
      <c r="Y16" s="128">
        <v>0</v>
      </c>
      <c r="Z16" s="128">
        <v>1188</v>
      </c>
      <c r="AA16" s="128">
        <v>0</v>
      </c>
      <c r="AB16" s="128">
        <v>1188</v>
      </c>
      <c r="AC16" s="49" t="s">
        <v>90</v>
      </c>
      <c r="AD16" s="49" t="s">
        <v>90</v>
      </c>
      <c r="AE16" s="49" t="s">
        <v>90</v>
      </c>
      <c r="AF16" s="127" t="s">
        <v>90</v>
      </c>
      <c r="AG16" s="127">
        <v>39863852</v>
      </c>
      <c r="AH16" s="50">
        <f t="shared" si="9"/>
        <v>868</v>
      </c>
      <c r="AI16" s="51">
        <f t="shared" si="8"/>
        <v>172.15390717969061</v>
      </c>
      <c r="AJ16" s="108">
        <v>0</v>
      </c>
      <c r="AK16" s="108">
        <v>0</v>
      </c>
      <c r="AL16" s="108">
        <v>1</v>
      </c>
      <c r="AM16" s="108">
        <v>0</v>
      </c>
      <c r="AN16" s="108">
        <v>1</v>
      </c>
      <c r="AO16" s="108">
        <v>0</v>
      </c>
      <c r="AP16" s="128">
        <v>9057181</v>
      </c>
      <c r="AQ16" s="128">
        <f t="shared" si="1"/>
        <v>0</v>
      </c>
      <c r="AR16" s="54">
        <v>1.38</v>
      </c>
      <c r="AS16" s="53" t="s">
        <v>101</v>
      </c>
      <c r="AV16" s="40" t="s">
        <v>102</v>
      </c>
      <c r="AW16" s="40" t="s">
        <v>103</v>
      </c>
      <c r="AY16" s="107"/>
    </row>
    <row r="17" spans="1:51" x14ac:dyDescent="0.25">
      <c r="B17" s="41">
        <v>2.25</v>
      </c>
      <c r="C17" s="41">
        <v>0.29166666666666702</v>
      </c>
      <c r="D17" s="123">
        <v>8</v>
      </c>
      <c r="E17" s="42">
        <f t="shared" si="2"/>
        <v>5.6338028169014089</v>
      </c>
      <c r="F17" s="93">
        <v>83</v>
      </c>
      <c r="G17" s="42">
        <f t="shared" si="3"/>
        <v>58.450704225352112</v>
      </c>
      <c r="H17" s="43" t="s">
        <v>88</v>
      </c>
      <c r="I17" s="43">
        <f t="shared" si="4"/>
        <v>57.04225352112676</v>
      </c>
      <c r="J17" s="44">
        <f t="shared" si="10"/>
        <v>58.450704225352112</v>
      </c>
      <c r="K17" s="43">
        <f t="shared" ref="K17:K22" si="11">J17+1.42</f>
        <v>59.870704225352114</v>
      </c>
      <c r="L17" s="45">
        <v>19</v>
      </c>
      <c r="M17" s="46" t="s">
        <v>100</v>
      </c>
      <c r="N17" s="46">
        <v>16.7</v>
      </c>
      <c r="O17" s="124">
        <v>137</v>
      </c>
      <c r="P17" s="124">
        <v>147</v>
      </c>
      <c r="Q17" s="124">
        <v>49397340</v>
      </c>
      <c r="R17" s="47">
        <f t="shared" si="5"/>
        <v>6105</v>
      </c>
      <c r="S17" s="48">
        <f t="shared" si="6"/>
        <v>146.52000000000001</v>
      </c>
      <c r="T17" s="48">
        <f t="shared" si="7"/>
        <v>6.1050000000000004</v>
      </c>
      <c r="U17" s="125">
        <v>9.1999999999999993</v>
      </c>
      <c r="V17" s="125">
        <f t="shared" si="0"/>
        <v>9.1999999999999993</v>
      </c>
      <c r="W17" s="126" t="s">
        <v>133</v>
      </c>
      <c r="X17" s="128">
        <v>1055</v>
      </c>
      <c r="Y17" s="128">
        <v>0</v>
      </c>
      <c r="Z17" s="128">
        <v>1187</v>
      </c>
      <c r="AA17" s="128">
        <v>1185</v>
      </c>
      <c r="AB17" s="128">
        <v>1188</v>
      </c>
      <c r="AC17" s="49" t="s">
        <v>90</v>
      </c>
      <c r="AD17" s="49" t="s">
        <v>90</v>
      </c>
      <c r="AE17" s="49" t="s">
        <v>90</v>
      </c>
      <c r="AF17" s="127" t="s">
        <v>90</v>
      </c>
      <c r="AG17" s="127">
        <v>39865164</v>
      </c>
      <c r="AH17" s="50">
        <f t="shared" si="9"/>
        <v>1312</v>
      </c>
      <c r="AI17" s="51">
        <f t="shared" si="8"/>
        <v>214.90581490581488</v>
      </c>
      <c r="AJ17" s="108">
        <v>1</v>
      </c>
      <c r="AK17" s="108">
        <v>0</v>
      </c>
      <c r="AL17" s="108">
        <v>1</v>
      </c>
      <c r="AM17" s="108">
        <v>1</v>
      </c>
      <c r="AN17" s="108">
        <v>1</v>
      </c>
      <c r="AO17" s="108">
        <v>0</v>
      </c>
      <c r="AP17" s="128">
        <v>9057181</v>
      </c>
      <c r="AQ17" s="128">
        <f t="shared" si="1"/>
        <v>0</v>
      </c>
      <c r="AR17" s="52"/>
      <c r="AS17" s="53" t="s">
        <v>101</v>
      </c>
      <c r="AT17" s="55"/>
      <c r="AV17" s="40" t="s">
        <v>104</v>
      </c>
      <c r="AW17" s="40" t="s">
        <v>105</v>
      </c>
      <c r="AY17" s="111"/>
    </row>
    <row r="18" spans="1:51" x14ac:dyDescent="0.25">
      <c r="B18" s="41">
        <v>2.2916666666666701</v>
      </c>
      <c r="C18" s="41">
        <v>0.33333333333333298</v>
      </c>
      <c r="D18" s="123">
        <v>7</v>
      </c>
      <c r="E18" s="42">
        <f t="shared" si="2"/>
        <v>4.9295774647887329</v>
      </c>
      <c r="F18" s="93">
        <v>83</v>
      </c>
      <c r="G18" s="42">
        <f t="shared" si="3"/>
        <v>58.450704225352112</v>
      </c>
      <c r="H18" s="43" t="s">
        <v>88</v>
      </c>
      <c r="I18" s="43">
        <f t="shared" si="4"/>
        <v>57.04225352112676</v>
      </c>
      <c r="J18" s="44">
        <f t="shared" si="10"/>
        <v>58.450704225352112</v>
      </c>
      <c r="K18" s="43">
        <f t="shared" si="11"/>
        <v>59.870704225352114</v>
      </c>
      <c r="L18" s="45">
        <v>19</v>
      </c>
      <c r="M18" s="46" t="s">
        <v>100</v>
      </c>
      <c r="N18" s="46">
        <v>17.3</v>
      </c>
      <c r="O18" s="124">
        <v>136</v>
      </c>
      <c r="P18" s="124">
        <v>146</v>
      </c>
      <c r="Q18" s="124">
        <v>49403738</v>
      </c>
      <c r="R18" s="47">
        <f t="shared" si="5"/>
        <v>6398</v>
      </c>
      <c r="S18" s="48">
        <f t="shared" si="6"/>
        <v>153.55199999999999</v>
      </c>
      <c r="T18" s="48">
        <f t="shared" si="7"/>
        <v>6.3979999999999997</v>
      </c>
      <c r="U18" s="125">
        <v>8.5</v>
      </c>
      <c r="V18" s="125">
        <f t="shared" si="0"/>
        <v>8.5</v>
      </c>
      <c r="W18" s="126" t="s">
        <v>133</v>
      </c>
      <c r="X18" s="128">
        <v>1116</v>
      </c>
      <c r="Y18" s="128">
        <v>0</v>
      </c>
      <c r="Z18" s="128">
        <v>1186</v>
      </c>
      <c r="AA18" s="128">
        <v>1185</v>
      </c>
      <c r="AB18" s="128">
        <v>1145</v>
      </c>
      <c r="AC18" s="49" t="s">
        <v>90</v>
      </c>
      <c r="AD18" s="49" t="s">
        <v>90</v>
      </c>
      <c r="AE18" s="49" t="s">
        <v>90</v>
      </c>
      <c r="AF18" s="127" t="s">
        <v>90</v>
      </c>
      <c r="AG18" s="127">
        <v>39866564</v>
      </c>
      <c r="AH18" s="50">
        <f t="shared" si="9"/>
        <v>1400</v>
      </c>
      <c r="AI18" s="51">
        <f t="shared" si="8"/>
        <v>218.81838074398252</v>
      </c>
      <c r="AJ18" s="108">
        <v>1</v>
      </c>
      <c r="AK18" s="108">
        <v>0</v>
      </c>
      <c r="AL18" s="108">
        <v>1</v>
      </c>
      <c r="AM18" s="108">
        <v>1</v>
      </c>
      <c r="AN18" s="108">
        <v>1</v>
      </c>
      <c r="AO18" s="108">
        <v>0</v>
      </c>
      <c r="AP18" s="128">
        <v>9057181</v>
      </c>
      <c r="AQ18" s="128">
        <f t="shared" si="1"/>
        <v>0</v>
      </c>
      <c r="AR18" s="52"/>
      <c r="AS18" s="53" t="s">
        <v>101</v>
      </c>
      <c r="AV18" s="40" t="s">
        <v>106</v>
      </c>
      <c r="AW18" s="40" t="s">
        <v>107</v>
      </c>
      <c r="AY18" s="111"/>
    </row>
    <row r="19" spans="1:51" x14ac:dyDescent="0.25">
      <c r="B19" s="41">
        <v>2.3333333333333299</v>
      </c>
      <c r="C19" s="41">
        <v>0.375</v>
      </c>
      <c r="D19" s="123">
        <v>7</v>
      </c>
      <c r="E19" s="42">
        <f t="shared" si="2"/>
        <v>4.9295774647887329</v>
      </c>
      <c r="F19" s="93">
        <v>83</v>
      </c>
      <c r="G19" s="42">
        <f t="shared" si="3"/>
        <v>58.450704225352112</v>
      </c>
      <c r="H19" s="43" t="s">
        <v>88</v>
      </c>
      <c r="I19" s="43">
        <f t="shared" si="4"/>
        <v>57.04225352112676</v>
      </c>
      <c r="J19" s="44">
        <f t="shared" si="10"/>
        <v>58.450704225352112</v>
      </c>
      <c r="K19" s="43">
        <f t="shared" si="11"/>
        <v>59.870704225352114</v>
      </c>
      <c r="L19" s="45">
        <v>19</v>
      </c>
      <c r="M19" s="46" t="s">
        <v>100</v>
      </c>
      <c r="N19" s="46">
        <v>18.399999999999999</v>
      </c>
      <c r="O19" s="124">
        <v>137</v>
      </c>
      <c r="P19" s="124">
        <v>148</v>
      </c>
      <c r="Q19" s="124">
        <v>49409867</v>
      </c>
      <c r="R19" s="47">
        <f t="shared" si="5"/>
        <v>6129</v>
      </c>
      <c r="S19" s="48">
        <f t="shared" si="6"/>
        <v>147.096</v>
      </c>
      <c r="T19" s="48">
        <f t="shared" si="7"/>
        <v>6.1289999999999996</v>
      </c>
      <c r="U19" s="125">
        <v>7.7</v>
      </c>
      <c r="V19" s="125">
        <f t="shared" si="0"/>
        <v>7.7</v>
      </c>
      <c r="W19" s="126" t="s">
        <v>133</v>
      </c>
      <c r="X19" s="128">
        <v>1116</v>
      </c>
      <c r="Y19" s="128">
        <v>0</v>
      </c>
      <c r="Z19" s="128">
        <v>1186</v>
      </c>
      <c r="AA19" s="128">
        <v>1185</v>
      </c>
      <c r="AB19" s="128">
        <v>1186</v>
      </c>
      <c r="AC19" s="49" t="s">
        <v>90</v>
      </c>
      <c r="AD19" s="49" t="s">
        <v>90</v>
      </c>
      <c r="AE19" s="49" t="s">
        <v>90</v>
      </c>
      <c r="AF19" s="127" t="s">
        <v>90</v>
      </c>
      <c r="AG19" s="127">
        <v>39867948</v>
      </c>
      <c r="AH19" s="50">
        <f t="shared" si="9"/>
        <v>1384</v>
      </c>
      <c r="AI19" s="51">
        <f t="shared" si="8"/>
        <v>225.81171479849897</v>
      </c>
      <c r="AJ19" s="108">
        <v>1</v>
      </c>
      <c r="AK19" s="108">
        <v>0</v>
      </c>
      <c r="AL19" s="108">
        <v>1</v>
      </c>
      <c r="AM19" s="108">
        <v>1</v>
      </c>
      <c r="AN19" s="108">
        <v>1</v>
      </c>
      <c r="AO19" s="108">
        <v>0</v>
      </c>
      <c r="AP19" s="128">
        <v>9057181</v>
      </c>
      <c r="AQ19" s="128">
        <f t="shared" si="1"/>
        <v>0</v>
      </c>
      <c r="AR19" s="52"/>
      <c r="AS19" s="53" t="s">
        <v>101</v>
      </c>
      <c r="AV19" s="40" t="s">
        <v>108</v>
      </c>
      <c r="AW19" s="40" t="s">
        <v>109</v>
      </c>
      <c r="AY19" s="111"/>
    </row>
    <row r="20" spans="1:51" x14ac:dyDescent="0.25">
      <c r="B20" s="41">
        <v>2.375</v>
      </c>
      <c r="C20" s="41">
        <v>0.41666666666666669</v>
      </c>
      <c r="D20" s="123">
        <v>5</v>
      </c>
      <c r="E20" s="42">
        <f t="shared" si="2"/>
        <v>3.5211267605633805</v>
      </c>
      <c r="F20" s="93">
        <v>83</v>
      </c>
      <c r="G20" s="42">
        <f t="shared" si="3"/>
        <v>58.450704225352112</v>
      </c>
      <c r="H20" s="43" t="s">
        <v>88</v>
      </c>
      <c r="I20" s="43">
        <f t="shared" si="4"/>
        <v>57.04225352112676</v>
      </c>
      <c r="J20" s="44">
        <f t="shared" si="10"/>
        <v>58.450704225352112</v>
      </c>
      <c r="K20" s="43">
        <f t="shared" si="11"/>
        <v>59.870704225352114</v>
      </c>
      <c r="L20" s="45">
        <v>19</v>
      </c>
      <c r="M20" s="46" t="s">
        <v>100</v>
      </c>
      <c r="N20" s="46">
        <v>17.7</v>
      </c>
      <c r="O20" s="124">
        <v>131</v>
      </c>
      <c r="P20" s="124">
        <v>146</v>
      </c>
      <c r="Q20" s="124">
        <v>49416066</v>
      </c>
      <c r="R20" s="47">
        <f t="shared" si="5"/>
        <v>6199</v>
      </c>
      <c r="S20" s="48">
        <f t="shared" si="6"/>
        <v>148.77600000000001</v>
      </c>
      <c r="T20" s="48">
        <f t="shared" si="7"/>
        <v>6.1989999999999998</v>
      </c>
      <c r="U20" s="125">
        <v>6.9</v>
      </c>
      <c r="V20" s="125">
        <v>8.1999999999999993</v>
      </c>
      <c r="W20" s="126" t="s">
        <v>133</v>
      </c>
      <c r="X20" s="128">
        <v>1116</v>
      </c>
      <c r="Y20" s="128">
        <v>0</v>
      </c>
      <c r="Z20" s="128">
        <v>1186</v>
      </c>
      <c r="AA20" s="128">
        <v>1185</v>
      </c>
      <c r="AB20" s="128">
        <v>1186</v>
      </c>
      <c r="AC20" s="49" t="s">
        <v>90</v>
      </c>
      <c r="AD20" s="49" t="s">
        <v>90</v>
      </c>
      <c r="AE20" s="49" t="s">
        <v>90</v>
      </c>
      <c r="AF20" s="127" t="s">
        <v>90</v>
      </c>
      <c r="AG20" s="127">
        <v>39869348</v>
      </c>
      <c r="AH20" s="50">
        <f t="shared" si="9"/>
        <v>1400</v>
      </c>
      <c r="AI20" s="51">
        <f t="shared" si="8"/>
        <v>225.84287788352961</v>
      </c>
      <c r="AJ20" s="108">
        <v>1</v>
      </c>
      <c r="AK20" s="108">
        <v>0</v>
      </c>
      <c r="AL20" s="108">
        <v>1</v>
      </c>
      <c r="AM20" s="108">
        <v>1</v>
      </c>
      <c r="AN20" s="108">
        <v>1</v>
      </c>
      <c r="AO20" s="108">
        <v>0</v>
      </c>
      <c r="AP20" s="128">
        <v>9057181</v>
      </c>
      <c r="AQ20" s="128">
        <f t="shared" si="1"/>
        <v>0</v>
      </c>
      <c r="AR20" s="54">
        <v>1.4</v>
      </c>
      <c r="AS20" s="53" t="s">
        <v>101</v>
      </c>
      <c r="AY20" s="111"/>
    </row>
    <row r="21" spans="1:51" x14ac:dyDescent="0.25">
      <c r="B21" s="41">
        <v>2.4166666666666701</v>
      </c>
      <c r="C21" s="41">
        <v>0.45833333333333298</v>
      </c>
      <c r="D21" s="123">
        <v>5</v>
      </c>
      <c r="E21" s="42">
        <f t="shared" si="2"/>
        <v>3.5211267605633805</v>
      </c>
      <c r="F21" s="93">
        <v>83</v>
      </c>
      <c r="G21" s="42">
        <f t="shared" si="3"/>
        <v>58.450704225352112</v>
      </c>
      <c r="H21" s="43" t="s">
        <v>88</v>
      </c>
      <c r="I21" s="43">
        <f t="shared" si="4"/>
        <v>57.04225352112676</v>
      </c>
      <c r="J21" s="44">
        <f t="shared" si="10"/>
        <v>58.450704225352112</v>
      </c>
      <c r="K21" s="43">
        <f t="shared" si="11"/>
        <v>59.870704225352114</v>
      </c>
      <c r="L21" s="45">
        <v>19</v>
      </c>
      <c r="M21" s="46" t="s">
        <v>100</v>
      </c>
      <c r="N21" s="46">
        <v>17.7</v>
      </c>
      <c r="O21" s="124">
        <v>133</v>
      </c>
      <c r="P21" s="124">
        <v>148</v>
      </c>
      <c r="Q21" s="124">
        <v>49422248</v>
      </c>
      <c r="R21" s="47">
        <f t="shared" si="5"/>
        <v>6182</v>
      </c>
      <c r="S21" s="48">
        <f t="shared" si="6"/>
        <v>148.36799999999999</v>
      </c>
      <c r="T21" s="48">
        <f t="shared" si="7"/>
        <v>6.1820000000000004</v>
      </c>
      <c r="U21" s="125">
        <v>6</v>
      </c>
      <c r="V21" s="125">
        <v>7.2</v>
      </c>
      <c r="W21" s="126" t="s">
        <v>133</v>
      </c>
      <c r="X21" s="128">
        <v>1137</v>
      </c>
      <c r="Y21" s="128">
        <v>0</v>
      </c>
      <c r="Z21" s="128">
        <v>1186</v>
      </c>
      <c r="AA21" s="128">
        <v>1185</v>
      </c>
      <c r="AB21" s="128">
        <v>1186</v>
      </c>
      <c r="AC21" s="49" t="s">
        <v>90</v>
      </c>
      <c r="AD21" s="49" t="s">
        <v>90</v>
      </c>
      <c r="AE21" s="49" t="s">
        <v>90</v>
      </c>
      <c r="AF21" s="127" t="s">
        <v>90</v>
      </c>
      <c r="AG21" s="127">
        <v>39870756</v>
      </c>
      <c r="AH21" s="50">
        <f t="shared" si="9"/>
        <v>1408</v>
      </c>
      <c r="AI21" s="51">
        <f t="shared" si="8"/>
        <v>227.7580071174377</v>
      </c>
      <c r="AJ21" s="108">
        <v>1</v>
      </c>
      <c r="AK21" s="108">
        <v>0</v>
      </c>
      <c r="AL21" s="108">
        <v>1</v>
      </c>
      <c r="AM21" s="108">
        <v>1</v>
      </c>
      <c r="AN21" s="108">
        <v>1</v>
      </c>
      <c r="AO21" s="108">
        <v>0</v>
      </c>
      <c r="AP21" s="128">
        <v>9057181</v>
      </c>
      <c r="AQ21" s="128">
        <f t="shared" si="1"/>
        <v>0</v>
      </c>
      <c r="AR21" s="52"/>
      <c r="AS21" s="53" t="s">
        <v>101</v>
      </c>
      <c r="AY21" s="111"/>
    </row>
    <row r="22" spans="1:51" x14ac:dyDescent="0.25">
      <c r="B22" s="41">
        <v>2.4583333333333299</v>
      </c>
      <c r="C22" s="41">
        <v>0.5</v>
      </c>
      <c r="D22" s="123">
        <v>6</v>
      </c>
      <c r="E22" s="42">
        <f t="shared" si="2"/>
        <v>4.2253521126760569</v>
      </c>
      <c r="F22" s="93">
        <v>83</v>
      </c>
      <c r="G22" s="42">
        <f t="shared" si="3"/>
        <v>58.450704225352112</v>
      </c>
      <c r="H22" s="43" t="s">
        <v>88</v>
      </c>
      <c r="I22" s="43">
        <f t="shared" si="4"/>
        <v>57.04225352112676</v>
      </c>
      <c r="J22" s="44">
        <f t="shared" si="10"/>
        <v>58.450704225352112</v>
      </c>
      <c r="K22" s="43">
        <f t="shared" si="11"/>
        <v>59.870704225352114</v>
      </c>
      <c r="L22" s="45">
        <v>19</v>
      </c>
      <c r="M22" s="46" t="s">
        <v>100</v>
      </c>
      <c r="N22" s="46">
        <v>17.3</v>
      </c>
      <c r="O22" s="124">
        <v>133</v>
      </c>
      <c r="P22" s="124">
        <v>114</v>
      </c>
      <c r="Q22" s="124">
        <v>49428385</v>
      </c>
      <c r="R22" s="47">
        <f t="shared" si="5"/>
        <v>6137</v>
      </c>
      <c r="S22" s="48">
        <f t="shared" si="6"/>
        <v>147.28800000000001</v>
      </c>
      <c r="T22" s="48">
        <f t="shared" si="7"/>
        <v>6.1369999999999996</v>
      </c>
      <c r="U22" s="125">
        <v>5.0999999999999996</v>
      </c>
      <c r="V22" s="125">
        <f t="shared" si="0"/>
        <v>5.0999999999999996</v>
      </c>
      <c r="W22" s="126" t="s">
        <v>133</v>
      </c>
      <c r="X22" s="128">
        <v>1136</v>
      </c>
      <c r="Y22" s="128">
        <v>0</v>
      </c>
      <c r="Z22" s="128">
        <v>1186</v>
      </c>
      <c r="AA22" s="128">
        <v>1185</v>
      </c>
      <c r="AB22" s="128">
        <v>1186</v>
      </c>
      <c r="AC22" s="49" t="s">
        <v>90</v>
      </c>
      <c r="AD22" s="49" t="s">
        <v>90</v>
      </c>
      <c r="AE22" s="49" t="s">
        <v>90</v>
      </c>
      <c r="AF22" s="127" t="s">
        <v>90</v>
      </c>
      <c r="AG22" s="127">
        <v>39872180</v>
      </c>
      <c r="AH22" s="50">
        <f t="shared" si="9"/>
        <v>1424</v>
      </c>
      <c r="AI22" s="51">
        <f t="shared" si="8"/>
        <v>232.03519635000816</v>
      </c>
      <c r="AJ22" s="108">
        <v>1</v>
      </c>
      <c r="AK22" s="108">
        <v>0</v>
      </c>
      <c r="AL22" s="108">
        <v>1</v>
      </c>
      <c r="AM22" s="108">
        <v>1</v>
      </c>
      <c r="AN22" s="108">
        <v>1</v>
      </c>
      <c r="AO22" s="108">
        <v>0</v>
      </c>
      <c r="AP22" s="128">
        <v>9057181</v>
      </c>
      <c r="AQ22" s="128">
        <f t="shared" si="1"/>
        <v>0</v>
      </c>
      <c r="AR22" s="52"/>
      <c r="AS22" s="53" t="s">
        <v>101</v>
      </c>
      <c r="AV22" s="56" t="s">
        <v>110</v>
      </c>
      <c r="AY22" s="111"/>
    </row>
    <row r="23" spans="1:51" x14ac:dyDescent="0.25">
      <c r="A23" s="107" t="s">
        <v>128</v>
      </c>
      <c r="B23" s="41">
        <v>2.5</v>
      </c>
      <c r="C23" s="41">
        <v>0.54166666666666696</v>
      </c>
      <c r="D23" s="123">
        <v>5</v>
      </c>
      <c r="E23" s="42">
        <v>8</v>
      </c>
      <c r="F23" s="110">
        <v>81</v>
      </c>
      <c r="G23" s="42">
        <f t="shared" si="3"/>
        <v>57.04225352112676</v>
      </c>
      <c r="H23" s="43" t="s">
        <v>88</v>
      </c>
      <c r="I23" s="43">
        <f t="shared" si="4"/>
        <v>55.633802816901408</v>
      </c>
      <c r="J23" s="44">
        <f t="shared" si="10"/>
        <v>57.04225352112676</v>
      </c>
      <c r="K23" s="43">
        <f>J23+(6/1.42)</f>
        <v>61.267605633802816</v>
      </c>
      <c r="L23" s="45">
        <v>19</v>
      </c>
      <c r="M23" s="46" t="s">
        <v>100</v>
      </c>
      <c r="N23" s="46">
        <v>17.5</v>
      </c>
      <c r="O23" s="124">
        <v>132</v>
      </c>
      <c r="P23" s="124">
        <v>136</v>
      </c>
      <c r="Q23" s="124">
        <v>49434387</v>
      </c>
      <c r="R23" s="47">
        <f t="shared" si="5"/>
        <v>6002</v>
      </c>
      <c r="S23" s="48">
        <f t="shared" si="6"/>
        <v>144.048</v>
      </c>
      <c r="T23" s="48">
        <f t="shared" si="7"/>
        <v>6.0019999999999998</v>
      </c>
      <c r="U23" s="125">
        <v>4.5</v>
      </c>
      <c r="V23" s="125">
        <f t="shared" si="0"/>
        <v>4.5</v>
      </c>
      <c r="W23" s="126" t="s">
        <v>133</v>
      </c>
      <c r="X23" s="128">
        <v>1044</v>
      </c>
      <c r="Y23" s="128">
        <v>0</v>
      </c>
      <c r="Z23" s="128">
        <v>1186</v>
      </c>
      <c r="AA23" s="128">
        <v>1185</v>
      </c>
      <c r="AB23" s="128">
        <v>1185</v>
      </c>
      <c r="AC23" s="49" t="s">
        <v>90</v>
      </c>
      <c r="AD23" s="49" t="s">
        <v>90</v>
      </c>
      <c r="AE23" s="49" t="s">
        <v>90</v>
      </c>
      <c r="AF23" s="127" t="s">
        <v>90</v>
      </c>
      <c r="AG23" s="127">
        <v>39873580</v>
      </c>
      <c r="AH23" s="50">
        <f t="shared" si="9"/>
        <v>1400</v>
      </c>
      <c r="AI23" s="51">
        <f t="shared" si="8"/>
        <v>233.25558147284241</v>
      </c>
      <c r="AJ23" s="108">
        <v>1</v>
      </c>
      <c r="AK23" s="108">
        <v>0</v>
      </c>
      <c r="AL23" s="108">
        <v>1</v>
      </c>
      <c r="AM23" s="108">
        <v>1</v>
      </c>
      <c r="AN23" s="108">
        <v>1</v>
      </c>
      <c r="AO23" s="108">
        <v>0</v>
      </c>
      <c r="AP23" s="128">
        <v>9057181</v>
      </c>
      <c r="AQ23" s="128">
        <f t="shared" si="1"/>
        <v>0</v>
      </c>
      <c r="AR23" s="52"/>
      <c r="AS23" s="53" t="s">
        <v>113</v>
      </c>
      <c r="AT23" s="55"/>
      <c r="AV23" s="57" t="s">
        <v>111</v>
      </c>
      <c r="AW23" s="58" t="s">
        <v>112</v>
      </c>
      <c r="AY23" s="111"/>
    </row>
    <row r="24" spans="1:51" x14ac:dyDescent="0.25">
      <c r="B24" s="41">
        <v>2.5416666666666701</v>
      </c>
      <c r="C24" s="41">
        <v>0.58333333333333404</v>
      </c>
      <c r="D24" s="123">
        <v>6</v>
      </c>
      <c r="E24" s="42">
        <f t="shared" si="2"/>
        <v>4.2253521126760569</v>
      </c>
      <c r="F24" s="110">
        <v>81</v>
      </c>
      <c r="G24" s="42">
        <f t="shared" si="3"/>
        <v>57.04225352112676</v>
      </c>
      <c r="H24" s="43" t="s">
        <v>88</v>
      </c>
      <c r="I24" s="43">
        <f t="shared" si="4"/>
        <v>55.633802816901408</v>
      </c>
      <c r="J24" s="44">
        <f t="shared" si="10"/>
        <v>57.04225352112676</v>
      </c>
      <c r="K24" s="43">
        <f t="shared" ref="K24:K34" si="12">J24+(6/1.42)</f>
        <v>61.267605633802816</v>
      </c>
      <c r="L24" s="45">
        <v>18</v>
      </c>
      <c r="M24" s="46" t="s">
        <v>100</v>
      </c>
      <c r="N24" s="46">
        <v>17.3</v>
      </c>
      <c r="O24" s="124">
        <v>131</v>
      </c>
      <c r="P24" s="124">
        <v>135</v>
      </c>
      <c r="Q24" s="124">
        <v>49440126</v>
      </c>
      <c r="R24" s="47">
        <f t="shared" si="5"/>
        <v>5739</v>
      </c>
      <c r="S24" s="48">
        <f t="shared" si="6"/>
        <v>137.73599999999999</v>
      </c>
      <c r="T24" s="48">
        <f t="shared" si="7"/>
        <v>5.7389999999999999</v>
      </c>
      <c r="U24" s="125">
        <v>4</v>
      </c>
      <c r="V24" s="125">
        <f t="shared" si="0"/>
        <v>4</v>
      </c>
      <c r="W24" s="126" t="s">
        <v>133</v>
      </c>
      <c r="X24" s="128">
        <v>1044</v>
      </c>
      <c r="Y24" s="128">
        <v>0</v>
      </c>
      <c r="Z24" s="128">
        <v>1156</v>
      </c>
      <c r="AA24" s="128">
        <v>1185</v>
      </c>
      <c r="AB24" s="128">
        <v>1186</v>
      </c>
      <c r="AC24" s="49" t="s">
        <v>90</v>
      </c>
      <c r="AD24" s="49" t="s">
        <v>90</v>
      </c>
      <c r="AE24" s="49" t="s">
        <v>90</v>
      </c>
      <c r="AF24" s="127" t="s">
        <v>90</v>
      </c>
      <c r="AG24" s="127">
        <v>39874912</v>
      </c>
      <c r="AH24" s="50">
        <f t="shared" si="9"/>
        <v>1332</v>
      </c>
      <c r="AI24" s="51">
        <f t="shared" si="8"/>
        <v>232.09618400418191</v>
      </c>
      <c r="AJ24" s="108">
        <v>1</v>
      </c>
      <c r="AK24" s="108">
        <v>0</v>
      </c>
      <c r="AL24" s="108">
        <v>1</v>
      </c>
      <c r="AM24" s="108">
        <v>1</v>
      </c>
      <c r="AN24" s="108">
        <v>1</v>
      </c>
      <c r="AO24" s="108">
        <v>0</v>
      </c>
      <c r="AP24" s="128">
        <v>9057181</v>
      </c>
      <c r="AQ24" s="128">
        <f t="shared" si="1"/>
        <v>0</v>
      </c>
      <c r="AR24" s="54">
        <v>1.21</v>
      </c>
      <c r="AS24" s="53" t="s">
        <v>113</v>
      </c>
      <c r="AV24" s="59" t="s">
        <v>29</v>
      </c>
      <c r="AW24" s="59">
        <v>14.7</v>
      </c>
      <c r="AY24" s="111"/>
    </row>
    <row r="25" spans="1:51" x14ac:dyDescent="0.25">
      <c r="B25" s="41">
        <v>2.5833333333333299</v>
      </c>
      <c r="C25" s="41">
        <v>0.625</v>
      </c>
      <c r="D25" s="123">
        <v>6</v>
      </c>
      <c r="E25" s="42">
        <f t="shared" si="2"/>
        <v>4.2253521126760569</v>
      </c>
      <c r="F25" s="110">
        <v>81</v>
      </c>
      <c r="G25" s="42">
        <f t="shared" si="3"/>
        <v>57.04225352112676</v>
      </c>
      <c r="H25" s="43" t="s">
        <v>88</v>
      </c>
      <c r="I25" s="43">
        <f t="shared" si="4"/>
        <v>55.633802816901408</v>
      </c>
      <c r="J25" s="44">
        <f t="shared" si="10"/>
        <v>57.04225352112676</v>
      </c>
      <c r="K25" s="43">
        <f t="shared" si="12"/>
        <v>61.267605633802816</v>
      </c>
      <c r="L25" s="45">
        <v>18</v>
      </c>
      <c r="M25" s="46" t="s">
        <v>100</v>
      </c>
      <c r="N25" s="46">
        <v>16.899999999999999</v>
      </c>
      <c r="O25" s="124">
        <v>131</v>
      </c>
      <c r="P25" s="124">
        <v>130</v>
      </c>
      <c r="Q25" s="124">
        <v>49445648</v>
      </c>
      <c r="R25" s="47">
        <f t="shared" si="5"/>
        <v>5522</v>
      </c>
      <c r="S25" s="48">
        <f t="shared" si="6"/>
        <v>132.52799999999999</v>
      </c>
      <c r="T25" s="48">
        <f t="shared" si="7"/>
        <v>5.5220000000000002</v>
      </c>
      <c r="U25" s="125">
        <v>3.6</v>
      </c>
      <c r="V25" s="125">
        <f t="shared" si="0"/>
        <v>3.6</v>
      </c>
      <c r="W25" s="126" t="s">
        <v>133</v>
      </c>
      <c r="X25" s="128">
        <v>1043</v>
      </c>
      <c r="Y25" s="128">
        <v>0</v>
      </c>
      <c r="Z25" s="128">
        <v>1156</v>
      </c>
      <c r="AA25" s="128">
        <v>1185</v>
      </c>
      <c r="AB25" s="128">
        <v>1186</v>
      </c>
      <c r="AC25" s="49" t="s">
        <v>90</v>
      </c>
      <c r="AD25" s="49" t="s">
        <v>90</v>
      </c>
      <c r="AE25" s="49" t="s">
        <v>90</v>
      </c>
      <c r="AF25" s="127" t="s">
        <v>90</v>
      </c>
      <c r="AG25" s="127">
        <v>39876204</v>
      </c>
      <c r="AH25" s="50">
        <f t="shared" si="9"/>
        <v>1292</v>
      </c>
      <c r="AI25" s="51">
        <f t="shared" si="8"/>
        <v>233.97319811662439</v>
      </c>
      <c r="AJ25" s="108">
        <v>1</v>
      </c>
      <c r="AK25" s="108">
        <v>0</v>
      </c>
      <c r="AL25" s="108">
        <v>1</v>
      </c>
      <c r="AM25" s="108">
        <v>1</v>
      </c>
      <c r="AN25" s="108">
        <v>1</v>
      </c>
      <c r="AO25" s="108">
        <v>0</v>
      </c>
      <c r="AP25" s="128">
        <v>9057181</v>
      </c>
      <c r="AQ25" s="128">
        <f t="shared" si="1"/>
        <v>0</v>
      </c>
      <c r="AR25" s="52"/>
      <c r="AS25" s="53" t="s">
        <v>113</v>
      </c>
      <c r="AV25" s="59" t="s">
        <v>74</v>
      </c>
      <c r="AW25" s="59">
        <v>10.36</v>
      </c>
      <c r="AY25" s="111"/>
    </row>
    <row r="26" spans="1:51" x14ac:dyDescent="0.25">
      <c r="B26" s="41">
        <v>2.625</v>
      </c>
      <c r="C26" s="41">
        <v>0.66666666666666696</v>
      </c>
      <c r="D26" s="123">
        <v>7</v>
      </c>
      <c r="E26" s="42">
        <f t="shared" si="2"/>
        <v>4.9295774647887329</v>
      </c>
      <c r="F26" s="110">
        <v>81</v>
      </c>
      <c r="G26" s="42">
        <f t="shared" si="3"/>
        <v>57.04225352112676</v>
      </c>
      <c r="H26" s="43" t="s">
        <v>88</v>
      </c>
      <c r="I26" s="43">
        <f t="shared" si="4"/>
        <v>53.521126760563384</v>
      </c>
      <c r="J26" s="44">
        <f>(F26-3)/1.42</f>
        <v>54.929577464788736</v>
      </c>
      <c r="K26" s="43">
        <f t="shared" si="12"/>
        <v>59.154929577464792</v>
      </c>
      <c r="L26" s="45">
        <v>18</v>
      </c>
      <c r="M26" s="46" t="s">
        <v>100</v>
      </c>
      <c r="N26" s="46">
        <v>16.7</v>
      </c>
      <c r="O26" s="124">
        <v>130</v>
      </c>
      <c r="P26" s="124">
        <v>132</v>
      </c>
      <c r="Q26" s="124">
        <v>49451166</v>
      </c>
      <c r="R26" s="47">
        <f t="shared" si="5"/>
        <v>5518</v>
      </c>
      <c r="S26" s="48">
        <f t="shared" si="6"/>
        <v>132.43199999999999</v>
      </c>
      <c r="T26" s="48">
        <f t="shared" si="7"/>
        <v>5.5179999999999998</v>
      </c>
      <c r="U26" s="125">
        <v>3.3</v>
      </c>
      <c r="V26" s="125">
        <f t="shared" si="0"/>
        <v>3.3</v>
      </c>
      <c r="W26" s="126" t="s">
        <v>133</v>
      </c>
      <c r="X26" s="128">
        <v>1043</v>
      </c>
      <c r="Y26" s="128">
        <v>0</v>
      </c>
      <c r="Z26" s="128">
        <v>1156</v>
      </c>
      <c r="AA26" s="128">
        <v>1185</v>
      </c>
      <c r="AB26" s="128">
        <v>1186</v>
      </c>
      <c r="AC26" s="49" t="s">
        <v>90</v>
      </c>
      <c r="AD26" s="49" t="s">
        <v>90</v>
      </c>
      <c r="AE26" s="49" t="s">
        <v>90</v>
      </c>
      <c r="AF26" s="127" t="s">
        <v>90</v>
      </c>
      <c r="AG26" s="127">
        <v>39877484</v>
      </c>
      <c r="AH26" s="50">
        <f t="shared" si="9"/>
        <v>1280</v>
      </c>
      <c r="AI26" s="51">
        <f t="shared" si="8"/>
        <v>231.968104385647</v>
      </c>
      <c r="AJ26" s="108">
        <v>1</v>
      </c>
      <c r="AK26" s="108">
        <v>0</v>
      </c>
      <c r="AL26" s="108">
        <v>1</v>
      </c>
      <c r="AM26" s="108">
        <v>1</v>
      </c>
      <c r="AN26" s="108">
        <v>1</v>
      </c>
      <c r="AO26" s="108">
        <v>0</v>
      </c>
      <c r="AP26" s="128">
        <v>9057181</v>
      </c>
      <c r="AQ26" s="128">
        <f t="shared" si="1"/>
        <v>0</v>
      </c>
      <c r="AR26" s="52"/>
      <c r="AS26" s="53" t="s">
        <v>113</v>
      </c>
      <c r="AV26" s="59" t="s">
        <v>114</v>
      </c>
      <c r="AW26" s="59">
        <v>1.01325</v>
      </c>
      <c r="AY26" s="111"/>
    </row>
    <row r="27" spans="1:51" x14ac:dyDescent="0.25">
      <c r="B27" s="41">
        <v>2.6666666666666701</v>
      </c>
      <c r="C27" s="41">
        <v>0.70833333333333404</v>
      </c>
      <c r="D27" s="123">
        <v>6</v>
      </c>
      <c r="E27" s="42">
        <f t="shared" si="2"/>
        <v>4.2253521126760569</v>
      </c>
      <c r="F27" s="110">
        <v>81</v>
      </c>
      <c r="G27" s="42">
        <f t="shared" si="3"/>
        <v>57.04225352112676</v>
      </c>
      <c r="H27" s="43" t="s">
        <v>88</v>
      </c>
      <c r="I27" s="43">
        <f t="shared" si="4"/>
        <v>53.521126760563384</v>
      </c>
      <c r="J27" s="44">
        <f t="shared" ref="J27:J32" si="13">(F27-3)/1.42</f>
        <v>54.929577464788736</v>
      </c>
      <c r="K27" s="43">
        <f t="shared" si="12"/>
        <v>59.154929577464792</v>
      </c>
      <c r="L27" s="45">
        <v>18</v>
      </c>
      <c r="M27" s="46" t="s">
        <v>100</v>
      </c>
      <c r="N27" s="46">
        <v>16.7</v>
      </c>
      <c r="O27" s="124">
        <v>132</v>
      </c>
      <c r="P27" s="124">
        <v>135</v>
      </c>
      <c r="Q27" s="124">
        <v>49456745</v>
      </c>
      <c r="R27" s="47">
        <f t="shared" si="5"/>
        <v>5579</v>
      </c>
      <c r="S27" s="48">
        <f t="shared" si="6"/>
        <v>133.89599999999999</v>
      </c>
      <c r="T27" s="48">
        <f t="shared" si="7"/>
        <v>5.5789999999999997</v>
      </c>
      <c r="U27" s="125">
        <v>3</v>
      </c>
      <c r="V27" s="125">
        <f t="shared" si="0"/>
        <v>3</v>
      </c>
      <c r="W27" s="126" t="s">
        <v>133</v>
      </c>
      <c r="X27" s="128">
        <v>1045</v>
      </c>
      <c r="Y27" s="128">
        <v>0</v>
      </c>
      <c r="Z27" s="128">
        <v>1156</v>
      </c>
      <c r="AA27" s="128">
        <v>1185</v>
      </c>
      <c r="AB27" s="128">
        <v>1187</v>
      </c>
      <c r="AC27" s="49" t="s">
        <v>90</v>
      </c>
      <c r="AD27" s="49" t="s">
        <v>90</v>
      </c>
      <c r="AE27" s="49" t="s">
        <v>90</v>
      </c>
      <c r="AF27" s="127" t="s">
        <v>90</v>
      </c>
      <c r="AG27" s="127">
        <v>39878764</v>
      </c>
      <c r="AH27" s="50">
        <f t="shared" si="9"/>
        <v>1280</v>
      </c>
      <c r="AI27" s="51">
        <f t="shared" si="8"/>
        <v>229.4317978132282</v>
      </c>
      <c r="AJ27" s="108">
        <v>1</v>
      </c>
      <c r="AK27" s="108">
        <v>0</v>
      </c>
      <c r="AL27" s="108">
        <v>1</v>
      </c>
      <c r="AM27" s="108">
        <v>1</v>
      </c>
      <c r="AN27" s="108">
        <v>1</v>
      </c>
      <c r="AO27" s="108">
        <v>0</v>
      </c>
      <c r="AP27" s="128">
        <v>9057181</v>
      </c>
      <c r="AQ27" s="128">
        <f t="shared" si="1"/>
        <v>0</v>
      </c>
      <c r="AR27" s="52"/>
      <c r="AS27" s="53" t="s">
        <v>113</v>
      </c>
      <c r="AV27" s="59" t="s">
        <v>115</v>
      </c>
      <c r="AW27" s="59">
        <v>1</v>
      </c>
      <c r="AY27" s="111"/>
    </row>
    <row r="28" spans="1:51" x14ac:dyDescent="0.25">
      <c r="B28" s="41">
        <v>2.7083333333333299</v>
      </c>
      <c r="C28" s="41">
        <v>0.750000000000002</v>
      </c>
      <c r="D28" s="123">
        <v>6</v>
      </c>
      <c r="E28" s="42">
        <f t="shared" si="2"/>
        <v>4.2253521126760569</v>
      </c>
      <c r="F28" s="110">
        <v>78</v>
      </c>
      <c r="G28" s="42">
        <f t="shared" si="3"/>
        <v>54.929577464788736</v>
      </c>
      <c r="H28" s="43" t="s">
        <v>88</v>
      </c>
      <c r="I28" s="43">
        <f t="shared" si="4"/>
        <v>51.408450704225352</v>
      </c>
      <c r="J28" s="44">
        <f t="shared" si="13"/>
        <v>52.816901408450704</v>
      </c>
      <c r="K28" s="43">
        <f t="shared" si="12"/>
        <v>57.04225352112676</v>
      </c>
      <c r="L28" s="45">
        <v>18</v>
      </c>
      <c r="M28" s="46" t="s">
        <v>100</v>
      </c>
      <c r="N28" s="46">
        <v>16.7</v>
      </c>
      <c r="O28" s="124">
        <v>131</v>
      </c>
      <c r="P28" s="124">
        <v>134</v>
      </c>
      <c r="Q28" s="124">
        <v>49462404</v>
      </c>
      <c r="R28" s="47">
        <f t="shared" si="5"/>
        <v>5659</v>
      </c>
      <c r="S28" s="48">
        <f t="shared" si="6"/>
        <v>135.816</v>
      </c>
      <c r="T28" s="48">
        <f t="shared" si="7"/>
        <v>5.6589999999999998</v>
      </c>
      <c r="U28" s="125">
        <v>2.7</v>
      </c>
      <c r="V28" s="125">
        <f t="shared" si="0"/>
        <v>2.7</v>
      </c>
      <c r="W28" s="126" t="s">
        <v>133</v>
      </c>
      <c r="X28" s="128">
        <v>1043</v>
      </c>
      <c r="Y28" s="128">
        <v>0</v>
      </c>
      <c r="Z28" s="128">
        <v>1156</v>
      </c>
      <c r="AA28" s="128">
        <v>1185</v>
      </c>
      <c r="AB28" s="128">
        <v>1187</v>
      </c>
      <c r="AC28" s="49" t="s">
        <v>90</v>
      </c>
      <c r="AD28" s="49" t="s">
        <v>90</v>
      </c>
      <c r="AE28" s="49" t="s">
        <v>90</v>
      </c>
      <c r="AF28" s="127" t="s">
        <v>90</v>
      </c>
      <c r="AG28" s="127">
        <v>39880076</v>
      </c>
      <c r="AH28" s="50">
        <f t="shared" si="9"/>
        <v>1312</v>
      </c>
      <c r="AI28" s="51">
        <f t="shared" si="8"/>
        <v>231.84308181657536</v>
      </c>
      <c r="AJ28" s="108">
        <v>1</v>
      </c>
      <c r="AK28" s="108">
        <v>0</v>
      </c>
      <c r="AL28" s="108">
        <v>1</v>
      </c>
      <c r="AM28" s="108">
        <v>1</v>
      </c>
      <c r="AN28" s="108">
        <v>1</v>
      </c>
      <c r="AO28" s="108">
        <v>0</v>
      </c>
      <c r="AP28" s="128">
        <v>9057181</v>
      </c>
      <c r="AQ28" s="128">
        <f t="shared" si="1"/>
        <v>0</v>
      </c>
      <c r="AR28" s="54">
        <v>1.01</v>
      </c>
      <c r="AS28" s="53" t="s">
        <v>113</v>
      </c>
      <c r="AV28" s="59" t="s">
        <v>116</v>
      </c>
      <c r="AW28" s="59">
        <v>101.325</v>
      </c>
      <c r="AY28" s="111"/>
    </row>
    <row r="29" spans="1:51" x14ac:dyDescent="0.25">
      <c r="B29" s="41">
        <v>2.75</v>
      </c>
      <c r="C29" s="41">
        <v>0.79166666666666896</v>
      </c>
      <c r="D29" s="123">
        <v>6</v>
      </c>
      <c r="E29" s="42">
        <f t="shared" si="2"/>
        <v>4.2253521126760569</v>
      </c>
      <c r="F29" s="110">
        <v>78</v>
      </c>
      <c r="G29" s="42">
        <f t="shared" si="3"/>
        <v>54.929577464788736</v>
      </c>
      <c r="H29" s="43" t="s">
        <v>88</v>
      </c>
      <c r="I29" s="43">
        <f t="shared" si="4"/>
        <v>51.408450704225352</v>
      </c>
      <c r="J29" s="44">
        <f t="shared" si="13"/>
        <v>52.816901408450704</v>
      </c>
      <c r="K29" s="43">
        <f t="shared" si="12"/>
        <v>57.04225352112676</v>
      </c>
      <c r="L29" s="45">
        <v>18</v>
      </c>
      <c r="M29" s="46" t="s">
        <v>100</v>
      </c>
      <c r="N29" s="46">
        <v>16.600000000000001</v>
      </c>
      <c r="O29" s="124">
        <v>132</v>
      </c>
      <c r="P29" s="124">
        <v>132</v>
      </c>
      <c r="Q29" s="124">
        <v>49467920</v>
      </c>
      <c r="R29" s="47">
        <f t="shared" si="5"/>
        <v>5516</v>
      </c>
      <c r="S29" s="48">
        <f t="shared" si="6"/>
        <v>132.38399999999999</v>
      </c>
      <c r="T29" s="48">
        <f t="shared" si="7"/>
        <v>5.516</v>
      </c>
      <c r="U29" s="125">
        <v>2.4</v>
      </c>
      <c r="V29" s="125">
        <f t="shared" si="0"/>
        <v>2.4</v>
      </c>
      <c r="W29" s="126" t="s">
        <v>133</v>
      </c>
      <c r="X29" s="128">
        <v>1044</v>
      </c>
      <c r="Y29" s="128">
        <v>0</v>
      </c>
      <c r="Z29" s="128">
        <v>1156</v>
      </c>
      <c r="AA29" s="128">
        <v>1185</v>
      </c>
      <c r="AB29" s="128">
        <v>1156</v>
      </c>
      <c r="AC29" s="49" t="s">
        <v>90</v>
      </c>
      <c r="AD29" s="49" t="s">
        <v>90</v>
      </c>
      <c r="AE29" s="49" t="s">
        <v>90</v>
      </c>
      <c r="AF29" s="127" t="s">
        <v>90</v>
      </c>
      <c r="AG29" s="127">
        <v>39881332</v>
      </c>
      <c r="AH29" s="50">
        <f t="shared" si="9"/>
        <v>1256</v>
      </c>
      <c r="AI29" s="51">
        <f t="shared" si="8"/>
        <v>227.70123277737491</v>
      </c>
      <c r="AJ29" s="108">
        <v>1</v>
      </c>
      <c r="AK29" s="108">
        <v>0</v>
      </c>
      <c r="AL29" s="108">
        <v>1</v>
      </c>
      <c r="AM29" s="108">
        <v>1</v>
      </c>
      <c r="AN29" s="108">
        <v>1</v>
      </c>
      <c r="AO29" s="108">
        <v>0</v>
      </c>
      <c r="AP29" s="128">
        <v>9057181</v>
      </c>
      <c r="AQ29" s="128">
        <f t="shared" si="1"/>
        <v>0</v>
      </c>
      <c r="AR29" s="52"/>
      <c r="AS29" s="53" t="s">
        <v>113</v>
      </c>
      <c r="AY29" s="111"/>
    </row>
    <row r="30" spans="1:51" x14ac:dyDescent="0.25">
      <c r="B30" s="41">
        <v>2.7916666666666701</v>
      </c>
      <c r="C30" s="41">
        <v>0.83333333333333703</v>
      </c>
      <c r="D30" s="123">
        <v>7</v>
      </c>
      <c r="E30" s="42">
        <f t="shared" si="2"/>
        <v>4.9295774647887329</v>
      </c>
      <c r="F30" s="110">
        <v>76</v>
      </c>
      <c r="G30" s="42">
        <f t="shared" si="3"/>
        <v>53.521126760563384</v>
      </c>
      <c r="H30" s="43" t="s">
        <v>88</v>
      </c>
      <c r="I30" s="43">
        <f t="shared" si="4"/>
        <v>50</v>
      </c>
      <c r="J30" s="44">
        <f t="shared" si="13"/>
        <v>51.408450704225352</v>
      </c>
      <c r="K30" s="43">
        <f t="shared" si="12"/>
        <v>55.633802816901408</v>
      </c>
      <c r="L30" s="45">
        <v>18</v>
      </c>
      <c r="M30" s="46" t="s">
        <v>100</v>
      </c>
      <c r="N30" s="46">
        <v>16.600000000000001</v>
      </c>
      <c r="O30" s="124">
        <v>132</v>
      </c>
      <c r="P30" s="124">
        <v>130</v>
      </c>
      <c r="Q30" s="124">
        <v>49473327</v>
      </c>
      <c r="R30" s="47">
        <f t="shared" si="5"/>
        <v>5407</v>
      </c>
      <c r="S30" s="48">
        <f t="shared" si="6"/>
        <v>129.768</v>
      </c>
      <c r="T30" s="48">
        <f t="shared" si="7"/>
        <v>5.407</v>
      </c>
      <c r="U30" s="125">
        <v>2.1</v>
      </c>
      <c r="V30" s="125">
        <f t="shared" si="0"/>
        <v>2.1</v>
      </c>
      <c r="W30" s="126" t="s">
        <v>146</v>
      </c>
      <c r="X30" s="128">
        <v>1044</v>
      </c>
      <c r="Y30" s="128">
        <v>0</v>
      </c>
      <c r="Z30" s="128">
        <v>1156</v>
      </c>
      <c r="AA30" s="128">
        <v>1185</v>
      </c>
      <c r="AB30" s="128">
        <v>1156</v>
      </c>
      <c r="AC30" s="49" t="s">
        <v>90</v>
      </c>
      <c r="AD30" s="49" t="s">
        <v>90</v>
      </c>
      <c r="AE30" s="49" t="s">
        <v>90</v>
      </c>
      <c r="AF30" s="127" t="s">
        <v>90</v>
      </c>
      <c r="AG30" s="127">
        <v>39882580</v>
      </c>
      <c r="AH30" s="50">
        <f t="shared" si="9"/>
        <v>1248</v>
      </c>
      <c r="AI30" s="51">
        <f t="shared" si="8"/>
        <v>230.8119104864065</v>
      </c>
      <c r="AJ30" s="108">
        <v>1</v>
      </c>
      <c r="AK30" s="108">
        <v>0</v>
      </c>
      <c r="AL30" s="108">
        <v>1</v>
      </c>
      <c r="AM30" s="108">
        <v>1</v>
      </c>
      <c r="AN30" s="108">
        <v>1</v>
      </c>
      <c r="AO30" s="108">
        <v>0</v>
      </c>
      <c r="AP30" s="128">
        <v>9057181</v>
      </c>
      <c r="AQ30" s="128">
        <f t="shared" si="1"/>
        <v>0</v>
      </c>
      <c r="AR30" s="52"/>
      <c r="AS30" s="53" t="s">
        <v>113</v>
      </c>
      <c r="AV30" s="356" t="s">
        <v>117</v>
      </c>
      <c r="AW30" s="356"/>
      <c r="AY30" s="111"/>
    </row>
    <row r="31" spans="1:51" x14ac:dyDescent="0.25">
      <c r="B31" s="41">
        <v>2.8333333333333299</v>
      </c>
      <c r="C31" s="41">
        <v>0.875000000000004</v>
      </c>
      <c r="D31" s="123">
        <v>9</v>
      </c>
      <c r="E31" s="42">
        <f t="shared" si="2"/>
        <v>6.3380281690140849</v>
      </c>
      <c r="F31" s="110">
        <v>76</v>
      </c>
      <c r="G31" s="42">
        <f t="shared" si="3"/>
        <v>53.521126760563384</v>
      </c>
      <c r="H31" s="43" t="s">
        <v>88</v>
      </c>
      <c r="I31" s="43">
        <f t="shared" si="4"/>
        <v>50</v>
      </c>
      <c r="J31" s="44">
        <f t="shared" si="13"/>
        <v>51.408450704225352</v>
      </c>
      <c r="K31" s="43">
        <f t="shared" si="12"/>
        <v>55.633802816901408</v>
      </c>
      <c r="L31" s="45">
        <v>18</v>
      </c>
      <c r="M31" s="46" t="s">
        <v>100</v>
      </c>
      <c r="N31" s="46">
        <v>16.100000000000001</v>
      </c>
      <c r="O31" s="124">
        <v>113</v>
      </c>
      <c r="P31" s="124">
        <v>128</v>
      </c>
      <c r="Q31" s="124">
        <v>49478455</v>
      </c>
      <c r="R31" s="47">
        <f t="shared" si="5"/>
        <v>5128</v>
      </c>
      <c r="S31" s="48">
        <f t="shared" si="6"/>
        <v>123.072</v>
      </c>
      <c r="T31" s="48">
        <f t="shared" si="7"/>
        <v>5.1280000000000001</v>
      </c>
      <c r="U31" s="125">
        <v>1.7</v>
      </c>
      <c r="V31" s="125">
        <f t="shared" si="0"/>
        <v>1.7</v>
      </c>
      <c r="W31" s="126" t="s">
        <v>146</v>
      </c>
      <c r="X31" s="128">
        <v>1044</v>
      </c>
      <c r="Y31" s="128">
        <v>0</v>
      </c>
      <c r="Z31" s="128">
        <v>1187</v>
      </c>
      <c r="AA31" s="128">
        <v>0</v>
      </c>
      <c r="AB31" s="128">
        <v>1187</v>
      </c>
      <c r="AC31" s="49" t="s">
        <v>90</v>
      </c>
      <c r="AD31" s="49" t="s">
        <v>90</v>
      </c>
      <c r="AE31" s="49" t="s">
        <v>90</v>
      </c>
      <c r="AF31" s="127" t="s">
        <v>90</v>
      </c>
      <c r="AG31" s="127">
        <v>39883644</v>
      </c>
      <c r="AH31" s="50">
        <f t="shared" si="9"/>
        <v>1064</v>
      </c>
      <c r="AI31" s="51">
        <f t="shared" si="8"/>
        <v>207.48829953198128</v>
      </c>
      <c r="AJ31" s="108">
        <v>1</v>
      </c>
      <c r="AK31" s="108">
        <v>0</v>
      </c>
      <c r="AL31" s="108">
        <v>1</v>
      </c>
      <c r="AM31" s="108">
        <v>0</v>
      </c>
      <c r="AN31" s="108">
        <v>1</v>
      </c>
      <c r="AO31" s="108">
        <v>0</v>
      </c>
      <c r="AP31" s="128">
        <v>9057181</v>
      </c>
      <c r="AQ31" s="128">
        <f t="shared" si="1"/>
        <v>0</v>
      </c>
      <c r="AR31" s="52"/>
      <c r="AS31" s="53" t="s">
        <v>113</v>
      </c>
      <c r="AV31" s="60" t="s">
        <v>29</v>
      </c>
      <c r="AW31" s="60" t="s">
        <v>74</v>
      </c>
      <c r="AY31" s="111"/>
    </row>
    <row r="32" spans="1:51" x14ac:dyDescent="0.25">
      <c r="B32" s="41">
        <v>2.875</v>
      </c>
      <c r="C32" s="41">
        <v>0.91666666666667096</v>
      </c>
      <c r="D32" s="123">
        <v>11</v>
      </c>
      <c r="E32" s="42">
        <f t="shared" si="2"/>
        <v>7.746478873239437</v>
      </c>
      <c r="F32" s="110">
        <v>76</v>
      </c>
      <c r="G32" s="42">
        <f t="shared" si="3"/>
        <v>53.521126760563384</v>
      </c>
      <c r="H32" s="43" t="s">
        <v>88</v>
      </c>
      <c r="I32" s="43">
        <f t="shared" si="4"/>
        <v>50</v>
      </c>
      <c r="J32" s="44">
        <f t="shared" si="13"/>
        <v>51.408450704225352</v>
      </c>
      <c r="K32" s="43">
        <f t="shared" si="12"/>
        <v>55.633802816901408</v>
      </c>
      <c r="L32" s="45">
        <v>14</v>
      </c>
      <c r="M32" s="46" t="s">
        <v>118</v>
      </c>
      <c r="N32" s="46">
        <v>12.6</v>
      </c>
      <c r="O32" s="124">
        <v>111</v>
      </c>
      <c r="P32" s="124">
        <v>120</v>
      </c>
      <c r="Q32" s="124">
        <v>49483471</v>
      </c>
      <c r="R32" s="47">
        <f t="shared" si="5"/>
        <v>5016</v>
      </c>
      <c r="S32" s="48">
        <f t="shared" si="6"/>
        <v>120.384</v>
      </c>
      <c r="T32" s="48">
        <f t="shared" si="7"/>
        <v>5.016</v>
      </c>
      <c r="U32" s="125">
        <v>1.3</v>
      </c>
      <c r="V32" s="125">
        <f t="shared" si="0"/>
        <v>1.3</v>
      </c>
      <c r="W32" s="126" t="s">
        <v>146</v>
      </c>
      <c r="X32" s="128">
        <v>1044</v>
      </c>
      <c r="Y32" s="128">
        <v>0</v>
      </c>
      <c r="Z32" s="128">
        <v>1187</v>
      </c>
      <c r="AA32" s="128">
        <v>0</v>
      </c>
      <c r="AB32" s="128">
        <v>1187</v>
      </c>
      <c r="AC32" s="49" t="s">
        <v>90</v>
      </c>
      <c r="AD32" s="49" t="s">
        <v>90</v>
      </c>
      <c r="AE32" s="49" t="s">
        <v>90</v>
      </c>
      <c r="AF32" s="127" t="s">
        <v>90</v>
      </c>
      <c r="AG32" s="127">
        <v>39884668</v>
      </c>
      <c r="AH32" s="50">
        <f t="shared" si="9"/>
        <v>1024</v>
      </c>
      <c r="AI32" s="51">
        <f t="shared" si="8"/>
        <v>204.14673046251994</v>
      </c>
      <c r="AJ32" s="108">
        <v>1</v>
      </c>
      <c r="AK32" s="108">
        <v>0</v>
      </c>
      <c r="AL32" s="108">
        <v>1</v>
      </c>
      <c r="AM32" s="108">
        <v>0</v>
      </c>
      <c r="AN32" s="108">
        <v>1</v>
      </c>
      <c r="AO32" s="108">
        <v>0</v>
      </c>
      <c r="AP32" s="128">
        <v>9057181</v>
      </c>
      <c r="AQ32" s="128">
        <f t="shared" si="1"/>
        <v>0</v>
      </c>
      <c r="AR32" s="54">
        <v>1.08</v>
      </c>
      <c r="AS32" s="53" t="s">
        <v>113</v>
      </c>
      <c r="AV32" s="61">
        <v>1</v>
      </c>
      <c r="AW32" s="61">
        <f>IFERROR(AV32*VLOOKUP(AV31,AV24:AW28,2,FALSE)/VLOOKUP(AW31,AV24:AW28,2,FALSE),"Enter Unit and Value")</f>
        <v>1.4189189189189189</v>
      </c>
      <c r="AY32" s="111"/>
    </row>
    <row r="33" spans="2:51" x14ac:dyDescent="0.25">
      <c r="B33" s="41">
        <v>2.9166666666666701</v>
      </c>
      <c r="C33" s="41">
        <v>0.95833333333333803</v>
      </c>
      <c r="D33" s="123">
        <v>3</v>
      </c>
      <c r="E33" s="42">
        <f t="shared" si="2"/>
        <v>2.1126760563380285</v>
      </c>
      <c r="F33" s="110">
        <v>66</v>
      </c>
      <c r="G33" s="42">
        <f t="shared" si="3"/>
        <v>46.478873239436624</v>
      </c>
      <c r="H33" s="43" t="s">
        <v>88</v>
      </c>
      <c r="I33" s="43">
        <f>J33-(2/1.42)</f>
        <v>41.549295774647888</v>
      </c>
      <c r="J33" s="44">
        <f t="shared" ref="J33:J34" si="14">(F33-5)/1.42</f>
        <v>42.95774647887324</v>
      </c>
      <c r="K33" s="43">
        <f t="shared" si="12"/>
        <v>47.183098591549296</v>
      </c>
      <c r="L33" s="45">
        <v>14</v>
      </c>
      <c r="M33" s="46" t="s">
        <v>118</v>
      </c>
      <c r="N33" s="46">
        <v>11.9</v>
      </c>
      <c r="O33" s="124">
        <v>130</v>
      </c>
      <c r="P33" s="124">
        <v>110</v>
      </c>
      <c r="Q33" s="124">
        <v>49488020</v>
      </c>
      <c r="R33" s="47">
        <f t="shared" si="5"/>
        <v>4549</v>
      </c>
      <c r="S33" s="48">
        <f t="shared" si="6"/>
        <v>109.176</v>
      </c>
      <c r="T33" s="48">
        <f t="shared" si="7"/>
        <v>4.5490000000000004</v>
      </c>
      <c r="U33" s="125">
        <v>2.1</v>
      </c>
      <c r="V33" s="125">
        <f t="shared" si="0"/>
        <v>2.1</v>
      </c>
      <c r="W33" s="126" t="s">
        <v>125</v>
      </c>
      <c r="X33" s="128">
        <v>0</v>
      </c>
      <c r="Y33" s="128">
        <v>0</v>
      </c>
      <c r="Z33" s="128">
        <v>1188</v>
      </c>
      <c r="AA33" s="128">
        <v>0</v>
      </c>
      <c r="AB33" s="128">
        <v>1187</v>
      </c>
      <c r="AC33" s="49" t="s">
        <v>90</v>
      </c>
      <c r="AD33" s="49" t="s">
        <v>90</v>
      </c>
      <c r="AE33" s="49" t="s">
        <v>90</v>
      </c>
      <c r="AF33" s="127" t="s">
        <v>90</v>
      </c>
      <c r="AG33" s="127">
        <v>39885588</v>
      </c>
      <c r="AH33" s="50">
        <f t="shared" si="9"/>
        <v>920</v>
      </c>
      <c r="AI33" s="51">
        <f t="shared" si="8"/>
        <v>202.24225104418551</v>
      </c>
      <c r="AJ33" s="108">
        <v>0</v>
      </c>
      <c r="AK33" s="108">
        <v>0</v>
      </c>
      <c r="AL33" s="108">
        <v>1</v>
      </c>
      <c r="AM33" s="108">
        <v>0</v>
      </c>
      <c r="AN33" s="108">
        <v>1</v>
      </c>
      <c r="AO33" s="108">
        <v>0.35</v>
      </c>
      <c r="AP33" s="128">
        <v>9058053</v>
      </c>
      <c r="AQ33" s="128">
        <f t="shared" si="1"/>
        <v>872</v>
      </c>
      <c r="AR33" s="52"/>
      <c r="AS33" s="53" t="s">
        <v>113</v>
      </c>
      <c r="AY33" s="111"/>
    </row>
    <row r="34" spans="2:51" x14ac:dyDescent="0.25">
      <c r="B34" s="41">
        <v>2.9583333333333299</v>
      </c>
      <c r="C34" s="41">
        <v>1</v>
      </c>
      <c r="D34" s="123">
        <v>6</v>
      </c>
      <c r="E34" s="42">
        <f t="shared" si="2"/>
        <v>4.2253521126760569</v>
      </c>
      <c r="F34" s="110">
        <v>66</v>
      </c>
      <c r="G34" s="42">
        <f t="shared" si="3"/>
        <v>46.478873239436624</v>
      </c>
      <c r="H34" s="43" t="s">
        <v>88</v>
      </c>
      <c r="I34" s="43">
        <f t="shared" si="4"/>
        <v>41.549295774647888</v>
      </c>
      <c r="J34" s="44">
        <f t="shared" si="14"/>
        <v>42.95774647887324</v>
      </c>
      <c r="K34" s="43">
        <f t="shared" si="12"/>
        <v>47.183098591549296</v>
      </c>
      <c r="L34" s="45">
        <v>14</v>
      </c>
      <c r="M34" s="46" t="s">
        <v>118</v>
      </c>
      <c r="N34" s="62">
        <v>11.5</v>
      </c>
      <c r="O34" s="124">
        <v>125</v>
      </c>
      <c r="P34" s="124">
        <v>94</v>
      </c>
      <c r="Q34" s="124">
        <v>49491950</v>
      </c>
      <c r="R34" s="47">
        <f t="shared" si="5"/>
        <v>3930</v>
      </c>
      <c r="S34" s="48">
        <f t="shared" si="6"/>
        <v>94.32</v>
      </c>
      <c r="T34" s="48">
        <f t="shared" si="7"/>
        <v>3.93</v>
      </c>
      <c r="U34" s="125">
        <v>3.5</v>
      </c>
      <c r="V34" s="125">
        <f t="shared" si="0"/>
        <v>3.5</v>
      </c>
      <c r="W34" s="126" t="s">
        <v>125</v>
      </c>
      <c r="X34" s="128">
        <v>0</v>
      </c>
      <c r="Y34" s="128">
        <v>0</v>
      </c>
      <c r="Z34" s="128">
        <v>1188</v>
      </c>
      <c r="AA34" s="128">
        <v>0</v>
      </c>
      <c r="AB34" s="128">
        <v>1187</v>
      </c>
      <c r="AC34" s="49" t="s">
        <v>90</v>
      </c>
      <c r="AD34" s="49" t="s">
        <v>90</v>
      </c>
      <c r="AE34" s="49" t="s">
        <v>90</v>
      </c>
      <c r="AF34" s="127" t="s">
        <v>90</v>
      </c>
      <c r="AG34" s="127">
        <v>39886284</v>
      </c>
      <c r="AH34" s="50">
        <f t="shared" si="9"/>
        <v>696</v>
      </c>
      <c r="AI34" s="51">
        <f t="shared" si="8"/>
        <v>177.09923664122135</v>
      </c>
      <c r="AJ34" s="108">
        <v>0</v>
      </c>
      <c r="AK34" s="108">
        <v>0</v>
      </c>
      <c r="AL34" s="108">
        <v>1</v>
      </c>
      <c r="AM34" s="108">
        <v>0</v>
      </c>
      <c r="AN34" s="108">
        <v>1</v>
      </c>
      <c r="AO34" s="108">
        <v>0.35</v>
      </c>
      <c r="AP34" s="128">
        <v>9059254</v>
      </c>
      <c r="AQ34" s="128">
        <f t="shared" si="1"/>
        <v>1201</v>
      </c>
      <c r="AR34" s="52"/>
      <c r="AS34" s="53" t="s">
        <v>113</v>
      </c>
      <c r="AV34" s="57" t="s">
        <v>119</v>
      </c>
      <c r="AW34" s="63" t="s">
        <v>30</v>
      </c>
      <c r="AY34" s="111"/>
    </row>
    <row r="35" spans="2:51" x14ac:dyDescent="0.25">
      <c r="B35" s="102"/>
      <c r="C35" s="103"/>
      <c r="D35" s="102"/>
      <c r="E35" s="105"/>
      <c r="F35" s="105"/>
      <c r="G35" s="106"/>
      <c r="H35" s="104"/>
      <c r="I35" s="105"/>
      <c r="J35" s="105"/>
      <c r="K35" s="106"/>
      <c r="L35" s="357" t="s">
        <v>120</v>
      </c>
      <c r="M35" s="358"/>
      <c r="N35" s="359"/>
      <c r="O35" s="64"/>
      <c r="P35" s="64">
        <f>AVERAGE(P11:P34)</f>
        <v>125.29166666666667</v>
      </c>
      <c r="Q35" s="65">
        <f>Q34-Q10</f>
        <v>124492</v>
      </c>
      <c r="R35" s="66">
        <f>SUM(R11:R34)</f>
        <v>124492</v>
      </c>
      <c r="S35" s="67">
        <f>AVERAGE(S11:S34)</f>
        <v>124.49200000000002</v>
      </c>
      <c r="T35" s="67">
        <f>SUM(T11:T34)</f>
        <v>124.49200000000003</v>
      </c>
      <c r="U35" s="104"/>
      <c r="V35" s="104"/>
      <c r="W35" s="58"/>
      <c r="X35" s="96"/>
      <c r="Y35" s="97"/>
      <c r="Z35" s="97"/>
      <c r="AA35" s="97"/>
      <c r="AB35" s="98"/>
      <c r="AC35" s="96"/>
      <c r="AD35" s="97"/>
      <c r="AE35" s="98"/>
      <c r="AF35" s="99"/>
      <c r="AG35" s="68"/>
      <c r="AH35" s="69">
        <f>SUM(AH11:AH34)</f>
        <v>26320</v>
      </c>
      <c r="AI35" s="70">
        <f>$AH$35/$T35</f>
        <v>211.4192076599299</v>
      </c>
      <c r="AJ35" s="99"/>
      <c r="AK35" s="100"/>
      <c r="AL35" s="100"/>
      <c r="AM35" s="100"/>
      <c r="AN35" s="101"/>
      <c r="AO35" s="71"/>
      <c r="AP35" s="72">
        <f>AP34-AP10</f>
        <v>7648</v>
      </c>
      <c r="AQ35" s="73">
        <f>SUM(AQ11:AQ34)</f>
        <v>7648</v>
      </c>
      <c r="AR35" s="74">
        <f>AVERAGE(AR11:AR34)</f>
        <v>1.1883333333333332</v>
      </c>
      <c r="AS35" s="71"/>
      <c r="AV35" s="75" t="s">
        <v>30</v>
      </c>
      <c r="AW35" s="75">
        <v>1</v>
      </c>
      <c r="AY35" s="111"/>
    </row>
    <row r="36" spans="2:51" x14ac:dyDescent="0.25">
      <c r="B36" s="76"/>
      <c r="C36" s="76"/>
      <c r="D36" s="76"/>
      <c r="E36" s="77"/>
      <c r="F36" s="77"/>
      <c r="G36" s="77"/>
      <c r="H36" s="77"/>
      <c r="I36" s="78"/>
      <c r="J36" s="78"/>
      <c r="K36" s="78"/>
      <c r="L36" s="109"/>
      <c r="M36" s="109"/>
      <c r="N36" s="109"/>
      <c r="O36" s="109"/>
      <c r="P36" s="109"/>
      <c r="Q36" s="109"/>
      <c r="R36" s="109"/>
      <c r="S36" s="109"/>
      <c r="T36" s="109"/>
      <c r="U36" s="79"/>
      <c r="V36" s="79"/>
      <c r="W36" s="109"/>
      <c r="X36" s="109"/>
      <c r="Y36" s="109"/>
      <c r="Z36" s="112"/>
      <c r="AA36" s="109"/>
      <c r="AB36" s="109"/>
      <c r="AC36" s="109"/>
      <c r="AD36" s="109"/>
      <c r="AE36" s="109"/>
      <c r="AH36" s="80"/>
      <c r="AM36" s="109"/>
      <c r="AN36" s="109"/>
      <c r="AO36" s="109"/>
      <c r="AP36" s="109"/>
      <c r="AQ36" s="109"/>
      <c r="AR36" s="109"/>
      <c r="AV36" s="75" t="s">
        <v>121</v>
      </c>
      <c r="AW36" s="75">
        <v>41.67</v>
      </c>
      <c r="AY36" s="111"/>
    </row>
    <row r="37" spans="2:51" x14ac:dyDescent="0.25">
      <c r="B37" s="89" t="s">
        <v>122</v>
      </c>
      <c r="C37" s="89"/>
      <c r="D37" s="89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112"/>
      <c r="X37" s="112"/>
      <c r="Y37" s="112"/>
      <c r="Z37" s="112"/>
      <c r="AA37" s="112"/>
      <c r="AB37" s="112"/>
      <c r="AC37" s="112"/>
      <c r="AD37" s="112"/>
      <c r="AE37" s="112"/>
      <c r="AM37" s="21"/>
      <c r="AN37" s="109"/>
      <c r="AO37" s="109"/>
      <c r="AP37" s="109"/>
      <c r="AQ37" s="109"/>
      <c r="AR37" s="112"/>
      <c r="AV37" s="75" t="s">
        <v>123</v>
      </c>
      <c r="AW37" s="75">
        <v>11.574999999999999</v>
      </c>
      <c r="AY37" s="111"/>
    </row>
    <row r="38" spans="2:51" x14ac:dyDescent="0.25">
      <c r="B38" s="87" t="s">
        <v>124</v>
      </c>
      <c r="C38" s="116"/>
      <c r="D38" s="116"/>
      <c r="E38" s="116"/>
      <c r="F38" s="116"/>
      <c r="G38" s="116"/>
      <c r="H38" s="116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88"/>
      <c r="T38" s="88"/>
      <c r="U38" s="88"/>
      <c r="V38" s="88"/>
      <c r="W38" s="112"/>
      <c r="X38" s="112"/>
      <c r="Y38" s="112"/>
      <c r="Z38" s="112"/>
      <c r="AA38" s="112"/>
      <c r="AB38" s="112"/>
      <c r="AC38" s="112"/>
      <c r="AD38" s="112"/>
      <c r="AE38" s="112"/>
      <c r="AM38" s="21"/>
      <c r="AN38" s="109"/>
      <c r="AO38" s="109"/>
      <c r="AP38" s="109"/>
      <c r="AQ38" s="109"/>
      <c r="AR38" s="112"/>
      <c r="AV38" s="75"/>
      <c r="AW38" s="75"/>
      <c r="AY38" s="111"/>
    </row>
    <row r="39" spans="2:51" x14ac:dyDescent="0.25">
      <c r="B39" s="122" t="s">
        <v>127</v>
      </c>
      <c r="C39" s="116"/>
      <c r="D39" s="116"/>
      <c r="E39" s="116"/>
      <c r="F39" s="116"/>
      <c r="G39" s="116"/>
      <c r="H39" s="116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88"/>
      <c r="T39" s="88"/>
      <c r="U39" s="88"/>
      <c r="V39" s="88"/>
      <c r="W39" s="112"/>
      <c r="X39" s="112"/>
      <c r="Y39" s="112"/>
      <c r="Z39" s="112"/>
      <c r="AA39" s="112"/>
      <c r="AB39" s="112"/>
      <c r="AC39" s="112"/>
      <c r="AD39" s="112"/>
      <c r="AE39" s="112"/>
      <c r="AM39" s="21"/>
      <c r="AN39" s="109"/>
      <c r="AO39" s="109"/>
      <c r="AP39" s="109"/>
      <c r="AQ39" s="109"/>
      <c r="AR39" s="112"/>
      <c r="AV39" s="75"/>
      <c r="AW39" s="75"/>
      <c r="AY39" s="111"/>
    </row>
    <row r="40" spans="2:51" x14ac:dyDescent="0.25">
      <c r="B40" s="85" t="s">
        <v>272</v>
      </c>
      <c r="C40" s="116"/>
      <c r="D40" s="116"/>
      <c r="E40" s="116"/>
      <c r="F40" s="116"/>
      <c r="G40" s="116"/>
      <c r="H40" s="116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88"/>
      <c r="T40" s="88"/>
      <c r="U40" s="88"/>
      <c r="V40" s="88"/>
      <c r="W40" s="112"/>
      <c r="X40" s="112"/>
      <c r="Y40" s="112"/>
      <c r="Z40" s="112"/>
      <c r="AA40" s="112"/>
      <c r="AB40" s="112"/>
      <c r="AC40" s="112"/>
      <c r="AD40" s="112"/>
      <c r="AE40" s="112"/>
      <c r="AM40" s="21"/>
      <c r="AN40" s="109"/>
      <c r="AO40" s="109"/>
      <c r="AP40" s="109"/>
      <c r="AQ40" s="109"/>
      <c r="AR40" s="112"/>
      <c r="AV40" s="75"/>
      <c r="AW40" s="75"/>
      <c r="AY40" s="111"/>
    </row>
    <row r="41" spans="2:51" x14ac:dyDescent="0.25">
      <c r="B41" s="86" t="s">
        <v>271</v>
      </c>
      <c r="C41" s="116"/>
      <c r="D41" s="116"/>
      <c r="E41" s="116"/>
      <c r="F41" s="116"/>
      <c r="G41" s="116"/>
      <c r="H41" s="116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88"/>
      <c r="T41" s="88"/>
      <c r="U41" s="88"/>
      <c r="V41" s="88"/>
      <c r="W41" s="112"/>
      <c r="X41" s="112"/>
      <c r="Y41" s="112"/>
      <c r="Z41" s="112"/>
      <c r="AA41" s="112"/>
      <c r="AB41" s="112"/>
      <c r="AC41" s="112"/>
      <c r="AD41" s="112"/>
      <c r="AE41" s="112"/>
      <c r="AM41" s="21"/>
      <c r="AN41" s="109"/>
      <c r="AO41" s="109"/>
      <c r="AP41" s="109"/>
      <c r="AQ41" s="109"/>
      <c r="AR41" s="112"/>
      <c r="AV41" s="75"/>
      <c r="AW41" s="75"/>
      <c r="AY41" s="111"/>
    </row>
    <row r="42" spans="2:51" x14ac:dyDescent="0.25">
      <c r="B42" s="122" t="s">
        <v>130</v>
      </c>
      <c r="C42" s="116"/>
      <c r="D42" s="116"/>
      <c r="E42" s="116"/>
      <c r="F42" s="116"/>
      <c r="G42" s="116"/>
      <c r="H42" s="116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9"/>
      <c r="T42" s="119"/>
      <c r="U42" s="119"/>
      <c r="V42" s="119"/>
      <c r="W42" s="112"/>
      <c r="X42" s="112"/>
      <c r="Y42" s="112"/>
      <c r="Z42" s="112"/>
      <c r="AA42" s="112"/>
      <c r="AB42" s="112"/>
      <c r="AC42" s="112"/>
      <c r="AD42" s="112"/>
      <c r="AE42" s="112"/>
      <c r="AM42" s="113"/>
      <c r="AN42" s="113"/>
      <c r="AO42" s="113"/>
      <c r="AP42" s="113"/>
      <c r="AQ42" s="113"/>
      <c r="AR42" s="113"/>
      <c r="AS42" s="114"/>
      <c r="AV42" s="111"/>
      <c r="AW42" s="107"/>
      <c r="AX42" s="107"/>
      <c r="AY42" s="107"/>
    </row>
    <row r="43" spans="2:51" x14ac:dyDescent="0.25">
      <c r="B43" s="122" t="s">
        <v>134</v>
      </c>
      <c r="C43" s="116"/>
      <c r="D43" s="116"/>
      <c r="E43" s="121"/>
      <c r="F43" s="121"/>
      <c r="G43" s="121"/>
      <c r="H43" s="116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9"/>
      <c r="T43" s="119"/>
      <c r="U43" s="119"/>
      <c r="V43" s="119"/>
      <c r="W43" s="112"/>
      <c r="X43" s="112"/>
      <c r="Y43" s="112"/>
      <c r="Z43" s="112"/>
      <c r="AA43" s="112"/>
      <c r="AB43" s="112"/>
      <c r="AC43" s="112"/>
      <c r="AD43" s="112"/>
      <c r="AE43" s="112"/>
      <c r="AM43" s="113"/>
      <c r="AN43" s="113"/>
      <c r="AO43" s="113"/>
      <c r="AP43" s="113"/>
      <c r="AQ43" s="113"/>
      <c r="AR43" s="113"/>
      <c r="AS43" s="114"/>
      <c r="AV43" s="111"/>
      <c r="AW43" s="107"/>
      <c r="AX43" s="107"/>
      <c r="AY43" s="107"/>
    </row>
    <row r="44" spans="2:51" x14ac:dyDescent="0.25">
      <c r="B44" s="91" t="s">
        <v>144</v>
      </c>
      <c r="C44" s="116"/>
      <c r="D44" s="116"/>
      <c r="E44" s="116"/>
      <c r="F44" s="116"/>
      <c r="G44" s="116"/>
      <c r="H44" s="116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9"/>
      <c r="U44" s="119"/>
      <c r="V44" s="119"/>
      <c r="W44" s="112"/>
      <c r="X44" s="112"/>
      <c r="Y44" s="112"/>
      <c r="Z44" s="112"/>
      <c r="AA44" s="112"/>
      <c r="AB44" s="112"/>
      <c r="AC44" s="112"/>
      <c r="AD44" s="112"/>
      <c r="AE44" s="112"/>
      <c r="AM44" s="113"/>
      <c r="AN44" s="113"/>
      <c r="AO44" s="113"/>
      <c r="AP44" s="113"/>
      <c r="AQ44" s="113"/>
      <c r="AR44" s="113"/>
      <c r="AS44" s="114"/>
      <c r="AV44" s="111"/>
      <c r="AW44" s="107"/>
      <c r="AX44" s="107"/>
      <c r="AY44" s="107"/>
    </row>
    <row r="45" spans="2:51" x14ac:dyDescent="0.25">
      <c r="B45" s="91" t="s">
        <v>266</v>
      </c>
      <c r="C45" s="116"/>
      <c r="D45" s="116"/>
      <c r="E45" s="116"/>
      <c r="F45" s="116"/>
      <c r="G45" s="116"/>
      <c r="H45" s="116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20"/>
      <c r="T45" s="119"/>
      <c r="U45" s="119"/>
      <c r="V45" s="119"/>
      <c r="W45" s="112"/>
      <c r="X45" s="112"/>
      <c r="Y45" s="112"/>
      <c r="Z45" s="112"/>
      <c r="AA45" s="112"/>
      <c r="AB45" s="112"/>
      <c r="AC45" s="112"/>
      <c r="AD45" s="112"/>
      <c r="AE45" s="112"/>
      <c r="AM45" s="113"/>
      <c r="AN45" s="113"/>
      <c r="AO45" s="113"/>
      <c r="AP45" s="113"/>
      <c r="AQ45" s="113"/>
      <c r="AR45" s="113"/>
      <c r="AS45" s="114"/>
      <c r="AV45" s="111"/>
      <c r="AW45" s="107"/>
      <c r="AX45" s="107"/>
      <c r="AY45" s="107"/>
    </row>
    <row r="46" spans="2:51" x14ac:dyDescent="0.25">
      <c r="B46" s="122" t="s">
        <v>280</v>
      </c>
      <c r="C46" s="116"/>
      <c r="D46" s="116"/>
      <c r="E46" s="116"/>
      <c r="F46" s="116"/>
      <c r="G46" s="116"/>
      <c r="H46" s="116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20"/>
      <c r="T46" s="119"/>
      <c r="U46" s="119"/>
      <c r="V46" s="119"/>
      <c r="W46" s="112"/>
      <c r="X46" s="112"/>
      <c r="Y46" s="112"/>
      <c r="Z46" s="112"/>
      <c r="AA46" s="112"/>
      <c r="AB46" s="112"/>
      <c r="AC46" s="112"/>
      <c r="AD46" s="112"/>
      <c r="AE46" s="112"/>
      <c r="AM46" s="113"/>
      <c r="AN46" s="113"/>
      <c r="AO46" s="113"/>
      <c r="AP46" s="113"/>
      <c r="AQ46" s="113"/>
      <c r="AR46" s="113"/>
      <c r="AS46" s="114"/>
      <c r="AV46" s="111"/>
      <c r="AW46" s="107"/>
      <c r="AX46" s="107"/>
      <c r="AY46" s="107"/>
    </row>
    <row r="47" spans="2:51" x14ac:dyDescent="0.25">
      <c r="B47" s="122" t="s">
        <v>135</v>
      </c>
      <c r="C47" s="116"/>
      <c r="D47" s="116"/>
      <c r="E47" s="116"/>
      <c r="F47" s="116"/>
      <c r="G47" s="116"/>
      <c r="H47" s="116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20"/>
      <c r="T47" s="119"/>
      <c r="U47" s="119"/>
      <c r="V47" s="119"/>
      <c r="W47" s="112"/>
      <c r="X47" s="112"/>
      <c r="Y47" s="112"/>
      <c r="Z47" s="112"/>
      <c r="AA47" s="112"/>
      <c r="AB47" s="112"/>
      <c r="AC47" s="112"/>
      <c r="AD47" s="112"/>
      <c r="AE47" s="112"/>
      <c r="AM47" s="113"/>
      <c r="AN47" s="113"/>
      <c r="AO47" s="113"/>
      <c r="AP47" s="113"/>
      <c r="AQ47" s="113"/>
      <c r="AR47" s="113"/>
      <c r="AS47" s="114"/>
      <c r="AV47" s="111"/>
      <c r="AW47" s="107"/>
      <c r="AX47" s="107"/>
      <c r="AY47" s="107"/>
    </row>
    <row r="48" spans="2:51" x14ac:dyDescent="0.25">
      <c r="B48" s="122" t="s">
        <v>136</v>
      </c>
      <c r="C48" s="118"/>
      <c r="D48" s="116"/>
      <c r="E48" s="116"/>
      <c r="F48" s="116"/>
      <c r="G48" s="116"/>
      <c r="H48" s="116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20"/>
      <c r="T48" s="119"/>
      <c r="U48" s="119"/>
      <c r="V48" s="119"/>
      <c r="W48" s="112"/>
      <c r="X48" s="112"/>
      <c r="Y48" s="112"/>
      <c r="Z48" s="112"/>
      <c r="AA48" s="112"/>
      <c r="AB48" s="112"/>
      <c r="AC48" s="112"/>
      <c r="AD48" s="112"/>
      <c r="AE48" s="112"/>
      <c r="AM48" s="113"/>
      <c r="AN48" s="113"/>
      <c r="AO48" s="113"/>
      <c r="AP48" s="113"/>
      <c r="AQ48" s="113"/>
      <c r="AR48" s="113"/>
      <c r="AS48" s="114"/>
      <c r="AV48" s="111"/>
      <c r="AW48" s="107"/>
      <c r="AX48" s="107"/>
      <c r="AY48" s="107"/>
    </row>
    <row r="49" spans="2:51" x14ac:dyDescent="0.25">
      <c r="B49" s="122" t="s">
        <v>137</v>
      </c>
      <c r="C49" s="115"/>
      <c r="D49" s="116"/>
      <c r="E49" s="116"/>
      <c r="F49" s="116"/>
      <c r="G49" s="116"/>
      <c r="H49" s="116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20"/>
      <c r="T49" s="119"/>
      <c r="U49" s="119"/>
      <c r="V49" s="119"/>
      <c r="W49" s="112"/>
      <c r="X49" s="112"/>
      <c r="Y49" s="112"/>
      <c r="Z49" s="112"/>
      <c r="AA49" s="112"/>
      <c r="AB49" s="112"/>
      <c r="AC49" s="112"/>
      <c r="AD49" s="112"/>
      <c r="AE49" s="112"/>
      <c r="AM49" s="113"/>
      <c r="AN49" s="113"/>
      <c r="AO49" s="113"/>
      <c r="AP49" s="113"/>
      <c r="AQ49" s="113"/>
      <c r="AR49" s="113"/>
      <c r="AS49" s="114"/>
      <c r="AV49" s="111"/>
      <c r="AW49" s="107"/>
      <c r="AX49" s="107"/>
      <c r="AY49" s="107"/>
    </row>
    <row r="50" spans="2:51" x14ac:dyDescent="0.25">
      <c r="B50" s="91" t="s">
        <v>145</v>
      </c>
      <c r="C50" s="115"/>
      <c r="D50" s="94"/>
      <c r="E50" s="116"/>
      <c r="F50" s="116"/>
      <c r="G50" s="116"/>
      <c r="H50" s="116"/>
      <c r="I50" s="116"/>
      <c r="J50" s="117"/>
      <c r="K50" s="117"/>
      <c r="L50" s="117"/>
      <c r="M50" s="117"/>
      <c r="N50" s="117"/>
      <c r="O50" s="117"/>
      <c r="P50" s="117"/>
      <c r="Q50" s="117"/>
      <c r="R50" s="117"/>
      <c r="S50" s="120"/>
      <c r="T50" s="137"/>
      <c r="U50" s="137"/>
      <c r="V50" s="137"/>
      <c r="W50" s="112"/>
      <c r="X50" s="112"/>
      <c r="Y50" s="112"/>
      <c r="Z50" s="112"/>
      <c r="AA50" s="112"/>
      <c r="AB50" s="112"/>
      <c r="AC50" s="112"/>
      <c r="AD50" s="112"/>
      <c r="AE50" s="112"/>
      <c r="AM50" s="113"/>
      <c r="AN50" s="113"/>
      <c r="AO50" s="113"/>
      <c r="AP50" s="113"/>
      <c r="AQ50" s="113"/>
      <c r="AR50" s="113"/>
      <c r="AS50" s="114"/>
      <c r="AV50" s="111"/>
      <c r="AW50" s="107"/>
      <c r="AX50" s="107"/>
      <c r="AY50" s="107"/>
    </row>
    <row r="51" spans="2:51" x14ac:dyDescent="0.25">
      <c r="B51" s="91" t="s">
        <v>264</v>
      </c>
      <c r="C51" s="116"/>
      <c r="D51" s="116"/>
      <c r="E51" s="116"/>
      <c r="F51" s="116"/>
      <c r="G51" s="116"/>
      <c r="H51" s="116"/>
      <c r="I51" s="94"/>
      <c r="J51" s="117"/>
      <c r="K51" s="117"/>
      <c r="L51" s="117"/>
      <c r="M51" s="117"/>
      <c r="N51" s="117"/>
      <c r="O51" s="117"/>
      <c r="P51" s="117"/>
      <c r="Q51" s="117"/>
      <c r="R51" s="117"/>
      <c r="S51" s="120"/>
      <c r="T51" s="137"/>
      <c r="U51" s="137"/>
      <c r="V51" s="137"/>
      <c r="W51" s="112"/>
      <c r="X51" s="112"/>
      <c r="Y51" s="112"/>
      <c r="Z51" s="112"/>
      <c r="AA51" s="112"/>
      <c r="AB51" s="112"/>
      <c r="AC51" s="112"/>
      <c r="AD51" s="112"/>
      <c r="AE51" s="112"/>
      <c r="AM51" s="113"/>
      <c r="AN51" s="113"/>
      <c r="AO51" s="113"/>
      <c r="AP51" s="113"/>
      <c r="AQ51" s="113"/>
      <c r="AR51" s="113"/>
      <c r="AS51" s="114"/>
      <c r="AV51" s="111"/>
      <c r="AW51" s="107"/>
      <c r="AX51" s="107"/>
      <c r="AY51" s="107"/>
    </row>
    <row r="52" spans="2:51" x14ac:dyDescent="0.25">
      <c r="B52" s="122" t="s">
        <v>138</v>
      </c>
      <c r="C52" s="122"/>
      <c r="D52" s="116"/>
      <c r="E52" s="94"/>
      <c r="F52" s="116"/>
      <c r="G52" s="94"/>
      <c r="H52" s="94"/>
      <c r="I52" s="94"/>
      <c r="J52" s="92"/>
      <c r="K52" s="92"/>
      <c r="L52" s="117"/>
      <c r="M52" s="117"/>
      <c r="N52" s="117"/>
      <c r="O52" s="117"/>
      <c r="P52" s="117"/>
      <c r="Q52" s="117"/>
      <c r="R52" s="117"/>
      <c r="S52" s="120"/>
      <c r="T52" s="137"/>
      <c r="U52" s="137"/>
      <c r="V52" s="137"/>
      <c r="W52" s="112"/>
      <c r="X52" s="112"/>
      <c r="Y52" s="112"/>
      <c r="Z52" s="112"/>
      <c r="AA52" s="112"/>
      <c r="AB52" s="112"/>
      <c r="AC52" s="112"/>
      <c r="AD52" s="112"/>
      <c r="AE52" s="112"/>
      <c r="AM52" s="113"/>
      <c r="AN52" s="113"/>
      <c r="AO52" s="113"/>
      <c r="AP52" s="113"/>
      <c r="AQ52" s="113"/>
      <c r="AR52" s="113"/>
      <c r="AS52" s="114"/>
      <c r="AV52" s="111"/>
      <c r="AW52" s="107"/>
      <c r="AX52" s="107"/>
      <c r="AY52" s="107"/>
    </row>
    <row r="53" spans="2:51" x14ac:dyDescent="0.25">
      <c r="B53" s="91" t="s">
        <v>268</v>
      </c>
      <c r="C53" s="118"/>
      <c r="D53" s="116"/>
      <c r="E53" s="94"/>
      <c r="F53" s="94"/>
      <c r="G53" s="94"/>
      <c r="H53" s="94"/>
      <c r="I53" s="116"/>
      <c r="J53" s="92"/>
      <c r="K53" s="92"/>
      <c r="L53" s="117"/>
      <c r="M53" s="117"/>
      <c r="N53" s="117"/>
      <c r="O53" s="117"/>
      <c r="P53" s="117"/>
      <c r="Q53" s="120"/>
      <c r="R53" s="119"/>
      <c r="S53" s="119"/>
      <c r="T53" s="137"/>
      <c r="U53" s="112"/>
      <c r="V53" s="112"/>
      <c r="W53" s="112"/>
      <c r="X53" s="112"/>
      <c r="Y53" s="112"/>
      <c r="Z53" s="112"/>
      <c r="AA53" s="112"/>
      <c r="AB53" s="112"/>
      <c r="AC53" s="112"/>
      <c r="AK53" s="113"/>
      <c r="AL53" s="113"/>
      <c r="AM53" s="113"/>
      <c r="AN53" s="113"/>
      <c r="AO53" s="113"/>
      <c r="AP53" s="113"/>
      <c r="AQ53" s="114"/>
      <c r="AR53" s="109"/>
      <c r="AS53" s="109"/>
      <c r="AT53" s="111"/>
      <c r="AU53" s="107"/>
      <c r="AV53" s="107"/>
      <c r="AW53" s="107"/>
      <c r="AX53" s="107"/>
      <c r="AY53" s="107"/>
    </row>
    <row r="54" spans="2:51" x14ac:dyDescent="0.25">
      <c r="B54" s="91"/>
      <c r="C54" s="122"/>
      <c r="D54" s="116"/>
      <c r="E54" s="94"/>
      <c r="F54" s="116"/>
      <c r="G54" s="94"/>
      <c r="H54" s="94"/>
      <c r="I54" s="116"/>
      <c r="J54" s="117"/>
      <c r="K54" s="117"/>
      <c r="L54" s="117"/>
      <c r="M54" s="117"/>
      <c r="N54" s="117"/>
      <c r="O54" s="117"/>
      <c r="P54" s="117"/>
      <c r="Q54" s="120"/>
      <c r="R54" s="120"/>
      <c r="S54" s="120"/>
      <c r="T54" s="137"/>
      <c r="U54" s="112"/>
      <c r="V54" s="112"/>
      <c r="W54" s="112"/>
      <c r="X54" s="112"/>
      <c r="Y54" s="112"/>
      <c r="Z54" s="112"/>
      <c r="AA54" s="112"/>
      <c r="AB54" s="112"/>
      <c r="AC54" s="112"/>
      <c r="AK54" s="113"/>
      <c r="AL54" s="113"/>
      <c r="AM54" s="113"/>
      <c r="AN54" s="113"/>
      <c r="AO54" s="113"/>
      <c r="AP54" s="113"/>
      <c r="AQ54" s="114"/>
      <c r="AR54" s="109"/>
      <c r="AS54" s="109"/>
      <c r="AT54" s="111"/>
      <c r="AU54" s="107"/>
      <c r="AV54" s="107"/>
      <c r="AW54" s="107"/>
      <c r="AX54" s="107"/>
      <c r="AY54" s="107"/>
    </row>
    <row r="55" spans="2:51" x14ac:dyDescent="0.25">
      <c r="B55" s="81"/>
      <c r="C55" s="118"/>
      <c r="D55" s="116"/>
      <c r="E55" s="94"/>
      <c r="F55" s="94"/>
      <c r="G55" s="94"/>
      <c r="H55" s="94"/>
      <c r="I55" s="116"/>
      <c r="J55" s="117"/>
      <c r="K55" s="117"/>
      <c r="L55" s="117"/>
      <c r="M55" s="117"/>
      <c r="N55" s="117"/>
      <c r="O55" s="117"/>
      <c r="P55" s="117"/>
      <c r="Q55" s="120"/>
      <c r="R55" s="120"/>
      <c r="S55" s="120"/>
      <c r="T55" s="137"/>
      <c r="U55" s="112"/>
      <c r="V55" s="112"/>
      <c r="W55" s="112"/>
      <c r="X55" s="112"/>
      <c r="Y55" s="112"/>
      <c r="Z55" s="112"/>
      <c r="AA55" s="112"/>
      <c r="AB55" s="112"/>
      <c r="AC55" s="112"/>
      <c r="AK55" s="113"/>
      <c r="AL55" s="113"/>
      <c r="AM55" s="113"/>
      <c r="AN55" s="113"/>
      <c r="AO55" s="113"/>
      <c r="AP55" s="113"/>
      <c r="AQ55" s="114"/>
      <c r="AR55" s="109"/>
      <c r="AS55" s="109"/>
      <c r="AT55" s="111"/>
      <c r="AU55" s="107"/>
      <c r="AV55" s="107"/>
      <c r="AW55" s="107"/>
      <c r="AX55" s="107"/>
      <c r="AY55" s="107"/>
    </row>
    <row r="56" spans="2:51" x14ac:dyDescent="0.25">
      <c r="B56" s="81"/>
      <c r="C56" s="118"/>
      <c r="D56" s="116"/>
      <c r="E56" s="116"/>
      <c r="F56" s="94"/>
      <c r="G56" s="116"/>
      <c r="H56" s="116"/>
      <c r="I56" s="116"/>
      <c r="J56" s="117"/>
      <c r="K56" s="117"/>
      <c r="L56" s="117"/>
      <c r="M56" s="117"/>
      <c r="N56" s="117"/>
      <c r="O56" s="117"/>
      <c r="P56" s="117"/>
      <c r="Q56" s="117"/>
      <c r="R56" s="117"/>
      <c r="S56" s="120"/>
      <c r="T56" s="119"/>
      <c r="U56" s="119"/>
      <c r="V56" s="119"/>
      <c r="W56" s="112"/>
      <c r="X56" s="112"/>
      <c r="Y56" s="112"/>
      <c r="Z56" s="112"/>
      <c r="AA56" s="112"/>
      <c r="AB56" s="112"/>
      <c r="AC56" s="112"/>
      <c r="AD56" s="112"/>
      <c r="AE56" s="112"/>
      <c r="AM56" s="113"/>
      <c r="AN56" s="113"/>
      <c r="AO56" s="113"/>
      <c r="AP56" s="113"/>
      <c r="AQ56" s="113"/>
      <c r="AR56" s="113"/>
      <c r="AS56" s="114"/>
      <c r="AV56" s="111"/>
      <c r="AW56" s="107"/>
      <c r="AX56" s="107"/>
      <c r="AY56" s="107"/>
    </row>
    <row r="57" spans="2:51" x14ac:dyDescent="0.25">
      <c r="B57" s="81"/>
      <c r="C57" s="92"/>
      <c r="D57" s="116"/>
      <c r="E57" s="116"/>
      <c r="F57" s="116"/>
      <c r="G57" s="116"/>
      <c r="H57" s="116"/>
      <c r="I57" s="92"/>
      <c r="J57" s="117"/>
      <c r="K57" s="117"/>
      <c r="L57" s="117"/>
      <c r="M57" s="117"/>
      <c r="N57" s="117"/>
      <c r="O57" s="117"/>
      <c r="P57" s="117"/>
      <c r="Q57" s="117"/>
      <c r="R57" s="117"/>
      <c r="S57" s="117"/>
      <c r="T57" s="120"/>
      <c r="U57" s="82"/>
      <c r="V57" s="82"/>
      <c r="W57" s="112"/>
      <c r="X57" s="112"/>
      <c r="Y57" s="112"/>
      <c r="Z57" s="112"/>
      <c r="AA57" s="112"/>
      <c r="AB57" s="112"/>
      <c r="AC57" s="112"/>
      <c r="AD57" s="112"/>
      <c r="AE57" s="112"/>
      <c r="AM57" s="113"/>
      <c r="AN57" s="113"/>
      <c r="AO57" s="113"/>
      <c r="AP57" s="113"/>
      <c r="AQ57" s="113"/>
      <c r="AR57" s="113"/>
      <c r="AS57" s="114"/>
      <c r="AV57" s="111"/>
      <c r="AW57" s="107"/>
      <c r="AX57" s="107"/>
      <c r="AY57" s="107"/>
    </row>
    <row r="58" spans="2:51" x14ac:dyDescent="0.25">
      <c r="B58" s="81"/>
      <c r="C58" s="122"/>
      <c r="D58" s="92"/>
      <c r="E58" s="116"/>
      <c r="F58" s="116"/>
      <c r="G58" s="116"/>
      <c r="H58" s="116"/>
      <c r="I58" s="92"/>
      <c r="J58" s="117"/>
      <c r="K58" s="117"/>
      <c r="L58" s="117"/>
      <c r="M58" s="117"/>
      <c r="N58" s="117"/>
      <c r="O58" s="117"/>
      <c r="P58" s="117"/>
      <c r="Q58" s="117"/>
      <c r="R58" s="117"/>
      <c r="S58" s="117"/>
      <c r="T58" s="120"/>
      <c r="U58" s="82"/>
      <c r="V58" s="82"/>
      <c r="W58" s="112"/>
      <c r="X58" s="112"/>
      <c r="Y58" s="112"/>
      <c r="Z58" s="92"/>
      <c r="AA58" s="112"/>
      <c r="AB58" s="112"/>
      <c r="AC58" s="112"/>
      <c r="AD58" s="112"/>
      <c r="AE58" s="112"/>
      <c r="AM58" s="113"/>
      <c r="AN58" s="113"/>
      <c r="AO58" s="113"/>
      <c r="AP58" s="113"/>
      <c r="AQ58" s="113"/>
      <c r="AR58" s="113"/>
      <c r="AS58" s="114"/>
      <c r="AV58" s="111"/>
      <c r="AW58" s="107"/>
      <c r="AX58" s="107"/>
      <c r="AY58" s="107"/>
    </row>
    <row r="59" spans="2:51" x14ac:dyDescent="0.25">
      <c r="B59" s="92"/>
      <c r="C59" s="118"/>
      <c r="D59" s="92"/>
      <c r="E59" s="116"/>
      <c r="F59" s="116"/>
      <c r="G59" s="116"/>
      <c r="H59" s="116"/>
      <c r="I59" s="116"/>
      <c r="J59" s="117"/>
      <c r="K59" s="117"/>
      <c r="L59" s="117"/>
      <c r="M59" s="117"/>
      <c r="N59" s="117"/>
      <c r="O59" s="117"/>
      <c r="P59" s="117"/>
      <c r="Q59" s="117"/>
      <c r="R59" s="117"/>
      <c r="S59" s="92"/>
      <c r="T59" s="92"/>
      <c r="U59" s="92"/>
      <c r="V59" s="92"/>
      <c r="W59" s="92"/>
      <c r="X59" s="92"/>
      <c r="Y59" s="92"/>
      <c r="Z59" s="83"/>
      <c r="AA59" s="92"/>
      <c r="AB59" s="92"/>
      <c r="AC59" s="92"/>
      <c r="AD59" s="92"/>
      <c r="AE59" s="92"/>
      <c r="AF59" s="92"/>
      <c r="AG59" s="92"/>
      <c r="AH59" s="92"/>
      <c r="AI59" s="92"/>
      <c r="AJ59" s="92"/>
      <c r="AK59" s="92"/>
      <c r="AL59" s="92"/>
      <c r="AM59" s="92"/>
      <c r="AN59" s="92"/>
      <c r="AO59" s="92"/>
      <c r="AP59" s="92"/>
      <c r="AQ59" s="92"/>
      <c r="AR59" s="92"/>
      <c r="AS59" s="92"/>
      <c r="AT59" s="92"/>
      <c r="AU59" s="92"/>
      <c r="AV59" s="111"/>
      <c r="AW59" s="107"/>
      <c r="AX59" s="107"/>
      <c r="AY59" s="107"/>
    </row>
    <row r="60" spans="2:51" x14ac:dyDescent="0.25">
      <c r="B60" s="92"/>
      <c r="C60" s="122"/>
      <c r="D60" s="116"/>
      <c r="E60" s="92"/>
      <c r="F60" s="116"/>
      <c r="G60" s="92"/>
      <c r="H60" s="92"/>
      <c r="I60" s="113"/>
      <c r="J60" s="113"/>
      <c r="K60" s="113"/>
      <c r="L60" s="92"/>
      <c r="M60" s="92"/>
      <c r="N60" s="92"/>
      <c r="O60" s="92"/>
      <c r="P60" s="92"/>
      <c r="Q60" s="92"/>
      <c r="R60" s="92"/>
      <c r="S60" s="92"/>
      <c r="T60" s="92"/>
      <c r="U60" s="92"/>
      <c r="V60" s="92"/>
      <c r="W60" s="83"/>
      <c r="X60" s="83"/>
      <c r="Y60" s="83"/>
      <c r="Z60" s="112"/>
      <c r="AA60" s="83"/>
      <c r="AB60" s="83"/>
      <c r="AC60" s="83"/>
      <c r="AD60" s="83"/>
      <c r="AE60" s="83"/>
      <c r="AF60" s="83"/>
      <c r="AG60" s="83"/>
      <c r="AH60" s="83"/>
      <c r="AI60" s="83"/>
      <c r="AJ60" s="83"/>
      <c r="AK60" s="83"/>
      <c r="AL60" s="83"/>
      <c r="AM60" s="83"/>
      <c r="AN60" s="83"/>
      <c r="AO60" s="83"/>
      <c r="AP60" s="83"/>
      <c r="AQ60" s="83"/>
      <c r="AR60" s="83"/>
      <c r="AS60" s="83"/>
      <c r="AT60" s="83"/>
      <c r="AU60" s="83"/>
      <c r="AV60" s="111"/>
      <c r="AW60" s="107"/>
      <c r="AX60" s="107"/>
      <c r="AY60" s="107"/>
    </row>
    <row r="61" spans="2:51" x14ac:dyDescent="0.25">
      <c r="B61" s="81"/>
      <c r="C61" s="90"/>
      <c r="D61" s="116"/>
      <c r="E61" s="92"/>
      <c r="F61" s="92"/>
      <c r="G61" s="92"/>
      <c r="H61" s="92"/>
      <c r="I61" s="113"/>
      <c r="J61" s="113"/>
      <c r="K61" s="113"/>
      <c r="L61" s="92"/>
      <c r="M61" s="92"/>
      <c r="N61" s="92"/>
      <c r="O61" s="92"/>
      <c r="P61" s="92"/>
      <c r="Q61" s="92"/>
      <c r="R61" s="92"/>
      <c r="S61" s="117"/>
      <c r="T61" s="120"/>
      <c r="U61" s="82"/>
      <c r="V61" s="82"/>
      <c r="W61" s="112"/>
      <c r="X61" s="112"/>
      <c r="Y61" s="112"/>
      <c r="Z61" s="112"/>
      <c r="AA61" s="112"/>
      <c r="AB61" s="112"/>
      <c r="AC61" s="112"/>
      <c r="AD61" s="112"/>
      <c r="AE61" s="112"/>
      <c r="AM61" s="113"/>
      <c r="AN61" s="113"/>
      <c r="AO61" s="113"/>
      <c r="AP61" s="113"/>
      <c r="AQ61" s="113"/>
      <c r="AR61" s="113"/>
      <c r="AS61" s="114"/>
      <c r="AV61" s="111"/>
      <c r="AW61" s="107"/>
      <c r="AX61" s="107"/>
      <c r="AY61" s="107"/>
    </row>
    <row r="62" spans="2:51" x14ac:dyDescent="0.25">
      <c r="I62" s="113"/>
      <c r="J62" s="113"/>
      <c r="K62" s="113"/>
      <c r="L62" s="117"/>
      <c r="M62" s="117"/>
      <c r="N62" s="117"/>
      <c r="O62" s="117"/>
      <c r="P62" s="117"/>
      <c r="Q62" s="117"/>
      <c r="R62" s="117"/>
      <c r="S62" s="117"/>
      <c r="T62" s="120"/>
      <c r="U62" s="82"/>
      <c r="V62" s="82"/>
      <c r="W62" s="112"/>
      <c r="X62" s="112"/>
      <c r="Y62" s="112"/>
      <c r="Z62" s="112"/>
      <c r="AA62" s="112"/>
      <c r="AB62" s="112"/>
      <c r="AC62" s="112"/>
      <c r="AD62" s="112"/>
      <c r="AE62" s="112"/>
      <c r="AM62" s="113"/>
      <c r="AN62" s="113"/>
      <c r="AO62" s="113"/>
      <c r="AP62" s="113"/>
      <c r="AQ62" s="113"/>
      <c r="AR62" s="113"/>
      <c r="AS62" s="114"/>
      <c r="AV62" s="111"/>
      <c r="AW62" s="107"/>
      <c r="AX62" s="107"/>
      <c r="AY62" s="107"/>
    </row>
    <row r="63" spans="2:51" x14ac:dyDescent="0.25">
      <c r="I63" s="113"/>
      <c r="J63" s="113"/>
      <c r="K63" s="113"/>
      <c r="L63" s="117"/>
      <c r="M63" s="117"/>
      <c r="N63" s="117"/>
      <c r="O63" s="117"/>
      <c r="P63" s="117"/>
      <c r="Q63" s="117"/>
      <c r="R63" s="117"/>
      <c r="S63" s="117"/>
      <c r="T63" s="120"/>
      <c r="U63" s="82"/>
      <c r="V63" s="82"/>
      <c r="W63" s="112"/>
      <c r="X63" s="112"/>
      <c r="Y63" s="112"/>
      <c r="Z63" s="112"/>
      <c r="AA63" s="112"/>
      <c r="AB63" s="112"/>
      <c r="AC63" s="112"/>
      <c r="AD63" s="112"/>
      <c r="AE63" s="112"/>
      <c r="AM63" s="113"/>
      <c r="AN63" s="113"/>
      <c r="AO63" s="113"/>
      <c r="AP63" s="113"/>
      <c r="AQ63" s="113"/>
      <c r="AR63" s="113"/>
      <c r="AS63" s="114"/>
      <c r="AV63" s="111"/>
      <c r="AW63" s="107"/>
      <c r="AX63" s="107"/>
      <c r="AY63" s="107"/>
    </row>
    <row r="64" spans="2:51" x14ac:dyDescent="0.25">
      <c r="I64" s="113"/>
      <c r="J64" s="113"/>
      <c r="K64" s="113"/>
      <c r="L64" s="117"/>
      <c r="M64" s="117"/>
      <c r="N64" s="117"/>
      <c r="O64" s="117"/>
      <c r="P64" s="117"/>
      <c r="Q64" s="117"/>
      <c r="R64" s="117"/>
      <c r="S64" s="117"/>
      <c r="T64" s="120"/>
      <c r="U64" s="82"/>
      <c r="V64" s="82"/>
      <c r="W64" s="112"/>
      <c r="X64" s="112"/>
      <c r="Y64" s="112"/>
      <c r="Z64" s="112"/>
      <c r="AA64" s="112"/>
      <c r="AB64" s="112"/>
      <c r="AC64" s="112"/>
      <c r="AD64" s="112"/>
      <c r="AE64" s="112"/>
      <c r="AM64" s="113"/>
      <c r="AN64" s="113"/>
      <c r="AO64" s="113"/>
      <c r="AP64" s="113"/>
      <c r="AQ64" s="113"/>
      <c r="AR64" s="113"/>
      <c r="AS64" s="114"/>
      <c r="AV64" s="111"/>
      <c r="AW64" s="107"/>
      <c r="AX64" s="107"/>
      <c r="AY64" s="107"/>
    </row>
    <row r="65" spans="1:51" x14ac:dyDescent="0.25">
      <c r="I65" s="113"/>
      <c r="J65" s="113"/>
      <c r="K65" s="113"/>
      <c r="L65" s="117"/>
      <c r="M65" s="117"/>
      <c r="N65" s="117"/>
      <c r="O65" s="117"/>
      <c r="P65" s="117"/>
      <c r="Q65" s="117"/>
      <c r="R65" s="117"/>
      <c r="S65" s="117"/>
      <c r="T65" s="120"/>
      <c r="U65" s="82"/>
      <c r="V65" s="82"/>
      <c r="W65" s="112"/>
      <c r="X65" s="112"/>
      <c r="Y65" s="112"/>
      <c r="Z65" s="112"/>
      <c r="AA65" s="112"/>
      <c r="AB65" s="112"/>
      <c r="AC65" s="112"/>
      <c r="AD65" s="112"/>
      <c r="AE65" s="112"/>
      <c r="AM65" s="113"/>
      <c r="AN65" s="113"/>
      <c r="AO65" s="113"/>
      <c r="AP65" s="113"/>
      <c r="AQ65" s="113"/>
      <c r="AR65" s="113"/>
      <c r="AS65" s="114"/>
      <c r="AV65" s="111"/>
      <c r="AW65" s="107"/>
      <c r="AX65" s="107"/>
      <c r="AY65" s="107"/>
    </row>
    <row r="66" spans="1:51" x14ac:dyDescent="0.25">
      <c r="I66" s="113"/>
      <c r="J66" s="113"/>
      <c r="K66" s="113"/>
      <c r="L66" s="117"/>
      <c r="M66" s="117"/>
      <c r="N66" s="117"/>
      <c r="O66" s="117"/>
      <c r="P66" s="117"/>
      <c r="Q66" s="117"/>
      <c r="R66" s="117"/>
      <c r="S66" s="117"/>
      <c r="T66" s="120"/>
      <c r="U66" s="82"/>
      <c r="V66" s="82"/>
      <c r="W66" s="112"/>
      <c r="X66" s="112"/>
      <c r="Y66" s="112"/>
      <c r="Z66" s="112"/>
      <c r="AA66" s="112"/>
      <c r="AB66" s="112"/>
      <c r="AC66" s="112"/>
      <c r="AD66" s="112"/>
      <c r="AE66" s="112"/>
      <c r="AM66" s="113"/>
      <c r="AN66" s="113"/>
      <c r="AO66" s="113"/>
      <c r="AP66" s="113"/>
      <c r="AQ66" s="113"/>
      <c r="AR66" s="113"/>
      <c r="AS66" s="114"/>
      <c r="AU66" s="107"/>
      <c r="AV66" s="111"/>
      <c r="AW66" s="107"/>
      <c r="AX66" s="107"/>
      <c r="AY66" s="107"/>
    </row>
    <row r="67" spans="1:51" ht="229.5" customHeight="1" x14ac:dyDescent="0.25">
      <c r="I67" s="113"/>
      <c r="J67" s="113"/>
      <c r="K67" s="113"/>
      <c r="L67" s="117"/>
      <c r="M67" s="117"/>
      <c r="N67" s="117"/>
      <c r="O67" s="117"/>
      <c r="P67" s="117"/>
      <c r="Q67" s="117"/>
      <c r="R67" s="117"/>
      <c r="S67" s="117"/>
      <c r="T67" s="120"/>
      <c r="U67" s="82"/>
      <c r="V67" s="82"/>
      <c r="W67" s="112"/>
      <c r="X67" s="112"/>
      <c r="Y67" s="112"/>
      <c r="Z67" s="112"/>
      <c r="AA67" s="112"/>
      <c r="AB67" s="112"/>
      <c r="AC67" s="112"/>
      <c r="AD67" s="112"/>
      <c r="AE67" s="112"/>
      <c r="AM67" s="113"/>
      <c r="AN67" s="113"/>
      <c r="AO67" s="113"/>
      <c r="AP67" s="113"/>
      <c r="AQ67" s="113"/>
      <c r="AR67" s="113"/>
      <c r="AS67" s="114"/>
      <c r="AU67" s="107"/>
      <c r="AV67" s="111"/>
      <c r="AW67" s="107"/>
      <c r="AX67" s="107"/>
      <c r="AY67" s="107"/>
    </row>
    <row r="68" spans="1:51" x14ac:dyDescent="0.25">
      <c r="A68" s="112"/>
      <c r="L68" s="113"/>
      <c r="M68" s="113"/>
      <c r="N68" s="113"/>
      <c r="O68" s="114"/>
      <c r="P68" s="109"/>
      <c r="R68" s="111"/>
      <c r="AS68" s="107"/>
      <c r="AT68" s="107"/>
      <c r="AU68" s="107"/>
      <c r="AV68" s="107"/>
      <c r="AW68" s="107"/>
      <c r="AX68" s="107"/>
      <c r="AY68" s="107"/>
    </row>
    <row r="69" spans="1:51" x14ac:dyDescent="0.25">
      <c r="A69" s="112"/>
      <c r="L69" s="113"/>
      <c r="M69" s="113"/>
      <c r="N69" s="113"/>
      <c r="O69" s="114"/>
      <c r="P69" s="109"/>
      <c r="R69" s="109"/>
      <c r="AS69" s="107"/>
      <c r="AT69" s="107"/>
      <c r="AU69" s="107"/>
      <c r="AV69" s="107"/>
      <c r="AW69" s="107"/>
      <c r="AX69" s="107"/>
      <c r="AY69" s="107"/>
    </row>
    <row r="70" spans="1:51" x14ac:dyDescent="0.25">
      <c r="A70" s="112"/>
      <c r="L70" s="113"/>
      <c r="M70" s="113"/>
      <c r="N70" s="113"/>
      <c r="O70" s="114"/>
      <c r="P70" s="109"/>
      <c r="R70" s="109"/>
      <c r="AS70" s="107"/>
      <c r="AT70" s="107"/>
      <c r="AU70" s="107"/>
      <c r="AV70" s="107"/>
      <c r="AW70" s="107"/>
      <c r="AX70" s="107"/>
      <c r="AY70" s="107"/>
    </row>
    <row r="71" spans="1:51" x14ac:dyDescent="0.25">
      <c r="A71" s="112"/>
      <c r="L71" s="113"/>
      <c r="M71" s="113"/>
      <c r="N71" s="113"/>
      <c r="O71" s="114"/>
      <c r="P71" s="109"/>
      <c r="R71" s="109"/>
      <c r="AS71" s="107"/>
      <c r="AT71" s="107"/>
      <c r="AU71" s="107"/>
      <c r="AV71" s="107"/>
      <c r="AW71" s="107"/>
      <c r="AX71" s="107"/>
      <c r="AY71" s="107"/>
    </row>
    <row r="72" spans="1:51" x14ac:dyDescent="0.25">
      <c r="A72" s="112"/>
      <c r="L72" s="113"/>
      <c r="M72" s="113"/>
      <c r="N72" s="113"/>
      <c r="O72" s="114"/>
      <c r="P72" s="109"/>
      <c r="R72" s="109"/>
      <c r="AS72" s="107"/>
      <c r="AT72" s="107"/>
      <c r="AU72" s="107"/>
      <c r="AV72" s="107"/>
      <c r="AW72" s="107"/>
      <c r="AX72" s="107"/>
      <c r="AY72" s="107"/>
    </row>
    <row r="73" spans="1:51" x14ac:dyDescent="0.25">
      <c r="A73" s="112"/>
      <c r="L73" s="113"/>
      <c r="M73" s="113"/>
      <c r="N73" s="113"/>
      <c r="O73" s="114"/>
      <c r="P73" s="109"/>
      <c r="R73" s="109"/>
      <c r="AS73" s="107"/>
      <c r="AT73" s="107"/>
      <c r="AU73" s="107"/>
      <c r="AV73" s="107"/>
      <c r="AW73" s="107"/>
      <c r="AX73" s="107"/>
      <c r="AY73" s="107"/>
    </row>
    <row r="74" spans="1:51" x14ac:dyDescent="0.25">
      <c r="A74" s="112"/>
      <c r="L74" s="113"/>
      <c r="M74" s="113"/>
      <c r="N74" s="113"/>
      <c r="O74" s="114"/>
      <c r="P74" s="109"/>
      <c r="R74" s="83"/>
      <c r="AS74" s="107"/>
      <c r="AT74" s="107"/>
      <c r="AU74" s="107"/>
      <c r="AV74" s="107"/>
      <c r="AW74" s="107"/>
      <c r="AX74" s="107"/>
      <c r="AY74" s="107"/>
    </row>
    <row r="75" spans="1:51" x14ac:dyDescent="0.25">
      <c r="A75" s="112"/>
      <c r="L75" s="113"/>
      <c r="M75" s="113"/>
      <c r="N75" s="113"/>
      <c r="O75" s="114"/>
      <c r="R75" s="109"/>
      <c r="AS75" s="107"/>
      <c r="AT75" s="107"/>
      <c r="AU75" s="107"/>
      <c r="AV75" s="107"/>
      <c r="AW75" s="107"/>
      <c r="AX75" s="107"/>
      <c r="AY75" s="107"/>
    </row>
    <row r="76" spans="1:51" x14ac:dyDescent="0.25">
      <c r="O76" s="114"/>
      <c r="R76" s="109"/>
      <c r="AS76" s="107"/>
      <c r="AT76" s="107"/>
      <c r="AU76" s="107"/>
      <c r="AV76" s="107"/>
      <c r="AW76" s="107"/>
      <c r="AX76" s="107"/>
      <c r="AY76" s="107"/>
    </row>
    <row r="77" spans="1:51" x14ac:dyDescent="0.25">
      <c r="O77" s="114"/>
      <c r="R77" s="109"/>
      <c r="AS77" s="107"/>
      <c r="AT77" s="107"/>
      <c r="AU77" s="107"/>
      <c r="AV77" s="107"/>
      <c r="AW77" s="107"/>
      <c r="AX77" s="107"/>
      <c r="AY77" s="107"/>
    </row>
    <row r="78" spans="1:51" x14ac:dyDescent="0.25">
      <c r="O78" s="114"/>
      <c r="R78" s="109"/>
      <c r="AS78" s="107"/>
      <c r="AT78" s="107"/>
      <c r="AU78" s="107"/>
      <c r="AV78" s="107"/>
      <c r="AW78" s="107"/>
      <c r="AX78" s="107"/>
      <c r="AY78" s="107"/>
    </row>
    <row r="79" spans="1:51" x14ac:dyDescent="0.25">
      <c r="O79" s="114"/>
      <c r="R79" s="109"/>
      <c r="AS79" s="107"/>
      <c r="AT79" s="107"/>
      <c r="AU79" s="107"/>
      <c r="AV79" s="107"/>
      <c r="AW79" s="107"/>
      <c r="AX79" s="107"/>
      <c r="AY79" s="107"/>
    </row>
    <row r="80" spans="1:51" x14ac:dyDescent="0.25">
      <c r="O80" s="114"/>
      <c r="AS80" s="107"/>
      <c r="AT80" s="107"/>
      <c r="AU80" s="107"/>
      <c r="AV80" s="107"/>
      <c r="AW80" s="107"/>
      <c r="AX80" s="107"/>
      <c r="AY80" s="107"/>
    </row>
    <row r="81" spans="15:51" x14ac:dyDescent="0.25">
      <c r="O81" s="114"/>
      <c r="AS81" s="107"/>
      <c r="AT81" s="107"/>
      <c r="AU81" s="107"/>
      <c r="AV81" s="107"/>
      <c r="AW81" s="107"/>
      <c r="AX81" s="107"/>
      <c r="AY81" s="107"/>
    </row>
    <row r="82" spans="15:51" x14ac:dyDescent="0.25">
      <c r="O82" s="114"/>
      <c r="AS82" s="107"/>
      <c r="AT82" s="107"/>
      <c r="AU82" s="107"/>
      <c r="AV82" s="107"/>
      <c r="AW82" s="107"/>
      <c r="AX82" s="107"/>
      <c r="AY82" s="107"/>
    </row>
    <row r="83" spans="15:51" x14ac:dyDescent="0.25">
      <c r="O83" s="114"/>
      <c r="AS83" s="107"/>
      <c r="AT83" s="107"/>
      <c r="AU83" s="107"/>
      <c r="AV83" s="107"/>
      <c r="AW83" s="107"/>
      <c r="AX83" s="107"/>
      <c r="AY83" s="107"/>
    </row>
    <row r="84" spans="15:51" x14ac:dyDescent="0.25">
      <c r="O84" s="114"/>
      <c r="AS84" s="107"/>
      <c r="AT84" s="107"/>
      <c r="AU84" s="107"/>
      <c r="AV84" s="107"/>
      <c r="AW84" s="107"/>
      <c r="AX84" s="107"/>
      <c r="AY84" s="107"/>
    </row>
    <row r="85" spans="15:51" x14ac:dyDescent="0.25">
      <c r="O85" s="114"/>
      <c r="AS85" s="107"/>
      <c r="AT85" s="107"/>
      <c r="AU85" s="107"/>
      <c r="AV85" s="107"/>
      <c r="AW85" s="107"/>
      <c r="AX85" s="107"/>
      <c r="AY85" s="107"/>
    </row>
    <row r="86" spans="15:51" x14ac:dyDescent="0.25">
      <c r="O86" s="114"/>
      <c r="Q86" s="109"/>
      <c r="AS86" s="107"/>
      <c r="AT86" s="107"/>
      <c r="AU86" s="107"/>
      <c r="AV86" s="107"/>
      <c r="AW86" s="107"/>
      <c r="AX86" s="107"/>
      <c r="AY86" s="107"/>
    </row>
    <row r="87" spans="15:51" x14ac:dyDescent="0.25">
      <c r="O87" s="13"/>
      <c r="P87" s="109"/>
      <c r="Q87" s="109"/>
      <c r="AS87" s="107"/>
      <c r="AT87" s="107"/>
      <c r="AU87" s="107"/>
      <c r="AV87" s="107"/>
      <c r="AW87" s="107"/>
      <c r="AX87" s="107"/>
      <c r="AY87" s="107"/>
    </row>
    <row r="88" spans="15:51" x14ac:dyDescent="0.25">
      <c r="O88" s="13"/>
      <c r="P88" s="109"/>
      <c r="Q88" s="109"/>
      <c r="AS88" s="107"/>
      <c r="AT88" s="107"/>
      <c r="AU88" s="107"/>
      <c r="AV88" s="107"/>
      <c r="AW88" s="107"/>
      <c r="AX88" s="107"/>
      <c r="AY88" s="107"/>
    </row>
    <row r="89" spans="15:51" x14ac:dyDescent="0.25">
      <c r="O89" s="13"/>
      <c r="P89" s="109"/>
      <c r="Q89" s="109"/>
      <c r="AS89" s="107"/>
      <c r="AT89" s="107"/>
      <c r="AU89" s="107"/>
      <c r="AV89" s="107"/>
      <c r="AW89" s="107"/>
      <c r="AX89" s="107"/>
      <c r="AY89" s="107"/>
    </row>
    <row r="90" spans="15:51" x14ac:dyDescent="0.25">
      <c r="O90" s="13"/>
      <c r="P90" s="109"/>
      <c r="Q90" s="109"/>
      <c r="AS90" s="107"/>
      <c r="AT90" s="107"/>
      <c r="AU90" s="107"/>
      <c r="AV90" s="107"/>
      <c r="AW90" s="107"/>
      <c r="AX90" s="107"/>
      <c r="AY90" s="107"/>
    </row>
    <row r="91" spans="15:51" x14ac:dyDescent="0.25">
      <c r="O91" s="13"/>
      <c r="P91" s="109"/>
      <c r="Q91" s="109"/>
      <c r="AS91" s="107"/>
      <c r="AT91" s="107"/>
      <c r="AU91" s="107"/>
      <c r="AV91" s="107"/>
      <c r="AW91" s="107"/>
      <c r="AX91" s="107"/>
      <c r="AY91" s="107"/>
    </row>
    <row r="92" spans="15:51" x14ac:dyDescent="0.25">
      <c r="O92" s="13"/>
      <c r="P92" s="109"/>
      <c r="Q92" s="109"/>
      <c r="AS92" s="107"/>
      <c r="AT92" s="107"/>
      <c r="AU92" s="107"/>
      <c r="AV92" s="107"/>
      <c r="AW92" s="107"/>
      <c r="AX92" s="107"/>
      <c r="AY92" s="107"/>
    </row>
    <row r="93" spans="15:51" x14ac:dyDescent="0.25">
      <c r="O93" s="13"/>
      <c r="P93" s="109"/>
      <c r="Q93" s="109"/>
      <c r="AS93" s="107"/>
      <c r="AT93" s="107"/>
      <c r="AU93" s="107"/>
      <c r="AV93" s="107"/>
      <c r="AW93" s="107"/>
      <c r="AX93" s="107"/>
      <c r="AY93" s="107"/>
    </row>
    <row r="94" spans="15:51" x14ac:dyDescent="0.25">
      <c r="O94" s="13"/>
      <c r="P94" s="109"/>
      <c r="Q94" s="109"/>
      <c r="AS94" s="107"/>
      <c r="AT94" s="107"/>
      <c r="AU94" s="107"/>
      <c r="AV94" s="107"/>
      <c r="AW94" s="107"/>
      <c r="AX94" s="107"/>
      <c r="AY94" s="107"/>
    </row>
    <row r="95" spans="15:51" x14ac:dyDescent="0.25">
      <c r="O95" s="13"/>
      <c r="P95" s="109"/>
      <c r="Q95" s="109"/>
      <c r="AS95" s="107"/>
      <c r="AT95" s="107"/>
      <c r="AU95" s="107"/>
      <c r="AV95" s="107"/>
      <c r="AW95" s="107"/>
      <c r="AX95" s="107"/>
      <c r="AY95" s="107"/>
    </row>
    <row r="96" spans="15:51" x14ac:dyDescent="0.25">
      <c r="O96" s="13"/>
      <c r="P96" s="109"/>
      <c r="Q96" s="109"/>
      <c r="R96" s="109"/>
      <c r="S96" s="109"/>
      <c r="AS96" s="107"/>
      <c r="AT96" s="107"/>
      <c r="AU96" s="107"/>
      <c r="AV96" s="107"/>
      <c r="AW96" s="107"/>
      <c r="AX96" s="107"/>
      <c r="AY96" s="107"/>
    </row>
    <row r="97" spans="15:51" x14ac:dyDescent="0.25">
      <c r="O97" s="13"/>
      <c r="P97" s="109"/>
      <c r="Q97" s="109"/>
      <c r="R97" s="109"/>
      <c r="S97" s="109"/>
      <c r="T97" s="109"/>
      <c r="AS97" s="107"/>
      <c r="AT97" s="107"/>
      <c r="AU97" s="107"/>
      <c r="AV97" s="107"/>
      <c r="AW97" s="107"/>
      <c r="AX97" s="107"/>
      <c r="AY97" s="107"/>
    </row>
    <row r="98" spans="15:51" x14ac:dyDescent="0.25">
      <c r="O98" s="13"/>
      <c r="P98" s="109"/>
      <c r="Q98" s="109"/>
      <c r="R98" s="109"/>
      <c r="S98" s="109"/>
      <c r="T98" s="109"/>
      <c r="AS98" s="107"/>
      <c r="AT98" s="107"/>
      <c r="AU98" s="107"/>
      <c r="AV98" s="107"/>
      <c r="AW98" s="107"/>
      <c r="AX98" s="107"/>
      <c r="AY98" s="107"/>
    </row>
    <row r="99" spans="15:51" x14ac:dyDescent="0.25">
      <c r="O99" s="13"/>
      <c r="P99" s="109"/>
      <c r="T99" s="109"/>
      <c r="AS99" s="107"/>
      <c r="AT99" s="107"/>
      <c r="AU99" s="107"/>
      <c r="AV99" s="107"/>
      <c r="AW99" s="107"/>
      <c r="AX99" s="107"/>
      <c r="AY99" s="107"/>
    </row>
    <row r="100" spans="15:51" x14ac:dyDescent="0.25">
      <c r="O100" s="109"/>
      <c r="Q100" s="109"/>
      <c r="R100" s="109"/>
      <c r="S100" s="109"/>
      <c r="AS100" s="107"/>
      <c r="AT100" s="107"/>
      <c r="AU100" s="107"/>
      <c r="AV100" s="107"/>
      <c r="AW100" s="107"/>
      <c r="AX100" s="107"/>
      <c r="AY100" s="107"/>
    </row>
    <row r="101" spans="15:51" x14ac:dyDescent="0.25">
      <c r="O101" s="13"/>
      <c r="P101" s="109"/>
      <c r="Q101" s="109"/>
      <c r="R101" s="109"/>
      <c r="S101" s="109"/>
      <c r="T101" s="109"/>
      <c r="AS101" s="107"/>
      <c r="AT101" s="107"/>
      <c r="AU101" s="107"/>
      <c r="AV101" s="107"/>
      <c r="AW101" s="107"/>
      <c r="AX101" s="107"/>
      <c r="AY101" s="107"/>
    </row>
    <row r="102" spans="15:51" x14ac:dyDescent="0.25">
      <c r="O102" s="13"/>
      <c r="P102" s="109"/>
      <c r="Q102" s="109"/>
      <c r="R102" s="109"/>
      <c r="S102" s="109"/>
      <c r="T102" s="109"/>
      <c r="U102" s="109"/>
      <c r="AS102" s="107"/>
      <c r="AT102" s="107"/>
      <c r="AU102" s="107"/>
      <c r="AV102" s="107"/>
      <c r="AW102" s="107"/>
      <c r="AX102" s="107"/>
      <c r="AY102" s="107"/>
    </row>
    <row r="103" spans="15:51" x14ac:dyDescent="0.25">
      <c r="O103" s="13"/>
      <c r="P103" s="109"/>
      <c r="T103" s="109"/>
      <c r="U103" s="109"/>
      <c r="AS103" s="107"/>
      <c r="AT103" s="107"/>
      <c r="AU103" s="107"/>
      <c r="AV103" s="107"/>
      <c r="AW103" s="107"/>
      <c r="AX103" s="107"/>
      <c r="AY103" s="107"/>
    </row>
    <row r="115" spans="45:51" x14ac:dyDescent="0.25">
      <c r="AS115" s="107"/>
      <c r="AT115" s="107"/>
      <c r="AU115" s="107"/>
      <c r="AV115" s="107"/>
      <c r="AW115" s="107"/>
      <c r="AX115" s="107"/>
      <c r="AY115" s="107"/>
    </row>
  </sheetData>
  <protectedRanges>
    <protectedRange sqref="N59:R59 B61 S61:T67 B55:B58 N62:R67 T43 S57:T58" name="Range2_12_5_1_1"/>
    <protectedRange sqref="N10 L10 L6 D6 D8 AD8 AF8 O8:U8 AJ8:AR8 AF10 AR11:AR34 E11:E34 G11:G34 N11:V11 L24:N31 N32:N34 N12:N23 AC11:AG11 AC12:AF23 O12:V34 AG12:AG34 AA17:AA34 X17:X34 AB24:AF34" name="Range1_16_3_1_1"/>
    <protectedRange sqref="I56 J54:K59 J51:K51 I59 L59:M59 L62:M67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59:H59 F60 E59" name="Range2_2_2_9_2_1_1"/>
    <protectedRange sqref="D57 D60:D61" name="Range2_1_1_1_1_1_9_2_1_1"/>
    <protectedRange sqref="C58 C60" name="Range2_4_1_1_1"/>
    <protectedRange sqref="AS16:AS34" name="Range1_1_1_1"/>
    <protectedRange sqref="P3:U5" name="Range1_16_1_1_1_1"/>
    <protectedRange sqref="C61 C59 C56" name="Range2_1_3_1_1"/>
    <protectedRange sqref="H11:H34" name="Range1_1_1_1_1_1_1"/>
    <protectedRange sqref="B59:B60 J52:K53 D58:D59 I57:I58 Z58:Z59 S59:Y60 AA59:AU60 E60:E61 G60:H61 F61 L60:R61" name="Range2_2_1_10_1_1_1_2"/>
    <protectedRange sqref="C57" name="Range2_2_1_10_2_1_1_1"/>
    <protectedRange sqref="G56:H56 D54 F57 E56 N57:R58" name="Range2_12_1_6_1_1"/>
    <protectedRange sqref="I53:I55 I50:K50 G57:H58 E57:E58 F58:F59 L57:M58" name="Range2_2_12_1_7_1_1"/>
    <protectedRange sqref="D55:D56" name="Range2_1_1_1_1_11_1_2_1_1"/>
    <protectedRange sqref="F54" name="Range2_2_2_9_1_1_1_1"/>
    <protectedRange sqref="C55" name="Range2_1_1_2_1_1"/>
    <protectedRange sqref="C54" name="Range2_1_2_2_1_1"/>
    <protectedRange sqref="E54:E55 F55:F56 G54:H55 I51:I52" name="Range2_2_1_1_1_1"/>
    <protectedRange sqref="AS11:AS15" name="Range1_4_1_1_1_1"/>
    <protectedRange sqref="J11:J15 J26:J34" name="Range1_1_2_1_10_1_1_1_1"/>
    <protectedRange sqref="R74" name="Range2_2_1_10_1_1_1_1_1"/>
    <protectedRange sqref="T42" name="Range2_12_5_1_1_4"/>
    <protectedRange sqref="B41:B42" name="Range2_12_5_1_1_1"/>
    <protectedRange sqref="E42:H42" name="Range2_2_12_1_7_1_1_1"/>
    <protectedRange sqref="D42" name="Range2_3_2_1_3_1_1_2_10_1_1_1_1_1"/>
    <protectedRange sqref="C42" name="Range2_1_1_1_1_11_1_2_1_1_1"/>
    <protectedRange sqref="S38:S41" name="Range2_12_3_1_1_1_1"/>
    <protectedRange sqref="D38:H38 N38:R41" name="Range2_12_1_3_1_1_1_1"/>
    <protectedRange sqref="I38:M38 E39:M41" name="Range2_2_12_1_6_1_1_1_1"/>
    <protectedRange sqref="D39:D41" name="Range2_1_1_1_1_11_1_1_1_1_1_1"/>
    <protectedRange sqref="C39:C41" name="Range2_1_2_1_1_1_1_1"/>
    <protectedRange sqref="C38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G43:H43" name="Range2_2_12_1_3_1_1_1_1_1_4_1_1"/>
    <protectedRange sqref="E43:F43" name="Range2_2_12_1_7_1_1_3_1_1"/>
    <protectedRange sqref="I42:J42" name="Range2_2_12_1_4_2_1_1_1_2_1_1"/>
    <protectedRange sqref="S43" name="Range2_12_5_1_1_2_3_1"/>
    <protectedRange sqref="Q43:R43" name="Range2_12_1_6_1_1_1_1_2_1"/>
    <protectedRange sqref="N43:P43" name="Range2_12_1_2_3_1_1_1_1_2_1"/>
    <protectedRange sqref="I43:M43" name="Range2_2_12_1_4_3_1_1_1_1_2_1"/>
    <protectedRange sqref="D43" name="Range2_2_12_1_3_1_2_1_1_1_2_1_2_1"/>
    <protectedRange sqref="T56 R53:R55 T49:T52" name="Range2_12_5_1_1_3"/>
    <protectedRange sqref="T46:T48" name="Range2_12_5_1_1_2_2"/>
    <protectedRange sqref="S56 Q53:Q55 S46:S52" name="Range2_12_4_1_1_1_4_2_2_2"/>
    <protectedRange sqref="Q56:R56 O53:P55 Q46:R52" name="Range2_12_1_6_1_1_1_2_3_2_1_1_3"/>
    <protectedRange sqref="N56:P56 L53:N55 N46:P52" name="Range2_12_1_2_3_1_1_1_2_3_2_1_1_3"/>
    <protectedRange sqref="L46:M52 K46:K49 L56:M56" name="Range2_2_12_1_4_3_1_1_1_3_3_2_1_1_3"/>
    <protectedRange sqref="J46:J49" name="Range2_2_12_1_4_3_1_1_1_3_2_1_2_2"/>
    <protectedRange sqref="I49" name="Range2_2_12_1_4_3_1_1_1_2_1_2_1_1_3_1_1_1_1_1_1"/>
    <protectedRange sqref="T45" name="Range2_12_5_1_1_2_1_1"/>
    <protectedRange sqref="E46:H47" name="Range2_2_12_1_3_1_2_1_1_1_1_2_1_1_1_1_1_1"/>
    <protectedRange sqref="D46:D47" name="Range2_2_12_1_3_1_2_1_1_1_2_1_2_3_1_1_1_1"/>
    <protectedRange sqref="T44" name="Range2_12_5_1_1_6_1_1_1_1_1_1_1"/>
    <protectedRange sqref="S44" name="Range2_12_5_1_1_5_3_1_1_1_1_1_1_1"/>
    <protectedRange sqref="Q44:R44" name="Range2_12_1_6_1_1_1_2_3_2_1_1_2_1_1_1_1_1"/>
    <protectedRange sqref="N44:P44" name="Range2_12_1_2_3_1_1_1_2_3_2_1_1_2_1_1_1_1_1"/>
    <protectedRange sqref="J44:M44" name="Range2_2_12_1_4_3_1_1_1_3_3_2_1_1_2_1_1_1_1_1"/>
    <protectedRange sqref="I44" name="Range2_2_12_1_4_3_1_1_1_2_1_2_2_1_2_1_1_1_1_1"/>
    <protectedRange sqref="G44:H44 D44:E44" name="Range2_2_12_1_3_1_2_1_1_1_2_1_3_2_1_2_1_1_1_1_1"/>
    <protectedRange sqref="F44" name="Range2_2_12_1_3_1_2_1_1_1_1_1_2_2_1_2_1_1_1_1_1"/>
    <protectedRange sqref="S45" name="Range2_12_4_1_1_1_4_2_2_1_1"/>
    <protectedRange sqref="Q45:R45" name="Range2_12_1_6_1_1_1_2_3_2_1_1_1_1"/>
    <protectedRange sqref="N45:P45" name="Range2_12_1_2_3_1_1_1_2_3_2_1_1_1_1"/>
    <protectedRange sqref="K45:M45" name="Range2_2_12_1_4_3_1_1_1_3_3_2_1_1_1_1"/>
    <protectedRange sqref="J45" name="Range2_2_12_1_4_3_1_1_1_3_2_1_2_1_1"/>
    <protectedRange sqref="D45:E45" name="Range2_2_12_1_3_1_2_1_1_1_2_1_2_3_2_1_1"/>
    <protectedRange sqref="I45" name="Range2_2_12_1_4_2_1_1_1_4_1_2_1_1_1_2_1_1"/>
    <protectedRange sqref="F45:H45" name="Range2_2_12_1_3_1_1_1_1_1_4_1_2_1_2_1_2_1_1"/>
    <protectedRange sqref="I46:I48" name="Range2_2_12_1_4_2_1_1_1_4_1_2_1_1_1_2_2_1"/>
    <protectedRange sqref="F11:F34" name="Range1_16_3_1_1_2_1_1_1_2_1"/>
    <protectedRange sqref="Q10" name="Range1_16_3_1_1_1_1_1_1"/>
    <protectedRange sqref="AG10" name="Range1_16_3_1_1_1_1_1_2"/>
    <protectedRange sqref="AP10" name="Range1_16_3_1_1_1_1_1_3"/>
    <protectedRange sqref="B44" name="Range2_12_5_1_1_1_2_2_1_1_1_1_1_1_1_1_1_1_1_1_1_1_1_1_1_1_1_1_1_1_1_1_1_1_1_1_1_1_1_1"/>
    <protectedRange sqref="B45" name="Range2_12_5_1_1_1_2_2_1_1_1_1_1_1_1_1_1_1_1_2_1_1_1_1_1_1_1_1_1_1_1_1_1_1_1_1_1_1_1_1_1_1_1_1_1_1_1_1_1_1_1_1_1_1_1_1"/>
    <protectedRange sqref="B43" name="Range2_12_5_1_1_1_2_1_1_1_1_1_1_1_1_1_1_1_2_1_1_1_1_1_1_1_1_1_1_1_1_1_1_1_1_1"/>
    <protectedRange sqref="B46" name="Range2_12_5_1_1_1_2_2_1_1_1_1_1_1_1_1_1_1_1_2_1_1_1_2_1_1_1_2_1_1_1_3_1_1_1_1_1_1_1_1_1_1_1_1_1_1_1_1_1_1_1_1_1_1_1_1_1_1_1_1_1_1_1"/>
    <protectedRange sqref="B47" name="Range2_12_5_1_1_1_2_1_1_1_1_1_1_1_1_1_1_1_2_1_2_1_1_1_1_1_1_1_1_1_2_1_1_1_1_1_1_1_1_1_1_1_1_1_1_1_1"/>
    <protectedRange sqref="D52" name="Range2_12_1_6_1_1_1"/>
    <protectedRange sqref="D48 G48:H50 F49:F50 E48:E50" name="Range2_2_12_1_7_1_1_2"/>
    <protectedRange sqref="D53" name="Range2_1_1_1_1_11_1_2_1_1_2"/>
    <protectedRange sqref="F52" name="Range2_2_2_9_1_1_1_1_1"/>
    <protectedRange sqref="D49" name="Range2_1_1_1_1_1_9_1_1_1_1_1"/>
    <protectedRange sqref="C53 C48" name="Range2_1_1_2_1_1_1"/>
    <protectedRange sqref="C52" name="Range2_1_2_2_1_1_1"/>
    <protectedRange sqref="F48" name="Range2_2_12_1_1_1_1_1_1"/>
    <protectedRange sqref="C49:C50" name="Range2_5_1_1_1_1"/>
    <protectedRange sqref="E52:E53 F53 G52:H53" name="Range2_2_1_1_1_1_1"/>
    <protectedRange sqref="D50" name="Range2_1_1_1_1_1_1_1_1_1"/>
    <protectedRange sqref="B48" name="Range2_12_5_1_1_1_1_1_2_1_1_1_1_1_1_1_1_1_1_1_1_1_1_1_1_1_1_1_1_2_1_1"/>
    <protectedRange sqref="B49" name="Range2_12_5_1_1_1_1_1_2_1_1_2_1_1_1_1_1_1_1_1_1_1_1_1_1_1_1_1_1_2_1_1"/>
    <protectedRange sqref="B50" name="Range2_12_5_1_1_1_2_2_1_1_1_1_1_1_1_1_1_1_1_2_1_1_1_2_1_1_1_1_1_1_1_1_1_1_1_1_1_1_1_1_2_1_1"/>
    <protectedRange sqref="B52" name="Range2_12_5_1_1_1_1_1_2_1_2_1_1_1_2_1_1_1_1_1_1_1_1_1_1_2_1_1_1_1_1_2_1_1"/>
    <protectedRange sqref="G51:H51" name="Range2_2_12_1_3_1_2_1_1_1_2_1_1_1_1_1_1_2_1_1_1"/>
    <protectedRange sqref="D51:E51" name="Range2_2_12_1_3_1_2_1_1_1_2_1_1_1_1_3_1_1_1_1_1"/>
    <protectedRange sqref="F51" name="Range2_2_12_1_3_1_2_1_1_1_3_1_1_1_1_1_3_1_1_1_1_1"/>
    <protectedRange sqref="B51" name="Range2_12_5_1_1_1_1_1_2_1_1_2_1_1_1_1_1_1_1_1_1_1_1_1_1_1_1_1_1_2_1_1_1"/>
    <protectedRange sqref="W11:W34" name="Range1_16_3_1_1_1_1"/>
    <protectedRange sqref="X11:AB11 Y17:Y34 X12:Y16 Z12:Z34 AA12:AB16 AB17:AB23" name="Range1_16_3_1_1_2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AC11:AE23 AA17:AA34 X17:X34 AB24:AE34">
    <cfRule type="containsText" dxfId="123" priority="13" operator="containsText" text="N/A">
      <formula>NOT(ISERROR(SEARCH("N/A",X11)))</formula>
    </cfRule>
    <cfRule type="cellIs" dxfId="122" priority="31" operator="equal">
      <formula>0</formula>
    </cfRule>
  </conditionalFormatting>
  <conditionalFormatting sqref="AC11:AE23 AA17:AA34 X17:X34 AB24:AE34">
    <cfRule type="cellIs" dxfId="121" priority="30" operator="greaterThanOrEqual">
      <formula>1185</formula>
    </cfRule>
  </conditionalFormatting>
  <conditionalFormatting sqref="AC11:AE23 AA17:AA34 X17:X34 AB24:AE34">
    <cfRule type="cellIs" dxfId="120" priority="29" operator="between">
      <formula>0.1</formula>
      <formula>1184</formula>
    </cfRule>
  </conditionalFormatting>
  <conditionalFormatting sqref="X8 AO11:AO32">
    <cfRule type="cellIs" dxfId="119" priority="28" operator="equal">
      <formula>0</formula>
    </cfRule>
  </conditionalFormatting>
  <conditionalFormatting sqref="X8 AO11:AO32">
    <cfRule type="cellIs" dxfId="118" priority="27" operator="greaterThan">
      <formula>1179</formula>
    </cfRule>
  </conditionalFormatting>
  <conditionalFormatting sqref="X8 AO11:AO32">
    <cfRule type="cellIs" dxfId="117" priority="26" operator="greaterThan">
      <formula>99</formula>
    </cfRule>
  </conditionalFormatting>
  <conditionalFormatting sqref="X8 AO11:AO32">
    <cfRule type="cellIs" dxfId="116" priority="25" operator="greaterThan">
      <formula>0.99</formula>
    </cfRule>
  </conditionalFormatting>
  <conditionalFormatting sqref="AB8">
    <cfRule type="cellIs" dxfId="115" priority="24" operator="equal">
      <formula>0</formula>
    </cfRule>
  </conditionalFormatting>
  <conditionalFormatting sqref="AB8">
    <cfRule type="cellIs" dxfId="114" priority="23" operator="greaterThan">
      <formula>1179</formula>
    </cfRule>
  </conditionalFormatting>
  <conditionalFormatting sqref="AB8">
    <cfRule type="cellIs" dxfId="113" priority="22" operator="greaterThan">
      <formula>99</formula>
    </cfRule>
  </conditionalFormatting>
  <conditionalFormatting sqref="AB8">
    <cfRule type="cellIs" dxfId="112" priority="21" operator="greaterThan">
      <formula>0.99</formula>
    </cfRule>
  </conditionalFormatting>
  <conditionalFormatting sqref="AQ11:AQ34 AO33:AO34">
    <cfRule type="cellIs" dxfId="111" priority="20" operator="equal">
      <formula>0</formula>
    </cfRule>
  </conditionalFormatting>
  <conditionalFormatting sqref="AQ11:AQ34 AO33:AO34">
    <cfRule type="cellIs" dxfId="110" priority="19" operator="greaterThan">
      <formula>1179</formula>
    </cfRule>
  </conditionalFormatting>
  <conditionalFormatting sqref="AQ11:AQ34 AO33:AO34">
    <cfRule type="cellIs" dxfId="109" priority="18" operator="greaterThan">
      <formula>99</formula>
    </cfRule>
  </conditionalFormatting>
  <conditionalFormatting sqref="AQ11:AQ34 AO33:AO34">
    <cfRule type="cellIs" dxfId="108" priority="17" operator="greaterThan">
      <formula>0.99</formula>
    </cfRule>
  </conditionalFormatting>
  <conditionalFormatting sqref="AI11:AI34">
    <cfRule type="cellIs" dxfId="107" priority="16" operator="greaterThan">
      <formula>$AI$8</formula>
    </cfRule>
  </conditionalFormatting>
  <conditionalFormatting sqref="AH11:AH34">
    <cfRule type="cellIs" dxfId="106" priority="14" operator="greaterThan">
      <formula>$AH$8</formula>
    </cfRule>
    <cfRule type="cellIs" dxfId="105" priority="15" operator="greaterThan">
      <formula>$AH$8</formula>
    </cfRule>
  </conditionalFormatting>
  <conditionalFormatting sqref="AP11:AP34">
    <cfRule type="cellIs" dxfId="104" priority="12" operator="equal">
      <formula>0</formula>
    </cfRule>
  </conditionalFormatting>
  <conditionalFormatting sqref="AP11:AP34">
    <cfRule type="cellIs" dxfId="103" priority="11" operator="greaterThan">
      <formula>1179</formula>
    </cfRule>
  </conditionalFormatting>
  <conditionalFormatting sqref="AP11:AP34">
    <cfRule type="cellIs" dxfId="102" priority="10" operator="greaterThan">
      <formula>99</formula>
    </cfRule>
  </conditionalFormatting>
  <conditionalFormatting sqref="AP11:AP34">
    <cfRule type="cellIs" dxfId="101" priority="9" operator="greaterThan">
      <formula>0.99</formula>
    </cfRule>
  </conditionalFormatting>
  <conditionalFormatting sqref="X11:AB11 Y17:Y34 X12:Y16 Z12:Z34 AA12:AB16 AB17:AB23">
    <cfRule type="containsText" dxfId="100" priority="5" operator="containsText" text="N/A">
      <formula>NOT(ISERROR(SEARCH("N/A",X11)))</formula>
    </cfRule>
    <cfRule type="cellIs" dxfId="99" priority="8" operator="equal">
      <formula>0</formula>
    </cfRule>
  </conditionalFormatting>
  <conditionalFormatting sqref="X11:AB11 Y17:Y34 X12:Y16 Z12:Z34 AA12:AB16 AB17:AB23">
    <cfRule type="cellIs" dxfId="98" priority="7" operator="greaterThanOrEqual">
      <formula>1185</formula>
    </cfRule>
  </conditionalFormatting>
  <conditionalFormatting sqref="X11:AB11 Y17:Y34 X12:Y16 Z12:Z34 AA12:AB16 AB17:AB23">
    <cfRule type="cellIs" dxfId="97" priority="6" operator="between">
      <formula>0.1</formula>
      <formula>1184</formula>
    </cfRule>
  </conditionalFormatting>
  <conditionalFormatting sqref="AJ11:AN34">
    <cfRule type="cellIs" dxfId="96" priority="4" operator="equal">
      <formula>0</formula>
    </cfRule>
  </conditionalFormatting>
  <conditionalFormatting sqref="AJ11:AN34">
    <cfRule type="cellIs" dxfId="95" priority="3" operator="greaterThan">
      <formula>1179</formula>
    </cfRule>
  </conditionalFormatting>
  <conditionalFormatting sqref="AJ11:AN34">
    <cfRule type="cellIs" dxfId="94" priority="2" operator="greaterThan">
      <formula>99</formula>
    </cfRule>
  </conditionalFormatting>
  <conditionalFormatting sqref="AJ11:AN34">
    <cfRule type="cellIs" dxfId="93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15"/>
  <sheetViews>
    <sheetView topLeftCell="AI13" zoomScaleNormal="100" workbookViewId="0">
      <selection activeCell="AP33" sqref="AP33"/>
    </sheetView>
  </sheetViews>
  <sheetFormatPr defaultRowHeight="15" x14ac:dyDescent="0.25"/>
  <cols>
    <col min="1" max="1" width="5.7109375" style="107" customWidth="1"/>
    <col min="2" max="2" width="10.28515625" style="107" customWidth="1"/>
    <col min="3" max="3" width="14" style="107" customWidth="1"/>
    <col min="4" max="7" width="9.140625" style="107"/>
    <col min="8" max="8" width="20.42578125" style="107" customWidth="1"/>
    <col min="9" max="10" width="9.140625" style="107"/>
    <col min="11" max="11" width="9" style="107" customWidth="1"/>
    <col min="12" max="14" width="9.140625" style="107" hidden="1" customWidth="1"/>
    <col min="15" max="16" width="9.28515625" style="107" bestFit="1" customWidth="1"/>
    <col min="17" max="18" width="9.140625" style="107" customWidth="1"/>
    <col min="19" max="19" width="11.5703125" style="107" bestFit="1" customWidth="1"/>
    <col min="20" max="20" width="10.5703125" style="107" bestFit="1" customWidth="1"/>
    <col min="21" max="22" width="9.28515625" style="107" bestFit="1" customWidth="1"/>
    <col min="23" max="23" width="9.140625" style="107"/>
    <col min="24" max="28" width="9.28515625" style="107" bestFit="1" customWidth="1"/>
    <col min="29" max="32" width="9.140625" style="107"/>
    <col min="33" max="33" width="10.5703125" style="107" bestFit="1" customWidth="1"/>
    <col min="34" max="35" width="9.28515625" style="107" bestFit="1" customWidth="1"/>
    <col min="36" max="44" width="9.140625" style="107"/>
    <col min="45" max="45" width="83.85546875" style="13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07"/>
  </cols>
  <sheetData>
    <row r="2" spans="2:51" ht="21" x14ac:dyDescent="0.25">
      <c r="B2" s="3"/>
      <c r="C2" s="109"/>
      <c r="D2" s="109"/>
      <c r="E2" s="4"/>
      <c r="F2" s="4"/>
      <c r="G2" s="109"/>
      <c r="H2" s="5"/>
      <c r="I2" s="5"/>
      <c r="J2" s="109"/>
      <c r="K2" s="5"/>
      <c r="L2" s="5"/>
      <c r="M2" s="109"/>
      <c r="N2" s="109"/>
      <c r="O2" s="6"/>
      <c r="P2" s="7" t="s">
        <v>0</v>
      </c>
      <c r="Q2" s="7"/>
      <c r="R2" s="8"/>
      <c r="S2" s="9"/>
      <c r="T2" s="10"/>
      <c r="U2" s="10"/>
      <c r="V2" s="11"/>
      <c r="W2" s="12"/>
      <c r="X2" s="10"/>
      <c r="Y2" s="10"/>
      <c r="Z2" s="10"/>
      <c r="AA2" s="10"/>
      <c r="AB2" s="10"/>
      <c r="AC2" s="10"/>
      <c r="AD2" s="10"/>
      <c r="AE2" s="10"/>
      <c r="AM2" s="109"/>
      <c r="AN2" s="109"/>
      <c r="AO2" s="109"/>
      <c r="AP2" s="109"/>
      <c r="AQ2" s="109"/>
      <c r="AR2" s="109"/>
    </row>
    <row r="3" spans="2:51" ht="15.75" customHeight="1" x14ac:dyDescent="0.25">
      <c r="B3" s="14" t="s">
        <v>1</v>
      </c>
      <c r="C3" s="14"/>
      <c r="D3" s="14"/>
      <c r="E3" s="109"/>
      <c r="F3" s="5"/>
      <c r="G3" s="5"/>
      <c r="H3" s="109"/>
      <c r="I3" s="109"/>
      <c r="J3" s="109"/>
      <c r="K3" s="15"/>
      <c r="L3" s="16"/>
      <c r="M3" s="109"/>
      <c r="N3" s="109"/>
      <c r="O3" s="17" t="s">
        <v>2</v>
      </c>
      <c r="P3" s="324" t="s">
        <v>126</v>
      </c>
      <c r="Q3" s="325"/>
      <c r="R3" s="325"/>
      <c r="S3" s="325"/>
      <c r="T3" s="325"/>
      <c r="U3" s="326"/>
      <c r="V3" s="18"/>
      <c r="W3" s="18"/>
      <c r="X3" s="18"/>
      <c r="Y3" s="18"/>
      <c r="Z3" s="18"/>
      <c r="AH3" s="109"/>
      <c r="AI3" s="109"/>
      <c r="AJ3" s="109"/>
      <c r="AK3" s="109"/>
      <c r="AL3" s="13"/>
      <c r="AM3" s="109"/>
      <c r="AN3" s="109"/>
      <c r="AO3" s="109"/>
      <c r="AP3" s="109"/>
      <c r="AQ3" s="109"/>
      <c r="AR3" s="109"/>
      <c r="AS3" s="109"/>
    </row>
    <row r="4" spans="2:51" x14ac:dyDescent="0.25">
      <c r="B4" s="19" t="s">
        <v>3</v>
      </c>
      <c r="C4" s="19"/>
      <c r="D4" s="19"/>
      <c r="E4" s="109"/>
      <c r="F4" s="20"/>
      <c r="G4" s="109"/>
      <c r="H4" s="109"/>
      <c r="I4" s="109"/>
      <c r="J4" s="109"/>
      <c r="K4" s="109"/>
      <c r="L4" s="109"/>
      <c r="M4" s="109"/>
      <c r="N4" s="109"/>
      <c r="O4" s="17" t="s">
        <v>4</v>
      </c>
      <c r="P4" s="324" t="s">
        <v>131</v>
      </c>
      <c r="Q4" s="325"/>
      <c r="R4" s="325"/>
      <c r="S4" s="325"/>
      <c r="T4" s="325"/>
      <c r="U4" s="326"/>
      <c r="V4" s="18"/>
      <c r="W4" s="18"/>
      <c r="X4" s="18"/>
      <c r="Y4" s="18"/>
      <c r="Z4" s="18"/>
      <c r="AH4" s="109"/>
      <c r="AI4" s="109"/>
      <c r="AJ4" s="109"/>
      <c r="AK4" s="109"/>
      <c r="AL4" s="13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1"/>
      <c r="F5" s="21"/>
      <c r="G5" s="109"/>
      <c r="H5" s="109"/>
      <c r="I5" s="109"/>
      <c r="J5" s="109"/>
      <c r="K5" s="109"/>
      <c r="L5" s="109"/>
      <c r="M5" s="109"/>
      <c r="N5" s="109"/>
      <c r="O5" s="17" t="s">
        <v>5</v>
      </c>
      <c r="P5" s="324" t="s">
        <v>126</v>
      </c>
      <c r="Q5" s="325"/>
      <c r="R5" s="325"/>
      <c r="S5" s="325"/>
      <c r="T5" s="325"/>
      <c r="U5" s="326"/>
      <c r="V5" s="18"/>
      <c r="W5" s="18"/>
      <c r="X5" s="18"/>
      <c r="Y5" s="18"/>
      <c r="Z5" s="18"/>
      <c r="AH5" s="109"/>
      <c r="AI5" s="109"/>
      <c r="AJ5" s="109"/>
      <c r="AK5" s="109"/>
      <c r="AL5" s="13"/>
      <c r="AM5" s="109"/>
      <c r="AN5" s="109"/>
      <c r="AO5" s="109"/>
      <c r="AP5" s="109"/>
      <c r="AQ5" s="109"/>
      <c r="AR5" s="109"/>
      <c r="AS5" s="109"/>
    </row>
    <row r="6" spans="2:51" x14ac:dyDescent="0.25">
      <c r="B6" s="324" t="s">
        <v>6</v>
      </c>
      <c r="C6" s="326"/>
      <c r="D6" s="327" t="s">
        <v>7</v>
      </c>
      <c r="E6" s="328"/>
      <c r="F6" s="328"/>
      <c r="G6" s="328"/>
      <c r="H6" s="329"/>
      <c r="I6" s="109"/>
      <c r="J6" s="109"/>
      <c r="K6" s="311"/>
      <c r="L6" s="330">
        <v>41686</v>
      </c>
      <c r="M6" s="331"/>
      <c r="N6" s="22"/>
      <c r="O6" s="22"/>
      <c r="P6" s="23"/>
      <c r="Q6" s="23"/>
      <c r="R6" s="23"/>
      <c r="S6" s="23"/>
      <c r="T6" s="23"/>
      <c r="U6" s="23"/>
      <c r="V6" s="23"/>
      <c r="W6" s="24"/>
      <c r="X6" s="24"/>
      <c r="Y6" s="24"/>
      <c r="Z6" s="24"/>
      <c r="AA6" s="24"/>
      <c r="AB6" s="24"/>
      <c r="AC6" s="24"/>
      <c r="AD6" s="24"/>
      <c r="AE6" s="24"/>
      <c r="AJ6" s="25"/>
      <c r="AM6" s="26"/>
      <c r="AN6" s="26"/>
      <c r="AO6" s="26"/>
      <c r="AP6" s="26"/>
      <c r="AQ6" s="26"/>
      <c r="AR6" s="26"/>
      <c r="AS6" s="27"/>
    </row>
    <row r="7" spans="2:51" ht="36" x14ac:dyDescent="0.25">
      <c r="B7" s="332" t="s">
        <v>8</v>
      </c>
      <c r="C7" s="333"/>
      <c r="D7" s="332" t="s">
        <v>9</v>
      </c>
      <c r="E7" s="334"/>
      <c r="F7" s="334"/>
      <c r="G7" s="333"/>
      <c r="H7" s="306" t="s">
        <v>10</v>
      </c>
      <c r="I7" s="307" t="s">
        <v>11</v>
      </c>
      <c r="J7" s="307" t="s">
        <v>12</v>
      </c>
      <c r="K7" s="307" t="s">
        <v>13</v>
      </c>
      <c r="L7" s="13"/>
      <c r="M7" s="13"/>
      <c r="N7" s="13"/>
      <c r="O7" s="306" t="s">
        <v>14</v>
      </c>
      <c r="P7" s="332" t="s">
        <v>15</v>
      </c>
      <c r="Q7" s="334"/>
      <c r="R7" s="334"/>
      <c r="S7" s="334"/>
      <c r="T7" s="333"/>
      <c r="U7" s="345" t="s">
        <v>16</v>
      </c>
      <c r="V7" s="345"/>
      <c r="W7" s="307" t="s">
        <v>17</v>
      </c>
      <c r="X7" s="332" t="s">
        <v>18</v>
      </c>
      <c r="Y7" s="333"/>
      <c r="Z7" s="332" t="s">
        <v>19</v>
      </c>
      <c r="AA7" s="333"/>
      <c r="AB7" s="332" t="s">
        <v>20</v>
      </c>
      <c r="AC7" s="333"/>
      <c r="AD7" s="332" t="s">
        <v>21</v>
      </c>
      <c r="AE7" s="333"/>
      <c r="AF7" s="307" t="s">
        <v>22</v>
      </c>
      <c r="AG7" s="307" t="s">
        <v>23</v>
      </c>
      <c r="AH7" s="307" t="s">
        <v>24</v>
      </c>
      <c r="AI7" s="307" t="s">
        <v>25</v>
      </c>
      <c r="AJ7" s="332" t="s">
        <v>26</v>
      </c>
      <c r="AK7" s="334"/>
      <c r="AL7" s="334"/>
      <c r="AM7" s="334"/>
      <c r="AN7" s="333"/>
      <c r="AO7" s="332" t="s">
        <v>27</v>
      </c>
      <c r="AP7" s="334"/>
      <c r="AQ7" s="333"/>
      <c r="AR7" s="307" t="s">
        <v>28</v>
      </c>
      <c r="AS7" s="28"/>
      <c r="AT7" s="13"/>
      <c r="AU7" s="13"/>
      <c r="AV7" s="13"/>
      <c r="AW7" s="13"/>
      <c r="AX7" s="13"/>
      <c r="AY7" s="13"/>
    </row>
    <row r="8" spans="2:51" x14ac:dyDescent="0.25">
      <c r="B8" s="335">
        <v>42245</v>
      </c>
      <c r="C8" s="336"/>
      <c r="D8" s="337" t="s">
        <v>29</v>
      </c>
      <c r="E8" s="338"/>
      <c r="F8" s="338"/>
      <c r="G8" s="339"/>
      <c r="H8" s="29"/>
      <c r="I8" s="337" t="s">
        <v>29</v>
      </c>
      <c r="J8" s="338"/>
      <c r="K8" s="339"/>
      <c r="L8" s="30"/>
      <c r="M8" s="30"/>
      <c r="N8" s="30"/>
      <c r="O8" s="29" t="s">
        <v>30</v>
      </c>
      <c r="P8" s="29" t="s">
        <v>30</v>
      </c>
      <c r="Q8" s="29" t="s">
        <v>31</v>
      </c>
      <c r="R8" s="29" t="s">
        <v>31</v>
      </c>
      <c r="S8" s="29" t="s">
        <v>30</v>
      </c>
      <c r="T8" s="29" t="s">
        <v>32</v>
      </c>
      <c r="U8" s="340" t="s">
        <v>33</v>
      </c>
      <c r="V8" s="340"/>
      <c r="W8" s="31" t="s">
        <v>133</v>
      </c>
      <c r="X8" s="341">
        <v>0</v>
      </c>
      <c r="Y8" s="342"/>
      <c r="Z8" s="343" t="s">
        <v>35</v>
      </c>
      <c r="AA8" s="344"/>
      <c r="AB8" s="341">
        <v>1185</v>
      </c>
      <c r="AC8" s="342"/>
      <c r="AD8" s="346">
        <v>800</v>
      </c>
      <c r="AE8" s="347"/>
      <c r="AF8" s="29"/>
      <c r="AG8" s="31">
        <f>AG34-AG10</f>
        <v>26600</v>
      </c>
      <c r="AH8" s="32"/>
      <c r="AI8" s="32"/>
      <c r="AJ8" s="29" t="s">
        <v>36</v>
      </c>
      <c r="AK8" s="29" t="s">
        <v>36</v>
      </c>
      <c r="AL8" s="29" t="s">
        <v>36</v>
      </c>
      <c r="AM8" s="29" t="s">
        <v>36</v>
      </c>
      <c r="AN8" s="29" t="s">
        <v>36</v>
      </c>
      <c r="AO8" s="29" t="s">
        <v>36</v>
      </c>
      <c r="AP8" s="29" t="s">
        <v>31</v>
      </c>
      <c r="AQ8" s="29" t="s">
        <v>31</v>
      </c>
      <c r="AR8" s="29" t="s">
        <v>37</v>
      </c>
      <c r="AS8" s="28"/>
      <c r="AV8" s="33" t="s">
        <v>38</v>
      </c>
    </row>
    <row r="9" spans="2:51" ht="60" x14ac:dyDescent="0.25">
      <c r="B9" s="348" t="s">
        <v>39</v>
      </c>
      <c r="C9" s="348"/>
      <c r="D9" s="349" t="s">
        <v>40</v>
      </c>
      <c r="E9" s="350"/>
      <c r="F9" s="351" t="s">
        <v>41</v>
      </c>
      <c r="G9" s="350"/>
      <c r="H9" s="352" t="s">
        <v>42</v>
      </c>
      <c r="I9" s="348" t="s">
        <v>43</v>
      </c>
      <c r="J9" s="348"/>
      <c r="K9" s="348"/>
      <c r="L9" s="307" t="s">
        <v>44</v>
      </c>
      <c r="M9" s="345" t="s">
        <v>45</v>
      </c>
      <c r="N9" s="34" t="s">
        <v>46</v>
      </c>
      <c r="O9" s="353" t="s">
        <v>47</v>
      </c>
      <c r="P9" s="353" t="s">
        <v>48</v>
      </c>
      <c r="Q9" s="35" t="s">
        <v>49</v>
      </c>
      <c r="R9" s="360" t="s">
        <v>50</v>
      </c>
      <c r="S9" s="361"/>
      <c r="T9" s="362"/>
      <c r="U9" s="308" t="s">
        <v>51</v>
      </c>
      <c r="V9" s="308" t="s">
        <v>52</v>
      </c>
      <c r="W9" s="348" t="s">
        <v>53</v>
      </c>
      <c r="X9" s="366" t="s">
        <v>54</v>
      </c>
      <c r="Y9" s="367"/>
      <c r="Z9" s="367"/>
      <c r="AA9" s="367"/>
      <c r="AB9" s="367"/>
      <c r="AC9" s="367"/>
      <c r="AD9" s="367"/>
      <c r="AE9" s="368"/>
      <c r="AF9" s="310" t="s">
        <v>55</v>
      </c>
      <c r="AG9" s="310" t="s">
        <v>56</v>
      </c>
      <c r="AH9" s="355" t="s">
        <v>57</v>
      </c>
      <c r="AI9" s="369" t="s">
        <v>58</v>
      </c>
      <c r="AJ9" s="308" t="s">
        <v>59</v>
      </c>
      <c r="AK9" s="308" t="s">
        <v>60</v>
      </c>
      <c r="AL9" s="308" t="s">
        <v>61</v>
      </c>
      <c r="AM9" s="308" t="s">
        <v>62</v>
      </c>
      <c r="AN9" s="308" t="s">
        <v>63</v>
      </c>
      <c r="AO9" s="308" t="s">
        <v>64</v>
      </c>
      <c r="AP9" s="308" t="s">
        <v>65</v>
      </c>
      <c r="AQ9" s="353" t="s">
        <v>66</v>
      </c>
      <c r="AR9" s="308" t="s">
        <v>67</v>
      </c>
      <c r="AS9" s="355" t="s">
        <v>68</v>
      </c>
      <c r="AV9" s="36" t="s">
        <v>69</v>
      </c>
      <c r="AW9" s="36" t="s">
        <v>70</v>
      </c>
      <c r="AY9" s="37" t="s">
        <v>71</v>
      </c>
    </row>
    <row r="10" spans="2:51" x14ac:dyDescent="0.25">
      <c r="B10" s="308" t="s">
        <v>72</v>
      </c>
      <c r="C10" s="308" t="s">
        <v>73</v>
      </c>
      <c r="D10" s="308" t="s">
        <v>74</v>
      </c>
      <c r="E10" s="308" t="s">
        <v>75</v>
      </c>
      <c r="F10" s="308" t="s">
        <v>74</v>
      </c>
      <c r="G10" s="308" t="s">
        <v>75</v>
      </c>
      <c r="H10" s="352"/>
      <c r="I10" s="308" t="s">
        <v>75</v>
      </c>
      <c r="J10" s="308" t="s">
        <v>75</v>
      </c>
      <c r="K10" s="308" t="s">
        <v>75</v>
      </c>
      <c r="L10" s="29" t="s">
        <v>29</v>
      </c>
      <c r="M10" s="345"/>
      <c r="N10" s="29" t="s">
        <v>29</v>
      </c>
      <c r="O10" s="354"/>
      <c r="P10" s="354"/>
      <c r="Q10" s="2">
        <f>'AUG 28'!Q34:Q34</f>
        <v>49491950</v>
      </c>
      <c r="R10" s="363"/>
      <c r="S10" s="364"/>
      <c r="T10" s="365"/>
      <c r="U10" s="308" t="s">
        <v>75</v>
      </c>
      <c r="V10" s="308" t="s">
        <v>75</v>
      </c>
      <c r="W10" s="348"/>
      <c r="X10" s="38" t="s">
        <v>76</v>
      </c>
      <c r="Y10" s="38" t="s">
        <v>77</v>
      </c>
      <c r="Z10" s="38" t="s">
        <v>78</v>
      </c>
      <c r="AA10" s="38" t="s">
        <v>79</v>
      </c>
      <c r="AB10" s="38" t="s">
        <v>80</v>
      </c>
      <c r="AC10" s="38" t="s">
        <v>81</v>
      </c>
      <c r="AD10" s="38" t="s">
        <v>82</v>
      </c>
      <c r="AE10" s="38" t="s">
        <v>83</v>
      </c>
      <c r="AF10" s="39"/>
      <c r="AG10" s="2">
        <f>'AUG 28'!AG34:AG34</f>
        <v>39886284</v>
      </c>
      <c r="AH10" s="355"/>
      <c r="AI10" s="370"/>
      <c r="AJ10" s="308" t="s">
        <v>84</v>
      </c>
      <c r="AK10" s="308" t="s">
        <v>84</v>
      </c>
      <c r="AL10" s="308" t="s">
        <v>84</v>
      </c>
      <c r="AM10" s="308" t="s">
        <v>84</v>
      </c>
      <c r="AN10" s="308" t="s">
        <v>84</v>
      </c>
      <c r="AO10" s="308" t="s">
        <v>84</v>
      </c>
      <c r="AP10" s="2">
        <f>'AUG 28'!AP34:AP34</f>
        <v>9059254</v>
      </c>
      <c r="AQ10" s="354"/>
      <c r="AR10" s="309" t="s">
        <v>85</v>
      </c>
      <c r="AS10" s="355"/>
      <c r="AV10" s="40" t="s">
        <v>86</v>
      </c>
      <c r="AW10" s="40" t="s">
        <v>87</v>
      </c>
      <c r="AY10" s="84" t="s">
        <v>126</v>
      </c>
    </row>
    <row r="11" spans="2:51" x14ac:dyDescent="0.25">
      <c r="B11" s="41">
        <v>2</v>
      </c>
      <c r="C11" s="41">
        <v>4.1666666666666664E-2</v>
      </c>
      <c r="D11" s="123">
        <v>11</v>
      </c>
      <c r="E11" s="42">
        <f>D11/1.42</f>
        <v>7.746478873239437</v>
      </c>
      <c r="F11" s="110">
        <v>66</v>
      </c>
      <c r="G11" s="42">
        <f>F11/1.42</f>
        <v>46.478873239436624</v>
      </c>
      <c r="H11" s="43" t="s">
        <v>88</v>
      </c>
      <c r="I11" s="43">
        <f>J11-(2/1.42)</f>
        <v>41.549295774647888</v>
      </c>
      <c r="J11" s="44">
        <f>(F11-5)/1.42</f>
        <v>42.95774647887324</v>
      </c>
      <c r="K11" s="43">
        <f>J11+(6/1.42)</f>
        <v>47.183098591549296</v>
      </c>
      <c r="L11" s="45">
        <v>14</v>
      </c>
      <c r="M11" s="46" t="s">
        <v>89</v>
      </c>
      <c r="N11" s="46">
        <v>11.4</v>
      </c>
      <c r="O11" s="124">
        <v>124</v>
      </c>
      <c r="P11" s="124">
        <v>88</v>
      </c>
      <c r="Q11" s="124">
        <v>49495863</v>
      </c>
      <c r="R11" s="47">
        <f>IF(ISBLANK(Q11),"-",Q11-Q10)</f>
        <v>3913</v>
      </c>
      <c r="S11" s="48">
        <f>R11*24/1000</f>
        <v>93.912000000000006</v>
      </c>
      <c r="T11" s="48">
        <f>R11/1000</f>
        <v>3.9129999999999998</v>
      </c>
      <c r="U11" s="125">
        <v>4.8</v>
      </c>
      <c r="V11" s="125">
        <f t="shared" ref="V11:V34" si="0">U11</f>
        <v>4.8</v>
      </c>
      <c r="W11" s="126" t="s">
        <v>125</v>
      </c>
      <c r="X11" s="128">
        <v>0</v>
      </c>
      <c r="Y11" s="128">
        <v>0</v>
      </c>
      <c r="Z11" s="128">
        <v>1026</v>
      </c>
      <c r="AA11" s="128">
        <v>0</v>
      </c>
      <c r="AB11" s="128">
        <v>1046</v>
      </c>
      <c r="AC11" s="49" t="s">
        <v>90</v>
      </c>
      <c r="AD11" s="49" t="s">
        <v>90</v>
      </c>
      <c r="AE11" s="49" t="s">
        <v>90</v>
      </c>
      <c r="AF11" s="127" t="s">
        <v>90</v>
      </c>
      <c r="AG11" s="127">
        <v>39886980</v>
      </c>
      <c r="AH11" s="50">
        <f>IF(ISBLANK(AG11),"-",AG11-AG10)</f>
        <v>696</v>
      </c>
      <c r="AI11" s="51">
        <f>AH11/T11</f>
        <v>177.86864298492208</v>
      </c>
      <c r="AJ11" s="108">
        <v>0</v>
      </c>
      <c r="AK11" s="108">
        <v>0</v>
      </c>
      <c r="AL11" s="108">
        <v>1</v>
      </c>
      <c r="AM11" s="108">
        <v>0</v>
      </c>
      <c r="AN11" s="108">
        <v>1</v>
      </c>
      <c r="AO11" s="108">
        <v>0.4</v>
      </c>
      <c r="AP11" s="128">
        <v>9060698</v>
      </c>
      <c r="AQ11" s="128">
        <f t="shared" ref="AQ11:AQ34" si="1">AP11-AP10</f>
        <v>1444</v>
      </c>
      <c r="AR11" s="52"/>
      <c r="AS11" s="53" t="s">
        <v>113</v>
      </c>
      <c r="AV11" s="40" t="s">
        <v>88</v>
      </c>
      <c r="AW11" s="40" t="s">
        <v>91</v>
      </c>
      <c r="AY11" s="84" t="s">
        <v>131</v>
      </c>
    </row>
    <row r="12" spans="2:51" x14ac:dyDescent="0.25">
      <c r="B12" s="41">
        <v>2.0416666666666701</v>
      </c>
      <c r="C12" s="41">
        <v>8.3333333333333329E-2</v>
      </c>
      <c r="D12" s="123">
        <v>12</v>
      </c>
      <c r="E12" s="42">
        <f t="shared" ref="E12:E34" si="2">D12/1.42</f>
        <v>8.4507042253521139</v>
      </c>
      <c r="F12" s="110">
        <v>66</v>
      </c>
      <c r="G12" s="42">
        <f t="shared" ref="G12:G34" si="3">F12/1.42</f>
        <v>46.478873239436624</v>
      </c>
      <c r="H12" s="43" t="s">
        <v>88</v>
      </c>
      <c r="I12" s="43">
        <f t="shared" ref="I12:I34" si="4">J12-(2/1.42)</f>
        <v>41.549295774647888</v>
      </c>
      <c r="J12" s="44">
        <f>(F12-5)/1.42</f>
        <v>42.95774647887324</v>
      </c>
      <c r="K12" s="43">
        <f>J12+(6/1.42)</f>
        <v>47.183098591549296</v>
      </c>
      <c r="L12" s="45">
        <v>14</v>
      </c>
      <c r="M12" s="46" t="s">
        <v>89</v>
      </c>
      <c r="N12" s="46">
        <v>11.2</v>
      </c>
      <c r="O12" s="124">
        <v>123</v>
      </c>
      <c r="P12" s="124">
        <v>91</v>
      </c>
      <c r="Q12" s="124">
        <v>49499475</v>
      </c>
      <c r="R12" s="47">
        <f t="shared" ref="R12:R34" si="5">IF(ISBLANK(Q12),"-",Q12-Q11)</f>
        <v>3612</v>
      </c>
      <c r="S12" s="48">
        <f t="shared" ref="S12:S34" si="6">R12*24/1000</f>
        <v>86.688000000000002</v>
      </c>
      <c r="T12" s="48">
        <f t="shared" ref="T12:T34" si="7">R12/1000</f>
        <v>3.6120000000000001</v>
      </c>
      <c r="U12" s="125">
        <v>6.3</v>
      </c>
      <c r="V12" s="125">
        <f t="shared" si="0"/>
        <v>6.3</v>
      </c>
      <c r="W12" s="126" t="s">
        <v>125</v>
      </c>
      <c r="X12" s="128">
        <v>0</v>
      </c>
      <c r="Y12" s="128">
        <v>0</v>
      </c>
      <c r="Z12" s="128">
        <v>1026</v>
      </c>
      <c r="AA12" s="128">
        <v>0</v>
      </c>
      <c r="AB12" s="128">
        <v>1046</v>
      </c>
      <c r="AC12" s="49" t="s">
        <v>90</v>
      </c>
      <c r="AD12" s="49" t="s">
        <v>90</v>
      </c>
      <c r="AE12" s="49" t="s">
        <v>90</v>
      </c>
      <c r="AF12" s="127" t="s">
        <v>90</v>
      </c>
      <c r="AG12" s="127">
        <v>39887580</v>
      </c>
      <c r="AH12" s="50">
        <f>IF(ISBLANK(AG12),"-",AG12-AG11)</f>
        <v>600</v>
      </c>
      <c r="AI12" s="51">
        <f t="shared" ref="AI12:AI34" si="8">AH12/T12</f>
        <v>166.11295681063123</v>
      </c>
      <c r="AJ12" s="108">
        <v>0</v>
      </c>
      <c r="AK12" s="108">
        <v>0</v>
      </c>
      <c r="AL12" s="108">
        <v>1</v>
      </c>
      <c r="AM12" s="108">
        <v>0</v>
      </c>
      <c r="AN12" s="108">
        <v>1</v>
      </c>
      <c r="AO12" s="108">
        <v>0.4</v>
      </c>
      <c r="AP12" s="128">
        <v>9062107</v>
      </c>
      <c r="AQ12" s="128">
        <f t="shared" si="1"/>
        <v>1409</v>
      </c>
      <c r="AR12" s="54">
        <v>1.1000000000000001</v>
      </c>
      <c r="AS12" s="53" t="s">
        <v>113</v>
      </c>
      <c r="AV12" s="40" t="s">
        <v>92</v>
      </c>
      <c r="AW12" s="40" t="s">
        <v>93</v>
      </c>
      <c r="AY12" s="84" t="s">
        <v>132</v>
      </c>
    </row>
    <row r="13" spans="2:51" x14ac:dyDescent="0.25">
      <c r="B13" s="41">
        <v>2.0833333333333299</v>
      </c>
      <c r="C13" s="41">
        <v>0.125</v>
      </c>
      <c r="D13" s="123">
        <v>13</v>
      </c>
      <c r="E13" s="42">
        <f t="shared" si="2"/>
        <v>9.1549295774647899</v>
      </c>
      <c r="F13" s="110">
        <v>66</v>
      </c>
      <c r="G13" s="42">
        <f t="shared" si="3"/>
        <v>46.478873239436624</v>
      </c>
      <c r="H13" s="43" t="s">
        <v>88</v>
      </c>
      <c r="I13" s="43">
        <f t="shared" si="4"/>
        <v>41.549295774647888</v>
      </c>
      <c r="J13" s="44">
        <f>(F13-5)/1.42</f>
        <v>42.95774647887324</v>
      </c>
      <c r="K13" s="43">
        <f>J13+(6/1.42)</f>
        <v>47.183098591549296</v>
      </c>
      <c r="L13" s="45">
        <v>14</v>
      </c>
      <c r="M13" s="46" t="s">
        <v>89</v>
      </c>
      <c r="N13" s="46">
        <v>11.2</v>
      </c>
      <c r="O13" s="124">
        <v>120</v>
      </c>
      <c r="P13" s="124">
        <v>88</v>
      </c>
      <c r="Q13" s="124">
        <v>49503134</v>
      </c>
      <c r="R13" s="47">
        <f t="shared" si="5"/>
        <v>3659</v>
      </c>
      <c r="S13" s="48">
        <f t="shared" si="6"/>
        <v>87.816000000000003</v>
      </c>
      <c r="T13" s="48">
        <f t="shared" si="7"/>
        <v>3.6589999999999998</v>
      </c>
      <c r="U13" s="125">
        <v>7.8</v>
      </c>
      <c r="V13" s="125">
        <f t="shared" si="0"/>
        <v>7.8</v>
      </c>
      <c r="W13" s="126" t="s">
        <v>125</v>
      </c>
      <c r="X13" s="128">
        <v>0</v>
      </c>
      <c r="Y13" s="128">
        <v>0</v>
      </c>
      <c r="Z13" s="128">
        <v>1026</v>
      </c>
      <c r="AA13" s="128">
        <v>0</v>
      </c>
      <c r="AB13" s="128">
        <v>1046</v>
      </c>
      <c r="AC13" s="49" t="s">
        <v>90</v>
      </c>
      <c r="AD13" s="49" t="s">
        <v>90</v>
      </c>
      <c r="AE13" s="49" t="s">
        <v>90</v>
      </c>
      <c r="AF13" s="127" t="s">
        <v>90</v>
      </c>
      <c r="AG13" s="127">
        <v>39888180</v>
      </c>
      <c r="AH13" s="50">
        <f>IF(ISBLANK(AG13),"-",AG13-AG12)</f>
        <v>600</v>
      </c>
      <c r="AI13" s="51">
        <f t="shared" si="8"/>
        <v>163.97922929762231</v>
      </c>
      <c r="AJ13" s="108">
        <v>0</v>
      </c>
      <c r="AK13" s="108">
        <v>0</v>
      </c>
      <c r="AL13" s="108">
        <v>1</v>
      </c>
      <c r="AM13" s="108">
        <v>0</v>
      </c>
      <c r="AN13" s="108">
        <v>1</v>
      </c>
      <c r="AO13" s="108">
        <v>0.4</v>
      </c>
      <c r="AP13" s="128">
        <v>9063452</v>
      </c>
      <c r="AQ13" s="128">
        <f t="shared" si="1"/>
        <v>1345</v>
      </c>
      <c r="AR13" s="52"/>
      <c r="AS13" s="53" t="s">
        <v>113</v>
      </c>
      <c r="AV13" s="40" t="s">
        <v>94</v>
      </c>
      <c r="AW13" s="40" t="s">
        <v>95</v>
      </c>
      <c r="AY13" s="84" t="s">
        <v>129</v>
      </c>
    </row>
    <row r="14" spans="2:51" x14ac:dyDescent="0.25">
      <c r="B14" s="41">
        <v>2.125</v>
      </c>
      <c r="C14" s="41">
        <v>0.16666666666666699</v>
      </c>
      <c r="D14" s="123">
        <v>15</v>
      </c>
      <c r="E14" s="42">
        <f t="shared" si="2"/>
        <v>10.563380281690142</v>
      </c>
      <c r="F14" s="110">
        <v>66</v>
      </c>
      <c r="G14" s="42">
        <f t="shared" si="3"/>
        <v>46.478873239436624</v>
      </c>
      <c r="H14" s="43" t="s">
        <v>88</v>
      </c>
      <c r="I14" s="43">
        <f t="shared" si="4"/>
        <v>41.549295774647888</v>
      </c>
      <c r="J14" s="44">
        <f>(F14-5)/1.42</f>
        <v>42.95774647887324</v>
      </c>
      <c r="K14" s="43">
        <f>J14+(6/1.42)</f>
        <v>47.183098591549296</v>
      </c>
      <c r="L14" s="45">
        <v>14</v>
      </c>
      <c r="M14" s="46" t="s">
        <v>89</v>
      </c>
      <c r="N14" s="46">
        <v>12.8</v>
      </c>
      <c r="O14" s="124">
        <v>126</v>
      </c>
      <c r="P14" s="124">
        <v>90</v>
      </c>
      <c r="Q14" s="124">
        <v>49506788</v>
      </c>
      <c r="R14" s="47">
        <f t="shared" si="5"/>
        <v>3654</v>
      </c>
      <c r="S14" s="48">
        <f t="shared" si="6"/>
        <v>87.695999999999998</v>
      </c>
      <c r="T14" s="48">
        <f t="shared" si="7"/>
        <v>3.6539999999999999</v>
      </c>
      <c r="U14" s="125">
        <v>9</v>
      </c>
      <c r="V14" s="125">
        <f t="shared" si="0"/>
        <v>9</v>
      </c>
      <c r="W14" s="126" t="s">
        <v>125</v>
      </c>
      <c r="X14" s="128">
        <v>0</v>
      </c>
      <c r="Y14" s="128">
        <v>0</v>
      </c>
      <c r="Z14" s="128">
        <v>1026</v>
      </c>
      <c r="AA14" s="128">
        <v>0</v>
      </c>
      <c r="AB14" s="128">
        <v>1047</v>
      </c>
      <c r="AC14" s="49" t="s">
        <v>90</v>
      </c>
      <c r="AD14" s="49" t="s">
        <v>90</v>
      </c>
      <c r="AE14" s="49" t="s">
        <v>90</v>
      </c>
      <c r="AF14" s="127" t="s">
        <v>90</v>
      </c>
      <c r="AG14" s="127">
        <v>39888788</v>
      </c>
      <c r="AH14" s="50">
        <f t="shared" ref="AH14:AH34" si="9">IF(ISBLANK(AG14),"-",AG14-AG13)</f>
        <v>608</v>
      </c>
      <c r="AI14" s="51">
        <f t="shared" si="8"/>
        <v>166.39299397920087</v>
      </c>
      <c r="AJ14" s="108">
        <v>0</v>
      </c>
      <c r="AK14" s="108">
        <v>0</v>
      </c>
      <c r="AL14" s="108">
        <v>1</v>
      </c>
      <c r="AM14" s="108">
        <v>0</v>
      </c>
      <c r="AN14" s="108">
        <v>1</v>
      </c>
      <c r="AO14" s="108">
        <v>0.4</v>
      </c>
      <c r="AP14" s="128">
        <v>9064679</v>
      </c>
      <c r="AQ14" s="128">
        <f t="shared" si="1"/>
        <v>1227</v>
      </c>
      <c r="AR14" s="52"/>
      <c r="AS14" s="53" t="s">
        <v>113</v>
      </c>
      <c r="AT14" s="55"/>
      <c r="AV14" s="40" t="s">
        <v>96</v>
      </c>
      <c r="AW14" s="40" t="s">
        <v>97</v>
      </c>
    </row>
    <row r="15" spans="2:51" x14ac:dyDescent="0.25">
      <c r="B15" s="41">
        <v>2.1666666666666701</v>
      </c>
      <c r="C15" s="41">
        <v>0.20833333333333301</v>
      </c>
      <c r="D15" s="123">
        <v>15</v>
      </c>
      <c r="E15" s="42">
        <f t="shared" si="2"/>
        <v>10.563380281690142</v>
      </c>
      <c r="F15" s="110">
        <v>66</v>
      </c>
      <c r="G15" s="42">
        <f t="shared" si="3"/>
        <v>46.478873239436624</v>
      </c>
      <c r="H15" s="43" t="s">
        <v>88</v>
      </c>
      <c r="I15" s="43">
        <f t="shared" si="4"/>
        <v>41.549295774647888</v>
      </c>
      <c r="J15" s="44">
        <f>(F15-5)/1.42</f>
        <v>42.95774647887324</v>
      </c>
      <c r="K15" s="43">
        <f>J15+(6/1.42)</f>
        <v>47.183098591549296</v>
      </c>
      <c r="L15" s="45">
        <v>18</v>
      </c>
      <c r="M15" s="46" t="s">
        <v>89</v>
      </c>
      <c r="N15" s="46">
        <v>13.1</v>
      </c>
      <c r="O15" s="124">
        <v>100</v>
      </c>
      <c r="P15" s="124">
        <v>101</v>
      </c>
      <c r="Q15" s="124">
        <v>49510827</v>
      </c>
      <c r="R15" s="47">
        <f t="shared" si="5"/>
        <v>4039</v>
      </c>
      <c r="S15" s="48">
        <f t="shared" si="6"/>
        <v>96.936000000000007</v>
      </c>
      <c r="T15" s="48">
        <f t="shared" si="7"/>
        <v>4.0389999999999997</v>
      </c>
      <c r="U15" s="125">
        <v>9.6</v>
      </c>
      <c r="V15" s="125">
        <f t="shared" si="0"/>
        <v>9.6</v>
      </c>
      <c r="W15" s="126" t="s">
        <v>125</v>
      </c>
      <c r="X15" s="128">
        <v>0</v>
      </c>
      <c r="Y15" s="128">
        <v>0</v>
      </c>
      <c r="Z15" s="128">
        <v>1006</v>
      </c>
      <c r="AA15" s="128">
        <v>0</v>
      </c>
      <c r="AB15" s="128">
        <v>1006</v>
      </c>
      <c r="AC15" s="49" t="s">
        <v>90</v>
      </c>
      <c r="AD15" s="49" t="s">
        <v>90</v>
      </c>
      <c r="AE15" s="49" t="s">
        <v>90</v>
      </c>
      <c r="AF15" s="127" t="s">
        <v>90</v>
      </c>
      <c r="AG15" s="127">
        <v>39889396</v>
      </c>
      <c r="AH15" s="50">
        <f t="shared" si="9"/>
        <v>608</v>
      </c>
      <c r="AI15" s="51">
        <f t="shared" si="8"/>
        <v>150.53230997771726</v>
      </c>
      <c r="AJ15" s="108">
        <v>0</v>
      </c>
      <c r="AK15" s="108">
        <v>0</v>
      </c>
      <c r="AL15" s="108">
        <v>1</v>
      </c>
      <c r="AM15" s="108">
        <v>0</v>
      </c>
      <c r="AN15" s="108">
        <v>1</v>
      </c>
      <c r="AO15" s="108">
        <v>0.4</v>
      </c>
      <c r="AP15" s="128">
        <v>9065081</v>
      </c>
      <c r="AQ15" s="128">
        <f t="shared" si="1"/>
        <v>402</v>
      </c>
      <c r="AR15" s="52"/>
      <c r="AS15" s="53" t="s">
        <v>113</v>
      </c>
      <c r="AV15" s="40" t="s">
        <v>98</v>
      </c>
      <c r="AW15" s="40" t="s">
        <v>99</v>
      </c>
      <c r="AY15" s="107"/>
    </row>
    <row r="16" spans="2:51" x14ac:dyDescent="0.25">
      <c r="B16" s="41">
        <v>2.2083333333333299</v>
      </c>
      <c r="C16" s="41">
        <v>0.25</v>
      </c>
      <c r="D16" s="123">
        <v>14</v>
      </c>
      <c r="E16" s="42">
        <f t="shared" si="2"/>
        <v>9.8591549295774659</v>
      </c>
      <c r="F16" s="110">
        <v>75</v>
      </c>
      <c r="G16" s="42">
        <f t="shared" si="3"/>
        <v>52.816901408450704</v>
      </c>
      <c r="H16" s="43" t="s">
        <v>88</v>
      </c>
      <c r="I16" s="43">
        <f t="shared" si="4"/>
        <v>51.408450704225352</v>
      </c>
      <c r="J16" s="44">
        <f t="shared" ref="J16:J25" si="10">F16/1.42</f>
        <v>52.816901408450704</v>
      </c>
      <c r="K16" s="43">
        <f>J16+1.42</f>
        <v>54.236901408450706</v>
      </c>
      <c r="L16" s="45">
        <v>19</v>
      </c>
      <c r="M16" s="46" t="s">
        <v>100</v>
      </c>
      <c r="N16" s="46">
        <v>13.1</v>
      </c>
      <c r="O16" s="124">
        <v>127</v>
      </c>
      <c r="P16" s="124">
        <v>110</v>
      </c>
      <c r="Q16" s="124">
        <v>49515466</v>
      </c>
      <c r="R16" s="47">
        <f t="shared" si="5"/>
        <v>4639</v>
      </c>
      <c r="S16" s="48">
        <f t="shared" si="6"/>
        <v>111.336</v>
      </c>
      <c r="T16" s="48">
        <f t="shared" si="7"/>
        <v>4.6390000000000002</v>
      </c>
      <c r="U16" s="125">
        <v>9.6</v>
      </c>
      <c r="V16" s="125">
        <f t="shared" si="0"/>
        <v>9.6</v>
      </c>
      <c r="W16" s="126" t="s">
        <v>125</v>
      </c>
      <c r="X16" s="128">
        <v>0</v>
      </c>
      <c r="Y16" s="128">
        <v>0</v>
      </c>
      <c r="Z16" s="128">
        <v>1188</v>
      </c>
      <c r="AA16" s="128">
        <v>0</v>
      </c>
      <c r="AB16" s="128">
        <v>1188</v>
      </c>
      <c r="AC16" s="49" t="s">
        <v>90</v>
      </c>
      <c r="AD16" s="49" t="s">
        <v>90</v>
      </c>
      <c r="AE16" s="49" t="s">
        <v>90</v>
      </c>
      <c r="AF16" s="127" t="s">
        <v>90</v>
      </c>
      <c r="AG16" s="127">
        <v>39890236</v>
      </c>
      <c r="AH16" s="50">
        <f t="shared" si="9"/>
        <v>840</v>
      </c>
      <c r="AI16" s="51">
        <f t="shared" si="8"/>
        <v>181.07350722138392</v>
      </c>
      <c r="AJ16" s="108">
        <v>0</v>
      </c>
      <c r="AK16" s="108">
        <v>0</v>
      </c>
      <c r="AL16" s="108">
        <v>1</v>
      </c>
      <c r="AM16" s="108">
        <v>0</v>
      </c>
      <c r="AN16" s="108">
        <v>1</v>
      </c>
      <c r="AO16" s="108">
        <v>0</v>
      </c>
      <c r="AP16" s="128">
        <v>9065081</v>
      </c>
      <c r="AQ16" s="128">
        <f t="shared" si="1"/>
        <v>0</v>
      </c>
      <c r="AR16" s="54">
        <v>0.95</v>
      </c>
      <c r="AS16" s="53" t="s">
        <v>101</v>
      </c>
      <c r="AV16" s="40" t="s">
        <v>102</v>
      </c>
      <c r="AW16" s="40" t="s">
        <v>103</v>
      </c>
      <c r="AY16" s="107"/>
    </row>
    <row r="17" spans="1:51" x14ac:dyDescent="0.25">
      <c r="B17" s="41">
        <v>2.25</v>
      </c>
      <c r="C17" s="41">
        <v>0.29166666666666702</v>
      </c>
      <c r="D17" s="123">
        <v>9</v>
      </c>
      <c r="E17" s="42">
        <f t="shared" si="2"/>
        <v>6.3380281690140849</v>
      </c>
      <c r="F17" s="93">
        <v>83</v>
      </c>
      <c r="G17" s="42">
        <f t="shared" si="3"/>
        <v>58.450704225352112</v>
      </c>
      <c r="H17" s="43" t="s">
        <v>88</v>
      </c>
      <c r="I17" s="43">
        <f t="shared" si="4"/>
        <v>57.04225352112676</v>
      </c>
      <c r="J17" s="44">
        <f t="shared" si="10"/>
        <v>58.450704225352112</v>
      </c>
      <c r="K17" s="43">
        <f t="shared" ref="K17:K22" si="11">J17+1.42</f>
        <v>59.870704225352114</v>
      </c>
      <c r="L17" s="45">
        <v>19</v>
      </c>
      <c r="M17" s="46" t="s">
        <v>100</v>
      </c>
      <c r="N17" s="46">
        <v>16.7</v>
      </c>
      <c r="O17" s="124">
        <v>133</v>
      </c>
      <c r="P17" s="124">
        <v>146</v>
      </c>
      <c r="Q17" s="124">
        <v>49521540</v>
      </c>
      <c r="R17" s="47">
        <f t="shared" si="5"/>
        <v>6074</v>
      </c>
      <c r="S17" s="48">
        <f t="shared" si="6"/>
        <v>145.77600000000001</v>
      </c>
      <c r="T17" s="48">
        <f t="shared" si="7"/>
        <v>6.0739999999999998</v>
      </c>
      <c r="U17" s="125">
        <v>9.5</v>
      </c>
      <c r="V17" s="125">
        <f t="shared" si="0"/>
        <v>9.5</v>
      </c>
      <c r="W17" s="126" t="s">
        <v>133</v>
      </c>
      <c r="X17" s="128">
        <v>0</v>
      </c>
      <c r="Y17" s="128">
        <v>1087</v>
      </c>
      <c r="Z17" s="128">
        <v>1167</v>
      </c>
      <c r="AA17" s="128">
        <v>1185</v>
      </c>
      <c r="AB17" s="128">
        <v>1166</v>
      </c>
      <c r="AC17" s="49" t="s">
        <v>90</v>
      </c>
      <c r="AD17" s="49" t="s">
        <v>90</v>
      </c>
      <c r="AE17" s="49" t="s">
        <v>90</v>
      </c>
      <c r="AF17" s="127" t="s">
        <v>90</v>
      </c>
      <c r="AG17" s="127">
        <v>39891540</v>
      </c>
      <c r="AH17" s="50">
        <f t="shared" si="9"/>
        <v>1304</v>
      </c>
      <c r="AI17" s="51">
        <f t="shared" si="8"/>
        <v>214.68554494567007</v>
      </c>
      <c r="AJ17" s="108">
        <v>0</v>
      </c>
      <c r="AK17" s="108">
        <v>1</v>
      </c>
      <c r="AL17" s="108">
        <v>1</v>
      </c>
      <c r="AM17" s="108">
        <v>1</v>
      </c>
      <c r="AN17" s="108">
        <v>1</v>
      </c>
      <c r="AO17" s="108">
        <v>0</v>
      </c>
      <c r="AP17" s="128">
        <v>9065081</v>
      </c>
      <c r="AQ17" s="128">
        <f t="shared" si="1"/>
        <v>0</v>
      </c>
      <c r="AR17" s="52"/>
      <c r="AS17" s="53" t="s">
        <v>101</v>
      </c>
      <c r="AT17" s="55"/>
      <c r="AV17" s="40" t="s">
        <v>104</v>
      </c>
      <c r="AW17" s="40" t="s">
        <v>105</v>
      </c>
      <c r="AY17" s="111"/>
    </row>
    <row r="18" spans="1:51" x14ac:dyDescent="0.25">
      <c r="B18" s="41">
        <v>2.2916666666666701</v>
      </c>
      <c r="C18" s="41">
        <v>0.33333333333333298</v>
      </c>
      <c r="D18" s="123">
        <v>7</v>
      </c>
      <c r="E18" s="42">
        <f t="shared" si="2"/>
        <v>4.9295774647887329</v>
      </c>
      <c r="F18" s="93">
        <v>83</v>
      </c>
      <c r="G18" s="42">
        <f t="shared" si="3"/>
        <v>58.450704225352112</v>
      </c>
      <c r="H18" s="43" t="s">
        <v>88</v>
      </c>
      <c r="I18" s="43">
        <f t="shared" si="4"/>
        <v>57.04225352112676</v>
      </c>
      <c r="J18" s="44">
        <f t="shared" si="10"/>
        <v>58.450704225352112</v>
      </c>
      <c r="K18" s="43">
        <f t="shared" si="11"/>
        <v>59.870704225352114</v>
      </c>
      <c r="L18" s="45">
        <v>19</v>
      </c>
      <c r="M18" s="46" t="s">
        <v>100</v>
      </c>
      <c r="N18" s="46">
        <v>17.3</v>
      </c>
      <c r="O18" s="124">
        <v>130</v>
      </c>
      <c r="P18" s="124">
        <v>150</v>
      </c>
      <c r="Q18" s="124">
        <v>49527949</v>
      </c>
      <c r="R18" s="47">
        <f t="shared" si="5"/>
        <v>6409</v>
      </c>
      <c r="S18" s="48">
        <f t="shared" si="6"/>
        <v>153.816</v>
      </c>
      <c r="T18" s="48">
        <f t="shared" si="7"/>
        <v>6.4089999999999998</v>
      </c>
      <c r="U18" s="125">
        <v>8.6</v>
      </c>
      <c r="V18" s="125">
        <f t="shared" si="0"/>
        <v>8.6</v>
      </c>
      <c r="W18" s="126" t="s">
        <v>133</v>
      </c>
      <c r="X18" s="128">
        <v>0</v>
      </c>
      <c r="Y18" s="128">
        <v>1138</v>
      </c>
      <c r="Z18" s="128">
        <v>1166</v>
      </c>
      <c r="AA18" s="128">
        <v>1185</v>
      </c>
      <c r="AB18" s="128">
        <v>1166</v>
      </c>
      <c r="AC18" s="49" t="s">
        <v>90</v>
      </c>
      <c r="AD18" s="49" t="s">
        <v>90</v>
      </c>
      <c r="AE18" s="49" t="s">
        <v>90</v>
      </c>
      <c r="AF18" s="127" t="s">
        <v>90</v>
      </c>
      <c r="AG18" s="127">
        <v>39892928</v>
      </c>
      <c r="AH18" s="50">
        <f t="shared" si="9"/>
        <v>1388</v>
      </c>
      <c r="AI18" s="51">
        <f t="shared" si="8"/>
        <v>216.57044780777034</v>
      </c>
      <c r="AJ18" s="108">
        <v>0</v>
      </c>
      <c r="AK18" s="108">
        <v>1</v>
      </c>
      <c r="AL18" s="108">
        <v>1</v>
      </c>
      <c r="AM18" s="108">
        <v>1</v>
      </c>
      <c r="AN18" s="108">
        <v>1</v>
      </c>
      <c r="AO18" s="108">
        <v>0</v>
      </c>
      <c r="AP18" s="128">
        <v>9065081</v>
      </c>
      <c r="AQ18" s="128">
        <f t="shared" si="1"/>
        <v>0</v>
      </c>
      <c r="AR18" s="52"/>
      <c r="AS18" s="53" t="s">
        <v>101</v>
      </c>
      <c r="AV18" s="40" t="s">
        <v>106</v>
      </c>
      <c r="AW18" s="40" t="s">
        <v>107</v>
      </c>
      <c r="AY18" s="111"/>
    </row>
    <row r="19" spans="1:51" x14ac:dyDescent="0.25">
      <c r="B19" s="41">
        <v>2.3333333333333299</v>
      </c>
      <c r="C19" s="41">
        <v>0.375</v>
      </c>
      <c r="D19" s="123">
        <v>6</v>
      </c>
      <c r="E19" s="42">
        <f t="shared" si="2"/>
        <v>4.2253521126760569</v>
      </c>
      <c r="F19" s="93">
        <v>83</v>
      </c>
      <c r="G19" s="42">
        <f t="shared" si="3"/>
        <v>58.450704225352112</v>
      </c>
      <c r="H19" s="43" t="s">
        <v>88</v>
      </c>
      <c r="I19" s="43">
        <f t="shared" si="4"/>
        <v>57.04225352112676</v>
      </c>
      <c r="J19" s="44">
        <f t="shared" si="10"/>
        <v>58.450704225352112</v>
      </c>
      <c r="K19" s="43">
        <f t="shared" si="11"/>
        <v>59.870704225352114</v>
      </c>
      <c r="L19" s="45">
        <v>19</v>
      </c>
      <c r="M19" s="46" t="s">
        <v>100</v>
      </c>
      <c r="N19" s="46">
        <v>18.399999999999999</v>
      </c>
      <c r="O19" s="124">
        <v>134</v>
      </c>
      <c r="P19" s="124">
        <v>150</v>
      </c>
      <c r="Q19" s="124">
        <v>49534025</v>
      </c>
      <c r="R19" s="47">
        <f t="shared" si="5"/>
        <v>6076</v>
      </c>
      <c r="S19" s="48">
        <f t="shared" si="6"/>
        <v>145.82400000000001</v>
      </c>
      <c r="T19" s="48">
        <f t="shared" si="7"/>
        <v>6.0759999999999996</v>
      </c>
      <c r="U19" s="125">
        <v>7.7</v>
      </c>
      <c r="V19" s="125">
        <f t="shared" si="0"/>
        <v>7.7</v>
      </c>
      <c r="W19" s="126" t="s">
        <v>133</v>
      </c>
      <c r="X19" s="128">
        <v>0</v>
      </c>
      <c r="Y19" s="128">
        <v>1138</v>
      </c>
      <c r="Z19" s="128">
        <v>1166</v>
      </c>
      <c r="AA19" s="128">
        <v>1185</v>
      </c>
      <c r="AB19" s="128">
        <v>1166</v>
      </c>
      <c r="AC19" s="49" t="s">
        <v>90</v>
      </c>
      <c r="AD19" s="49" t="s">
        <v>90</v>
      </c>
      <c r="AE19" s="49" t="s">
        <v>90</v>
      </c>
      <c r="AF19" s="127" t="s">
        <v>90</v>
      </c>
      <c r="AG19" s="127">
        <v>39894316</v>
      </c>
      <c r="AH19" s="50">
        <f t="shared" si="9"/>
        <v>1388</v>
      </c>
      <c r="AI19" s="51">
        <f t="shared" si="8"/>
        <v>228.439763001975</v>
      </c>
      <c r="AJ19" s="108">
        <v>0</v>
      </c>
      <c r="AK19" s="108">
        <v>1</v>
      </c>
      <c r="AL19" s="108">
        <v>1</v>
      </c>
      <c r="AM19" s="108">
        <v>1</v>
      </c>
      <c r="AN19" s="108">
        <v>1</v>
      </c>
      <c r="AO19" s="108">
        <v>0</v>
      </c>
      <c r="AP19" s="128">
        <v>9065081</v>
      </c>
      <c r="AQ19" s="128">
        <f t="shared" si="1"/>
        <v>0</v>
      </c>
      <c r="AR19" s="52"/>
      <c r="AS19" s="53" t="s">
        <v>101</v>
      </c>
      <c r="AV19" s="40" t="s">
        <v>108</v>
      </c>
      <c r="AW19" s="40" t="s">
        <v>109</v>
      </c>
      <c r="AY19" s="111"/>
    </row>
    <row r="20" spans="1:51" x14ac:dyDescent="0.25">
      <c r="B20" s="41">
        <v>2.375</v>
      </c>
      <c r="C20" s="41">
        <v>0.41666666666666669</v>
      </c>
      <c r="D20" s="123">
        <v>5</v>
      </c>
      <c r="E20" s="42">
        <f t="shared" si="2"/>
        <v>3.5211267605633805</v>
      </c>
      <c r="F20" s="93">
        <v>80</v>
      </c>
      <c r="G20" s="42">
        <f t="shared" si="3"/>
        <v>56.338028169014088</v>
      </c>
      <c r="H20" s="43" t="s">
        <v>88</v>
      </c>
      <c r="I20" s="43">
        <f t="shared" si="4"/>
        <v>54.929577464788736</v>
      </c>
      <c r="J20" s="44">
        <f t="shared" si="10"/>
        <v>56.338028169014088</v>
      </c>
      <c r="K20" s="43">
        <f t="shared" si="11"/>
        <v>57.758028169014089</v>
      </c>
      <c r="L20" s="45">
        <v>19</v>
      </c>
      <c r="M20" s="46" t="s">
        <v>100</v>
      </c>
      <c r="N20" s="46">
        <v>17.7</v>
      </c>
      <c r="O20" s="124">
        <v>129</v>
      </c>
      <c r="P20" s="124">
        <v>151</v>
      </c>
      <c r="Q20" s="124">
        <v>49540443</v>
      </c>
      <c r="R20" s="47">
        <f t="shared" si="5"/>
        <v>6418</v>
      </c>
      <c r="S20" s="48">
        <f t="shared" si="6"/>
        <v>154.03200000000001</v>
      </c>
      <c r="T20" s="48">
        <f t="shared" si="7"/>
        <v>6.4180000000000001</v>
      </c>
      <c r="U20" s="125">
        <v>6.7</v>
      </c>
      <c r="V20" s="125">
        <v>8.1999999999999993</v>
      </c>
      <c r="W20" s="126" t="s">
        <v>133</v>
      </c>
      <c r="X20" s="128">
        <v>0</v>
      </c>
      <c r="Y20" s="128">
        <v>1188</v>
      </c>
      <c r="Z20" s="128">
        <v>1188</v>
      </c>
      <c r="AA20" s="128">
        <v>1185</v>
      </c>
      <c r="AB20" s="128">
        <v>1188</v>
      </c>
      <c r="AC20" s="49" t="s">
        <v>90</v>
      </c>
      <c r="AD20" s="49" t="s">
        <v>90</v>
      </c>
      <c r="AE20" s="49" t="s">
        <v>90</v>
      </c>
      <c r="AF20" s="127" t="s">
        <v>90</v>
      </c>
      <c r="AG20" s="127">
        <v>39895776</v>
      </c>
      <c r="AH20" s="50">
        <f t="shared" si="9"/>
        <v>1460</v>
      </c>
      <c r="AI20" s="51">
        <f t="shared" si="8"/>
        <v>227.48519788095979</v>
      </c>
      <c r="AJ20" s="108">
        <v>0</v>
      </c>
      <c r="AK20" s="108">
        <v>1</v>
      </c>
      <c r="AL20" s="108">
        <v>1</v>
      </c>
      <c r="AM20" s="108">
        <v>1</v>
      </c>
      <c r="AN20" s="108">
        <v>1</v>
      </c>
      <c r="AO20" s="108">
        <v>0</v>
      </c>
      <c r="AP20" s="128">
        <v>9065081</v>
      </c>
      <c r="AQ20" s="128">
        <f t="shared" si="1"/>
        <v>0</v>
      </c>
      <c r="AR20" s="54">
        <v>1.18</v>
      </c>
      <c r="AS20" s="53" t="s">
        <v>101</v>
      </c>
      <c r="AY20" s="111"/>
    </row>
    <row r="21" spans="1:51" x14ac:dyDescent="0.25">
      <c r="B21" s="41">
        <v>2.4166666666666701</v>
      </c>
      <c r="C21" s="41">
        <v>0.45833333333333298</v>
      </c>
      <c r="D21" s="123">
        <v>4</v>
      </c>
      <c r="E21" s="42">
        <f t="shared" si="2"/>
        <v>2.8169014084507045</v>
      </c>
      <c r="F21" s="93">
        <v>80</v>
      </c>
      <c r="G21" s="42">
        <f t="shared" si="3"/>
        <v>56.338028169014088</v>
      </c>
      <c r="H21" s="43" t="s">
        <v>88</v>
      </c>
      <c r="I21" s="43">
        <f t="shared" si="4"/>
        <v>54.929577464788736</v>
      </c>
      <c r="J21" s="44">
        <f t="shared" si="10"/>
        <v>56.338028169014088</v>
      </c>
      <c r="K21" s="43">
        <f t="shared" si="11"/>
        <v>57.758028169014089</v>
      </c>
      <c r="L21" s="45">
        <v>19</v>
      </c>
      <c r="M21" s="46" t="s">
        <v>100</v>
      </c>
      <c r="N21" s="46">
        <v>17.7</v>
      </c>
      <c r="O21" s="124">
        <v>129</v>
      </c>
      <c r="P21" s="124">
        <v>151</v>
      </c>
      <c r="Q21" s="124">
        <v>49546749</v>
      </c>
      <c r="R21" s="47">
        <f t="shared" si="5"/>
        <v>6306</v>
      </c>
      <c r="S21" s="48">
        <f t="shared" si="6"/>
        <v>151.34399999999999</v>
      </c>
      <c r="T21" s="48">
        <f t="shared" si="7"/>
        <v>6.306</v>
      </c>
      <c r="U21" s="125">
        <v>5.7</v>
      </c>
      <c r="V21" s="125">
        <v>7.2</v>
      </c>
      <c r="W21" s="126" t="s">
        <v>133</v>
      </c>
      <c r="X21" s="128">
        <v>0</v>
      </c>
      <c r="Y21" s="128">
        <v>1188</v>
      </c>
      <c r="Z21" s="128">
        <v>1188</v>
      </c>
      <c r="AA21" s="128">
        <v>1185</v>
      </c>
      <c r="AB21" s="128">
        <v>1188</v>
      </c>
      <c r="AC21" s="49" t="s">
        <v>90</v>
      </c>
      <c r="AD21" s="49" t="s">
        <v>90</v>
      </c>
      <c r="AE21" s="49" t="s">
        <v>90</v>
      </c>
      <c r="AF21" s="127" t="s">
        <v>90</v>
      </c>
      <c r="AG21" s="127">
        <v>39897236</v>
      </c>
      <c r="AH21" s="50">
        <f t="shared" si="9"/>
        <v>1460</v>
      </c>
      <c r="AI21" s="51">
        <f t="shared" si="8"/>
        <v>231.52553124008881</v>
      </c>
      <c r="AJ21" s="108">
        <v>0</v>
      </c>
      <c r="AK21" s="108">
        <v>1</v>
      </c>
      <c r="AL21" s="108">
        <v>1</v>
      </c>
      <c r="AM21" s="108">
        <v>1</v>
      </c>
      <c r="AN21" s="108">
        <v>1</v>
      </c>
      <c r="AO21" s="108">
        <v>0</v>
      </c>
      <c r="AP21" s="128">
        <v>9065081</v>
      </c>
      <c r="AQ21" s="128">
        <f t="shared" si="1"/>
        <v>0</v>
      </c>
      <c r="AR21" s="52"/>
      <c r="AS21" s="53" t="s">
        <v>101</v>
      </c>
      <c r="AY21" s="111"/>
    </row>
    <row r="22" spans="1:51" x14ac:dyDescent="0.25">
      <c r="B22" s="41">
        <v>2.4583333333333299</v>
      </c>
      <c r="C22" s="41">
        <v>0.5</v>
      </c>
      <c r="D22" s="123">
        <v>5</v>
      </c>
      <c r="E22" s="42">
        <f t="shared" si="2"/>
        <v>3.5211267605633805</v>
      </c>
      <c r="F22" s="93">
        <v>80</v>
      </c>
      <c r="G22" s="42">
        <f t="shared" si="3"/>
        <v>56.338028169014088</v>
      </c>
      <c r="H22" s="43" t="s">
        <v>88</v>
      </c>
      <c r="I22" s="43">
        <f t="shared" si="4"/>
        <v>54.929577464788736</v>
      </c>
      <c r="J22" s="44">
        <f t="shared" si="10"/>
        <v>56.338028169014088</v>
      </c>
      <c r="K22" s="43">
        <f t="shared" si="11"/>
        <v>57.758028169014089</v>
      </c>
      <c r="L22" s="45">
        <v>19</v>
      </c>
      <c r="M22" s="46" t="s">
        <v>100</v>
      </c>
      <c r="N22" s="46">
        <v>17.3</v>
      </c>
      <c r="O22" s="124">
        <v>127</v>
      </c>
      <c r="P22" s="124">
        <v>151</v>
      </c>
      <c r="Q22" s="124">
        <v>49553104</v>
      </c>
      <c r="R22" s="47">
        <f t="shared" si="5"/>
        <v>6355</v>
      </c>
      <c r="S22" s="48">
        <f t="shared" si="6"/>
        <v>152.52000000000001</v>
      </c>
      <c r="T22" s="48">
        <f t="shared" si="7"/>
        <v>6.3550000000000004</v>
      </c>
      <c r="U22" s="125">
        <v>4.5999999999999996</v>
      </c>
      <c r="V22" s="125">
        <f t="shared" si="0"/>
        <v>4.5999999999999996</v>
      </c>
      <c r="W22" s="126" t="s">
        <v>133</v>
      </c>
      <c r="X22" s="128">
        <v>0</v>
      </c>
      <c r="Y22" s="128">
        <v>1188</v>
      </c>
      <c r="Z22" s="128">
        <v>1188</v>
      </c>
      <c r="AA22" s="128">
        <v>1185</v>
      </c>
      <c r="AB22" s="128">
        <v>1188</v>
      </c>
      <c r="AC22" s="49" t="s">
        <v>90</v>
      </c>
      <c r="AD22" s="49" t="s">
        <v>90</v>
      </c>
      <c r="AE22" s="49" t="s">
        <v>90</v>
      </c>
      <c r="AF22" s="127" t="s">
        <v>90</v>
      </c>
      <c r="AG22" s="127">
        <v>39898716</v>
      </c>
      <c r="AH22" s="50">
        <f t="shared" si="9"/>
        <v>1480</v>
      </c>
      <c r="AI22" s="51">
        <f t="shared" si="8"/>
        <v>232.88749016522422</v>
      </c>
      <c r="AJ22" s="108">
        <v>0</v>
      </c>
      <c r="AK22" s="108">
        <v>1</v>
      </c>
      <c r="AL22" s="108">
        <v>1</v>
      </c>
      <c r="AM22" s="108">
        <v>1</v>
      </c>
      <c r="AN22" s="108">
        <v>1</v>
      </c>
      <c r="AO22" s="108">
        <v>0</v>
      </c>
      <c r="AP22" s="128">
        <v>9065081</v>
      </c>
      <c r="AQ22" s="128">
        <f t="shared" si="1"/>
        <v>0</v>
      </c>
      <c r="AR22" s="52"/>
      <c r="AS22" s="53" t="s">
        <v>101</v>
      </c>
      <c r="AV22" s="56" t="s">
        <v>110</v>
      </c>
      <c r="AY22" s="111"/>
    </row>
    <row r="23" spans="1:51" x14ac:dyDescent="0.25">
      <c r="A23" s="107" t="s">
        <v>128</v>
      </c>
      <c r="B23" s="41">
        <v>2.5</v>
      </c>
      <c r="C23" s="41">
        <v>0.54166666666666696</v>
      </c>
      <c r="D23" s="123">
        <v>4</v>
      </c>
      <c r="E23" s="42">
        <v>8</v>
      </c>
      <c r="F23" s="110">
        <v>80</v>
      </c>
      <c r="G23" s="42">
        <f t="shared" si="3"/>
        <v>56.338028169014088</v>
      </c>
      <c r="H23" s="43" t="s">
        <v>88</v>
      </c>
      <c r="I23" s="43">
        <f t="shared" si="4"/>
        <v>54.929577464788736</v>
      </c>
      <c r="J23" s="44">
        <f t="shared" si="10"/>
        <v>56.338028169014088</v>
      </c>
      <c r="K23" s="43">
        <f>J23+(6/1.42)</f>
        <v>60.563380281690144</v>
      </c>
      <c r="L23" s="45">
        <v>19</v>
      </c>
      <c r="M23" s="46" t="s">
        <v>100</v>
      </c>
      <c r="N23" s="46">
        <v>17.5</v>
      </c>
      <c r="O23" s="124">
        <v>129</v>
      </c>
      <c r="P23" s="124">
        <v>143</v>
      </c>
      <c r="Q23" s="124">
        <v>49559210</v>
      </c>
      <c r="R23" s="47">
        <f t="shared" si="5"/>
        <v>6106</v>
      </c>
      <c r="S23" s="48">
        <f t="shared" si="6"/>
        <v>146.54400000000001</v>
      </c>
      <c r="T23" s="48">
        <f t="shared" si="7"/>
        <v>6.1059999999999999</v>
      </c>
      <c r="U23" s="125">
        <v>3.5</v>
      </c>
      <c r="V23" s="125">
        <f t="shared" si="0"/>
        <v>3.5</v>
      </c>
      <c r="W23" s="126" t="s">
        <v>133</v>
      </c>
      <c r="X23" s="128">
        <v>0</v>
      </c>
      <c r="Y23" s="128">
        <v>1188</v>
      </c>
      <c r="Z23" s="128">
        <v>1188</v>
      </c>
      <c r="AA23" s="128">
        <v>1185</v>
      </c>
      <c r="AB23" s="128">
        <v>1188</v>
      </c>
      <c r="AC23" s="49" t="s">
        <v>90</v>
      </c>
      <c r="AD23" s="49" t="s">
        <v>90</v>
      </c>
      <c r="AE23" s="49" t="s">
        <v>90</v>
      </c>
      <c r="AF23" s="127" t="s">
        <v>90</v>
      </c>
      <c r="AG23" s="127">
        <v>39900156</v>
      </c>
      <c r="AH23" s="50">
        <f t="shared" si="9"/>
        <v>1440</v>
      </c>
      <c r="AI23" s="51">
        <f t="shared" si="8"/>
        <v>235.83360628889616</v>
      </c>
      <c r="AJ23" s="108">
        <v>0</v>
      </c>
      <c r="AK23" s="108">
        <v>1</v>
      </c>
      <c r="AL23" s="108">
        <v>1</v>
      </c>
      <c r="AM23" s="108">
        <v>1</v>
      </c>
      <c r="AN23" s="108">
        <v>1</v>
      </c>
      <c r="AO23" s="108">
        <v>0</v>
      </c>
      <c r="AP23" s="128">
        <v>9065081</v>
      </c>
      <c r="AQ23" s="128">
        <f t="shared" si="1"/>
        <v>0</v>
      </c>
      <c r="AR23" s="52"/>
      <c r="AS23" s="53" t="s">
        <v>113</v>
      </c>
      <c r="AT23" s="55"/>
      <c r="AV23" s="57" t="s">
        <v>111</v>
      </c>
      <c r="AW23" s="58" t="s">
        <v>112</v>
      </c>
      <c r="AY23" s="111"/>
    </row>
    <row r="24" spans="1:51" x14ac:dyDescent="0.25">
      <c r="B24" s="41">
        <v>2.5416666666666701</v>
      </c>
      <c r="C24" s="41">
        <v>0.58333333333333404</v>
      </c>
      <c r="D24" s="123">
        <v>4</v>
      </c>
      <c r="E24" s="42">
        <f t="shared" si="2"/>
        <v>2.8169014084507045</v>
      </c>
      <c r="F24" s="110">
        <v>81</v>
      </c>
      <c r="G24" s="42">
        <f t="shared" si="3"/>
        <v>57.04225352112676</v>
      </c>
      <c r="H24" s="43" t="s">
        <v>88</v>
      </c>
      <c r="I24" s="43">
        <f t="shared" si="4"/>
        <v>55.633802816901408</v>
      </c>
      <c r="J24" s="44">
        <f t="shared" si="10"/>
        <v>57.04225352112676</v>
      </c>
      <c r="K24" s="43">
        <f t="shared" ref="K24:K34" si="12">J24+(6/1.42)</f>
        <v>61.267605633802816</v>
      </c>
      <c r="L24" s="45">
        <v>18</v>
      </c>
      <c r="M24" s="46" t="s">
        <v>100</v>
      </c>
      <c r="N24" s="46">
        <v>17.3</v>
      </c>
      <c r="O24" s="124">
        <v>131</v>
      </c>
      <c r="P24" s="124">
        <v>144</v>
      </c>
      <c r="Q24" s="124">
        <v>49565031</v>
      </c>
      <c r="R24" s="47">
        <f t="shared" si="5"/>
        <v>5821</v>
      </c>
      <c r="S24" s="48">
        <f t="shared" si="6"/>
        <v>139.70400000000001</v>
      </c>
      <c r="T24" s="48">
        <f t="shared" si="7"/>
        <v>5.8209999999999997</v>
      </c>
      <c r="U24" s="125">
        <v>2.8</v>
      </c>
      <c r="V24" s="125">
        <f t="shared" si="0"/>
        <v>2.8</v>
      </c>
      <c r="W24" s="126" t="s">
        <v>133</v>
      </c>
      <c r="X24" s="128">
        <v>0</v>
      </c>
      <c r="Y24" s="128">
        <v>1188</v>
      </c>
      <c r="Z24" s="128">
        <v>1188</v>
      </c>
      <c r="AA24" s="128">
        <v>1185</v>
      </c>
      <c r="AB24" s="128">
        <v>1188</v>
      </c>
      <c r="AC24" s="49" t="s">
        <v>90</v>
      </c>
      <c r="AD24" s="49" t="s">
        <v>90</v>
      </c>
      <c r="AE24" s="49" t="s">
        <v>90</v>
      </c>
      <c r="AF24" s="127" t="s">
        <v>90</v>
      </c>
      <c r="AG24" s="127">
        <v>39901516</v>
      </c>
      <c r="AH24" s="50">
        <f t="shared" si="9"/>
        <v>1360</v>
      </c>
      <c r="AI24" s="51">
        <f t="shared" si="8"/>
        <v>233.6368321594228</v>
      </c>
      <c r="AJ24" s="108">
        <v>0</v>
      </c>
      <c r="AK24" s="108">
        <v>1</v>
      </c>
      <c r="AL24" s="108">
        <v>1</v>
      </c>
      <c r="AM24" s="108">
        <v>1</v>
      </c>
      <c r="AN24" s="108">
        <v>1</v>
      </c>
      <c r="AO24" s="108">
        <v>0</v>
      </c>
      <c r="AP24" s="128">
        <v>9065081</v>
      </c>
      <c r="AQ24" s="128">
        <f t="shared" si="1"/>
        <v>0</v>
      </c>
      <c r="AR24" s="54">
        <v>0.75</v>
      </c>
      <c r="AS24" s="53" t="s">
        <v>113</v>
      </c>
      <c r="AV24" s="59" t="s">
        <v>29</v>
      </c>
      <c r="AW24" s="59">
        <v>14.7</v>
      </c>
      <c r="AY24" s="111"/>
    </row>
    <row r="25" spans="1:51" x14ac:dyDescent="0.25">
      <c r="B25" s="41">
        <v>2.5833333333333299</v>
      </c>
      <c r="C25" s="41">
        <v>0.625</v>
      </c>
      <c r="D25" s="123">
        <v>3</v>
      </c>
      <c r="E25" s="42">
        <f t="shared" si="2"/>
        <v>2.1126760563380285</v>
      </c>
      <c r="F25" s="110">
        <v>81</v>
      </c>
      <c r="G25" s="42">
        <f t="shared" si="3"/>
        <v>57.04225352112676</v>
      </c>
      <c r="H25" s="43" t="s">
        <v>88</v>
      </c>
      <c r="I25" s="43">
        <f t="shared" si="4"/>
        <v>55.633802816901408</v>
      </c>
      <c r="J25" s="44">
        <f t="shared" si="10"/>
        <v>57.04225352112676</v>
      </c>
      <c r="K25" s="43">
        <f t="shared" si="12"/>
        <v>61.267605633802816</v>
      </c>
      <c r="L25" s="45">
        <v>18</v>
      </c>
      <c r="M25" s="46" t="s">
        <v>100</v>
      </c>
      <c r="N25" s="46">
        <v>16.899999999999999</v>
      </c>
      <c r="O25" s="124">
        <v>131</v>
      </c>
      <c r="P25" s="124">
        <v>138</v>
      </c>
      <c r="Q25" s="124">
        <v>49570808</v>
      </c>
      <c r="R25" s="47">
        <f t="shared" si="5"/>
        <v>5777</v>
      </c>
      <c r="S25" s="48">
        <f t="shared" si="6"/>
        <v>138.648</v>
      </c>
      <c r="T25" s="48">
        <f t="shared" si="7"/>
        <v>5.7770000000000001</v>
      </c>
      <c r="U25" s="125">
        <v>2.4</v>
      </c>
      <c r="V25" s="125">
        <f t="shared" si="0"/>
        <v>2.4</v>
      </c>
      <c r="W25" s="126" t="s">
        <v>133</v>
      </c>
      <c r="X25" s="128">
        <v>0</v>
      </c>
      <c r="Y25" s="128">
        <v>1056</v>
      </c>
      <c r="Z25" s="128">
        <v>1188</v>
      </c>
      <c r="AA25" s="128">
        <v>1185</v>
      </c>
      <c r="AB25" s="128">
        <v>1188</v>
      </c>
      <c r="AC25" s="49" t="s">
        <v>90</v>
      </c>
      <c r="AD25" s="49" t="s">
        <v>90</v>
      </c>
      <c r="AE25" s="49" t="s">
        <v>90</v>
      </c>
      <c r="AF25" s="127" t="s">
        <v>90</v>
      </c>
      <c r="AG25" s="127">
        <v>39902836</v>
      </c>
      <c r="AH25" s="50">
        <f t="shared" si="9"/>
        <v>1320</v>
      </c>
      <c r="AI25" s="51">
        <f t="shared" si="8"/>
        <v>228.49229703998614</v>
      </c>
      <c r="AJ25" s="108">
        <v>0</v>
      </c>
      <c r="AK25" s="108">
        <v>1</v>
      </c>
      <c r="AL25" s="108">
        <v>1</v>
      </c>
      <c r="AM25" s="108">
        <v>1</v>
      </c>
      <c r="AN25" s="108">
        <v>1</v>
      </c>
      <c r="AO25" s="108">
        <v>0</v>
      </c>
      <c r="AP25" s="128">
        <v>9065081</v>
      </c>
      <c r="AQ25" s="128">
        <f t="shared" si="1"/>
        <v>0</v>
      </c>
      <c r="AR25" s="52"/>
      <c r="AS25" s="53" t="s">
        <v>113</v>
      </c>
      <c r="AV25" s="59" t="s">
        <v>74</v>
      </c>
      <c r="AW25" s="59">
        <v>10.36</v>
      </c>
      <c r="AY25" s="111"/>
    </row>
    <row r="26" spans="1:51" x14ac:dyDescent="0.25">
      <c r="B26" s="41">
        <v>2.625</v>
      </c>
      <c r="C26" s="41">
        <v>0.66666666666666696</v>
      </c>
      <c r="D26" s="123">
        <v>4</v>
      </c>
      <c r="E26" s="42">
        <f t="shared" si="2"/>
        <v>2.8169014084507045</v>
      </c>
      <c r="F26" s="110">
        <v>81</v>
      </c>
      <c r="G26" s="42">
        <f t="shared" si="3"/>
        <v>57.04225352112676</v>
      </c>
      <c r="H26" s="43" t="s">
        <v>88</v>
      </c>
      <c r="I26" s="43">
        <f t="shared" si="4"/>
        <v>53.521126760563384</v>
      </c>
      <c r="J26" s="44">
        <f>(F26-3)/1.42</f>
        <v>54.929577464788736</v>
      </c>
      <c r="K26" s="43">
        <f t="shared" si="12"/>
        <v>59.154929577464792</v>
      </c>
      <c r="L26" s="45">
        <v>18</v>
      </c>
      <c r="M26" s="46" t="s">
        <v>100</v>
      </c>
      <c r="N26" s="46">
        <v>16.7</v>
      </c>
      <c r="O26" s="124">
        <v>133</v>
      </c>
      <c r="P26" s="124">
        <v>130</v>
      </c>
      <c r="Q26" s="124">
        <v>49576509</v>
      </c>
      <c r="R26" s="47">
        <f t="shared" si="5"/>
        <v>5701</v>
      </c>
      <c r="S26" s="48">
        <f t="shared" si="6"/>
        <v>136.82400000000001</v>
      </c>
      <c r="T26" s="48">
        <f t="shared" si="7"/>
        <v>5.7009999999999996</v>
      </c>
      <c r="U26" s="125">
        <v>2.2000000000000002</v>
      </c>
      <c r="V26" s="125">
        <f t="shared" si="0"/>
        <v>2.2000000000000002</v>
      </c>
      <c r="W26" s="126" t="s">
        <v>133</v>
      </c>
      <c r="X26" s="128">
        <v>0</v>
      </c>
      <c r="Y26" s="128">
        <v>1004</v>
      </c>
      <c r="Z26" s="128">
        <v>1188</v>
      </c>
      <c r="AA26" s="128">
        <v>1185</v>
      </c>
      <c r="AB26" s="128">
        <v>1188</v>
      </c>
      <c r="AC26" s="49" t="s">
        <v>90</v>
      </c>
      <c r="AD26" s="49" t="s">
        <v>90</v>
      </c>
      <c r="AE26" s="49" t="s">
        <v>90</v>
      </c>
      <c r="AF26" s="127" t="s">
        <v>90</v>
      </c>
      <c r="AG26" s="127">
        <v>39904156</v>
      </c>
      <c r="AH26" s="50">
        <f t="shared" si="9"/>
        <v>1320</v>
      </c>
      <c r="AI26" s="51">
        <f t="shared" si="8"/>
        <v>231.53832660936681</v>
      </c>
      <c r="AJ26" s="108">
        <v>0</v>
      </c>
      <c r="AK26" s="108">
        <v>1</v>
      </c>
      <c r="AL26" s="108">
        <v>1</v>
      </c>
      <c r="AM26" s="108">
        <v>1</v>
      </c>
      <c r="AN26" s="108">
        <v>1</v>
      </c>
      <c r="AO26" s="108">
        <v>0</v>
      </c>
      <c r="AP26" s="128">
        <v>9065081</v>
      </c>
      <c r="AQ26" s="128">
        <f t="shared" si="1"/>
        <v>0</v>
      </c>
      <c r="AR26" s="52"/>
      <c r="AS26" s="53" t="s">
        <v>113</v>
      </c>
      <c r="AV26" s="59" t="s">
        <v>114</v>
      </c>
      <c r="AW26" s="59">
        <v>1.01325</v>
      </c>
      <c r="AY26" s="111"/>
    </row>
    <row r="27" spans="1:51" x14ac:dyDescent="0.25">
      <c r="B27" s="41">
        <v>2.6666666666666701</v>
      </c>
      <c r="C27" s="41">
        <v>0.70833333333333404</v>
      </c>
      <c r="D27" s="123">
        <v>3</v>
      </c>
      <c r="E27" s="42">
        <f t="shared" si="2"/>
        <v>2.1126760563380285</v>
      </c>
      <c r="F27" s="110">
        <v>81</v>
      </c>
      <c r="G27" s="42">
        <f t="shared" si="3"/>
        <v>57.04225352112676</v>
      </c>
      <c r="H27" s="43" t="s">
        <v>88</v>
      </c>
      <c r="I27" s="43">
        <f t="shared" si="4"/>
        <v>53.521126760563384</v>
      </c>
      <c r="J27" s="44">
        <f t="shared" ref="J27:J32" si="13">(F27-3)/1.42</f>
        <v>54.929577464788736</v>
      </c>
      <c r="K27" s="43">
        <f t="shared" si="12"/>
        <v>59.154929577464792</v>
      </c>
      <c r="L27" s="45">
        <v>18</v>
      </c>
      <c r="M27" s="46" t="s">
        <v>100</v>
      </c>
      <c r="N27" s="46">
        <v>16.7</v>
      </c>
      <c r="O27" s="124">
        <v>133</v>
      </c>
      <c r="P27" s="124">
        <v>130</v>
      </c>
      <c r="Q27" s="124">
        <v>49581974</v>
      </c>
      <c r="R27" s="47">
        <f t="shared" si="5"/>
        <v>5465</v>
      </c>
      <c r="S27" s="48">
        <f t="shared" si="6"/>
        <v>131.16</v>
      </c>
      <c r="T27" s="48">
        <f t="shared" si="7"/>
        <v>5.4649999999999999</v>
      </c>
      <c r="U27" s="125">
        <v>2.1</v>
      </c>
      <c r="V27" s="125">
        <f t="shared" si="0"/>
        <v>2.1</v>
      </c>
      <c r="W27" s="126" t="s">
        <v>133</v>
      </c>
      <c r="X27" s="128">
        <v>0</v>
      </c>
      <c r="Y27" s="128">
        <v>1009</v>
      </c>
      <c r="Z27" s="128">
        <v>1188</v>
      </c>
      <c r="AA27" s="128">
        <v>1185</v>
      </c>
      <c r="AB27" s="128">
        <v>1188</v>
      </c>
      <c r="AC27" s="49" t="s">
        <v>90</v>
      </c>
      <c r="AD27" s="49" t="s">
        <v>90</v>
      </c>
      <c r="AE27" s="49" t="s">
        <v>90</v>
      </c>
      <c r="AF27" s="127" t="s">
        <v>90</v>
      </c>
      <c r="AG27" s="127">
        <v>39905452</v>
      </c>
      <c r="AH27" s="50">
        <f t="shared" si="9"/>
        <v>1296</v>
      </c>
      <c r="AI27" s="51">
        <f t="shared" si="8"/>
        <v>237.14547118023788</v>
      </c>
      <c r="AJ27" s="108">
        <v>0</v>
      </c>
      <c r="AK27" s="108">
        <v>1</v>
      </c>
      <c r="AL27" s="108">
        <v>1</v>
      </c>
      <c r="AM27" s="108">
        <v>1</v>
      </c>
      <c r="AN27" s="108">
        <v>1</v>
      </c>
      <c r="AO27" s="108">
        <v>0</v>
      </c>
      <c r="AP27" s="128">
        <v>9065081</v>
      </c>
      <c r="AQ27" s="128">
        <f t="shared" si="1"/>
        <v>0</v>
      </c>
      <c r="AR27" s="52"/>
      <c r="AS27" s="53" t="s">
        <v>113</v>
      </c>
      <c r="AV27" s="59" t="s">
        <v>115</v>
      </c>
      <c r="AW27" s="59">
        <v>1</v>
      </c>
      <c r="AY27" s="111"/>
    </row>
    <row r="28" spans="1:51" x14ac:dyDescent="0.25">
      <c r="B28" s="41">
        <v>2.7083333333333299</v>
      </c>
      <c r="C28" s="41">
        <v>0.750000000000002</v>
      </c>
      <c r="D28" s="123">
        <v>3</v>
      </c>
      <c r="E28" s="42">
        <f t="shared" si="2"/>
        <v>2.1126760563380285</v>
      </c>
      <c r="F28" s="110">
        <v>78</v>
      </c>
      <c r="G28" s="42">
        <f t="shared" si="3"/>
        <v>54.929577464788736</v>
      </c>
      <c r="H28" s="43" t="s">
        <v>88</v>
      </c>
      <c r="I28" s="43">
        <f t="shared" si="4"/>
        <v>51.408450704225352</v>
      </c>
      <c r="J28" s="44">
        <f t="shared" si="13"/>
        <v>52.816901408450704</v>
      </c>
      <c r="K28" s="43">
        <f t="shared" si="12"/>
        <v>57.04225352112676</v>
      </c>
      <c r="L28" s="45">
        <v>18</v>
      </c>
      <c r="M28" s="46" t="s">
        <v>100</v>
      </c>
      <c r="N28" s="46">
        <v>16.7</v>
      </c>
      <c r="O28" s="124">
        <v>135</v>
      </c>
      <c r="P28" s="124">
        <v>135</v>
      </c>
      <c r="Q28" s="124">
        <v>49587463</v>
      </c>
      <c r="R28" s="47">
        <f t="shared" si="5"/>
        <v>5489</v>
      </c>
      <c r="S28" s="48">
        <f t="shared" si="6"/>
        <v>131.73599999999999</v>
      </c>
      <c r="T28" s="48">
        <f t="shared" si="7"/>
        <v>5.4889999999999999</v>
      </c>
      <c r="U28" s="125">
        <v>2.1</v>
      </c>
      <c r="V28" s="125">
        <f t="shared" si="0"/>
        <v>2.1</v>
      </c>
      <c r="W28" s="126" t="s">
        <v>133</v>
      </c>
      <c r="X28" s="128">
        <v>0</v>
      </c>
      <c r="Y28" s="128">
        <v>1009</v>
      </c>
      <c r="Z28" s="128">
        <v>1188</v>
      </c>
      <c r="AA28" s="128">
        <v>1185</v>
      </c>
      <c r="AB28" s="128">
        <v>1188</v>
      </c>
      <c r="AC28" s="49" t="s">
        <v>90</v>
      </c>
      <c r="AD28" s="49" t="s">
        <v>90</v>
      </c>
      <c r="AE28" s="49" t="s">
        <v>90</v>
      </c>
      <c r="AF28" s="127" t="s">
        <v>90</v>
      </c>
      <c r="AG28" s="127">
        <v>39906756</v>
      </c>
      <c r="AH28" s="50">
        <f t="shared" si="9"/>
        <v>1304</v>
      </c>
      <c r="AI28" s="51">
        <f t="shared" si="8"/>
        <v>237.5660411732556</v>
      </c>
      <c r="AJ28" s="108">
        <v>0</v>
      </c>
      <c r="AK28" s="108">
        <v>1</v>
      </c>
      <c r="AL28" s="108">
        <v>1</v>
      </c>
      <c r="AM28" s="108">
        <v>1</v>
      </c>
      <c r="AN28" s="108">
        <v>1</v>
      </c>
      <c r="AO28" s="108">
        <v>0</v>
      </c>
      <c r="AP28" s="128">
        <v>9065081</v>
      </c>
      <c r="AQ28" s="128">
        <f t="shared" si="1"/>
        <v>0</v>
      </c>
      <c r="AR28" s="54">
        <v>1.03</v>
      </c>
      <c r="AS28" s="53" t="s">
        <v>113</v>
      </c>
      <c r="AV28" s="59" t="s">
        <v>116</v>
      </c>
      <c r="AW28" s="59">
        <v>101.325</v>
      </c>
      <c r="AY28" s="111"/>
    </row>
    <row r="29" spans="1:51" x14ac:dyDescent="0.25">
      <c r="B29" s="41">
        <v>2.75</v>
      </c>
      <c r="C29" s="41">
        <v>0.79166666666666896</v>
      </c>
      <c r="D29" s="123">
        <v>4</v>
      </c>
      <c r="E29" s="42">
        <f t="shared" si="2"/>
        <v>2.8169014084507045</v>
      </c>
      <c r="F29" s="110">
        <v>78</v>
      </c>
      <c r="G29" s="42">
        <f t="shared" si="3"/>
        <v>54.929577464788736</v>
      </c>
      <c r="H29" s="43" t="s">
        <v>88</v>
      </c>
      <c r="I29" s="43">
        <f t="shared" si="4"/>
        <v>51.408450704225352</v>
      </c>
      <c r="J29" s="44">
        <f t="shared" si="13"/>
        <v>52.816901408450704</v>
      </c>
      <c r="K29" s="43">
        <f t="shared" si="12"/>
        <v>57.04225352112676</v>
      </c>
      <c r="L29" s="45">
        <v>18</v>
      </c>
      <c r="M29" s="46" t="s">
        <v>100</v>
      </c>
      <c r="N29" s="46">
        <v>16.600000000000001</v>
      </c>
      <c r="O29" s="124">
        <v>134</v>
      </c>
      <c r="P29" s="124">
        <v>150</v>
      </c>
      <c r="Q29" s="124">
        <v>49592904</v>
      </c>
      <c r="R29" s="47">
        <f t="shared" si="5"/>
        <v>5441</v>
      </c>
      <c r="S29" s="48">
        <f t="shared" si="6"/>
        <v>130.584</v>
      </c>
      <c r="T29" s="48">
        <f t="shared" si="7"/>
        <v>5.4409999999999998</v>
      </c>
      <c r="U29" s="125">
        <v>2</v>
      </c>
      <c r="V29" s="125">
        <f t="shared" si="0"/>
        <v>2</v>
      </c>
      <c r="W29" s="126" t="s">
        <v>133</v>
      </c>
      <c r="X29" s="128">
        <v>0</v>
      </c>
      <c r="Y29" s="128">
        <v>1009</v>
      </c>
      <c r="Z29" s="128">
        <v>1188</v>
      </c>
      <c r="AA29" s="128">
        <v>1185</v>
      </c>
      <c r="AB29" s="128">
        <v>1188</v>
      </c>
      <c r="AC29" s="49" t="s">
        <v>90</v>
      </c>
      <c r="AD29" s="49" t="s">
        <v>90</v>
      </c>
      <c r="AE29" s="49" t="s">
        <v>90</v>
      </c>
      <c r="AF29" s="127" t="s">
        <v>90</v>
      </c>
      <c r="AG29" s="127">
        <v>39908052</v>
      </c>
      <c r="AH29" s="50">
        <f t="shared" si="9"/>
        <v>1296</v>
      </c>
      <c r="AI29" s="51">
        <f t="shared" si="8"/>
        <v>238.19150891380261</v>
      </c>
      <c r="AJ29" s="108">
        <v>0</v>
      </c>
      <c r="AK29" s="108">
        <v>1</v>
      </c>
      <c r="AL29" s="108">
        <v>1</v>
      </c>
      <c r="AM29" s="108">
        <v>1</v>
      </c>
      <c r="AN29" s="108">
        <v>1</v>
      </c>
      <c r="AO29" s="108">
        <v>0</v>
      </c>
      <c r="AP29" s="128">
        <v>9065081</v>
      </c>
      <c r="AQ29" s="128">
        <f t="shared" si="1"/>
        <v>0</v>
      </c>
      <c r="AR29" s="52"/>
      <c r="AS29" s="53" t="s">
        <v>113</v>
      </c>
      <c r="AY29" s="111"/>
    </row>
    <row r="30" spans="1:51" x14ac:dyDescent="0.25">
      <c r="B30" s="41">
        <v>2.7916666666666701</v>
      </c>
      <c r="C30" s="41">
        <v>0.83333333333333703</v>
      </c>
      <c r="D30" s="123">
        <v>5</v>
      </c>
      <c r="E30" s="42">
        <f t="shared" si="2"/>
        <v>3.5211267605633805</v>
      </c>
      <c r="F30" s="110">
        <v>76</v>
      </c>
      <c r="G30" s="42">
        <f t="shared" si="3"/>
        <v>53.521126760563384</v>
      </c>
      <c r="H30" s="43" t="s">
        <v>88</v>
      </c>
      <c r="I30" s="43">
        <f t="shared" si="4"/>
        <v>50</v>
      </c>
      <c r="J30" s="44">
        <f t="shared" si="13"/>
        <v>51.408450704225352</v>
      </c>
      <c r="K30" s="43">
        <f t="shared" si="12"/>
        <v>55.633802816901408</v>
      </c>
      <c r="L30" s="45">
        <v>18</v>
      </c>
      <c r="M30" s="46" t="s">
        <v>100</v>
      </c>
      <c r="N30" s="46">
        <v>16.600000000000001</v>
      </c>
      <c r="O30" s="124">
        <v>135</v>
      </c>
      <c r="P30" s="124">
        <v>133</v>
      </c>
      <c r="Q30" s="124">
        <v>49598409</v>
      </c>
      <c r="R30" s="47">
        <f t="shared" si="5"/>
        <v>5505</v>
      </c>
      <c r="S30" s="48">
        <f t="shared" si="6"/>
        <v>132.12</v>
      </c>
      <c r="T30" s="48">
        <f t="shared" si="7"/>
        <v>5.5049999999999999</v>
      </c>
      <c r="U30" s="125">
        <v>1.9</v>
      </c>
      <c r="V30" s="125">
        <f t="shared" si="0"/>
        <v>1.9</v>
      </c>
      <c r="W30" s="126" t="s">
        <v>133</v>
      </c>
      <c r="X30" s="128">
        <v>0</v>
      </c>
      <c r="Y30" s="128">
        <v>1009</v>
      </c>
      <c r="Z30" s="128">
        <v>1188</v>
      </c>
      <c r="AA30" s="128">
        <v>1185</v>
      </c>
      <c r="AB30" s="128">
        <v>1188</v>
      </c>
      <c r="AC30" s="49" t="s">
        <v>90</v>
      </c>
      <c r="AD30" s="49" t="s">
        <v>90</v>
      </c>
      <c r="AE30" s="49" t="s">
        <v>90</v>
      </c>
      <c r="AF30" s="127" t="s">
        <v>90</v>
      </c>
      <c r="AG30" s="127">
        <v>39909356</v>
      </c>
      <c r="AH30" s="50">
        <f t="shared" si="9"/>
        <v>1304</v>
      </c>
      <c r="AI30" s="51">
        <f t="shared" si="8"/>
        <v>236.87556766575841</v>
      </c>
      <c r="AJ30" s="108">
        <v>0</v>
      </c>
      <c r="AK30" s="108">
        <v>1</v>
      </c>
      <c r="AL30" s="108">
        <v>1</v>
      </c>
      <c r="AM30" s="108">
        <v>1</v>
      </c>
      <c r="AN30" s="108">
        <v>1</v>
      </c>
      <c r="AO30" s="108">
        <v>0</v>
      </c>
      <c r="AP30" s="128">
        <v>9065081</v>
      </c>
      <c r="AQ30" s="128">
        <f t="shared" si="1"/>
        <v>0</v>
      </c>
      <c r="AR30" s="52"/>
      <c r="AS30" s="53" t="s">
        <v>113</v>
      </c>
      <c r="AV30" s="356" t="s">
        <v>117</v>
      </c>
      <c r="AW30" s="356"/>
      <c r="AY30" s="111"/>
    </row>
    <row r="31" spans="1:51" x14ac:dyDescent="0.25">
      <c r="B31" s="41">
        <v>2.8333333333333299</v>
      </c>
      <c r="C31" s="41">
        <v>0.875000000000004</v>
      </c>
      <c r="D31" s="123">
        <v>9</v>
      </c>
      <c r="E31" s="42">
        <f t="shared" si="2"/>
        <v>6.3380281690140849</v>
      </c>
      <c r="F31" s="110">
        <v>76</v>
      </c>
      <c r="G31" s="42">
        <f t="shared" si="3"/>
        <v>53.521126760563384</v>
      </c>
      <c r="H31" s="43" t="s">
        <v>88</v>
      </c>
      <c r="I31" s="43">
        <f t="shared" si="4"/>
        <v>50</v>
      </c>
      <c r="J31" s="44">
        <f t="shared" si="13"/>
        <v>51.408450704225352</v>
      </c>
      <c r="K31" s="43">
        <f t="shared" si="12"/>
        <v>55.633802816901408</v>
      </c>
      <c r="L31" s="45">
        <v>18</v>
      </c>
      <c r="M31" s="46" t="s">
        <v>100</v>
      </c>
      <c r="N31" s="46">
        <v>16.100000000000001</v>
      </c>
      <c r="O31" s="124">
        <v>115</v>
      </c>
      <c r="P31" s="124">
        <v>121</v>
      </c>
      <c r="Q31" s="124">
        <v>49603538</v>
      </c>
      <c r="R31" s="47">
        <f t="shared" si="5"/>
        <v>5129</v>
      </c>
      <c r="S31" s="48">
        <f t="shared" si="6"/>
        <v>123.096</v>
      </c>
      <c r="T31" s="48">
        <f t="shared" si="7"/>
        <v>5.1289999999999996</v>
      </c>
      <c r="U31" s="125">
        <v>1.7</v>
      </c>
      <c r="V31" s="125">
        <f t="shared" si="0"/>
        <v>1.7</v>
      </c>
      <c r="W31" s="126" t="s">
        <v>146</v>
      </c>
      <c r="X31" s="128">
        <v>0</v>
      </c>
      <c r="Y31" s="128">
        <v>1036</v>
      </c>
      <c r="Z31" s="128">
        <v>1188</v>
      </c>
      <c r="AA31" s="128">
        <v>0</v>
      </c>
      <c r="AB31" s="128">
        <v>1188</v>
      </c>
      <c r="AC31" s="49" t="s">
        <v>90</v>
      </c>
      <c r="AD31" s="49" t="s">
        <v>90</v>
      </c>
      <c r="AE31" s="49" t="s">
        <v>90</v>
      </c>
      <c r="AF31" s="127" t="s">
        <v>90</v>
      </c>
      <c r="AG31" s="127">
        <v>39910404</v>
      </c>
      <c r="AH31" s="50">
        <f t="shared" si="9"/>
        <v>1048</v>
      </c>
      <c r="AI31" s="51">
        <f t="shared" si="8"/>
        <v>204.32832910898813</v>
      </c>
      <c r="AJ31" s="108">
        <v>0</v>
      </c>
      <c r="AK31" s="108">
        <v>1</v>
      </c>
      <c r="AL31" s="108">
        <v>1</v>
      </c>
      <c r="AM31" s="108">
        <v>0</v>
      </c>
      <c r="AN31" s="108">
        <v>1</v>
      </c>
      <c r="AO31" s="108">
        <v>0</v>
      </c>
      <c r="AP31" s="128">
        <v>9065081</v>
      </c>
      <c r="AQ31" s="128">
        <f t="shared" si="1"/>
        <v>0</v>
      </c>
      <c r="AR31" s="52"/>
      <c r="AS31" s="53" t="s">
        <v>113</v>
      </c>
      <c r="AV31" s="60" t="s">
        <v>29</v>
      </c>
      <c r="AW31" s="60" t="s">
        <v>74</v>
      </c>
      <c r="AY31" s="111"/>
    </row>
    <row r="32" spans="1:51" x14ac:dyDescent="0.25">
      <c r="B32" s="41">
        <v>2.875</v>
      </c>
      <c r="C32" s="41">
        <v>0.91666666666667096</v>
      </c>
      <c r="D32" s="123">
        <v>11</v>
      </c>
      <c r="E32" s="42">
        <f t="shared" si="2"/>
        <v>7.746478873239437</v>
      </c>
      <c r="F32" s="110">
        <v>76</v>
      </c>
      <c r="G32" s="42">
        <f t="shared" si="3"/>
        <v>53.521126760563384</v>
      </c>
      <c r="H32" s="43" t="s">
        <v>88</v>
      </c>
      <c r="I32" s="43">
        <f t="shared" si="4"/>
        <v>50</v>
      </c>
      <c r="J32" s="44">
        <f t="shared" si="13"/>
        <v>51.408450704225352</v>
      </c>
      <c r="K32" s="43">
        <f t="shared" si="12"/>
        <v>55.633802816901408</v>
      </c>
      <c r="L32" s="45">
        <v>14</v>
      </c>
      <c r="M32" s="46" t="s">
        <v>118</v>
      </c>
      <c r="N32" s="46">
        <v>12.6</v>
      </c>
      <c r="O32" s="124">
        <v>115</v>
      </c>
      <c r="P32" s="124">
        <v>111</v>
      </c>
      <c r="Q32" s="124">
        <v>49608616</v>
      </c>
      <c r="R32" s="47">
        <f t="shared" si="5"/>
        <v>5078</v>
      </c>
      <c r="S32" s="48">
        <f t="shared" si="6"/>
        <v>121.872</v>
      </c>
      <c r="T32" s="48">
        <f t="shared" si="7"/>
        <v>5.0780000000000003</v>
      </c>
      <c r="U32" s="125">
        <v>1.4</v>
      </c>
      <c r="V32" s="125">
        <f t="shared" si="0"/>
        <v>1.4</v>
      </c>
      <c r="W32" s="126" t="s">
        <v>146</v>
      </c>
      <c r="X32" s="128">
        <v>0</v>
      </c>
      <c r="Y32" s="128">
        <v>1036</v>
      </c>
      <c r="Z32" s="128">
        <v>1188</v>
      </c>
      <c r="AA32" s="128">
        <v>0</v>
      </c>
      <c r="AB32" s="128">
        <v>1188</v>
      </c>
      <c r="AC32" s="49" t="s">
        <v>90</v>
      </c>
      <c r="AD32" s="49" t="s">
        <v>90</v>
      </c>
      <c r="AE32" s="49" t="s">
        <v>90</v>
      </c>
      <c r="AF32" s="127" t="s">
        <v>90</v>
      </c>
      <c r="AG32" s="127">
        <v>39911460</v>
      </c>
      <c r="AH32" s="50">
        <f t="shared" si="9"/>
        <v>1056</v>
      </c>
      <c r="AI32" s="51">
        <f t="shared" si="8"/>
        <v>207.95588814493894</v>
      </c>
      <c r="AJ32" s="108">
        <v>0</v>
      </c>
      <c r="AK32" s="108">
        <v>1</v>
      </c>
      <c r="AL32" s="108">
        <v>1</v>
      </c>
      <c r="AM32" s="108">
        <v>0</v>
      </c>
      <c r="AN32" s="108">
        <v>1</v>
      </c>
      <c r="AO32" s="108">
        <v>0</v>
      </c>
      <c r="AP32" s="128">
        <v>9065081</v>
      </c>
      <c r="AQ32" s="128">
        <f t="shared" si="1"/>
        <v>0</v>
      </c>
      <c r="AR32" s="54">
        <v>1.1599999999999999</v>
      </c>
      <c r="AS32" s="53" t="s">
        <v>113</v>
      </c>
      <c r="AV32" s="61">
        <v>1</v>
      </c>
      <c r="AW32" s="61">
        <f>IFERROR(AV32*VLOOKUP(AV31,AV24:AW28,2,FALSE)/VLOOKUP(AW31,AV24:AW28,2,FALSE),"Enter Unit and Value")</f>
        <v>1.4189189189189189</v>
      </c>
      <c r="AY32" s="111"/>
    </row>
    <row r="33" spans="2:51" x14ac:dyDescent="0.25">
      <c r="B33" s="41">
        <v>2.9166666666666701</v>
      </c>
      <c r="C33" s="41">
        <v>0.95833333333333803</v>
      </c>
      <c r="D33" s="123">
        <v>8</v>
      </c>
      <c r="E33" s="42">
        <f t="shared" si="2"/>
        <v>5.6338028169014089</v>
      </c>
      <c r="F33" s="110">
        <v>66</v>
      </c>
      <c r="G33" s="42">
        <f t="shared" si="3"/>
        <v>46.478873239436624</v>
      </c>
      <c r="H33" s="43" t="s">
        <v>88</v>
      </c>
      <c r="I33" s="43">
        <f>J33-(2/1.42)</f>
        <v>41.549295774647888</v>
      </c>
      <c r="J33" s="44">
        <f t="shared" ref="J33:J34" si="14">(F33-5)/1.42</f>
        <v>42.95774647887324</v>
      </c>
      <c r="K33" s="43">
        <f t="shared" si="12"/>
        <v>47.183098591549296</v>
      </c>
      <c r="L33" s="45">
        <v>14</v>
      </c>
      <c r="M33" s="46" t="s">
        <v>118</v>
      </c>
      <c r="N33" s="46">
        <v>11.9</v>
      </c>
      <c r="O33" s="124">
        <v>135</v>
      </c>
      <c r="P33" s="124">
        <v>97</v>
      </c>
      <c r="Q33" s="124">
        <v>49612703</v>
      </c>
      <c r="R33" s="47">
        <f t="shared" si="5"/>
        <v>4087</v>
      </c>
      <c r="S33" s="48">
        <f t="shared" si="6"/>
        <v>98.087999999999994</v>
      </c>
      <c r="T33" s="48">
        <f t="shared" si="7"/>
        <v>4.0869999999999997</v>
      </c>
      <c r="U33" s="125">
        <v>2.7</v>
      </c>
      <c r="V33" s="125">
        <f t="shared" si="0"/>
        <v>2.7</v>
      </c>
      <c r="W33" s="126" t="s">
        <v>125</v>
      </c>
      <c r="X33" s="128">
        <v>0</v>
      </c>
      <c r="Y33" s="128">
        <v>0</v>
      </c>
      <c r="Z33" s="128">
        <v>1087</v>
      </c>
      <c r="AA33" s="128">
        <v>0</v>
      </c>
      <c r="AB33" s="128">
        <v>1077</v>
      </c>
      <c r="AC33" s="49" t="s">
        <v>90</v>
      </c>
      <c r="AD33" s="49" t="s">
        <v>90</v>
      </c>
      <c r="AE33" s="49" t="s">
        <v>90</v>
      </c>
      <c r="AF33" s="127" t="s">
        <v>90</v>
      </c>
      <c r="AG33" s="127">
        <v>39912192</v>
      </c>
      <c r="AH33" s="50">
        <f t="shared" si="9"/>
        <v>732</v>
      </c>
      <c r="AI33" s="51">
        <f t="shared" si="8"/>
        <v>179.1044776119403</v>
      </c>
      <c r="AJ33" s="108">
        <v>0</v>
      </c>
      <c r="AK33" s="108">
        <v>0</v>
      </c>
      <c r="AL33" s="108">
        <v>1</v>
      </c>
      <c r="AM33" s="108">
        <v>0</v>
      </c>
      <c r="AN33" s="108">
        <v>1</v>
      </c>
      <c r="AO33" s="108">
        <v>0.4</v>
      </c>
      <c r="AP33" s="128">
        <v>9066317</v>
      </c>
      <c r="AQ33" s="128">
        <f t="shared" si="1"/>
        <v>1236</v>
      </c>
      <c r="AR33" s="52"/>
      <c r="AS33" s="53" t="s">
        <v>113</v>
      </c>
      <c r="AY33" s="111"/>
    </row>
    <row r="34" spans="2:51" x14ac:dyDescent="0.25">
      <c r="B34" s="41">
        <v>2.9583333333333299</v>
      </c>
      <c r="C34" s="41">
        <v>1</v>
      </c>
      <c r="D34" s="123">
        <v>10</v>
      </c>
      <c r="E34" s="42">
        <f t="shared" si="2"/>
        <v>7.042253521126761</v>
      </c>
      <c r="F34" s="110">
        <v>66</v>
      </c>
      <c r="G34" s="42">
        <f t="shared" si="3"/>
        <v>46.478873239436624</v>
      </c>
      <c r="H34" s="43" t="s">
        <v>88</v>
      </c>
      <c r="I34" s="43">
        <f t="shared" si="4"/>
        <v>41.549295774647888</v>
      </c>
      <c r="J34" s="44">
        <f t="shared" si="14"/>
        <v>42.95774647887324</v>
      </c>
      <c r="K34" s="43">
        <f t="shared" si="12"/>
        <v>47.183098591549296</v>
      </c>
      <c r="L34" s="45">
        <v>14</v>
      </c>
      <c r="M34" s="46" t="s">
        <v>118</v>
      </c>
      <c r="N34" s="62">
        <v>11.5</v>
      </c>
      <c r="O34" s="124">
        <v>133</v>
      </c>
      <c r="P34" s="124">
        <v>94</v>
      </c>
      <c r="Q34" s="124">
        <v>49616707</v>
      </c>
      <c r="R34" s="47">
        <f t="shared" si="5"/>
        <v>4004</v>
      </c>
      <c r="S34" s="48">
        <f t="shared" si="6"/>
        <v>96.096000000000004</v>
      </c>
      <c r="T34" s="48">
        <f t="shared" si="7"/>
        <v>4.0039999999999996</v>
      </c>
      <c r="U34" s="125">
        <v>4.5</v>
      </c>
      <c r="V34" s="125">
        <f t="shared" si="0"/>
        <v>4.5</v>
      </c>
      <c r="W34" s="126" t="s">
        <v>125</v>
      </c>
      <c r="X34" s="128">
        <v>0</v>
      </c>
      <c r="Y34" s="128">
        <v>0</v>
      </c>
      <c r="Z34" s="128">
        <v>1087</v>
      </c>
      <c r="AA34" s="128">
        <v>0</v>
      </c>
      <c r="AB34" s="128">
        <v>1077</v>
      </c>
      <c r="AC34" s="49" t="s">
        <v>90</v>
      </c>
      <c r="AD34" s="49" t="s">
        <v>90</v>
      </c>
      <c r="AE34" s="49" t="s">
        <v>90</v>
      </c>
      <c r="AF34" s="127" t="s">
        <v>90</v>
      </c>
      <c r="AG34" s="127">
        <v>39912884</v>
      </c>
      <c r="AH34" s="50">
        <f t="shared" si="9"/>
        <v>692</v>
      </c>
      <c r="AI34" s="51">
        <f t="shared" si="8"/>
        <v>172.82717282717286</v>
      </c>
      <c r="AJ34" s="108">
        <v>0</v>
      </c>
      <c r="AK34" s="108">
        <v>0</v>
      </c>
      <c r="AL34" s="108">
        <v>1</v>
      </c>
      <c r="AM34" s="108">
        <v>0</v>
      </c>
      <c r="AN34" s="108">
        <v>1</v>
      </c>
      <c r="AO34" s="108">
        <v>0.4</v>
      </c>
      <c r="AP34" s="128">
        <v>9067767</v>
      </c>
      <c r="AQ34" s="128">
        <f t="shared" si="1"/>
        <v>1450</v>
      </c>
      <c r="AR34" s="52"/>
      <c r="AS34" s="53" t="s">
        <v>113</v>
      </c>
      <c r="AV34" s="57" t="s">
        <v>119</v>
      </c>
      <c r="AW34" s="63" t="s">
        <v>30</v>
      </c>
      <c r="AY34" s="111"/>
    </row>
    <row r="35" spans="2:51" x14ac:dyDescent="0.25">
      <c r="B35" s="102"/>
      <c r="C35" s="103"/>
      <c r="D35" s="102"/>
      <c r="E35" s="105"/>
      <c r="F35" s="105"/>
      <c r="G35" s="106"/>
      <c r="H35" s="104"/>
      <c r="I35" s="105"/>
      <c r="J35" s="105"/>
      <c r="K35" s="106"/>
      <c r="L35" s="357" t="s">
        <v>120</v>
      </c>
      <c r="M35" s="358"/>
      <c r="N35" s="359"/>
      <c r="O35" s="64"/>
      <c r="P35" s="64">
        <f>AVERAGE(P11:P34)</f>
        <v>124.70833333333333</v>
      </c>
      <c r="Q35" s="65">
        <f>Q34-Q10</f>
        <v>124757</v>
      </c>
      <c r="R35" s="66">
        <f>SUM(R11:R34)</f>
        <v>124757</v>
      </c>
      <c r="S35" s="67">
        <f>AVERAGE(S11:S34)</f>
        <v>124.75699999999999</v>
      </c>
      <c r="T35" s="67">
        <f>SUM(T11:T34)</f>
        <v>124.75700000000001</v>
      </c>
      <c r="U35" s="104"/>
      <c r="V35" s="104"/>
      <c r="W35" s="58"/>
      <c r="X35" s="96"/>
      <c r="Y35" s="97"/>
      <c r="Z35" s="97"/>
      <c r="AA35" s="97"/>
      <c r="AB35" s="98"/>
      <c r="AC35" s="96"/>
      <c r="AD35" s="97"/>
      <c r="AE35" s="98"/>
      <c r="AF35" s="99"/>
      <c r="AG35" s="68"/>
      <c r="AH35" s="69">
        <f>SUM(AH11:AH34)</f>
        <v>26600</v>
      </c>
      <c r="AI35" s="70">
        <f>$AH$35/$T35</f>
        <v>213.21448896655096</v>
      </c>
      <c r="AJ35" s="99"/>
      <c r="AK35" s="100"/>
      <c r="AL35" s="100"/>
      <c r="AM35" s="100"/>
      <c r="AN35" s="101"/>
      <c r="AO35" s="71"/>
      <c r="AP35" s="72">
        <f>AP34-AP10</f>
        <v>8513</v>
      </c>
      <c r="AQ35" s="73">
        <f>SUM(AQ11:AQ34)</f>
        <v>8513</v>
      </c>
      <c r="AR35" s="74">
        <f>AVERAGE(AR11:AR34)</f>
        <v>1.0283333333333333</v>
      </c>
      <c r="AS35" s="71"/>
      <c r="AV35" s="75" t="s">
        <v>30</v>
      </c>
      <c r="AW35" s="75">
        <v>1</v>
      </c>
      <c r="AY35" s="111"/>
    </row>
    <row r="36" spans="2:51" x14ac:dyDescent="0.25">
      <c r="B36" s="76"/>
      <c r="C36" s="76"/>
      <c r="D36" s="76"/>
      <c r="E36" s="77"/>
      <c r="F36" s="77"/>
      <c r="G36" s="77"/>
      <c r="H36" s="77"/>
      <c r="I36" s="78"/>
      <c r="J36" s="78"/>
      <c r="K36" s="78"/>
      <c r="L36" s="109"/>
      <c r="M36" s="109"/>
      <c r="N36" s="109"/>
      <c r="O36" s="109"/>
      <c r="P36" s="109"/>
      <c r="Q36" s="109"/>
      <c r="R36" s="109"/>
      <c r="S36" s="109"/>
      <c r="T36" s="109"/>
      <c r="U36" s="79"/>
      <c r="V36" s="79"/>
      <c r="W36" s="109"/>
      <c r="X36" s="109"/>
      <c r="Y36" s="109"/>
      <c r="Z36" s="112"/>
      <c r="AA36" s="109"/>
      <c r="AB36" s="109"/>
      <c r="AC36" s="109"/>
      <c r="AD36" s="109"/>
      <c r="AE36" s="109"/>
      <c r="AH36" s="80"/>
      <c r="AM36" s="109"/>
      <c r="AN36" s="109"/>
      <c r="AO36" s="109"/>
      <c r="AP36" s="109"/>
      <c r="AQ36" s="109"/>
      <c r="AR36" s="109"/>
      <c r="AV36" s="75" t="s">
        <v>121</v>
      </c>
      <c r="AW36" s="75">
        <v>41.67</v>
      </c>
      <c r="AY36" s="111"/>
    </row>
    <row r="37" spans="2:51" x14ac:dyDescent="0.25">
      <c r="B37" s="89" t="s">
        <v>122</v>
      </c>
      <c r="C37" s="89"/>
      <c r="D37" s="89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112"/>
      <c r="X37" s="112"/>
      <c r="Y37" s="112"/>
      <c r="Z37" s="112"/>
      <c r="AA37" s="112"/>
      <c r="AB37" s="112"/>
      <c r="AC37" s="112"/>
      <c r="AD37" s="112"/>
      <c r="AE37" s="112"/>
      <c r="AM37" s="21"/>
      <c r="AN37" s="109"/>
      <c r="AO37" s="109"/>
      <c r="AP37" s="109"/>
      <c r="AQ37" s="109"/>
      <c r="AR37" s="112"/>
      <c r="AV37" s="75" t="s">
        <v>123</v>
      </c>
      <c r="AW37" s="75">
        <v>11.574999999999999</v>
      </c>
      <c r="AY37" s="111"/>
    </row>
    <row r="38" spans="2:51" x14ac:dyDescent="0.25">
      <c r="B38" s="87" t="s">
        <v>124</v>
      </c>
      <c r="C38" s="116"/>
      <c r="D38" s="116"/>
      <c r="E38" s="116"/>
      <c r="F38" s="116"/>
      <c r="G38" s="116"/>
      <c r="H38" s="116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88"/>
      <c r="T38" s="88"/>
      <c r="U38" s="88"/>
      <c r="V38" s="88"/>
      <c r="W38" s="112"/>
      <c r="X38" s="112"/>
      <c r="Y38" s="112"/>
      <c r="Z38" s="112"/>
      <c r="AA38" s="112"/>
      <c r="AB38" s="112"/>
      <c r="AC38" s="112"/>
      <c r="AD38" s="112"/>
      <c r="AE38" s="112"/>
      <c r="AM38" s="21"/>
      <c r="AN38" s="109"/>
      <c r="AO38" s="109"/>
      <c r="AP38" s="109"/>
      <c r="AQ38" s="109"/>
      <c r="AR38" s="112"/>
      <c r="AV38" s="75"/>
      <c r="AW38" s="75"/>
      <c r="AY38" s="111"/>
    </row>
    <row r="39" spans="2:51" x14ac:dyDescent="0.25">
      <c r="B39" s="122" t="s">
        <v>127</v>
      </c>
      <c r="C39" s="116"/>
      <c r="D39" s="116"/>
      <c r="E39" s="116"/>
      <c r="F39" s="116"/>
      <c r="G39" s="116"/>
      <c r="H39" s="116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88"/>
      <c r="T39" s="88"/>
      <c r="U39" s="88"/>
      <c r="V39" s="88"/>
      <c r="W39" s="112"/>
      <c r="X39" s="112"/>
      <c r="Y39" s="112"/>
      <c r="Z39" s="112"/>
      <c r="AA39" s="112"/>
      <c r="AB39" s="112"/>
      <c r="AC39" s="112"/>
      <c r="AD39" s="112"/>
      <c r="AE39" s="112"/>
      <c r="AM39" s="21"/>
      <c r="AN39" s="109"/>
      <c r="AO39" s="109"/>
      <c r="AP39" s="109"/>
      <c r="AQ39" s="109"/>
      <c r="AR39" s="112"/>
      <c r="AV39" s="75"/>
      <c r="AW39" s="75"/>
      <c r="AY39" s="111"/>
    </row>
    <row r="40" spans="2:51" x14ac:dyDescent="0.25">
      <c r="B40" s="85" t="s">
        <v>244</v>
      </c>
      <c r="C40" s="116"/>
      <c r="D40" s="116"/>
      <c r="E40" s="116"/>
      <c r="F40" s="116"/>
      <c r="G40" s="116"/>
      <c r="H40" s="116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88"/>
      <c r="T40" s="88"/>
      <c r="U40" s="88"/>
      <c r="V40" s="88"/>
      <c r="W40" s="112"/>
      <c r="X40" s="112"/>
      <c r="Y40" s="112"/>
      <c r="Z40" s="112"/>
      <c r="AA40" s="112"/>
      <c r="AB40" s="112"/>
      <c r="AC40" s="112"/>
      <c r="AD40" s="112"/>
      <c r="AE40" s="112"/>
      <c r="AM40" s="21"/>
      <c r="AN40" s="109"/>
      <c r="AO40" s="109"/>
      <c r="AP40" s="109"/>
      <c r="AQ40" s="109"/>
      <c r="AR40" s="112"/>
      <c r="AV40" s="75"/>
      <c r="AW40" s="75"/>
      <c r="AY40" s="111"/>
    </row>
    <row r="41" spans="2:51" x14ac:dyDescent="0.25">
      <c r="B41" s="86" t="s">
        <v>273</v>
      </c>
      <c r="C41" s="116"/>
      <c r="D41" s="116"/>
      <c r="E41" s="116"/>
      <c r="F41" s="116"/>
      <c r="G41" s="116"/>
      <c r="H41" s="116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88"/>
      <c r="T41" s="88"/>
      <c r="U41" s="88"/>
      <c r="V41" s="88"/>
      <c r="W41" s="112"/>
      <c r="X41" s="112"/>
      <c r="Y41" s="112"/>
      <c r="Z41" s="112"/>
      <c r="AA41" s="112"/>
      <c r="AB41" s="112"/>
      <c r="AC41" s="112"/>
      <c r="AD41" s="112"/>
      <c r="AE41" s="112"/>
      <c r="AM41" s="21"/>
      <c r="AN41" s="109"/>
      <c r="AO41" s="109"/>
      <c r="AP41" s="109"/>
      <c r="AQ41" s="109"/>
      <c r="AR41" s="112"/>
      <c r="AV41" s="75"/>
      <c r="AW41" s="75"/>
      <c r="AY41" s="111"/>
    </row>
    <row r="42" spans="2:51" x14ac:dyDescent="0.25">
      <c r="B42" s="122" t="s">
        <v>130</v>
      </c>
      <c r="C42" s="116"/>
      <c r="D42" s="116"/>
      <c r="E42" s="116"/>
      <c r="F42" s="116"/>
      <c r="G42" s="116"/>
      <c r="H42" s="116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9"/>
      <c r="T42" s="119"/>
      <c r="U42" s="119"/>
      <c r="V42" s="119"/>
      <c r="W42" s="112"/>
      <c r="X42" s="112"/>
      <c r="Y42" s="112"/>
      <c r="Z42" s="112"/>
      <c r="AA42" s="112"/>
      <c r="AB42" s="112"/>
      <c r="AC42" s="112"/>
      <c r="AD42" s="112"/>
      <c r="AE42" s="112"/>
      <c r="AM42" s="113"/>
      <c r="AN42" s="113"/>
      <c r="AO42" s="113"/>
      <c r="AP42" s="113"/>
      <c r="AQ42" s="113"/>
      <c r="AR42" s="113"/>
      <c r="AS42" s="114"/>
      <c r="AV42" s="111"/>
      <c r="AW42" s="107"/>
      <c r="AX42" s="107"/>
      <c r="AY42" s="107"/>
    </row>
    <row r="43" spans="2:51" x14ac:dyDescent="0.25">
      <c r="B43" s="122" t="s">
        <v>134</v>
      </c>
      <c r="C43" s="116"/>
      <c r="D43" s="116"/>
      <c r="E43" s="121"/>
      <c r="F43" s="121"/>
      <c r="G43" s="121"/>
      <c r="H43" s="116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9"/>
      <c r="T43" s="119"/>
      <c r="U43" s="119"/>
      <c r="V43" s="119"/>
      <c r="W43" s="112"/>
      <c r="X43" s="112"/>
      <c r="Y43" s="112"/>
      <c r="Z43" s="112"/>
      <c r="AA43" s="112"/>
      <c r="AB43" s="112"/>
      <c r="AC43" s="112"/>
      <c r="AD43" s="112"/>
      <c r="AE43" s="112"/>
      <c r="AM43" s="113"/>
      <c r="AN43" s="113"/>
      <c r="AO43" s="113"/>
      <c r="AP43" s="113"/>
      <c r="AQ43" s="113"/>
      <c r="AR43" s="113"/>
      <c r="AS43" s="114"/>
      <c r="AV43" s="111"/>
      <c r="AW43" s="107"/>
      <c r="AX43" s="107"/>
      <c r="AY43" s="107"/>
    </row>
    <row r="44" spans="2:51" x14ac:dyDescent="0.25">
      <c r="B44" s="91" t="s">
        <v>144</v>
      </c>
      <c r="C44" s="116"/>
      <c r="D44" s="116"/>
      <c r="E44" s="116"/>
      <c r="F44" s="116"/>
      <c r="G44" s="116"/>
      <c r="H44" s="116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9"/>
      <c r="U44" s="119"/>
      <c r="V44" s="119"/>
      <c r="W44" s="112"/>
      <c r="X44" s="112"/>
      <c r="Y44" s="112"/>
      <c r="Z44" s="112"/>
      <c r="AA44" s="112"/>
      <c r="AB44" s="112"/>
      <c r="AC44" s="112"/>
      <c r="AD44" s="112"/>
      <c r="AE44" s="112"/>
      <c r="AM44" s="113"/>
      <c r="AN44" s="113"/>
      <c r="AO44" s="113"/>
      <c r="AP44" s="113"/>
      <c r="AQ44" s="113"/>
      <c r="AR44" s="113"/>
      <c r="AS44" s="114"/>
      <c r="AV44" s="111"/>
      <c r="AW44" s="107"/>
      <c r="AX44" s="107"/>
      <c r="AY44" s="107"/>
    </row>
    <row r="45" spans="2:51" x14ac:dyDescent="0.25">
      <c r="B45" s="91" t="s">
        <v>274</v>
      </c>
      <c r="C45" s="116"/>
      <c r="D45" s="116"/>
      <c r="E45" s="116"/>
      <c r="F45" s="116"/>
      <c r="G45" s="116"/>
      <c r="H45" s="116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20"/>
      <c r="T45" s="119"/>
      <c r="U45" s="119"/>
      <c r="V45" s="119"/>
      <c r="W45" s="112"/>
      <c r="X45" s="112"/>
      <c r="Y45" s="112"/>
      <c r="Z45" s="112"/>
      <c r="AA45" s="112"/>
      <c r="AB45" s="112"/>
      <c r="AC45" s="112"/>
      <c r="AD45" s="112"/>
      <c r="AE45" s="112"/>
      <c r="AM45" s="113"/>
      <c r="AN45" s="113"/>
      <c r="AO45" s="113"/>
      <c r="AP45" s="113"/>
      <c r="AQ45" s="113"/>
      <c r="AR45" s="113"/>
      <c r="AS45" s="114"/>
      <c r="AV45" s="111"/>
      <c r="AW45" s="107"/>
      <c r="AX45" s="107"/>
      <c r="AY45" s="107"/>
    </row>
    <row r="46" spans="2:51" x14ac:dyDescent="0.25">
      <c r="B46" s="293" t="s">
        <v>281</v>
      </c>
      <c r="C46" s="217"/>
      <c r="D46" s="217"/>
      <c r="E46" s="217"/>
      <c r="F46" s="217"/>
      <c r="G46" s="217"/>
      <c r="H46" s="116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20"/>
      <c r="T46" s="119"/>
      <c r="U46" s="119"/>
      <c r="V46" s="119"/>
      <c r="W46" s="112"/>
      <c r="X46" s="112"/>
      <c r="Y46" s="112"/>
      <c r="Z46" s="112"/>
      <c r="AA46" s="112"/>
      <c r="AB46" s="112"/>
      <c r="AC46" s="112"/>
      <c r="AD46" s="112"/>
      <c r="AE46" s="112"/>
      <c r="AM46" s="113"/>
      <c r="AN46" s="113"/>
      <c r="AO46" s="113"/>
      <c r="AP46" s="113"/>
      <c r="AQ46" s="113"/>
      <c r="AR46" s="113"/>
      <c r="AS46" s="114"/>
      <c r="AV46" s="111"/>
      <c r="AW46" s="107"/>
      <c r="AX46" s="107"/>
      <c r="AY46" s="107"/>
    </row>
    <row r="47" spans="2:51" x14ac:dyDescent="0.25">
      <c r="B47" s="122" t="s">
        <v>275</v>
      </c>
      <c r="C47" s="116"/>
      <c r="D47" s="116"/>
      <c r="E47" s="116"/>
      <c r="F47" s="116"/>
      <c r="G47" s="116"/>
      <c r="H47" s="116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20"/>
      <c r="T47" s="119"/>
      <c r="U47" s="119"/>
      <c r="V47" s="119"/>
      <c r="W47" s="112"/>
      <c r="X47" s="112"/>
      <c r="Y47" s="112"/>
      <c r="Z47" s="112"/>
      <c r="AA47" s="112"/>
      <c r="AB47" s="112"/>
      <c r="AC47" s="112"/>
      <c r="AD47" s="112"/>
      <c r="AE47" s="112"/>
      <c r="AM47" s="113"/>
      <c r="AN47" s="113"/>
      <c r="AO47" s="113"/>
      <c r="AP47" s="113"/>
      <c r="AQ47" s="113"/>
      <c r="AR47" s="113"/>
      <c r="AS47" s="114"/>
      <c r="AV47" s="111"/>
      <c r="AW47" s="107"/>
      <c r="AX47" s="107"/>
      <c r="AY47" s="107"/>
    </row>
    <row r="48" spans="2:51" x14ac:dyDescent="0.25">
      <c r="B48" s="122" t="s">
        <v>135</v>
      </c>
      <c r="C48" s="118"/>
      <c r="D48" s="116"/>
      <c r="E48" s="116"/>
      <c r="F48" s="116"/>
      <c r="G48" s="116"/>
      <c r="H48" s="116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20"/>
      <c r="T48" s="119"/>
      <c r="U48" s="119"/>
      <c r="V48" s="119"/>
      <c r="W48" s="112"/>
      <c r="X48" s="112"/>
      <c r="Y48" s="112"/>
      <c r="Z48" s="112"/>
      <c r="AA48" s="112"/>
      <c r="AB48" s="112"/>
      <c r="AC48" s="112"/>
      <c r="AD48" s="112"/>
      <c r="AE48" s="112"/>
      <c r="AM48" s="113"/>
      <c r="AN48" s="113"/>
      <c r="AO48" s="113"/>
      <c r="AP48" s="113"/>
      <c r="AQ48" s="113"/>
      <c r="AR48" s="113"/>
      <c r="AS48" s="114"/>
      <c r="AV48" s="111"/>
      <c r="AW48" s="107"/>
      <c r="AX48" s="107"/>
      <c r="AY48" s="107"/>
    </row>
    <row r="49" spans="2:51" x14ac:dyDescent="0.25">
      <c r="B49" s="122" t="s">
        <v>136</v>
      </c>
      <c r="C49" s="115"/>
      <c r="D49" s="116"/>
      <c r="E49" s="116"/>
      <c r="F49" s="116"/>
      <c r="G49" s="116"/>
      <c r="H49" s="116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20"/>
      <c r="T49" s="119"/>
      <c r="U49" s="119"/>
      <c r="V49" s="119"/>
      <c r="W49" s="112"/>
      <c r="X49" s="112"/>
      <c r="Y49" s="112"/>
      <c r="Z49" s="112"/>
      <c r="AA49" s="112"/>
      <c r="AB49" s="112"/>
      <c r="AC49" s="112"/>
      <c r="AD49" s="112"/>
      <c r="AE49" s="112"/>
      <c r="AM49" s="113"/>
      <c r="AN49" s="113"/>
      <c r="AO49" s="113"/>
      <c r="AP49" s="113"/>
      <c r="AQ49" s="113"/>
      <c r="AR49" s="113"/>
      <c r="AS49" s="114"/>
      <c r="AV49" s="111"/>
      <c r="AW49" s="107"/>
      <c r="AX49" s="107"/>
      <c r="AY49" s="107"/>
    </row>
    <row r="50" spans="2:51" x14ac:dyDescent="0.25">
      <c r="B50" s="122" t="s">
        <v>137</v>
      </c>
      <c r="C50" s="115"/>
      <c r="D50" s="94"/>
      <c r="E50" s="116"/>
      <c r="F50" s="116"/>
      <c r="G50" s="116"/>
      <c r="H50" s="116"/>
      <c r="I50" s="116"/>
      <c r="J50" s="117"/>
      <c r="K50" s="117"/>
      <c r="L50" s="117"/>
      <c r="M50" s="117"/>
      <c r="N50" s="117"/>
      <c r="O50" s="117"/>
      <c r="P50" s="117"/>
      <c r="Q50" s="117"/>
      <c r="R50" s="117"/>
      <c r="S50" s="120"/>
      <c r="T50" s="137"/>
      <c r="U50" s="137"/>
      <c r="V50" s="137"/>
      <c r="W50" s="112"/>
      <c r="X50" s="112"/>
      <c r="Y50" s="112"/>
      <c r="Z50" s="112"/>
      <c r="AA50" s="112"/>
      <c r="AB50" s="112"/>
      <c r="AC50" s="112"/>
      <c r="AD50" s="112"/>
      <c r="AE50" s="112"/>
      <c r="AM50" s="113"/>
      <c r="AN50" s="113"/>
      <c r="AO50" s="113"/>
      <c r="AP50" s="113"/>
      <c r="AQ50" s="113"/>
      <c r="AR50" s="113"/>
      <c r="AS50" s="114"/>
      <c r="AV50" s="111"/>
      <c r="AW50" s="107"/>
      <c r="AX50" s="107"/>
      <c r="AY50" s="107"/>
    </row>
    <row r="51" spans="2:51" x14ac:dyDescent="0.25">
      <c r="B51" s="91" t="s">
        <v>282</v>
      </c>
      <c r="C51" s="116"/>
      <c r="D51" s="116"/>
      <c r="E51" s="116"/>
      <c r="F51" s="116"/>
      <c r="G51" s="116"/>
      <c r="H51" s="116"/>
      <c r="I51" s="94"/>
      <c r="J51" s="117"/>
      <c r="K51" s="117"/>
      <c r="L51" s="117"/>
      <c r="M51" s="117"/>
      <c r="N51" s="117"/>
      <c r="O51" s="117"/>
      <c r="P51" s="117"/>
      <c r="Q51" s="117"/>
      <c r="R51" s="117"/>
      <c r="S51" s="120"/>
      <c r="T51" s="137"/>
      <c r="U51" s="137"/>
      <c r="V51" s="137"/>
      <c r="W51" s="112"/>
      <c r="X51" s="112"/>
      <c r="Y51" s="112"/>
      <c r="Z51" s="112"/>
      <c r="AA51" s="112"/>
      <c r="AB51" s="112"/>
      <c r="AC51" s="112"/>
      <c r="AD51" s="112"/>
      <c r="AE51" s="112"/>
      <c r="AM51" s="113"/>
      <c r="AN51" s="113"/>
      <c r="AO51" s="113"/>
      <c r="AP51" s="113"/>
      <c r="AQ51" s="113"/>
      <c r="AR51" s="113"/>
      <c r="AS51" s="114"/>
      <c r="AV51" s="111"/>
      <c r="AW51" s="107"/>
      <c r="AX51" s="107"/>
      <c r="AY51" s="107"/>
    </row>
    <row r="52" spans="2:51" x14ac:dyDescent="0.25">
      <c r="B52" s="91" t="s">
        <v>283</v>
      </c>
      <c r="C52" s="122"/>
      <c r="D52" s="116"/>
      <c r="E52" s="94"/>
      <c r="F52" s="116"/>
      <c r="G52" s="94"/>
      <c r="H52" s="94"/>
      <c r="I52" s="94"/>
      <c r="J52" s="92"/>
      <c r="K52" s="92"/>
      <c r="L52" s="117"/>
      <c r="M52" s="117"/>
      <c r="N52" s="117"/>
      <c r="O52" s="117"/>
      <c r="P52" s="117"/>
      <c r="Q52" s="117"/>
      <c r="R52" s="117"/>
      <c r="S52" s="120"/>
      <c r="T52" s="137"/>
      <c r="U52" s="137"/>
      <c r="V52" s="137"/>
      <c r="W52" s="112"/>
      <c r="X52" s="112"/>
      <c r="Y52" s="112"/>
      <c r="Z52" s="112"/>
      <c r="AA52" s="112"/>
      <c r="AB52" s="112"/>
      <c r="AC52" s="112"/>
      <c r="AD52" s="112"/>
      <c r="AE52" s="112"/>
      <c r="AM52" s="113"/>
      <c r="AN52" s="113"/>
      <c r="AO52" s="113"/>
      <c r="AP52" s="113"/>
      <c r="AQ52" s="113"/>
      <c r="AR52" s="113"/>
      <c r="AS52" s="114"/>
      <c r="AV52" s="111"/>
      <c r="AW52" s="107"/>
      <c r="AX52" s="107"/>
      <c r="AY52" s="107"/>
    </row>
    <row r="53" spans="2:51" x14ac:dyDescent="0.25">
      <c r="B53" s="122" t="s">
        <v>138</v>
      </c>
      <c r="C53" s="118"/>
      <c r="D53" s="116"/>
      <c r="E53" s="94"/>
      <c r="F53" s="94"/>
      <c r="G53" s="94"/>
      <c r="H53" s="94"/>
      <c r="I53" s="116"/>
      <c r="J53" s="92"/>
      <c r="K53" s="92"/>
      <c r="L53" s="117"/>
      <c r="M53" s="117"/>
      <c r="N53" s="117"/>
      <c r="O53" s="117"/>
      <c r="P53" s="117"/>
      <c r="Q53" s="120"/>
      <c r="R53" s="119"/>
      <c r="S53" s="119"/>
      <c r="T53" s="137"/>
      <c r="U53" s="112"/>
      <c r="V53" s="112"/>
      <c r="W53" s="112"/>
      <c r="X53" s="112"/>
      <c r="Y53" s="112"/>
      <c r="Z53" s="112"/>
      <c r="AA53" s="112"/>
      <c r="AB53" s="112"/>
      <c r="AC53" s="112"/>
      <c r="AK53" s="113"/>
      <c r="AL53" s="113"/>
      <c r="AM53" s="113"/>
      <c r="AN53" s="113"/>
      <c r="AO53" s="113"/>
      <c r="AP53" s="113"/>
      <c r="AQ53" s="114"/>
      <c r="AR53" s="109"/>
      <c r="AS53" s="109"/>
      <c r="AT53" s="111"/>
      <c r="AU53" s="107"/>
      <c r="AV53" s="107"/>
      <c r="AW53" s="107"/>
      <c r="AX53" s="107"/>
      <c r="AY53" s="107"/>
    </row>
    <row r="54" spans="2:51" x14ac:dyDescent="0.25">
      <c r="B54" s="91" t="s">
        <v>261</v>
      </c>
      <c r="C54" s="122"/>
      <c r="D54" s="116"/>
      <c r="E54" s="94"/>
      <c r="F54" s="116"/>
      <c r="G54" s="94"/>
      <c r="H54" s="94"/>
      <c r="I54" s="116"/>
      <c r="J54" s="117"/>
      <c r="K54" s="117"/>
      <c r="L54" s="117"/>
      <c r="M54" s="117"/>
      <c r="N54" s="117"/>
      <c r="O54" s="117"/>
      <c r="P54" s="117"/>
      <c r="Q54" s="120"/>
      <c r="R54" s="120"/>
      <c r="S54" s="120"/>
      <c r="T54" s="137"/>
      <c r="U54" s="112"/>
      <c r="V54" s="112"/>
      <c r="W54" s="112"/>
      <c r="X54" s="112"/>
      <c r="Y54" s="112"/>
      <c r="Z54" s="112"/>
      <c r="AA54" s="112"/>
      <c r="AB54" s="112"/>
      <c r="AC54" s="112"/>
      <c r="AK54" s="113"/>
      <c r="AL54" s="113"/>
      <c r="AM54" s="113"/>
      <c r="AN54" s="113"/>
      <c r="AO54" s="113"/>
      <c r="AP54" s="113"/>
      <c r="AQ54" s="114"/>
      <c r="AR54" s="109"/>
      <c r="AS54" s="109"/>
      <c r="AT54" s="111"/>
      <c r="AU54" s="107"/>
      <c r="AV54" s="107"/>
      <c r="AW54" s="107"/>
      <c r="AX54" s="107"/>
      <c r="AY54" s="107"/>
    </row>
    <row r="55" spans="2:51" x14ac:dyDescent="0.25">
      <c r="B55" s="91"/>
      <c r="C55" s="118"/>
      <c r="D55" s="116"/>
      <c r="E55" s="94"/>
      <c r="F55" s="94"/>
      <c r="G55" s="94"/>
      <c r="H55" s="94"/>
      <c r="I55" s="116"/>
      <c r="J55" s="117"/>
      <c r="K55" s="117"/>
      <c r="L55" s="117"/>
      <c r="M55" s="117"/>
      <c r="N55" s="117"/>
      <c r="O55" s="117"/>
      <c r="P55" s="117"/>
      <c r="Q55" s="120"/>
      <c r="R55" s="120"/>
      <c r="S55" s="120"/>
      <c r="T55" s="137"/>
      <c r="U55" s="112"/>
      <c r="V55" s="112"/>
      <c r="W55" s="112"/>
      <c r="X55" s="112"/>
      <c r="Y55" s="112"/>
      <c r="Z55" s="112"/>
      <c r="AA55" s="112"/>
      <c r="AB55" s="112"/>
      <c r="AC55" s="112"/>
      <c r="AK55" s="113"/>
      <c r="AL55" s="113"/>
      <c r="AM55" s="113"/>
      <c r="AN55" s="113"/>
      <c r="AO55" s="113"/>
      <c r="AP55" s="113"/>
      <c r="AQ55" s="114"/>
      <c r="AR55" s="109"/>
      <c r="AS55" s="109"/>
      <c r="AT55" s="111"/>
      <c r="AU55" s="107"/>
      <c r="AV55" s="107"/>
      <c r="AW55" s="107"/>
      <c r="AX55" s="107"/>
      <c r="AY55" s="107"/>
    </row>
    <row r="56" spans="2:51" x14ac:dyDescent="0.25">
      <c r="B56" s="81"/>
      <c r="C56" s="118"/>
      <c r="D56" s="116"/>
      <c r="E56" s="116"/>
      <c r="F56" s="94"/>
      <c r="G56" s="116"/>
      <c r="H56" s="116"/>
      <c r="I56" s="116"/>
      <c r="J56" s="117"/>
      <c r="K56" s="117"/>
      <c r="L56" s="117"/>
      <c r="M56" s="117"/>
      <c r="N56" s="117"/>
      <c r="O56" s="117"/>
      <c r="P56" s="117"/>
      <c r="Q56" s="117"/>
      <c r="R56" s="117"/>
      <c r="S56" s="120"/>
      <c r="T56" s="119"/>
      <c r="U56" s="119"/>
      <c r="V56" s="119"/>
      <c r="W56" s="112"/>
      <c r="X56" s="112"/>
      <c r="Y56" s="112"/>
      <c r="Z56" s="112"/>
      <c r="AA56" s="112"/>
      <c r="AB56" s="112"/>
      <c r="AC56" s="112"/>
      <c r="AD56" s="112"/>
      <c r="AE56" s="112"/>
      <c r="AM56" s="113"/>
      <c r="AN56" s="113"/>
      <c r="AO56" s="113"/>
      <c r="AP56" s="113"/>
      <c r="AQ56" s="113"/>
      <c r="AR56" s="113"/>
      <c r="AS56" s="114"/>
      <c r="AV56" s="111"/>
      <c r="AW56" s="107"/>
      <c r="AX56" s="107"/>
      <c r="AY56" s="107"/>
    </row>
    <row r="57" spans="2:51" x14ac:dyDescent="0.25">
      <c r="B57" s="81"/>
      <c r="C57" s="92"/>
      <c r="D57" s="116"/>
      <c r="E57" s="116"/>
      <c r="F57" s="116"/>
      <c r="G57" s="116"/>
      <c r="H57" s="116"/>
      <c r="I57" s="92"/>
      <c r="J57" s="117"/>
      <c r="K57" s="117"/>
      <c r="L57" s="117"/>
      <c r="M57" s="117"/>
      <c r="N57" s="117"/>
      <c r="O57" s="117"/>
      <c r="P57" s="117"/>
      <c r="Q57" s="117"/>
      <c r="R57" s="117"/>
      <c r="S57" s="117"/>
      <c r="T57" s="120"/>
      <c r="U57" s="82"/>
      <c r="V57" s="82"/>
      <c r="W57" s="112"/>
      <c r="X57" s="112"/>
      <c r="Y57" s="112"/>
      <c r="Z57" s="112"/>
      <c r="AA57" s="112"/>
      <c r="AB57" s="112"/>
      <c r="AC57" s="112"/>
      <c r="AD57" s="112"/>
      <c r="AE57" s="112"/>
      <c r="AM57" s="113"/>
      <c r="AN57" s="113"/>
      <c r="AO57" s="113"/>
      <c r="AP57" s="113"/>
      <c r="AQ57" s="113"/>
      <c r="AR57" s="113"/>
      <c r="AS57" s="114"/>
      <c r="AV57" s="111"/>
      <c r="AW57" s="107"/>
      <c r="AX57" s="107"/>
      <c r="AY57" s="107"/>
    </row>
    <row r="58" spans="2:51" x14ac:dyDescent="0.25">
      <c r="B58" s="81"/>
      <c r="C58" s="122"/>
      <c r="D58" s="92"/>
      <c r="E58" s="116"/>
      <c r="F58" s="116"/>
      <c r="G58" s="116"/>
      <c r="H58" s="116"/>
      <c r="I58" s="92"/>
      <c r="J58" s="117"/>
      <c r="K58" s="117"/>
      <c r="L58" s="117"/>
      <c r="M58" s="117"/>
      <c r="N58" s="117"/>
      <c r="O58" s="117"/>
      <c r="P58" s="117"/>
      <c r="Q58" s="117"/>
      <c r="R58" s="117"/>
      <c r="S58" s="117"/>
      <c r="T58" s="120"/>
      <c r="U58" s="82"/>
      <c r="V58" s="82"/>
      <c r="W58" s="112"/>
      <c r="X58" s="112"/>
      <c r="Y58" s="112"/>
      <c r="Z58" s="92"/>
      <c r="AA58" s="112"/>
      <c r="AB58" s="112"/>
      <c r="AC58" s="112"/>
      <c r="AD58" s="112"/>
      <c r="AE58" s="112"/>
      <c r="AM58" s="113"/>
      <c r="AN58" s="113"/>
      <c r="AO58" s="113"/>
      <c r="AP58" s="113"/>
      <c r="AQ58" s="113"/>
      <c r="AR58" s="113"/>
      <c r="AS58" s="114"/>
      <c r="AV58" s="111"/>
      <c r="AW58" s="107"/>
      <c r="AX58" s="107"/>
      <c r="AY58" s="107"/>
    </row>
    <row r="59" spans="2:51" x14ac:dyDescent="0.25">
      <c r="B59" s="81"/>
      <c r="C59" s="118"/>
      <c r="D59" s="92"/>
      <c r="E59" s="116"/>
      <c r="F59" s="116"/>
      <c r="G59" s="116"/>
      <c r="H59" s="116"/>
      <c r="I59" s="116"/>
      <c r="J59" s="117"/>
      <c r="K59" s="117"/>
      <c r="L59" s="117"/>
      <c r="M59" s="117"/>
      <c r="N59" s="117"/>
      <c r="O59" s="117"/>
      <c r="P59" s="117"/>
      <c r="Q59" s="117"/>
      <c r="R59" s="117"/>
      <c r="S59" s="92"/>
      <c r="T59" s="92"/>
      <c r="U59" s="92"/>
      <c r="V59" s="92"/>
      <c r="W59" s="92"/>
      <c r="X59" s="92"/>
      <c r="Y59" s="92"/>
      <c r="Z59" s="83"/>
      <c r="AA59" s="92"/>
      <c r="AB59" s="92"/>
      <c r="AC59" s="92"/>
      <c r="AD59" s="92"/>
      <c r="AE59" s="92"/>
      <c r="AF59" s="92"/>
      <c r="AG59" s="92"/>
      <c r="AH59" s="92"/>
      <c r="AI59" s="92"/>
      <c r="AJ59" s="92"/>
      <c r="AK59" s="92"/>
      <c r="AL59" s="92"/>
      <c r="AM59" s="92"/>
      <c r="AN59" s="92"/>
      <c r="AO59" s="92"/>
      <c r="AP59" s="92"/>
      <c r="AQ59" s="92"/>
      <c r="AR59" s="92"/>
      <c r="AS59" s="92"/>
      <c r="AT59" s="92"/>
      <c r="AU59" s="92"/>
      <c r="AV59" s="111"/>
      <c r="AW59" s="107"/>
      <c r="AX59" s="107"/>
      <c r="AY59" s="107"/>
    </row>
    <row r="60" spans="2:51" x14ac:dyDescent="0.25">
      <c r="B60" s="92"/>
      <c r="C60" s="122"/>
      <c r="D60" s="116"/>
      <c r="E60" s="92"/>
      <c r="F60" s="116"/>
      <c r="G60" s="92"/>
      <c r="H60" s="92"/>
      <c r="I60" s="113"/>
      <c r="J60" s="113"/>
      <c r="K60" s="113"/>
      <c r="L60" s="92"/>
      <c r="M60" s="92"/>
      <c r="N60" s="92"/>
      <c r="O60" s="92"/>
      <c r="P60" s="92"/>
      <c r="Q60" s="92"/>
      <c r="R60" s="92"/>
      <c r="S60" s="92"/>
      <c r="T60" s="92"/>
      <c r="U60" s="92"/>
      <c r="V60" s="92"/>
      <c r="W60" s="83"/>
      <c r="X60" s="83"/>
      <c r="Y60" s="83"/>
      <c r="Z60" s="112"/>
      <c r="AA60" s="83"/>
      <c r="AB60" s="83"/>
      <c r="AC60" s="83"/>
      <c r="AD60" s="83"/>
      <c r="AE60" s="83"/>
      <c r="AF60" s="83"/>
      <c r="AG60" s="83"/>
      <c r="AH60" s="83"/>
      <c r="AI60" s="83"/>
      <c r="AJ60" s="83"/>
      <c r="AK60" s="83"/>
      <c r="AL60" s="83"/>
      <c r="AM60" s="83"/>
      <c r="AN60" s="83"/>
      <c r="AO60" s="83"/>
      <c r="AP60" s="83"/>
      <c r="AQ60" s="83"/>
      <c r="AR60" s="83"/>
      <c r="AS60" s="83"/>
      <c r="AT60" s="83"/>
      <c r="AU60" s="83"/>
      <c r="AV60" s="111"/>
      <c r="AW60" s="107"/>
      <c r="AX60" s="107"/>
      <c r="AY60" s="107"/>
    </row>
    <row r="61" spans="2:51" x14ac:dyDescent="0.25">
      <c r="B61" s="92"/>
      <c r="C61" s="90"/>
      <c r="D61" s="116"/>
      <c r="E61" s="92"/>
      <c r="F61" s="92"/>
      <c r="G61" s="92"/>
      <c r="H61" s="92"/>
      <c r="I61" s="113"/>
      <c r="J61" s="113"/>
      <c r="K61" s="113"/>
      <c r="L61" s="92"/>
      <c r="M61" s="92"/>
      <c r="N61" s="92"/>
      <c r="O61" s="92"/>
      <c r="P61" s="92"/>
      <c r="Q61" s="92"/>
      <c r="R61" s="92"/>
      <c r="S61" s="117"/>
      <c r="T61" s="120"/>
      <c r="U61" s="82"/>
      <c r="V61" s="82"/>
      <c r="W61" s="112"/>
      <c r="X61" s="112"/>
      <c r="Y61" s="112"/>
      <c r="Z61" s="112"/>
      <c r="AA61" s="112"/>
      <c r="AB61" s="112"/>
      <c r="AC61" s="112"/>
      <c r="AD61" s="112"/>
      <c r="AE61" s="112"/>
      <c r="AM61" s="113"/>
      <c r="AN61" s="113"/>
      <c r="AO61" s="113"/>
      <c r="AP61" s="113"/>
      <c r="AQ61" s="113"/>
      <c r="AR61" s="113"/>
      <c r="AS61" s="114"/>
      <c r="AV61" s="111"/>
      <c r="AW61" s="107"/>
      <c r="AX61" s="107"/>
      <c r="AY61" s="107"/>
    </row>
    <row r="62" spans="2:51" x14ac:dyDescent="0.25">
      <c r="B62" s="81"/>
      <c r="I62" s="113"/>
      <c r="J62" s="113"/>
      <c r="K62" s="113"/>
      <c r="L62" s="117"/>
      <c r="M62" s="117"/>
      <c r="N62" s="117"/>
      <c r="O62" s="117"/>
      <c r="P62" s="117"/>
      <c r="Q62" s="117"/>
      <c r="R62" s="117"/>
      <c r="S62" s="117"/>
      <c r="T62" s="120"/>
      <c r="U62" s="82"/>
      <c r="V62" s="82"/>
      <c r="W62" s="112"/>
      <c r="X62" s="112"/>
      <c r="Y62" s="112"/>
      <c r="Z62" s="112"/>
      <c r="AA62" s="112"/>
      <c r="AB62" s="112"/>
      <c r="AC62" s="112"/>
      <c r="AD62" s="112"/>
      <c r="AE62" s="112"/>
      <c r="AM62" s="113"/>
      <c r="AN62" s="113"/>
      <c r="AO62" s="113"/>
      <c r="AP62" s="113"/>
      <c r="AQ62" s="113"/>
      <c r="AR62" s="113"/>
      <c r="AS62" s="114"/>
      <c r="AV62" s="111"/>
      <c r="AW62" s="107"/>
      <c r="AX62" s="107"/>
      <c r="AY62" s="107"/>
    </row>
    <row r="63" spans="2:51" x14ac:dyDescent="0.25">
      <c r="I63" s="113"/>
      <c r="J63" s="113"/>
      <c r="K63" s="113"/>
      <c r="L63" s="117"/>
      <c r="M63" s="117"/>
      <c r="N63" s="117"/>
      <c r="O63" s="117"/>
      <c r="P63" s="117"/>
      <c r="Q63" s="117"/>
      <c r="R63" s="117"/>
      <c r="S63" s="117"/>
      <c r="T63" s="120"/>
      <c r="U63" s="82"/>
      <c r="V63" s="82"/>
      <c r="W63" s="112"/>
      <c r="X63" s="112"/>
      <c r="Y63" s="112"/>
      <c r="Z63" s="112"/>
      <c r="AA63" s="112"/>
      <c r="AB63" s="112"/>
      <c r="AC63" s="112"/>
      <c r="AD63" s="112"/>
      <c r="AE63" s="112"/>
      <c r="AM63" s="113"/>
      <c r="AN63" s="113"/>
      <c r="AO63" s="113"/>
      <c r="AP63" s="113"/>
      <c r="AQ63" s="113"/>
      <c r="AR63" s="113"/>
      <c r="AS63" s="114"/>
      <c r="AV63" s="111"/>
      <c r="AW63" s="107"/>
      <c r="AX63" s="107"/>
      <c r="AY63" s="107"/>
    </row>
    <row r="64" spans="2:51" x14ac:dyDescent="0.25">
      <c r="I64" s="113"/>
      <c r="J64" s="113"/>
      <c r="K64" s="113"/>
      <c r="L64" s="117"/>
      <c r="M64" s="117"/>
      <c r="N64" s="117"/>
      <c r="O64" s="117"/>
      <c r="P64" s="117"/>
      <c r="Q64" s="117"/>
      <c r="R64" s="117"/>
      <c r="S64" s="117"/>
      <c r="T64" s="120"/>
      <c r="U64" s="82"/>
      <c r="V64" s="82"/>
      <c r="W64" s="112"/>
      <c r="X64" s="112"/>
      <c r="Y64" s="112"/>
      <c r="Z64" s="112"/>
      <c r="AA64" s="112"/>
      <c r="AB64" s="112"/>
      <c r="AC64" s="112"/>
      <c r="AD64" s="112"/>
      <c r="AE64" s="112"/>
      <c r="AM64" s="113"/>
      <c r="AN64" s="113"/>
      <c r="AO64" s="113"/>
      <c r="AP64" s="113"/>
      <c r="AQ64" s="113"/>
      <c r="AR64" s="113"/>
      <c r="AS64" s="114"/>
      <c r="AV64" s="111"/>
      <c r="AW64" s="107"/>
      <c r="AX64" s="107"/>
      <c r="AY64" s="107"/>
    </row>
    <row r="65" spans="1:51" x14ac:dyDescent="0.25">
      <c r="I65" s="113"/>
      <c r="J65" s="113"/>
      <c r="K65" s="113"/>
      <c r="L65" s="117"/>
      <c r="M65" s="117"/>
      <c r="N65" s="117"/>
      <c r="O65" s="117"/>
      <c r="P65" s="117"/>
      <c r="Q65" s="117"/>
      <c r="R65" s="117"/>
      <c r="S65" s="117"/>
      <c r="T65" s="120"/>
      <c r="U65" s="82"/>
      <c r="V65" s="82"/>
      <c r="W65" s="112"/>
      <c r="X65" s="112"/>
      <c r="Y65" s="112"/>
      <c r="Z65" s="112"/>
      <c r="AA65" s="112"/>
      <c r="AB65" s="112"/>
      <c r="AC65" s="112"/>
      <c r="AD65" s="112"/>
      <c r="AE65" s="112"/>
      <c r="AM65" s="113"/>
      <c r="AN65" s="113"/>
      <c r="AO65" s="113"/>
      <c r="AP65" s="113"/>
      <c r="AQ65" s="113"/>
      <c r="AR65" s="113"/>
      <c r="AS65" s="114"/>
      <c r="AV65" s="111"/>
      <c r="AW65" s="107"/>
      <c r="AX65" s="107"/>
      <c r="AY65" s="107"/>
    </row>
    <row r="66" spans="1:51" x14ac:dyDescent="0.25">
      <c r="I66" s="113"/>
      <c r="J66" s="113"/>
      <c r="K66" s="113"/>
      <c r="L66" s="117"/>
      <c r="M66" s="117"/>
      <c r="N66" s="117"/>
      <c r="O66" s="117"/>
      <c r="P66" s="117"/>
      <c r="Q66" s="117"/>
      <c r="R66" s="117"/>
      <c r="S66" s="117"/>
      <c r="T66" s="120"/>
      <c r="U66" s="82"/>
      <c r="V66" s="82"/>
      <c r="W66" s="112"/>
      <c r="X66" s="112"/>
      <c r="Y66" s="112"/>
      <c r="Z66" s="112"/>
      <c r="AA66" s="112"/>
      <c r="AB66" s="112"/>
      <c r="AC66" s="112"/>
      <c r="AD66" s="112"/>
      <c r="AE66" s="112"/>
      <c r="AM66" s="113"/>
      <c r="AN66" s="113"/>
      <c r="AO66" s="113"/>
      <c r="AP66" s="113"/>
      <c r="AQ66" s="113"/>
      <c r="AR66" s="113"/>
      <c r="AS66" s="114"/>
      <c r="AU66" s="107"/>
      <c r="AV66" s="111"/>
      <c r="AW66" s="107"/>
      <c r="AX66" s="107"/>
      <c r="AY66" s="107"/>
    </row>
    <row r="67" spans="1:51" ht="229.5" customHeight="1" x14ac:dyDescent="0.25">
      <c r="I67" s="113"/>
      <c r="J67" s="113"/>
      <c r="K67" s="113"/>
      <c r="L67" s="117"/>
      <c r="M67" s="117"/>
      <c r="N67" s="117"/>
      <c r="O67" s="117"/>
      <c r="P67" s="117"/>
      <c r="Q67" s="117"/>
      <c r="R67" s="117"/>
      <c r="S67" s="117"/>
      <c r="T67" s="120"/>
      <c r="U67" s="82"/>
      <c r="V67" s="82"/>
      <c r="W67" s="112"/>
      <c r="X67" s="112"/>
      <c r="Y67" s="112"/>
      <c r="Z67" s="112"/>
      <c r="AA67" s="112"/>
      <c r="AB67" s="112"/>
      <c r="AC67" s="112"/>
      <c r="AD67" s="112"/>
      <c r="AE67" s="112"/>
      <c r="AM67" s="113"/>
      <c r="AN67" s="113"/>
      <c r="AO67" s="113"/>
      <c r="AP67" s="113"/>
      <c r="AQ67" s="113"/>
      <c r="AR67" s="113"/>
      <c r="AS67" s="114"/>
      <c r="AU67" s="107"/>
      <c r="AV67" s="111"/>
      <c r="AW67" s="107"/>
      <c r="AX67" s="107"/>
      <c r="AY67" s="107"/>
    </row>
    <row r="68" spans="1:51" x14ac:dyDescent="0.25">
      <c r="A68" s="112"/>
      <c r="L68" s="113"/>
      <c r="M68" s="113"/>
      <c r="N68" s="113"/>
      <c r="O68" s="114"/>
      <c r="P68" s="109"/>
      <c r="R68" s="111"/>
      <c r="AS68" s="107"/>
      <c r="AT68" s="107"/>
      <c r="AU68" s="107"/>
      <c r="AV68" s="107"/>
      <c r="AW68" s="107"/>
      <c r="AX68" s="107"/>
      <c r="AY68" s="107"/>
    </row>
    <row r="69" spans="1:51" x14ac:dyDescent="0.25">
      <c r="A69" s="112"/>
      <c r="L69" s="113"/>
      <c r="M69" s="113"/>
      <c r="N69" s="113"/>
      <c r="O69" s="114"/>
      <c r="P69" s="109"/>
      <c r="R69" s="109"/>
      <c r="AS69" s="107"/>
      <c r="AT69" s="107"/>
      <c r="AU69" s="107"/>
      <c r="AV69" s="107"/>
      <c r="AW69" s="107"/>
      <c r="AX69" s="107"/>
      <c r="AY69" s="107"/>
    </row>
    <row r="70" spans="1:51" x14ac:dyDescent="0.25">
      <c r="A70" s="112"/>
      <c r="L70" s="113"/>
      <c r="M70" s="113"/>
      <c r="N70" s="113"/>
      <c r="O70" s="114"/>
      <c r="P70" s="109"/>
      <c r="R70" s="109"/>
      <c r="AS70" s="107"/>
      <c r="AT70" s="107"/>
      <c r="AU70" s="107"/>
      <c r="AV70" s="107"/>
      <c r="AW70" s="107"/>
      <c r="AX70" s="107"/>
      <c r="AY70" s="107"/>
    </row>
    <row r="71" spans="1:51" x14ac:dyDescent="0.25">
      <c r="A71" s="112"/>
      <c r="L71" s="113"/>
      <c r="M71" s="113"/>
      <c r="N71" s="113"/>
      <c r="O71" s="114"/>
      <c r="P71" s="109"/>
      <c r="R71" s="109"/>
      <c r="AS71" s="107"/>
      <c r="AT71" s="107"/>
      <c r="AU71" s="107"/>
      <c r="AV71" s="107"/>
      <c r="AW71" s="107"/>
      <c r="AX71" s="107"/>
      <c r="AY71" s="107"/>
    </row>
    <row r="72" spans="1:51" x14ac:dyDescent="0.25">
      <c r="A72" s="112"/>
      <c r="L72" s="113"/>
      <c r="M72" s="113"/>
      <c r="N72" s="113"/>
      <c r="O72" s="114"/>
      <c r="P72" s="109"/>
      <c r="R72" s="109"/>
      <c r="AS72" s="107"/>
      <c r="AT72" s="107"/>
      <c r="AU72" s="107"/>
      <c r="AV72" s="107"/>
      <c r="AW72" s="107"/>
      <c r="AX72" s="107"/>
      <c r="AY72" s="107"/>
    </row>
    <row r="73" spans="1:51" x14ac:dyDescent="0.25">
      <c r="A73" s="112"/>
      <c r="L73" s="113"/>
      <c r="M73" s="113"/>
      <c r="N73" s="113"/>
      <c r="O73" s="114"/>
      <c r="P73" s="109"/>
      <c r="R73" s="109"/>
      <c r="AS73" s="107"/>
      <c r="AT73" s="107"/>
      <c r="AU73" s="107"/>
      <c r="AV73" s="107"/>
      <c r="AW73" s="107"/>
      <c r="AX73" s="107"/>
      <c r="AY73" s="107"/>
    </row>
    <row r="74" spans="1:51" x14ac:dyDescent="0.25">
      <c r="A74" s="112"/>
      <c r="L74" s="113"/>
      <c r="M74" s="113"/>
      <c r="N74" s="113"/>
      <c r="O74" s="114"/>
      <c r="P74" s="109"/>
      <c r="R74" s="83"/>
      <c r="AS74" s="107"/>
      <c r="AT74" s="107"/>
      <c r="AU74" s="107"/>
      <c r="AV74" s="107"/>
      <c r="AW74" s="107"/>
      <c r="AX74" s="107"/>
      <c r="AY74" s="107"/>
    </row>
    <row r="75" spans="1:51" x14ac:dyDescent="0.25">
      <c r="A75" s="112"/>
      <c r="L75" s="113"/>
      <c r="M75" s="113"/>
      <c r="N75" s="113"/>
      <c r="O75" s="114"/>
      <c r="R75" s="109"/>
      <c r="AS75" s="107"/>
      <c r="AT75" s="107"/>
      <c r="AU75" s="107"/>
      <c r="AV75" s="107"/>
      <c r="AW75" s="107"/>
      <c r="AX75" s="107"/>
      <c r="AY75" s="107"/>
    </row>
    <row r="76" spans="1:51" x14ac:dyDescent="0.25">
      <c r="O76" s="114"/>
      <c r="R76" s="109"/>
      <c r="AS76" s="107"/>
      <c r="AT76" s="107"/>
      <c r="AU76" s="107"/>
      <c r="AV76" s="107"/>
      <c r="AW76" s="107"/>
      <c r="AX76" s="107"/>
      <c r="AY76" s="107"/>
    </row>
    <row r="77" spans="1:51" x14ac:dyDescent="0.25">
      <c r="O77" s="114"/>
      <c r="R77" s="109"/>
      <c r="AS77" s="107"/>
      <c r="AT77" s="107"/>
      <c r="AU77" s="107"/>
      <c r="AV77" s="107"/>
      <c r="AW77" s="107"/>
      <c r="AX77" s="107"/>
      <c r="AY77" s="107"/>
    </row>
    <row r="78" spans="1:51" x14ac:dyDescent="0.25">
      <c r="O78" s="114"/>
      <c r="R78" s="109"/>
      <c r="AS78" s="107"/>
      <c r="AT78" s="107"/>
      <c r="AU78" s="107"/>
      <c r="AV78" s="107"/>
      <c r="AW78" s="107"/>
      <c r="AX78" s="107"/>
      <c r="AY78" s="107"/>
    </row>
    <row r="79" spans="1:51" x14ac:dyDescent="0.25">
      <c r="O79" s="114"/>
      <c r="R79" s="109"/>
      <c r="AS79" s="107"/>
      <c r="AT79" s="107"/>
      <c r="AU79" s="107"/>
      <c r="AV79" s="107"/>
      <c r="AW79" s="107"/>
      <c r="AX79" s="107"/>
      <c r="AY79" s="107"/>
    </row>
    <row r="80" spans="1:51" x14ac:dyDescent="0.25">
      <c r="O80" s="114"/>
      <c r="AS80" s="107"/>
      <c r="AT80" s="107"/>
      <c r="AU80" s="107"/>
      <c r="AV80" s="107"/>
      <c r="AW80" s="107"/>
      <c r="AX80" s="107"/>
      <c r="AY80" s="107"/>
    </row>
    <row r="81" spans="15:51" x14ac:dyDescent="0.25">
      <c r="O81" s="114"/>
      <c r="AS81" s="107"/>
      <c r="AT81" s="107"/>
      <c r="AU81" s="107"/>
      <c r="AV81" s="107"/>
      <c r="AW81" s="107"/>
      <c r="AX81" s="107"/>
      <c r="AY81" s="107"/>
    </row>
    <row r="82" spans="15:51" x14ac:dyDescent="0.25">
      <c r="O82" s="114"/>
      <c r="AS82" s="107"/>
      <c r="AT82" s="107"/>
      <c r="AU82" s="107"/>
      <c r="AV82" s="107"/>
      <c r="AW82" s="107"/>
      <c r="AX82" s="107"/>
      <c r="AY82" s="107"/>
    </row>
    <row r="83" spans="15:51" x14ac:dyDescent="0.25">
      <c r="O83" s="114"/>
      <c r="AS83" s="107"/>
      <c r="AT83" s="107"/>
      <c r="AU83" s="107"/>
      <c r="AV83" s="107"/>
      <c r="AW83" s="107"/>
      <c r="AX83" s="107"/>
      <c r="AY83" s="107"/>
    </row>
    <row r="84" spans="15:51" x14ac:dyDescent="0.25">
      <c r="O84" s="114"/>
      <c r="AS84" s="107"/>
      <c r="AT84" s="107"/>
      <c r="AU84" s="107"/>
      <c r="AV84" s="107"/>
      <c r="AW84" s="107"/>
      <c r="AX84" s="107"/>
      <c r="AY84" s="107"/>
    </row>
    <row r="85" spans="15:51" x14ac:dyDescent="0.25">
      <c r="O85" s="114"/>
      <c r="AS85" s="107"/>
      <c r="AT85" s="107"/>
      <c r="AU85" s="107"/>
      <c r="AV85" s="107"/>
      <c r="AW85" s="107"/>
      <c r="AX85" s="107"/>
      <c r="AY85" s="107"/>
    </row>
    <row r="86" spans="15:51" x14ac:dyDescent="0.25">
      <c r="O86" s="114"/>
      <c r="Q86" s="109"/>
      <c r="AS86" s="107"/>
      <c r="AT86" s="107"/>
      <c r="AU86" s="107"/>
      <c r="AV86" s="107"/>
      <c r="AW86" s="107"/>
      <c r="AX86" s="107"/>
      <c r="AY86" s="107"/>
    </row>
    <row r="87" spans="15:51" x14ac:dyDescent="0.25">
      <c r="O87" s="13"/>
      <c r="P87" s="109"/>
      <c r="Q87" s="109"/>
      <c r="AS87" s="107"/>
      <c r="AT87" s="107"/>
      <c r="AU87" s="107"/>
      <c r="AV87" s="107"/>
      <c r="AW87" s="107"/>
      <c r="AX87" s="107"/>
      <c r="AY87" s="107"/>
    </row>
    <row r="88" spans="15:51" x14ac:dyDescent="0.25">
      <c r="O88" s="13"/>
      <c r="P88" s="109"/>
      <c r="Q88" s="109"/>
      <c r="AS88" s="107"/>
      <c r="AT88" s="107"/>
      <c r="AU88" s="107"/>
      <c r="AV88" s="107"/>
      <c r="AW88" s="107"/>
      <c r="AX88" s="107"/>
      <c r="AY88" s="107"/>
    </row>
    <row r="89" spans="15:51" x14ac:dyDescent="0.25">
      <c r="O89" s="13"/>
      <c r="P89" s="109"/>
      <c r="Q89" s="109"/>
      <c r="AS89" s="107"/>
      <c r="AT89" s="107"/>
      <c r="AU89" s="107"/>
      <c r="AV89" s="107"/>
      <c r="AW89" s="107"/>
      <c r="AX89" s="107"/>
      <c r="AY89" s="107"/>
    </row>
    <row r="90" spans="15:51" x14ac:dyDescent="0.25">
      <c r="O90" s="13"/>
      <c r="P90" s="109"/>
      <c r="Q90" s="109"/>
      <c r="AS90" s="107"/>
      <c r="AT90" s="107"/>
      <c r="AU90" s="107"/>
      <c r="AV90" s="107"/>
      <c r="AW90" s="107"/>
      <c r="AX90" s="107"/>
      <c r="AY90" s="107"/>
    </row>
    <row r="91" spans="15:51" x14ac:dyDescent="0.25">
      <c r="O91" s="13"/>
      <c r="P91" s="109"/>
      <c r="Q91" s="109"/>
      <c r="AS91" s="107"/>
      <c r="AT91" s="107"/>
      <c r="AU91" s="107"/>
      <c r="AV91" s="107"/>
      <c r="AW91" s="107"/>
      <c r="AX91" s="107"/>
      <c r="AY91" s="107"/>
    </row>
    <row r="92" spans="15:51" x14ac:dyDescent="0.25">
      <c r="O92" s="13"/>
      <c r="P92" s="109"/>
      <c r="Q92" s="109"/>
      <c r="AS92" s="107"/>
      <c r="AT92" s="107"/>
      <c r="AU92" s="107"/>
      <c r="AV92" s="107"/>
      <c r="AW92" s="107"/>
      <c r="AX92" s="107"/>
      <c r="AY92" s="107"/>
    </row>
    <row r="93" spans="15:51" x14ac:dyDescent="0.25">
      <c r="O93" s="13"/>
      <c r="P93" s="109"/>
      <c r="Q93" s="109"/>
      <c r="AS93" s="107"/>
      <c r="AT93" s="107"/>
      <c r="AU93" s="107"/>
      <c r="AV93" s="107"/>
      <c r="AW93" s="107"/>
      <c r="AX93" s="107"/>
      <c r="AY93" s="107"/>
    </row>
    <row r="94" spans="15:51" x14ac:dyDescent="0.25">
      <c r="O94" s="13"/>
      <c r="P94" s="109"/>
      <c r="Q94" s="109"/>
      <c r="AS94" s="107"/>
      <c r="AT94" s="107"/>
      <c r="AU94" s="107"/>
      <c r="AV94" s="107"/>
      <c r="AW94" s="107"/>
      <c r="AX94" s="107"/>
      <c r="AY94" s="107"/>
    </row>
    <row r="95" spans="15:51" x14ac:dyDescent="0.25">
      <c r="O95" s="13"/>
      <c r="P95" s="109"/>
      <c r="Q95" s="109"/>
      <c r="AS95" s="107"/>
      <c r="AT95" s="107"/>
      <c r="AU95" s="107"/>
      <c r="AV95" s="107"/>
      <c r="AW95" s="107"/>
      <c r="AX95" s="107"/>
      <c r="AY95" s="107"/>
    </row>
    <row r="96" spans="15:51" x14ac:dyDescent="0.25">
      <c r="O96" s="13"/>
      <c r="P96" s="109"/>
      <c r="Q96" s="109"/>
      <c r="R96" s="109"/>
      <c r="S96" s="109"/>
      <c r="AS96" s="107"/>
      <c r="AT96" s="107"/>
      <c r="AU96" s="107"/>
      <c r="AV96" s="107"/>
      <c r="AW96" s="107"/>
      <c r="AX96" s="107"/>
      <c r="AY96" s="107"/>
    </row>
    <row r="97" spans="15:51" x14ac:dyDescent="0.25">
      <c r="O97" s="13"/>
      <c r="P97" s="109"/>
      <c r="Q97" s="109"/>
      <c r="R97" s="109"/>
      <c r="S97" s="109"/>
      <c r="T97" s="109"/>
      <c r="AS97" s="107"/>
      <c r="AT97" s="107"/>
      <c r="AU97" s="107"/>
      <c r="AV97" s="107"/>
      <c r="AW97" s="107"/>
      <c r="AX97" s="107"/>
      <c r="AY97" s="107"/>
    </row>
    <row r="98" spans="15:51" x14ac:dyDescent="0.25">
      <c r="O98" s="13"/>
      <c r="P98" s="109"/>
      <c r="Q98" s="109"/>
      <c r="R98" s="109"/>
      <c r="S98" s="109"/>
      <c r="T98" s="109"/>
      <c r="AS98" s="107"/>
      <c r="AT98" s="107"/>
      <c r="AU98" s="107"/>
      <c r="AV98" s="107"/>
      <c r="AW98" s="107"/>
      <c r="AX98" s="107"/>
      <c r="AY98" s="107"/>
    </row>
    <row r="99" spans="15:51" x14ac:dyDescent="0.25">
      <c r="O99" s="13"/>
      <c r="P99" s="109"/>
      <c r="T99" s="109"/>
      <c r="AS99" s="107"/>
      <c r="AT99" s="107"/>
      <c r="AU99" s="107"/>
      <c r="AV99" s="107"/>
      <c r="AW99" s="107"/>
      <c r="AX99" s="107"/>
      <c r="AY99" s="107"/>
    </row>
    <row r="100" spans="15:51" x14ac:dyDescent="0.25">
      <c r="O100" s="109"/>
      <c r="Q100" s="109"/>
      <c r="R100" s="109"/>
      <c r="S100" s="109"/>
      <c r="AS100" s="107"/>
      <c r="AT100" s="107"/>
      <c r="AU100" s="107"/>
      <c r="AV100" s="107"/>
      <c r="AW100" s="107"/>
      <c r="AX100" s="107"/>
      <c r="AY100" s="107"/>
    </row>
    <row r="101" spans="15:51" x14ac:dyDescent="0.25">
      <c r="O101" s="13"/>
      <c r="P101" s="109"/>
      <c r="Q101" s="109"/>
      <c r="R101" s="109"/>
      <c r="S101" s="109"/>
      <c r="T101" s="109"/>
      <c r="AS101" s="107"/>
      <c r="AT101" s="107"/>
      <c r="AU101" s="107"/>
      <c r="AV101" s="107"/>
      <c r="AW101" s="107"/>
      <c r="AX101" s="107"/>
      <c r="AY101" s="107"/>
    </row>
    <row r="102" spans="15:51" x14ac:dyDescent="0.25">
      <c r="O102" s="13"/>
      <c r="P102" s="109"/>
      <c r="Q102" s="109"/>
      <c r="R102" s="109"/>
      <c r="S102" s="109"/>
      <c r="T102" s="109"/>
      <c r="U102" s="109"/>
      <c r="AS102" s="107"/>
      <c r="AT102" s="107"/>
      <c r="AU102" s="107"/>
      <c r="AV102" s="107"/>
      <c r="AW102" s="107"/>
      <c r="AX102" s="107"/>
      <c r="AY102" s="107"/>
    </row>
    <row r="103" spans="15:51" x14ac:dyDescent="0.25">
      <c r="O103" s="13"/>
      <c r="P103" s="109"/>
      <c r="T103" s="109"/>
      <c r="U103" s="109"/>
      <c r="AS103" s="107"/>
      <c r="AT103" s="107"/>
      <c r="AU103" s="107"/>
      <c r="AV103" s="107"/>
      <c r="AW103" s="107"/>
      <c r="AX103" s="107"/>
      <c r="AY103" s="107"/>
    </row>
    <row r="115" spans="45:51" x14ac:dyDescent="0.25">
      <c r="AS115" s="107"/>
      <c r="AT115" s="107"/>
      <c r="AU115" s="107"/>
      <c r="AV115" s="107"/>
      <c r="AW115" s="107"/>
      <c r="AX115" s="107"/>
      <c r="AY115" s="107"/>
    </row>
  </sheetData>
  <protectedRanges>
    <protectedRange sqref="N59:R59 B62 S61:T67 B56:B59 N62:R67 T43 S57:T58" name="Range2_12_5_1_1"/>
    <protectedRange sqref="N10 L10 L6 D6 D8 AD8 AF8 O8:U8 AJ8:AR8 AF10 AR11:AR34 E11:E34 G11:G34 N11:V11 L24:N31 N32:N34 N12:N23 AC11:AG11 AC12:AF23 AB24:AF26 O12:V34 AG12:AG34 AA17:AA26 X23:X34 AA27:AF34" name="Range1_16_3_1_1"/>
    <protectedRange sqref="I56 J54:K59 J51:K51 I59 L59:M59 L62:M67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59:H59 F60 E59" name="Range2_2_2_9_2_1_1"/>
    <protectedRange sqref="D57 D60:D61" name="Range2_1_1_1_1_1_9_2_1_1"/>
    <protectedRange sqref="C58 C60" name="Range2_4_1_1_1"/>
    <protectedRange sqref="AS16:AS34" name="Range1_1_1_1"/>
    <protectedRange sqref="P3:U5" name="Range1_16_1_1_1_1"/>
    <protectedRange sqref="C61 C59 C56" name="Range2_1_3_1_1"/>
    <protectedRange sqref="H11:H34" name="Range1_1_1_1_1_1_1"/>
    <protectedRange sqref="B60:B61 J52:K53 D58:D59 I57:I58 Z58:Z59 S59:Y60 AA59:AU60 E60:E61 G60:H61 F61 L60:R61" name="Range2_2_1_10_1_1_1_2"/>
    <protectedRange sqref="C57" name="Range2_2_1_10_2_1_1_1"/>
    <protectedRange sqref="G56:H56 D54 F57 E56 N57:R58" name="Range2_12_1_6_1_1"/>
    <protectedRange sqref="I53:I55 I50:K50 G57:H58 E57:E58 F58:F59 L57:M58" name="Range2_2_12_1_7_1_1"/>
    <protectedRange sqref="D55:D56" name="Range2_1_1_1_1_11_1_2_1_1"/>
    <protectedRange sqref="F54" name="Range2_2_2_9_1_1_1_1"/>
    <protectedRange sqref="C55" name="Range2_1_1_2_1_1"/>
    <protectedRange sqref="C54" name="Range2_1_2_2_1_1"/>
    <protectedRange sqref="E54:E55 F55:F56 G54:H55 I51:I52" name="Range2_2_1_1_1_1"/>
    <protectedRange sqref="AS11:AS15" name="Range1_4_1_1_1_1"/>
    <protectedRange sqref="J11:J15 J26:J34" name="Range1_1_2_1_10_1_1_1_1"/>
    <protectedRange sqref="R74" name="Range2_2_1_10_1_1_1_1_1"/>
    <protectedRange sqref="T42" name="Range2_12_5_1_1_4"/>
    <protectedRange sqref="B41:B42" name="Range2_12_5_1_1_1"/>
    <protectedRange sqref="E42:H42" name="Range2_2_12_1_7_1_1_1"/>
    <protectedRange sqref="D42" name="Range2_3_2_1_3_1_1_2_10_1_1_1_1_1"/>
    <protectedRange sqref="C42" name="Range2_1_1_1_1_11_1_2_1_1_1"/>
    <protectedRange sqref="S38:S41" name="Range2_12_3_1_1_1_1"/>
    <protectedRange sqref="D38:H38 N38:R41" name="Range2_12_1_3_1_1_1_1"/>
    <protectedRange sqref="I38:M38 E39:M41" name="Range2_2_12_1_6_1_1_1_1"/>
    <protectedRange sqref="D39:D41" name="Range2_1_1_1_1_11_1_1_1_1_1_1"/>
    <protectedRange sqref="C39:C41" name="Range2_1_2_1_1_1_1_1"/>
    <protectedRange sqref="C38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G43:H43" name="Range2_2_12_1_3_1_1_1_1_1_4_1_1"/>
    <protectedRange sqref="E43:F43" name="Range2_2_12_1_7_1_1_3_1_1"/>
    <protectedRange sqref="I42:J42" name="Range2_2_12_1_4_2_1_1_1_2_1_1"/>
    <protectedRange sqref="S43" name="Range2_12_5_1_1_2_3_1"/>
    <protectedRange sqref="Q43:R43" name="Range2_12_1_6_1_1_1_1_2_1"/>
    <protectedRange sqref="N43:P43" name="Range2_12_1_2_3_1_1_1_1_2_1"/>
    <protectedRange sqref="I43:M43" name="Range2_2_12_1_4_3_1_1_1_1_2_1"/>
    <protectedRange sqref="D43" name="Range2_2_12_1_3_1_2_1_1_1_2_1_2_1"/>
    <protectedRange sqref="T56 R53:R55 T49:T52" name="Range2_12_5_1_1_3"/>
    <protectedRange sqref="T46:T48" name="Range2_12_5_1_1_2_2"/>
    <protectedRange sqref="S56 Q53:Q55 S46:S52" name="Range2_12_4_1_1_1_4_2_2_2"/>
    <protectedRange sqref="Q56:R56 O53:P55 Q46:R52" name="Range2_12_1_6_1_1_1_2_3_2_1_1_3"/>
    <protectedRange sqref="N56:P56 L53:N55 N46:P52" name="Range2_12_1_2_3_1_1_1_2_3_2_1_1_3"/>
    <protectedRange sqref="L46:M52 K46:K49 L56:M56" name="Range2_2_12_1_4_3_1_1_1_3_3_2_1_1_3"/>
    <protectedRange sqref="J46:J49" name="Range2_2_12_1_4_3_1_1_1_3_2_1_2_2"/>
    <protectedRange sqref="I49" name="Range2_2_12_1_4_3_1_1_1_2_1_2_1_1_3_1_1_1_1_1_1"/>
    <protectedRange sqref="T45" name="Range2_12_5_1_1_2_1_1"/>
    <protectedRange sqref="E46:H47" name="Range2_2_12_1_3_1_2_1_1_1_1_2_1_1_1_1_1_1"/>
    <protectedRange sqref="D46:D47" name="Range2_2_12_1_3_1_2_1_1_1_2_1_2_3_1_1_1_1"/>
    <protectedRange sqref="T44" name="Range2_12_5_1_1_6_1_1_1_1_1_1_1"/>
    <protectedRange sqref="S44" name="Range2_12_5_1_1_5_3_1_1_1_1_1_1_1"/>
    <protectedRange sqref="Q44:R44" name="Range2_12_1_6_1_1_1_2_3_2_1_1_2_1_1_1_1_1"/>
    <protectedRange sqref="N44:P44" name="Range2_12_1_2_3_1_1_1_2_3_2_1_1_2_1_1_1_1_1"/>
    <protectedRange sqref="J44:M44" name="Range2_2_12_1_4_3_1_1_1_3_3_2_1_1_2_1_1_1_1_1"/>
    <protectedRange sqref="I44" name="Range2_2_12_1_4_3_1_1_1_2_1_2_2_1_2_1_1_1_1_1"/>
    <protectedRange sqref="G44:H44 D44:E44" name="Range2_2_12_1_3_1_2_1_1_1_2_1_3_2_1_2_1_1_1_1_1"/>
    <protectedRange sqref="F44" name="Range2_2_12_1_3_1_2_1_1_1_1_1_2_2_1_2_1_1_1_1_1"/>
    <protectedRange sqref="S45" name="Range2_12_4_1_1_1_4_2_2_1_1"/>
    <protectedRange sqref="Q45:R45" name="Range2_12_1_6_1_1_1_2_3_2_1_1_1_1"/>
    <protectedRange sqref="N45:P45" name="Range2_12_1_2_3_1_1_1_2_3_2_1_1_1_1"/>
    <protectedRange sqref="K45:M45" name="Range2_2_12_1_4_3_1_1_1_3_3_2_1_1_1_1"/>
    <protectedRange sqref="J45" name="Range2_2_12_1_4_3_1_1_1_3_2_1_2_1_1"/>
    <protectedRange sqref="D45:E45" name="Range2_2_12_1_3_1_2_1_1_1_2_1_2_3_2_1_1"/>
    <protectedRange sqref="I45" name="Range2_2_12_1_4_2_1_1_1_4_1_2_1_1_1_2_1_1"/>
    <protectedRange sqref="F45:H45" name="Range2_2_12_1_3_1_1_1_1_1_4_1_2_1_2_1_2_1_1"/>
    <protectedRange sqref="I46:I48" name="Range2_2_12_1_4_2_1_1_1_4_1_2_1_1_1_2_2_1"/>
    <protectedRange sqref="F11:F34" name="Range1_16_3_1_1_2_1_1_1_2_1"/>
    <protectedRange sqref="Q10" name="Range1_16_3_1_1_1_1_1_1"/>
    <protectedRange sqref="AG10" name="Range1_16_3_1_1_1_1_1_2"/>
    <protectedRange sqref="AP10" name="Range1_16_3_1_1_1_1_1_3"/>
    <protectedRange sqref="B44" name="Range2_12_5_1_1_1_2_2_1_1_1_1_1_1_1_1_1_1_1_1_1_1_1_1_1_1_1_1_1_1_1_1_1_1_1_1_1_1_1_1"/>
    <protectedRange sqref="B45:B46" name="Range2_12_5_1_1_1_2_2_1_1_1_1_1_1_1_1_1_1_1_2_1_1_1_1_1_1_1_1_1_1_1_1_1_1_1_1_1_1_1_1_1_1_1_1_1_1_1_1_1_1_1_1_1_1_1_1"/>
    <protectedRange sqref="B43" name="Range2_12_5_1_1_1_2_1_1_1_1_1_1_1_1_1_1_1_2_1_1_1_1_1_1_1_1_1_1_1_1_1_1_1_1_1"/>
    <protectedRange sqref="B47" name="Range2_12_5_1_1_1_2_2_1_1_1_1_1_1_1_1_1_1_1_2_1_1_1_2_1_1_1_2_1_1_1_3_1_1_1_1_1_1_1_1_1_1_1_1_1_1_1_1_1_1_1_1_1_1_1_1_1_1_1_1_1_1_1"/>
    <protectedRange sqref="B48" name="Range2_12_5_1_1_1_2_1_1_1_1_1_1_1_1_1_1_1_2_1_2_1_1_1_1_1_1_1_1_1_2_1_1_1_1_1_1_1_1_1_1_1_1_1_1_1_1"/>
    <protectedRange sqref="D52" name="Range2_12_1_6_1_1_1"/>
    <protectedRange sqref="D48 G48:H50 F49:F50 E48:E50" name="Range2_2_12_1_7_1_1_2"/>
    <protectedRange sqref="D53" name="Range2_1_1_1_1_11_1_2_1_1_2"/>
    <protectedRange sqref="F52" name="Range2_2_2_9_1_1_1_1_1"/>
    <protectedRange sqref="D49" name="Range2_1_1_1_1_1_9_1_1_1_1_1"/>
    <protectedRange sqref="C53 C48" name="Range2_1_1_2_1_1_1"/>
    <protectedRange sqref="C52" name="Range2_1_2_2_1_1_1"/>
    <protectedRange sqref="F48" name="Range2_2_12_1_1_1_1_1_1"/>
    <protectedRange sqref="C49:C50" name="Range2_5_1_1_1_1"/>
    <protectedRange sqref="E52:E53 F53 G52:H53" name="Range2_2_1_1_1_1_1"/>
    <protectedRange sqref="D50" name="Range2_1_1_1_1_1_1_1_1_1"/>
    <protectedRange sqref="B49" name="Range2_12_5_1_1_1_1_1_2_1_1_1_1_1_1_1_1_1_1_1_1_1_1_1_1_1_1_1_1_2_1_1"/>
    <protectedRange sqref="B50" name="Range2_12_5_1_1_1_1_1_2_1_1_2_1_1_1_1_1_1_1_1_1_1_1_1_1_1_1_1_1_2_1_1"/>
    <protectedRange sqref="B51" name="Range2_12_5_1_1_1_2_2_1_1_1_1_1_1_1_1_1_1_1_2_1_1_1_2_1_1_1_1_1_1_1_1_1_1_1_1_1_1_1_1_2_1_1"/>
    <protectedRange sqref="B53" name="Range2_12_5_1_1_1_1_1_2_1_2_1_1_1_2_1_1_1_1_1_1_1_1_1_1_2_1_1_1_1_1_2_1_1"/>
    <protectedRange sqref="G51:H51" name="Range2_2_12_1_3_1_2_1_1_1_2_1_1_1_1_1_1_2_1_1_1"/>
    <protectedRange sqref="D51:E51" name="Range2_2_12_1_3_1_2_1_1_1_2_1_1_1_1_3_1_1_1_1_1"/>
    <protectedRange sqref="F51" name="Range2_2_12_1_3_1_2_1_1_1_3_1_1_1_1_1_3_1_1_1_1_1"/>
    <protectedRange sqref="B52" name="Range2_12_5_1_1_1_1_1_2_1_1_2_1_1_1_1_1_1_1_1_1_1_1_1_1_1_1_1_1_2_1_1_1"/>
    <protectedRange sqref="W11:W34" name="Range1_16_3_1_1_1_1"/>
    <protectedRange sqref="X11:AB11 Y17:Y26 X12:Y16 Z12:Z26 AA12:AB16 AB17:AB23 X17:X22 Y27:Z34" name="Range1_16_3_1_1_2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AC11:AE23 AB24:AE26 AA17:AA26 X23:X34 AA27:AE34">
    <cfRule type="containsText" dxfId="92" priority="13" operator="containsText" text="N/A">
      <formula>NOT(ISERROR(SEARCH("N/A",X11)))</formula>
    </cfRule>
    <cfRule type="cellIs" dxfId="91" priority="31" operator="equal">
      <formula>0</formula>
    </cfRule>
  </conditionalFormatting>
  <conditionalFormatting sqref="AC11:AE23 AB24:AE26 AA17:AA26 X23:X34 AA27:AE34">
    <cfRule type="cellIs" dxfId="90" priority="30" operator="greaterThanOrEqual">
      <formula>1185</formula>
    </cfRule>
  </conditionalFormatting>
  <conditionalFormatting sqref="AC11:AE23 AB24:AE26 AA17:AA26 X23:X34 AA27:AE34">
    <cfRule type="cellIs" dxfId="89" priority="29" operator="between">
      <formula>0.1</formula>
      <formula>1184</formula>
    </cfRule>
  </conditionalFormatting>
  <conditionalFormatting sqref="X8 AO11:AO34">
    <cfRule type="cellIs" dxfId="88" priority="28" operator="equal">
      <formula>0</formula>
    </cfRule>
  </conditionalFormatting>
  <conditionalFormatting sqref="X8 AO11:AO34">
    <cfRule type="cellIs" dxfId="87" priority="27" operator="greaterThan">
      <formula>1179</formula>
    </cfRule>
  </conditionalFormatting>
  <conditionalFormatting sqref="X8 AO11:AO34">
    <cfRule type="cellIs" dxfId="86" priority="26" operator="greaterThan">
      <formula>99</formula>
    </cfRule>
  </conditionalFormatting>
  <conditionalFormatting sqref="X8 AO11:AO34">
    <cfRule type="cellIs" dxfId="85" priority="25" operator="greaterThan">
      <formula>0.99</formula>
    </cfRule>
  </conditionalFormatting>
  <conditionalFormatting sqref="AB8">
    <cfRule type="cellIs" dxfId="84" priority="24" operator="equal">
      <formula>0</formula>
    </cfRule>
  </conditionalFormatting>
  <conditionalFormatting sqref="AB8">
    <cfRule type="cellIs" dxfId="83" priority="23" operator="greaterThan">
      <formula>1179</formula>
    </cfRule>
  </conditionalFormatting>
  <conditionalFormatting sqref="AB8">
    <cfRule type="cellIs" dxfId="82" priority="22" operator="greaterThan">
      <formula>99</formula>
    </cfRule>
  </conditionalFormatting>
  <conditionalFormatting sqref="AB8">
    <cfRule type="cellIs" dxfId="81" priority="21" operator="greaterThan">
      <formula>0.99</formula>
    </cfRule>
  </conditionalFormatting>
  <conditionalFormatting sqref="AQ11:AQ34">
    <cfRule type="cellIs" dxfId="80" priority="20" operator="equal">
      <formula>0</formula>
    </cfRule>
  </conditionalFormatting>
  <conditionalFormatting sqref="AQ11:AQ34">
    <cfRule type="cellIs" dxfId="79" priority="19" operator="greaterThan">
      <formula>1179</formula>
    </cfRule>
  </conditionalFormatting>
  <conditionalFormatting sqref="AQ11:AQ34">
    <cfRule type="cellIs" dxfId="78" priority="18" operator="greaterThan">
      <formula>99</formula>
    </cfRule>
  </conditionalFormatting>
  <conditionalFormatting sqref="AQ11:AQ34">
    <cfRule type="cellIs" dxfId="77" priority="17" operator="greaterThan">
      <formula>0.99</formula>
    </cfRule>
  </conditionalFormatting>
  <conditionalFormatting sqref="AI11:AI34">
    <cfRule type="cellIs" dxfId="76" priority="16" operator="greaterThan">
      <formula>$AI$8</formula>
    </cfRule>
  </conditionalFormatting>
  <conditionalFormatting sqref="AH11:AH34">
    <cfRule type="cellIs" dxfId="75" priority="14" operator="greaterThan">
      <formula>$AH$8</formula>
    </cfRule>
    <cfRule type="cellIs" dxfId="74" priority="15" operator="greaterThan">
      <formula>$AH$8</formula>
    </cfRule>
  </conditionalFormatting>
  <conditionalFormatting sqref="AP11:AP34">
    <cfRule type="cellIs" dxfId="73" priority="12" operator="equal">
      <formula>0</formula>
    </cfRule>
  </conditionalFormatting>
  <conditionalFormatting sqref="AP11:AP34">
    <cfRule type="cellIs" dxfId="72" priority="11" operator="greaterThan">
      <formula>1179</formula>
    </cfRule>
  </conditionalFormatting>
  <conditionalFormatting sqref="AP11:AP34">
    <cfRule type="cellIs" dxfId="71" priority="10" operator="greaterThan">
      <formula>99</formula>
    </cfRule>
  </conditionalFormatting>
  <conditionalFormatting sqref="AP11:AP34">
    <cfRule type="cellIs" dxfId="70" priority="9" operator="greaterThan">
      <formula>0.99</formula>
    </cfRule>
  </conditionalFormatting>
  <conditionalFormatting sqref="X11:AB11 Y17:Y26 X12:Y16 Z12:Z26 AA12:AB16 AB17:AB23 X17:X22 Y27:Z34">
    <cfRule type="containsText" dxfId="69" priority="5" operator="containsText" text="N/A">
      <formula>NOT(ISERROR(SEARCH("N/A",X11)))</formula>
    </cfRule>
    <cfRule type="cellIs" dxfId="68" priority="8" operator="equal">
      <formula>0</formula>
    </cfRule>
  </conditionalFormatting>
  <conditionalFormatting sqref="X11:AB11 Y17:Y26 X12:Y16 Z12:Z26 AA12:AB16 AB17:AB23 X17:X22 Y27:Z34">
    <cfRule type="cellIs" dxfId="67" priority="7" operator="greaterThanOrEqual">
      <formula>1185</formula>
    </cfRule>
  </conditionalFormatting>
  <conditionalFormatting sqref="X11:AB11 Y17:Y26 X12:Y16 Z12:Z26 AA12:AB16 AB17:AB23 X17:X22 Y27:Z34">
    <cfRule type="cellIs" dxfId="66" priority="6" operator="between">
      <formula>0.1</formula>
      <formula>1184</formula>
    </cfRule>
  </conditionalFormatting>
  <conditionalFormatting sqref="AJ11:AN34">
    <cfRule type="cellIs" dxfId="65" priority="4" operator="equal">
      <formula>0</formula>
    </cfRule>
  </conditionalFormatting>
  <conditionalFormatting sqref="AJ11:AN34">
    <cfRule type="cellIs" dxfId="64" priority="3" operator="greaterThan">
      <formula>1179</formula>
    </cfRule>
  </conditionalFormatting>
  <conditionalFormatting sqref="AJ11:AN34">
    <cfRule type="cellIs" dxfId="63" priority="2" operator="greaterThan">
      <formula>99</formula>
    </cfRule>
  </conditionalFormatting>
  <conditionalFormatting sqref="AJ11:AN34">
    <cfRule type="cellIs" dxfId="62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12"/>
  <sheetViews>
    <sheetView topLeftCell="A19" workbookViewId="0">
      <selection activeCell="F28" sqref="F28"/>
    </sheetView>
  </sheetViews>
  <sheetFormatPr defaultRowHeight="15" x14ac:dyDescent="0.25"/>
  <cols>
    <col min="1" max="1" width="5.7109375" style="107" customWidth="1"/>
    <col min="2" max="2" width="10.28515625" style="107" customWidth="1"/>
    <col min="3" max="3" width="14" style="107" customWidth="1"/>
    <col min="4" max="7" width="9.140625" style="107"/>
    <col min="8" max="8" width="20.42578125" style="107" customWidth="1"/>
    <col min="9" max="10" width="9.140625" style="107"/>
    <col min="11" max="11" width="9" style="107" customWidth="1"/>
    <col min="12" max="14" width="9.140625" style="107" hidden="1" customWidth="1"/>
    <col min="15" max="16" width="9.28515625" style="107" bestFit="1" customWidth="1"/>
    <col min="17" max="18" width="9.140625" style="107" customWidth="1"/>
    <col min="19" max="19" width="11.5703125" style="107" bestFit="1" customWidth="1"/>
    <col min="20" max="20" width="10.5703125" style="107" bestFit="1" customWidth="1"/>
    <col min="21" max="22" width="9.28515625" style="107" bestFit="1" customWidth="1"/>
    <col min="23" max="23" width="9.140625" style="107"/>
    <col min="24" max="28" width="9.28515625" style="107" bestFit="1" customWidth="1"/>
    <col min="29" max="32" width="9.140625" style="107"/>
    <col min="33" max="33" width="10.5703125" style="107" bestFit="1" customWidth="1"/>
    <col min="34" max="35" width="9.28515625" style="107" bestFit="1" customWidth="1"/>
    <col min="36" max="44" width="9.140625" style="107"/>
    <col min="45" max="45" width="83.85546875" style="13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07"/>
  </cols>
  <sheetData>
    <row r="2" spans="2:51" ht="21" x14ac:dyDescent="0.25">
      <c r="B2" s="3"/>
      <c r="C2" s="109"/>
      <c r="D2" s="109"/>
      <c r="E2" s="4"/>
      <c r="F2" s="4"/>
      <c r="G2" s="109"/>
      <c r="H2" s="5"/>
      <c r="I2" s="5"/>
      <c r="J2" s="109"/>
      <c r="K2" s="5"/>
      <c r="L2" s="5"/>
      <c r="M2" s="109"/>
      <c r="N2" s="109"/>
      <c r="O2" s="6"/>
      <c r="P2" s="7" t="s">
        <v>0</v>
      </c>
      <c r="Q2" s="7"/>
      <c r="R2" s="8"/>
      <c r="S2" s="9"/>
      <c r="T2" s="10"/>
      <c r="U2" s="10"/>
      <c r="V2" s="11"/>
      <c r="W2" s="12"/>
      <c r="X2" s="10"/>
      <c r="Y2" s="10"/>
      <c r="Z2" s="10"/>
      <c r="AA2" s="10"/>
      <c r="AB2" s="10"/>
      <c r="AC2" s="10"/>
      <c r="AD2" s="10"/>
      <c r="AE2" s="10"/>
      <c r="AM2" s="109"/>
      <c r="AN2" s="109"/>
      <c r="AO2" s="109"/>
      <c r="AP2" s="109"/>
      <c r="AQ2" s="109"/>
      <c r="AR2" s="109"/>
    </row>
    <row r="3" spans="2:51" ht="15.75" customHeight="1" x14ac:dyDescent="0.25">
      <c r="B3" s="14" t="s">
        <v>1</v>
      </c>
      <c r="C3" s="14"/>
      <c r="D3" s="14"/>
      <c r="E3" s="109"/>
      <c r="F3" s="5"/>
      <c r="G3" s="5"/>
      <c r="H3" s="109"/>
      <c r="I3" s="109"/>
      <c r="J3" s="109"/>
      <c r="K3" s="15"/>
      <c r="L3" s="16"/>
      <c r="M3" s="109"/>
      <c r="N3" s="109"/>
      <c r="O3" s="17" t="s">
        <v>2</v>
      </c>
      <c r="P3" s="324" t="s">
        <v>126</v>
      </c>
      <c r="Q3" s="325"/>
      <c r="R3" s="325"/>
      <c r="S3" s="325"/>
      <c r="T3" s="325"/>
      <c r="U3" s="326"/>
      <c r="V3" s="18"/>
      <c r="W3" s="18"/>
      <c r="X3" s="18"/>
      <c r="Y3" s="18"/>
      <c r="Z3" s="18"/>
      <c r="AH3" s="109"/>
      <c r="AI3" s="109"/>
      <c r="AJ3" s="109"/>
      <c r="AK3" s="109"/>
      <c r="AL3" s="13"/>
      <c r="AM3" s="109"/>
      <c r="AN3" s="109"/>
      <c r="AO3" s="109"/>
      <c r="AP3" s="109"/>
      <c r="AQ3" s="109"/>
      <c r="AR3" s="109"/>
      <c r="AS3" s="109"/>
    </row>
    <row r="4" spans="2:51" x14ac:dyDescent="0.25">
      <c r="B4" s="19" t="s">
        <v>3</v>
      </c>
      <c r="C4" s="19"/>
      <c r="D4" s="19"/>
      <c r="E4" s="109"/>
      <c r="F4" s="20"/>
      <c r="G4" s="109"/>
      <c r="H4" s="109"/>
      <c r="I4" s="109"/>
      <c r="J4" s="109"/>
      <c r="K4" s="109"/>
      <c r="L4" s="109"/>
      <c r="M4" s="109"/>
      <c r="N4" s="109"/>
      <c r="O4" s="17" t="s">
        <v>4</v>
      </c>
      <c r="P4" s="324" t="s">
        <v>132</v>
      </c>
      <c r="Q4" s="325"/>
      <c r="R4" s="325"/>
      <c r="S4" s="325"/>
      <c r="T4" s="325"/>
      <c r="U4" s="326"/>
      <c r="V4" s="18"/>
      <c r="W4" s="18"/>
      <c r="X4" s="18"/>
      <c r="Y4" s="18"/>
      <c r="Z4" s="18"/>
      <c r="AH4" s="109"/>
      <c r="AI4" s="109"/>
      <c r="AJ4" s="109"/>
      <c r="AK4" s="109"/>
      <c r="AL4" s="13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1"/>
      <c r="F5" s="21"/>
      <c r="G5" s="109"/>
      <c r="H5" s="109"/>
      <c r="I5" s="109"/>
      <c r="J5" s="109"/>
      <c r="K5" s="109"/>
      <c r="L5" s="109"/>
      <c r="M5" s="109"/>
      <c r="N5" s="109"/>
      <c r="O5" s="17" t="s">
        <v>5</v>
      </c>
      <c r="P5" s="324" t="s">
        <v>131</v>
      </c>
      <c r="Q5" s="325"/>
      <c r="R5" s="325"/>
      <c r="S5" s="325"/>
      <c r="T5" s="325"/>
      <c r="U5" s="326"/>
      <c r="V5" s="18"/>
      <c r="W5" s="18"/>
      <c r="X5" s="18"/>
      <c r="Y5" s="18"/>
      <c r="Z5" s="18"/>
      <c r="AH5" s="109"/>
      <c r="AI5" s="109"/>
      <c r="AJ5" s="109"/>
      <c r="AK5" s="109"/>
      <c r="AL5" s="13"/>
      <c r="AM5" s="109"/>
      <c r="AN5" s="109"/>
      <c r="AO5" s="109"/>
      <c r="AP5" s="109"/>
      <c r="AQ5" s="109"/>
      <c r="AR5" s="109"/>
      <c r="AS5" s="109"/>
    </row>
    <row r="6" spans="2:51" x14ac:dyDescent="0.25">
      <c r="B6" s="324" t="s">
        <v>6</v>
      </c>
      <c r="C6" s="326"/>
      <c r="D6" s="327" t="s">
        <v>7</v>
      </c>
      <c r="E6" s="328"/>
      <c r="F6" s="328"/>
      <c r="G6" s="328"/>
      <c r="H6" s="329"/>
      <c r="I6" s="109"/>
      <c r="J6" s="109"/>
      <c r="K6" s="149"/>
      <c r="L6" s="330">
        <v>41686</v>
      </c>
      <c r="M6" s="331"/>
      <c r="N6" s="22"/>
      <c r="O6" s="22"/>
      <c r="P6" s="23"/>
      <c r="Q6" s="23"/>
      <c r="R6" s="23"/>
      <c r="S6" s="23"/>
      <c r="T6" s="23"/>
      <c r="U6" s="23"/>
      <c r="V6" s="23"/>
      <c r="W6" s="24"/>
      <c r="X6" s="24"/>
      <c r="Y6" s="24"/>
      <c r="Z6" s="24"/>
      <c r="AA6" s="24"/>
      <c r="AB6" s="24"/>
      <c r="AC6" s="24"/>
      <c r="AD6" s="24"/>
      <c r="AE6" s="24"/>
      <c r="AJ6" s="25"/>
      <c r="AM6" s="26"/>
      <c r="AN6" s="26"/>
      <c r="AO6" s="26"/>
      <c r="AP6" s="26"/>
      <c r="AQ6" s="26"/>
      <c r="AR6" s="26"/>
      <c r="AS6" s="27"/>
    </row>
    <row r="7" spans="2:51" ht="36" x14ac:dyDescent="0.25">
      <c r="B7" s="332" t="s">
        <v>8</v>
      </c>
      <c r="C7" s="333"/>
      <c r="D7" s="332" t="s">
        <v>9</v>
      </c>
      <c r="E7" s="334"/>
      <c r="F7" s="334"/>
      <c r="G7" s="333"/>
      <c r="H7" s="144" t="s">
        <v>10</v>
      </c>
      <c r="I7" s="145" t="s">
        <v>11</v>
      </c>
      <c r="J7" s="145" t="s">
        <v>12</v>
      </c>
      <c r="K7" s="145" t="s">
        <v>13</v>
      </c>
      <c r="L7" s="13"/>
      <c r="M7" s="13"/>
      <c r="N7" s="13"/>
      <c r="O7" s="144" t="s">
        <v>14</v>
      </c>
      <c r="P7" s="332" t="s">
        <v>15</v>
      </c>
      <c r="Q7" s="334"/>
      <c r="R7" s="334"/>
      <c r="S7" s="334"/>
      <c r="T7" s="333"/>
      <c r="U7" s="345" t="s">
        <v>16</v>
      </c>
      <c r="V7" s="345"/>
      <c r="W7" s="145" t="s">
        <v>17</v>
      </c>
      <c r="X7" s="332" t="s">
        <v>18</v>
      </c>
      <c r="Y7" s="333"/>
      <c r="Z7" s="332" t="s">
        <v>19</v>
      </c>
      <c r="AA7" s="333"/>
      <c r="AB7" s="332" t="s">
        <v>20</v>
      </c>
      <c r="AC7" s="333"/>
      <c r="AD7" s="332" t="s">
        <v>21</v>
      </c>
      <c r="AE7" s="333"/>
      <c r="AF7" s="145" t="s">
        <v>22</v>
      </c>
      <c r="AG7" s="145" t="s">
        <v>23</v>
      </c>
      <c r="AH7" s="145" t="s">
        <v>24</v>
      </c>
      <c r="AI7" s="145" t="s">
        <v>25</v>
      </c>
      <c r="AJ7" s="332" t="s">
        <v>26</v>
      </c>
      <c r="AK7" s="334"/>
      <c r="AL7" s="334"/>
      <c r="AM7" s="334"/>
      <c r="AN7" s="333"/>
      <c r="AO7" s="332" t="s">
        <v>27</v>
      </c>
      <c r="AP7" s="334"/>
      <c r="AQ7" s="333"/>
      <c r="AR7" s="145" t="s">
        <v>28</v>
      </c>
      <c r="AS7" s="28"/>
      <c r="AT7" s="13"/>
      <c r="AU7" s="13"/>
      <c r="AV7" s="13"/>
      <c r="AW7" s="13"/>
      <c r="AX7" s="13"/>
      <c r="AY7" s="13"/>
    </row>
    <row r="8" spans="2:51" x14ac:dyDescent="0.25">
      <c r="B8" s="335">
        <v>42219</v>
      </c>
      <c r="C8" s="336"/>
      <c r="D8" s="337" t="s">
        <v>29</v>
      </c>
      <c r="E8" s="338"/>
      <c r="F8" s="338"/>
      <c r="G8" s="339"/>
      <c r="H8" s="29"/>
      <c r="I8" s="337" t="s">
        <v>29</v>
      </c>
      <c r="J8" s="338"/>
      <c r="K8" s="339"/>
      <c r="L8" s="30"/>
      <c r="M8" s="30"/>
      <c r="N8" s="30"/>
      <c r="O8" s="29" t="s">
        <v>30</v>
      </c>
      <c r="P8" s="29" t="s">
        <v>30</v>
      </c>
      <c r="Q8" s="29" t="s">
        <v>31</v>
      </c>
      <c r="R8" s="29" t="s">
        <v>31</v>
      </c>
      <c r="S8" s="29" t="s">
        <v>30</v>
      </c>
      <c r="T8" s="29" t="s">
        <v>32</v>
      </c>
      <c r="U8" s="340" t="s">
        <v>33</v>
      </c>
      <c r="V8" s="340"/>
      <c r="W8" s="31" t="s">
        <v>34</v>
      </c>
      <c r="X8" s="341">
        <v>0</v>
      </c>
      <c r="Y8" s="342"/>
      <c r="Z8" s="343" t="s">
        <v>35</v>
      </c>
      <c r="AA8" s="344"/>
      <c r="AB8" s="341">
        <v>1185</v>
      </c>
      <c r="AC8" s="342"/>
      <c r="AD8" s="346">
        <v>800</v>
      </c>
      <c r="AE8" s="347"/>
      <c r="AF8" s="29"/>
      <c r="AG8" s="31">
        <f>AG34-AG10</f>
        <v>26956</v>
      </c>
      <c r="AH8" s="32"/>
      <c r="AI8" s="32"/>
      <c r="AJ8" s="29" t="s">
        <v>36</v>
      </c>
      <c r="AK8" s="29" t="s">
        <v>36</v>
      </c>
      <c r="AL8" s="29" t="s">
        <v>36</v>
      </c>
      <c r="AM8" s="29" t="s">
        <v>36</v>
      </c>
      <c r="AN8" s="29" t="s">
        <v>36</v>
      </c>
      <c r="AO8" s="29" t="s">
        <v>36</v>
      </c>
      <c r="AP8" s="29" t="s">
        <v>31</v>
      </c>
      <c r="AQ8" s="29" t="s">
        <v>31</v>
      </c>
      <c r="AR8" s="29" t="s">
        <v>37</v>
      </c>
      <c r="AS8" s="28"/>
      <c r="AV8" s="33" t="s">
        <v>38</v>
      </c>
    </row>
    <row r="9" spans="2:51" ht="60" x14ac:dyDescent="0.25">
      <c r="B9" s="348" t="s">
        <v>39</v>
      </c>
      <c r="C9" s="348"/>
      <c r="D9" s="349" t="s">
        <v>40</v>
      </c>
      <c r="E9" s="350"/>
      <c r="F9" s="351" t="s">
        <v>41</v>
      </c>
      <c r="G9" s="350"/>
      <c r="H9" s="352" t="s">
        <v>42</v>
      </c>
      <c r="I9" s="348" t="s">
        <v>43</v>
      </c>
      <c r="J9" s="348"/>
      <c r="K9" s="348"/>
      <c r="L9" s="145" t="s">
        <v>44</v>
      </c>
      <c r="M9" s="345" t="s">
        <v>45</v>
      </c>
      <c r="N9" s="34" t="s">
        <v>46</v>
      </c>
      <c r="O9" s="353" t="s">
        <v>47</v>
      </c>
      <c r="P9" s="353" t="s">
        <v>48</v>
      </c>
      <c r="Q9" s="35" t="s">
        <v>49</v>
      </c>
      <c r="R9" s="360" t="s">
        <v>50</v>
      </c>
      <c r="S9" s="361"/>
      <c r="T9" s="362"/>
      <c r="U9" s="146" t="s">
        <v>51</v>
      </c>
      <c r="V9" s="146" t="s">
        <v>52</v>
      </c>
      <c r="W9" s="348" t="s">
        <v>53</v>
      </c>
      <c r="X9" s="366" t="s">
        <v>54</v>
      </c>
      <c r="Y9" s="367"/>
      <c r="Z9" s="367"/>
      <c r="AA9" s="367"/>
      <c r="AB9" s="367"/>
      <c r="AC9" s="367"/>
      <c r="AD9" s="367"/>
      <c r="AE9" s="368"/>
      <c r="AF9" s="148" t="s">
        <v>55</v>
      </c>
      <c r="AG9" s="148" t="s">
        <v>56</v>
      </c>
      <c r="AH9" s="355" t="s">
        <v>57</v>
      </c>
      <c r="AI9" s="369" t="s">
        <v>58</v>
      </c>
      <c r="AJ9" s="146" t="s">
        <v>59</v>
      </c>
      <c r="AK9" s="146" t="s">
        <v>60</v>
      </c>
      <c r="AL9" s="146" t="s">
        <v>61</v>
      </c>
      <c r="AM9" s="146" t="s">
        <v>62</v>
      </c>
      <c r="AN9" s="146" t="s">
        <v>63</v>
      </c>
      <c r="AO9" s="146" t="s">
        <v>64</v>
      </c>
      <c r="AP9" s="146" t="s">
        <v>65</v>
      </c>
      <c r="AQ9" s="353" t="s">
        <v>66</v>
      </c>
      <c r="AR9" s="146" t="s">
        <v>67</v>
      </c>
      <c r="AS9" s="355" t="s">
        <v>68</v>
      </c>
      <c r="AV9" s="36" t="s">
        <v>69</v>
      </c>
      <c r="AW9" s="36" t="s">
        <v>70</v>
      </c>
      <c r="AY9" s="37" t="s">
        <v>71</v>
      </c>
    </row>
    <row r="10" spans="2:51" x14ac:dyDescent="0.25">
      <c r="B10" s="146" t="s">
        <v>72</v>
      </c>
      <c r="C10" s="146" t="s">
        <v>73</v>
      </c>
      <c r="D10" s="146" t="s">
        <v>74</v>
      </c>
      <c r="E10" s="146" t="s">
        <v>75</v>
      </c>
      <c r="F10" s="146" t="s">
        <v>74</v>
      </c>
      <c r="G10" s="146" t="s">
        <v>75</v>
      </c>
      <c r="H10" s="352"/>
      <c r="I10" s="146" t="s">
        <v>75</v>
      </c>
      <c r="J10" s="146" t="s">
        <v>75</v>
      </c>
      <c r="K10" s="146" t="s">
        <v>75</v>
      </c>
      <c r="L10" s="29" t="s">
        <v>29</v>
      </c>
      <c r="M10" s="345"/>
      <c r="N10" s="29" t="s">
        <v>29</v>
      </c>
      <c r="O10" s="354"/>
      <c r="P10" s="354"/>
      <c r="Q10" s="2">
        <f>'[1]AUG 2'!Q34</f>
        <v>46342184</v>
      </c>
      <c r="R10" s="363"/>
      <c r="S10" s="364"/>
      <c r="T10" s="365"/>
      <c r="U10" s="146" t="s">
        <v>75</v>
      </c>
      <c r="V10" s="146" t="s">
        <v>75</v>
      </c>
      <c r="W10" s="348"/>
      <c r="X10" s="38" t="s">
        <v>76</v>
      </c>
      <c r="Y10" s="38" t="s">
        <v>77</v>
      </c>
      <c r="Z10" s="38" t="s">
        <v>78</v>
      </c>
      <c r="AA10" s="38" t="s">
        <v>79</v>
      </c>
      <c r="AB10" s="38" t="s">
        <v>80</v>
      </c>
      <c r="AC10" s="38" t="s">
        <v>81</v>
      </c>
      <c r="AD10" s="38" t="s">
        <v>82</v>
      </c>
      <c r="AE10" s="38" t="s">
        <v>83</v>
      </c>
      <c r="AF10" s="39"/>
      <c r="AG10" s="2">
        <f>'[2]AUG 2'!AG34</f>
        <v>39204684</v>
      </c>
      <c r="AH10" s="355"/>
      <c r="AI10" s="370"/>
      <c r="AJ10" s="146" t="s">
        <v>84</v>
      </c>
      <c r="AK10" s="146" t="s">
        <v>84</v>
      </c>
      <c r="AL10" s="146" t="s">
        <v>84</v>
      </c>
      <c r="AM10" s="146" t="s">
        <v>84</v>
      </c>
      <c r="AN10" s="146" t="s">
        <v>84</v>
      </c>
      <c r="AO10" s="146" t="s">
        <v>84</v>
      </c>
      <c r="AP10" s="2">
        <f>'[2]AUG 2'!AP34</f>
        <v>8872042</v>
      </c>
      <c r="AQ10" s="354"/>
      <c r="AR10" s="147" t="s">
        <v>85</v>
      </c>
      <c r="AS10" s="355"/>
      <c r="AV10" s="40" t="s">
        <v>86</v>
      </c>
      <c r="AW10" s="40" t="s">
        <v>87</v>
      </c>
      <c r="AY10" s="84" t="s">
        <v>126</v>
      </c>
    </row>
    <row r="11" spans="2:51" x14ac:dyDescent="0.25">
      <c r="B11" s="41">
        <v>2</v>
      </c>
      <c r="C11" s="41">
        <v>4.1666666666666664E-2</v>
      </c>
      <c r="D11" s="123">
        <v>9</v>
      </c>
      <c r="E11" s="42">
        <f>D11/1.42</f>
        <v>6.3380281690140849</v>
      </c>
      <c r="F11" s="110">
        <v>66</v>
      </c>
      <c r="G11" s="42">
        <f>F11/1.42</f>
        <v>46.478873239436624</v>
      </c>
      <c r="H11" s="43" t="s">
        <v>88</v>
      </c>
      <c r="I11" s="43">
        <f>J11-(2/1.42)</f>
        <v>41.549295774647888</v>
      </c>
      <c r="J11" s="44">
        <f>(F11-5)/1.42</f>
        <v>42.95774647887324</v>
      </c>
      <c r="K11" s="43">
        <f>J11+(6/1.42)</f>
        <v>47.183098591549296</v>
      </c>
      <c r="L11" s="45">
        <v>14</v>
      </c>
      <c r="M11" s="46" t="s">
        <v>89</v>
      </c>
      <c r="N11" s="46">
        <v>11.4</v>
      </c>
      <c r="O11" s="124">
        <v>122</v>
      </c>
      <c r="P11" s="124">
        <v>89</v>
      </c>
      <c r="Q11" s="124">
        <v>46345872</v>
      </c>
      <c r="R11" s="47">
        <f>IF(ISBLANK(Q11),"-",Q11-Q10)</f>
        <v>3688</v>
      </c>
      <c r="S11" s="48">
        <f>R11*24/1000</f>
        <v>88.512</v>
      </c>
      <c r="T11" s="48">
        <f>R11/1000</f>
        <v>3.6880000000000002</v>
      </c>
      <c r="U11" s="125">
        <v>6.6</v>
      </c>
      <c r="V11" s="125">
        <f t="shared" ref="V11:V34" si="0">U11</f>
        <v>6.6</v>
      </c>
      <c r="W11" s="126" t="s">
        <v>125</v>
      </c>
      <c r="X11" s="128">
        <v>0</v>
      </c>
      <c r="Y11" s="128">
        <v>0</v>
      </c>
      <c r="Z11" s="128">
        <v>1096</v>
      </c>
      <c r="AA11" s="128">
        <v>0</v>
      </c>
      <c r="AB11" s="128">
        <v>1097</v>
      </c>
      <c r="AC11" s="49" t="s">
        <v>90</v>
      </c>
      <c r="AD11" s="49" t="s">
        <v>90</v>
      </c>
      <c r="AE11" s="49" t="s">
        <v>90</v>
      </c>
      <c r="AF11" s="127" t="s">
        <v>90</v>
      </c>
      <c r="AG11" s="127">
        <v>39205376</v>
      </c>
      <c r="AH11" s="50">
        <f>IF(ISBLANK(AG11),"-",AG11-AG10)</f>
        <v>692</v>
      </c>
      <c r="AI11" s="51">
        <f>AH11/T11</f>
        <v>187.63557483731017</v>
      </c>
      <c r="AJ11" s="108">
        <v>0</v>
      </c>
      <c r="AK11" s="108">
        <v>0</v>
      </c>
      <c r="AL11" s="108">
        <v>1</v>
      </c>
      <c r="AM11" s="108">
        <v>0</v>
      </c>
      <c r="AN11" s="108">
        <v>1</v>
      </c>
      <c r="AO11" s="108">
        <v>0.55000000000000004</v>
      </c>
      <c r="AP11" s="128">
        <v>8873093</v>
      </c>
      <c r="AQ11" s="128">
        <f t="shared" ref="AQ11:AQ34" si="1">AP11-AP10</f>
        <v>1051</v>
      </c>
      <c r="AR11" s="52"/>
      <c r="AS11" s="53" t="s">
        <v>113</v>
      </c>
      <c r="AV11" s="40" t="s">
        <v>88</v>
      </c>
      <c r="AW11" s="40" t="s">
        <v>91</v>
      </c>
      <c r="AY11" s="84" t="s">
        <v>131</v>
      </c>
    </row>
    <row r="12" spans="2:51" x14ac:dyDescent="0.25">
      <c r="B12" s="41">
        <v>2.0416666666666701</v>
      </c>
      <c r="C12" s="41">
        <v>8.3333333333333329E-2</v>
      </c>
      <c r="D12" s="123">
        <v>10</v>
      </c>
      <c r="E12" s="42">
        <f t="shared" ref="E12:E34" si="2">D12/1.42</f>
        <v>7.042253521126761</v>
      </c>
      <c r="F12" s="110">
        <v>66</v>
      </c>
      <c r="G12" s="42">
        <f t="shared" ref="G12:G34" si="3">F12/1.42</f>
        <v>46.478873239436624</v>
      </c>
      <c r="H12" s="43" t="s">
        <v>88</v>
      </c>
      <c r="I12" s="43">
        <f t="shared" ref="I12:I34" si="4">J12-(2/1.42)</f>
        <v>41.549295774647888</v>
      </c>
      <c r="J12" s="44">
        <f>(F12-5)/1.42</f>
        <v>42.95774647887324</v>
      </c>
      <c r="K12" s="43">
        <f>J12+(6/1.42)</f>
        <v>47.183098591549296</v>
      </c>
      <c r="L12" s="45">
        <v>14</v>
      </c>
      <c r="M12" s="46" t="s">
        <v>89</v>
      </c>
      <c r="N12" s="46">
        <v>11.2</v>
      </c>
      <c r="O12" s="124">
        <v>123</v>
      </c>
      <c r="P12" s="124">
        <v>88</v>
      </c>
      <c r="Q12" s="124">
        <v>46349607</v>
      </c>
      <c r="R12" s="47">
        <f t="shared" ref="R12:R34" si="5">IF(ISBLANK(Q12),"-",Q12-Q11)</f>
        <v>3735</v>
      </c>
      <c r="S12" s="48">
        <f t="shared" ref="S12:S34" si="6">R12*24/1000</f>
        <v>89.64</v>
      </c>
      <c r="T12" s="48">
        <f t="shared" ref="T12:T34" si="7">R12/1000</f>
        <v>3.7349999999999999</v>
      </c>
      <c r="U12" s="125">
        <v>7.8</v>
      </c>
      <c r="V12" s="125">
        <f t="shared" si="0"/>
        <v>7.8</v>
      </c>
      <c r="W12" s="126" t="s">
        <v>125</v>
      </c>
      <c r="X12" s="128">
        <v>0</v>
      </c>
      <c r="Y12" s="128">
        <v>0</v>
      </c>
      <c r="Z12" s="128">
        <v>1096</v>
      </c>
      <c r="AA12" s="128">
        <v>0</v>
      </c>
      <c r="AB12" s="128">
        <v>1096</v>
      </c>
      <c r="AC12" s="49" t="s">
        <v>90</v>
      </c>
      <c r="AD12" s="49" t="s">
        <v>90</v>
      </c>
      <c r="AE12" s="49" t="s">
        <v>90</v>
      </c>
      <c r="AF12" s="127" t="s">
        <v>90</v>
      </c>
      <c r="AG12" s="127">
        <v>39206100</v>
      </c>
      <c r="AH12" s="50">
        <f>IF(ISBLANK(AG12),"-",AG12-AG11)</f>
        <v>724</v>
      </c>
      <c r="AI12" s="51">
        <f t="shared" ref="AI12:AI34" si="8">AH12/T12</f>
        <v>193.84203480589022</v>
      </c>
      <c r="AJ12" s="108">
        <v>0</v>
      </c>
      <c r="AK12" s="108">
        <v>0</v>
      </c>
      <c r="AL12" s="108">
        <v>1</v>
      </c>
      <c r="AM12" s="108">
        <v>0</v>
      </c>
      <c r="AN12" s="108">
        <v>1</v>
      </c>
      <c r="AO12" s="108">
        <v>0.55000000000000004</v>
      </c>
      <c r="AP12" s="128">
        <v>8874297</v>
      </c>
      <c r="AQ12" s="128">
        <f t="shared" si="1"/>
        <v>1204</v>
      </c>
      <c r="AR12" s="54">
        <v>1.38</v>
      </c>
      <c r="AS12" s="53" t="s">
        <v>113</v>
      </c>
      <c r="AV12" s="40" t="s">
        <v>92</v>
      </c>
      <c r="AW12" s="40" t="s">
        <v>93</v>
      </c>
      <c r="AY12" s="84" t="s">
        <v>132</v>
      </c>
    </row>
    <row r="13" spans="2:51" x14ac:dyDescent="0.25">
      <c r="B13" s="41">
        <v>2.0833333333333299</v>
      </c>
      <c r="C13" s="41">
        <v>0.125</v>
      </c>
      <c r="D13" s="123">
        <v>12</v>
      </c>
      <c r="E13" s="42">
        <f t="shared" si="2"/>
        <v>8.4507042253521139</v>
      </c>
      <c r="F13" s="110">
        <v>66</v>
      </c>
      <c r="G13" s="42">
        <f t="shared" si="3"/>
        <v>46.478873239436624</v>
      </c>
      <c r="H13" s="43" t="s">
        <v>88</v>
      </c>
      <c r="I13" s="43">
        <f t="shared" si="4"/>
        <v>41.549295774647888</v>
      </c>
      <c r="J13" s="44">
        <f>(F13-5)/1.42</f>
        <v>42.95774647887324</v>
      </c>
      <c r="K13" s="43">
        <f>J13+(6/1.42)</f>
        <v>47.183098591549296</v>
      </c>
      <c r="L13" s="45">
        <v>14</v>
      </c>
      <c r="M13" s="46" t="s">
        <v>89</v>
      </c>
      <c r="N13" s="46">
        <v>11.2</v>
      </c>
      <c r="O13" s="124">
        <v>119</v>
      </c>
      <c r="P13" s="124">
        <v>84</v>
      </c>
      <c r="Q13" s="124">
        <v>46352964</v>
      </c>
      <c r="R13" s="47">
        <f t="shared" si="5"/>
        <v>3357</v>
      </c>
      <c r="S13" s="48">
        <f t="shared" si="6"/>
        <v>80.567999999999998</v>
      </c>
      <c r="T13" s="48">
        <f t="shared" si="7"/>
        <v>3.3570000000000002</v>
      </c>
      <c r="U13" s="125">
        <v>9.1999999999999993</v>
      </c>
      <c r="V13" s="125">
        <f t="shared" si="0"/>
        <v>9.1999999999999993</v>
      </c>
      <c r="W13" s="126" t="s">
        <v>125</v>
      </c>
      <c r="X13" s="128">
        <v>0</v>
      </c>
      <c r="Y13" s="128">
        <v>0</v>
      </c>
      <c r="Z13" s="128">
        <v>1027</v>
      </c>
      <c r="AA13" s="128">
        <v>0</v>
      </c>
      <c r="AB13" s="128">
        <v>1027</v>
      </c>
      <c r="AC13" s="49" t="s">
        <v>90</v>
      </c>
      <c r="AD13" s="49" t="s">
        <v>90</v>
      </c>
      <c r="AE13" s="49" t="s">
        <v>90</v>
      </c>
      <c r="AF13" s="127" t="s">
        <v>90</v>
      </c>
      <c r="AG13" s="127">
        <v>39206688</v>
      </c>
      <c r="AH13" s="50">
        <f>IF(ISBLANK(AG13),"-",AG13-AG12)</f>
        <v>588</v>
      </c>
      <c r="AI13" s="51">
        <f t="shared" si="8"/>
        <v>175.15638963360141</v>
      </c>
      <c r="AJ13" s="108">
        <v>0</v>
      </c>
      <c r="AK13" s="108">
        <v>0</v>
      </c>
      <c r="AL13" s="108">
        <v>1</v>
      </c>
      <c r="AM13" s="108">
        <v>0</v>
      </c>
      <c r="AN13" s="108">
        <v>1</v>
      </c>
      <c r="AO13" s="108">
        <v>0.55000000000000004</v>
      </c>
      <c r="AP13" s="128">
        <v>8875618</v>
      </c>
      <c r="AQ13" s="128">
        <f t="shared" si="1"/>
        <v>1321</v>
      </c>
      <c r="AR13" s="52"/>
      <c r="AS13" s="53" t="s">
        <v>113</v>
      </c>
      <c r="AV13" s="40" t="s">
        <v>94</v>
      </c>
      <c r="AW13" s="40" t="s">
        <v>95</v>
      </c>
      <c r="AY13" s="84" t="s">
        <v>129</v>
      </c>
    </row>
    <row r="14" spans="2:51" x14ac:dyDescent="0.25">
      <c r="B14" s="41">
        <v>2.125</v>
      </c>
      <c r="C14" s="41">
        <v>0.16666666666666699</v>
      </c>
      <c r="D14" s="123">
        <v>16</v>
      </c>
      <c r="E14" s="42">
        <f t="shared" si="2"/>
        <v>11.267605633802818</v>
      </c>
      <c r="F14" s="110">
        <v>66</v>
      </c>
      <c r="G14" s="42">
        <f t="shared" si="3"/>
        <v>46.478873239436624</v>
      </c>
      <c r="H14" s="43" t="s">
        <v>88</v>
      </c>
      <c r="I14" s="43">
        <f t="shared" si="4"/>
        <v>41.549295774647888</v>
      </c>
      <c r="J14" s="44">
        <f>(F14-5)/1.42</f>
        <v>42.95774647887324</v>
      </c>
      <c r="K14" s="43">
        <f>J14+(6/1.42)</f>
        <v>47.183098591549296</v>
      </c>
      <c r="L14" s="45">
        <v>14</v>
      </c>
      <c r="M14" s="46" t="s">
        <v>89</v>
      </c>
      <c r="N14" s="46">
        <v>12.8</v>
      </c>
      <c r="O14" s="124">
        <v>90</v>
      </c>
      <c r="P14" s="124">
        <v>111</v>
      </c>
      <c r="Q14" s="124">
        <v>46356332</v>
      </c>
      <c r="R14" s="47">
        <f t="shared" si="5"/>
        <v>3368</v>
      </c>
      <c r="S14" s="48">
        <f t="shared" si="6"/>
        <v>80.831999999999994</v>
      </c>
      <c r="T14" s="48">
        <f t="shared" si="7"/>
        <v>3.3679999999999999</v>
      </c>
      <c r="U14" s="125">
        <v>9.5</v>
      </c>
      <c r="V14" s="125">
        <f t="shared" si="0"/>
        <v>9.5</v>
      </c>
      <c r="W14" s="126" t="s">
        <v>125</v>
      </c>
      <c r="X14" s="128">
        <v>0</v>
      </c>
      <c r="Y14" s="128">
        <v>0</v>
      </c>
      <c r="Z14" s="128">
        <v>987</v>
      </c>
      <c r="AA14" s="128">
        <v>0</v>
      </c>
      <c r="AB14" s="128">
        <v>987</v>
      </c>
      <c r="AC14" s="49" t="s">
        <v>90</v>
      </c>
      <c r="AD14" s="49" t="s">
        <v>90</v>
      </c>
      <c r="AE14" s="49" t="s">
        <v>90</v>
      </c>
      <c r="AF14" s="127" t="s">
        <v>90</v>
      </c>
      <c r="AG14" s="127">
        <v>39207230</v>
      </c>
      <c r="AH14" s="50">
        <f t="shared" ref="AH14:AH34" si="9">IF(ISBLANK(AG14),"-",AG14-AG13)</f>
        <v>542</v>
      </c>
      <c r="AI14" s="51">
        <f t="shared" si="8"/>
        <v>160.92636579572448</v>
      </c>
      <c r="AJ14" s="108">
        <v>0</v>
      </c>
      <c r="AK14" s="108">
        <v>0</v>
      </c>
      <c r="AL14" s="108">
        <v>1</v>
      </c>
      <c r="AM14" s="108">
        <v>0</v>
      </c>
      <c r="AN14" s="108">
        <v>1</v>
      </c>
      <c r="AO14" s="108">
        <v>0.55000000000000004</v>
      </c>
      <c r="AP14" s="128">
        <v>8875978</v>
      </c>
      <c r="AQ14" s="128">
        <f t="shared" si="1"/>
        <v>360</v>
      </c>
      <c r="AR14" s="52"/>
      <c r="AS14" s="53" t="s">
        <v>113</v>
      </c>
      <c r="AT14" s="55"/>
      <c r="AV14" s="40" t="s">
        <v>96</v>
      </c>
      <c r="AW14" s="40" t="s">
        <v>97</v>
      </c>
    </row>
    <row r="15" spans="2:51" x14ac:dyDescent="0.25">
      <c r="B15" s="41">
        <v>2.1666666666666701</v>
      </c>
      <c r="C15" s="41">
        <v>0.20833333333333301</v>
      </c>
      <c r="D15" s="123">
        <v>14</v>
      </c>
      <c r="E15" s="42">
        <f t="shared" si="2"/>
        <v>9.8591549295774659</v>
      </c>
      <c r="F15" s="110">
        <v>66</v>
      </c>
      <c r="G15" s="42">
        <f t="shared" si="3"/>
        <v>46.478873239436624</v>
      </c>
      <c r="H15" s="43" t="s">
        <v>88</v>
      </c>
      <c r="I15" s="43">
        <f t="shared" si="4"/>
        <v>41.549295774647888</v>
      </c>
      <c r="J15" s="44">
        <f>(F15-5)/1.42</f>
        <v>42.95774647887324</v>
      </c>
      <c r="K15" s="43">
        <f>J15+(6/1.42)</f>
        <v>47.183098591549296</v>
      </c>
      <c r="L15" s="45">
        <v>18</v>
      </c>
      <c r="M15" s="46" t="s">
        <v>89</v>
      </c>
      <c r="N15" s="46">
        <v>13.1</v>
      </c>
      <c r="O15" s="124">
        <v>112</v>
      </c>
      <c r="P15" s="124">
        <v>108</v>
      </c>
      <c r="Q15" s="124">
        <v>46360526</v>
      </c>
      <c r="R15" s="47">
        <f t="shared" si="5"/>
        <v>4194</v>
      </c>
      <c r="S15" s="48">
        <f t="shared" si="6"/>
        <v>100.65600000000001</v>
      </c>
      <c r="T15" s="48">
        <f t="shared" si="7"/>
        <v>4.194</v>
      </c>
      <c r="U15" s="125">
        <v>9.5</v>
      </c>
      <c r="V15" s="125">
        <f t="shared" si="0"/>
        <v>9.5</v>
      </c>
      <c r="W15" s="126" t="s">
        <v>125</v>
      </c>
      <c r="X15" s="128">
        <v>0</v>
      </c>
      <c r="Y15" s="128">
        <v>0</v>
      </c>
      <c r="Z15" s="128">
        <v>1097</v>
      </c>
      <c r="AA15" s="128">
        <v>0</v>
      </c>
      <c r="AB15" s="128">
        <v>1097</v>
      </c>
      <c r="AC15" s="49" t="s">
        <v>90</v>
      </c>
      <c r="AD15" s="49" t="s">
        <v>90</v>
      </c>
      <c r="AE15" s="49" t="s">
        <v>90</v>
      </c>
      <c r="AF15" s="127" t="s">
        <v>90</v>
      </c>
      <c r="AG15" s="127">
        <v>39207908</v>
      </c>
      <c r="AH15" s="50">
        <f t="shared" si="9"/>
        <v>678</v>
      </c>
      <c r="AI15" s="51">
        <f t="shared" si="8"/>
        <v>161.65951359084406</v>
      </c>
      <c r="AJ15" s="108">
        <v>0</v>
      </c>
      <c r="AK15" s="108">
        <v>0</v>
      </c>
      <c r="AL15" s="108">
        <v>1</v>
      </c>
      <c r="AM15" s="108">
        <v>0</v>
      </c>
      <c r="AN15" s="108">
        <v>1</v>
      </c>
      <c r="AO15" s="108">
        <v>0</v>
      </c>
      <c r="AP15" s="128">
        <v>8875978</v>
      </c>
      <c r="AQ15" s="128">
        <f t="shared" si="1"/>
        <v>0</v>
      </c>
      <c r="AR15" s="52"/>
      <c r="AS15" s="53" t="s">
        <v>113</v>
      </c>
      <c r="AV15" s="40" t="s">
        <v>98</v>
      </c>
      <c r="AW15" s="40" t="s">
        <v>99</v>
      </c>
      <c r="AY15" s="107"/>
    </row>
    <row r="16" spans="2:51" x14ac:dyDescent="0.25">
      <c r="B16" s="41">
        <v>2.2083333333333299</v>
      </c>
      <c r="C16" s="41">
        <v>0.25</v>
      </c>
      <c r="D16" s="123">
        <v>7</v>
      </c>
      <c r="E16" s="42">
        <f t="shared" si="2"/>
        <v>4.9295774647887329</v>
      </c>
      <c r="F16" s="93">
        <v>75</v>
      </c>
      <c r="G16" s="42">
        <f t="shared" si="3"/>
        <v>52.816901408450704</v>
      </c>
      <c r="H16" s="43" t="s">
        <v>88</v>
      </c>
      <c r="I16" s="43">
        <f t="shared" si="4"/>
        <v>51.408450704225352</v>
      </c>
      <c r="J16" s="44">
        <f t="shared" ref="J16:J25" si="10">F16/1.42</f>
        <v>52.816901408450704</v>
      </c>
      <c r="K16" s="43">
        <f>J16+1.42</f>
        <v>54.236901408450706</v>
      </c>
      <c r="L16" s="45">
        <v>19</v>
      </c>
      <c r="M16" s="46" t="s">
        <v>100</v>
      </c>
      <c r="N16" s="46">
        <v>13.1</v>
      </c>
      <c r="O16" s="124">
        <v>127</v>
      </c>
      <c r="P16" s="124">
        <v>121</v>
      </c>
      <c r="Q16" s="124">
        <v>46365364</v>
      </c>
      <c r="R16" s="47">
        <f t="shared" si="5"/>
        <v>4838</v>
      </c>
      <c r="S16" s="48">
        <f t="shared" si="6"/>
        <v>116.11199999999999</v>
      </c>
      <c r="T16" s="48">
        <f t="shared" si="7"/>
        <v>4.8380000000000001</v>
      </c>
      <c r="U16" s="125">
        <v>9.5</v>
      </c>
      <c r="V16" s="125">
        <f t="shared" si="0"/>
        <v>9.5</v>
      </c>
      <c r="W16" s="126" t="s">
        <v>125</v>
      </c>
      <c r="X16" s="128">
        <v>0</v>
      </c>
      <c r="Y16" s="128">
        <v>0</v>
      </c>
      <c r="Z16" s="128">
        <v>1188</v>
      </c>
      <c r="AA16" s="128">
        <v>0</v>
      </c>
      <c r="AB16" s="128">
        <v>1188</v>
      </c>
      <c r="AC16" s="49" t="s">
        <v>90</v>
      </c>
      <c r="AD16" s="49" t="s">
        <v>90</v>
      </c>
      <c r="AE16" s="49" t="s">
        <v>90</v>
      </c>
      <c r="AF16" s="127" t="s">
        <v>90</v>
      </c>
      <c r="AG16" s="127">
        <v>39208820</v>
      </c>
      <c r="AH16" s="50">
        <f t="shared" si="9"/>
        <v>912</v>
      </c>
      <c r="AI16" s="51">
        <f t="shared" si="8"/>
        <v>188.5076477883423</v>
      </c>
      <c r="AJ16" s="108">
        <v>0</v>
      </c>
      <c r="AK16" s="108">
        <v>0</v>
      </c>
      <c r="AL16" s="108">
        <v>1</v>
      </c>
      <c r="AM16" s="108">
        <v>0</v>
      </c>
      <c r="AN16" s="108">
        <v>1</v>
      </c>
      <c r="AO16" s="108">
        <v>0</v>
      </c>
      <c r="AP16" s="128">
        <v>8875978</v>
      </c>
      <c r="AQ16" s="128">
        <f t="shared" si="1"/>
        <v>0</v>
      </c>
      <c r="AR16" s="54">
        <v>0.99</v>
      </c>
      <c r="AS16" s="53" t="s">
        <v>101</v>
      </c>
      <c r="AV16" s="40" t="s">
        <v>102</v>
      </c>
      <c r="AW16" s="40" t="s">
        <v>103</v>
      </c>
      <c r="AY16" s="107"/>
    </row>
    <row r="17" spans="1:51" x14ac:dyDescent="0.25">
      <c r="B17" s="41">
        <v>2.25</v>
      </c>
      <c r="C17" s="41">
        <v>0.29166666666666702</v>
      </c>
      <c r="D17" s="123">
        <v>8</v>
      </c>
      <c r="E17" s="42">
        <f t="shared" si="2"/>
        <v>5.6338028169014089</v>
      </c>
      <c r="F17" s="93">
        <v>83</v>
      </c>
      <c r="G17" s="42">
        <f t="shared" si="3"/>
        <v>58.450704225352112</v>
      </c>
      <c r="H17" s="43" t="s">
        <v>88</v>
      </c>
      <c r="I17" s="43">
        <f t="shared" si="4"/>
        <v>57.04225352112676</v>
      </c>
      <c r="J17" s="44">
        <f t="shared" si="10"/>
        <v>58.450704225352112</v>
      </c>
      <c r="K17" s="43">
        <f t="shared" ref="K17:K22" si="11">J17+1.42</f>
        <v>59.870704225352114</v>
      </c>
      <c r="L17" s="45">
        <v>19</v>
      </c>
      <c r="M17" s="46" t="s">
        <v>100</v>
      </c>
      <c r="N17" s="46">
        <v>16.7</v>
      </c>
      <c r="O17" s="124">
        <v>138</v>
      </c>
      <c r="P17" s="124">
        <v>138</v>
      </c>
      <c r="Q17" s="124">
        <v>46371465</v>
      </c>
      <c r="R17" s="47">
        <f t="shared" si="5"/>
        <v>6101</v>
      </c>
      <c r="S17" s="48">
        <f t="shared" si="6"/>
        <v>146.42400000000001</v>
      </c>
      <c r="T17" s="48">
        <f t="shared" si="7"/>
        <v>6.101</v>
      </c>
      <c r="U17" s="125">
        <v>8.9</v>
      </c>
      <c r="V17" s="125">
        <f t="shared" si="0"/>
        <v>8.9</v>
      </c>
      <c r="W17" s="126" t="s">
        <v>133</v>
      </c>
      <c r="X17" s="128">
        <v>0</v>
      </c>
      <c r="Y17" s="128">
        <v>1045</v>
      </c>
      <c r="Z17" s="128">
        <v>1188</v>
      </c>
      <c r="AA17" s="128">
        <v>1185</v>
      </c>
      <c r="AB17" s="128">
        <v>1188</v>
      </c>
      <c r="AC17" s="49" t="s">
        <v>90</v>
      </c>
      <c r="AD17" s="49" t="s">
        <v>90</v>
      </c>
      <c r="AE17" s="49" t="s">
        <v>90</v>
      </c>
      <c r="AF17" s="127" t="s">
        <v>90</v>
      </c>
      <c r="AG17" s="127">
        <v>39210220</v>
      </c>
      <c r="AH17" s="50">
        <f t="shared" si="9"/>
        <v>1400</v>
      </c>
      <c r="AI17" s="51">
        <f t="shared" si="8"/>
        <v>229.47057859367317</v>
      </c>
      <c r="AJ17" s="108">
        <v>0</v>
      </c>
      <c r="AK17" s="108">
        <v>1</v>
      </c>
      <c r="AL17" s="108">
        <v>1</v>
      </c>
      <c r="AM17" s="108">
        <v>1</v>
      </c>
      <c r="AN17" s="108">
        <v>1</v>
      </c>
      <c r="AO17" s="108">
        <v>0</v>
      </c>
      <c r="AP17" s="128">
        <v>8875978</v>
      </c>
      <c r="AQ17" s="128">
        <f t="shared" si="1"/>
        <v>0</v>
      </c>
      <c r="AR17" s="52"/>
      <c r="AS17" s="53" t="s">
        <v>101</v>
      </c>
      <c r="AT17" s="55"/>
      <c r="AV17" s="40" t="s">
        <v>104</v>
      </c>
      <c r="AW17" s="40" t="s">
        <v>105</v>
      </c>
      <c r="AY17" s="111"/>
    </row>
    <row r="18" spans="1:51" x14ac:dyDescent="0.25">
      <c r="B18" s="41">
        <v>2.2916666666666701</v>
      </c>
      <c r="C18" s="41">
        <v>0.33333333333333298</v>
      </c>
      <c r="D18" s="123">
        <v>7</v>
      </c>
      <c r="E18" s="42">
        <f t="shared" si="2"/>
        <v>4.9295774647887329</v>
      </c>
      <c r="F18" s="93">
        <v>83</v>
      </c>
      <c r="G18" s="42">
        <f t="shared" si="3"/>
        <v>58.450704225352112</v>
      </c>
      <c r="H18" s="43" t="s">
        <v>88</v>
      </c>
      <c r="I18" s="43">
        <f t="shared" si="4"/>
        <v>57.04225352112676</v>
      </c>
      <c r="J18" s="44">
        <f t="shared" si="10"/>
        <v>58.450704225352112</v>
      </c>
      <c r="K18" s="43">
        <f t="shared" si="11"/>
        <v>59.870704225352114</v>
      </c>
      <c r="L18" s="45">
        <v>19</v>
      </c>
      <c r="M18" s="46" t="s">
        <v>100</v>
      </c>
      <c r="N18" s="46">
        <v>17.3</v>
      </c>
      <c r="O18" s="124">
        <v>136</v>
      </c>
      <c r="P18" s="124">
        <v>150</v>
      </c>
      <c r="Q18" s="124">
        <v>46377596</v>
      </c>
      <c r="R18" s="47">
        <f t="shared" si="5"/>
        <v>6131</v>
      </c>
      <c r="S18" s="48">
        <f t="shared" si="6"/>
        <v>147.14400000000001</v>
      </c>
      <c r="T18" s="48">
        <f t="shared" si="7"/>
        <v>6.1310000000000002</v>
      </c>
      <c r="U18" s="125">
        <v>8.3000000000000007</v>
      </c>
      <c r="V18" s="125">
        <f t="shared" si="0"/>
        <v>8.3000000000000007</v>
      </c>
      <c r="W18" s="126" t="s">
        <v>133</v>
      </c>
      <c r="X18" s="128">
        <v>0</v>
      </c>
      <c r="Y18" s="128">
        <v>1046</v>
      </c>
      <c r="Z18" s="128">
        <v>1188</v>
      </c>
      <c r="AA18" s="128">
        <v>1185</v>
      </c>
      <c r="AB18" s="128">
        <v>1188</v>
      </c>
      <c r="AC18" s="49" t="s">
        <v>90</v>
      </c>
      <c r="AD18" s="49" t="s">
        <v>90</v>
      </c>
      <c r="AE18" s="49" t="s">
        <v>90</v>
      </c>
      <c r="AF18" s="127" t="s">
        <v>90</v>
      </c>
      <c r="AG18" s="127">
        <v>39211604</v>
      </c>
      <c r="AH18" s="50">
        <f t="shared" si="9"/>
        <v>1384</v>
      </c>
      <c r="AI18" s="51">
        <f t="shared" si="8"/>
        <v>225.73805251998041</v>
      </c>
      <c r="AJ18" s="108">
        <v>0</v>
      </c>
      <c r="AK18" s="108">
        <v>1</v>
      </c>
      <c r="AL18" s="108">
        <v>1</v>
      </c>
      <c r="AM18" s="108">
        <v>1</v>
      </c>
      <c r="AN18" s="108">
        <v>1</v>
      </c>
      <c r="AO18" s="108">
        <v>0</v>
      </c>
      <c r="AP18" s="128">
        <v>8875978</v>
      </c>
      <c r="AQ18" s="128">
        <f t="shared" si="1"/>
        <v>0</v>
      </c>
      <c r="AR18" s="52"/>
      <c r="AS18" s="53" t="s">
        <v>101</v>
      </c>
      <c r="AV18" s="40" t="s">
        <v>106</v>
      </c>
      <c r="AW18" s="40" t="s">
        <v>107</v>
      </c>
      <c r="AY18" s="111"/>
    </row>
    <row r="19" spans="1:51" x14ac:dyDescent="0.25">
      <c r="B19" s="41">
        <v>2.3333333333333299</v>
      </c>
      <c r="C19" s="41">
        <v>0.375</v>
      </c>
      <c r="D19" s="123">
        <v>8</v>
      </c>
      <c r="E19" s="42">
        <f t="shared" si="2"/>
        <v>5.6338028169014089</v>
      </c>
      <c r="F19" s="93">
        <v>83</v>
      </c>
      <c r="G19" s="42">
        <f t="shared" si="3"/>
        <v>58.450704225352112</v>
      </c>
      <c r="H19" s="43" t="s">
        <v>88</v>
      </c>
      <c r="I19" s="43">
        <f t="shared" si="4"/>
        <v>57.04225352112676</v>
      </c>
      <c r="J19" s="44">
        <f t="shared" si="10"/>
        <v>58.450704225352112</v>
      </c>
      <c r="K19" s="43">
        <f t="shared" si="11"/>
        <v>59.870704225352114</v>
      </c>
      <c r="L19" s="45">
        <v>19</v>
      </c>
      <c r="M19" s="46" t="s">
        <v>100</v>
      </c>
      <c r="N19" s="46">
        <v>18.399999999999999</v>
      </c>
      <c r="O19" s="124">
        <v>138</v>
      </c>
      <c r="P19" s="124">
        <v>137</v>
      </c>
      <c r="Q19" s="124">
        <v>46383777</v>
      </c>
      <c r="R19" s="47">
        <f t="shared" si="5"/>
        <v>6181</v>
      </c>
      <c r="S19" s="48">
        <f t="shared" si="6"/>
        <v>148.34399999999999</v>
      </c>
      <c r="T19" s="48">
        <f t="shared" si="7"/>
        <v>6.181</v>
      </c>
      <c r="U19" s="125">
        <v>7.5</v>
      </c>
      <c r="V19" s="125">
        <f t="shared" si="0"/>
        <v>7.5</v>
      </c>
      <c r="W19" s="126" t="s">
        <v>133</v>
      </c>
      <c r="X19" s="128">
        <v>0</v>
      </c>
      <c r="Y19" s="128">
        <v>1097</v>
      </c>
      <c r="Z19" s="128">
        <v>1188</v>
      </c>
      <c r="AA19" s="128">
        <v>1185</v>
      </c>
      <c r="AB19" s="128">
        <v>1188</v>
      </c>
      <c r="AC19" s="49" t="s">
        <v>90</v>
      </c>
      <c r="AD19" s="49" t="s">
        <v>90</v>
      </c>
      <c r="AE19" s="49" t="s">
        <v>90</v>
      </c>
      <c r="AF19" s="127" t="s">
        <v>90</v>
      </c>
      <c r="AG19" s="127">
        <v>39213030</v>
      </c>
      <c r="AH19" s="50">
        <f t="shared" si="9"/>
        <v>1426</v>
      </c>
      <c r="AI19" s="51">
        <f t="shared" si="8"/>
        <v>230.70700533894191</v>
      </c>
      <c r="AJ19" s="108">
        <v>0</v>
      </c>
      <c r="AK19" s="108">
        <v>1</v>
      </c>
      <c r="AL19" s="108">
        <v>1</v>
      </c>
      <c r="AM19" s="108">
        <v>1</v>
      </c>
      <c r="AN19" s="108">
        <v>1</v>
      </c>
      <c r="AO19" s="108">
        <v>0</v>
      </c>
      <c r="AP19" s="128">
        <v>8875978</v>
      </c>
      <c r="AQ19" s="128">
        <f t="shared" si="1"/>
        <v>0</v>
      </c>
      <c r="AR19" s="52"/>
      <c r="AS19" s="53" t="s">
        <v>101</v>
      </c>
      <c r="AV19" s="40" t="s">
        <v>108</v>
      </c>
      <c r="AW19" s="40" t="s">
        <v>109</v>
      </c>
      <c r="AY19" s="111"/>
    </row>
    <row r="20" spans="1:51" x14ac:dyDescent="0.25">
      <c r="B20" s="41">
        <v>2.375</v>
      </c>
      <c r="C20" s="41">
        <v>0.41666666666666669</v>
      </c>
      <c r="D20" s="123">
        <v>8</v>
      </c>
      <c r="E20" s="42">
        <f t="shared" si="2"/>
        <v>5.6338028169014089</v>
      </c>
      <c r="F20" s="93">
        <v>83</v>
      </c>
      <c r="G20" s="42">
        <f t="shared" si="3"/>
        <v>58.450704225352112</v>
      </c>
      <c r="H20" s="43" t="s">
        <v>88</v>
      </c>
      <c r="I20" s="43">
        <f t="shared" si="4"/>
        <v>57.04225352112676</v>
      </c>
      <c r="J20" s="44">
        <f t="shared" si="10"/>
        <v>58.450704225352112</v>
      </c>
      <c r="K20" s="43">
        <f t="shared" si="11"/>
        <v>59.870704225352114</v>
      </c>
      <c r="L20" s="45">
        <v>19</v>
      </c>
      <c r="M20" s="46" t="s">
        <v>100</v>
      </c>
      <c r="N20" s="46">
        <v>17.7</v>
      </c>
      <c r="O20" s="124">
        <v>136</v>
      </c>
      <c r="P20" s="124">
        <v>145</v>
      </c>
      <c r="Q20" s="124">
        <v>46390053</v>
      </c>
      <c r="R20" s="47">
        <f t="shared" si="5"/>
        <v>6276</v>
      </c>
      <c r="S20" s="48">
        <f t="shared" si="6"/>
        <v>150.624</v>
      </c>
      <c r="T20" s="48">
        <f t="shared" si="7"/>
        <v>6.2759999999999998</v>
      </c>
      <c r="U20" s="125">
        <v>6.7</v>
      </c>
      <c r="V20" s="125">
        <v>7.3</v>
      </c>
      <c r="W20" s="126" t="s">
        <v>133</v>
      </c>
      <c r="X20" s="128">
        <v>0</v>
      </c>
      <c r="Y20" s="128">
        <v>1096</v>
      </c>
      <c r="Z20" s="128">
        <v>1188</v>
      </c>
      <c r="AA20" s="128">
        <v>1185</v>
      </c>
      <c r="AB20" s="128">
        <v>1188</v>
      </c>
      <c r="AC20" s="49" t="s">
        <v>90</v>
      </c>
      <c r="AD20" s="49" t="s">
        <v>90</v>
      </c>
      <c r="AE20" s="49" t="s">
        <v>90</v>
      </c>
      <c r="AF20" s="127" t="s">
        <v>90</v>
      </c>
      <c r="AG20" s="127">
        <v>39214436</v>
      </c>
      <c r="AH20" s="50">
        <f t="shared" si="9"/>
        <v>1406</v>
      </c>
      <c r="AI20" s="51">
        <f t="shared" si="8"/>
        <v>224.02804333970684</v>
      </c>
      <c r="AJ20" s="108">
        <v>0</v>
      </c>
      <c r="AK20" s="108">
        <v>1</v>
      </c>
      <c r="AL20" s="108">
        <v>1</v>
      </c>
      <c r="AM20" s="108">
        <v>1</v>
      </c>
      <c r="AN20" s="108">
        <v>1</v>
      </c>
      <c r="AO20" s="108">
        <v>0</v>
      </c>
      <c r="AP20" s="128">
        <v>8875978</v>
      </c>
      <c r="AQ20" s="128">
        <f t="shared" si="1"/>
        <v>0</v>
      </c>
      <c r="AR20" s="54">
        <v>0.35</v>
      </c>
      <c r="AS20" s="53" t="s">
        <v>101</v>
      </c>
      <c r="AY20" s="111"/>
    </row>
    <row r="21" spans="1:51" x14ac:dyDescent="0.25">
      <c r="B21" s="41">
        <v>2.4166666666666701</v>
      </c>
      <c r="C21" s="41">
        <v>0.45833333333333298</v>
      </c>
      <c r="D21" s="123">
        <v>9</v>
      </c>
      <c r="E21" s="42">
        <f t="shared" si="2"/>
        <v>6.3380281690140849</v>
      </c>
      <c r="F21" s="93">
        <v>83</v>
      </c>
      <c r="G21" s="42">
        <f t="shared" si="3"/>
        <v>58.450704225352112</v>
      </c>
      <c r="H21" s="43" t="s">
        <v>88</v>
      </c>
      <c r="I21" s="43">
        <f t="shared" si="4"/>
        <v>57.04225352112676</v>
      </c>
      <c r="J21" s="44">
        <f t="shared" si="10"/>
        <v>58.450704225352112</v>
      </c>
      <c r="K21" s="43">
        <f t="shared" si="11"/>
        <v>59.870704225352114</v>
      </c>
      <c r="L21" s="45">
        <v>19</v>
      </c>
      <c r="M21" s="46" t="s">
        <v>100</v>
      </c>
      <c r="N21" s="46">
        <v>17.7</v>
      </c>
      <c r="O21" s="124">
        <v>137</v>
      </c>
      <c r="P21" s="124">
        <v>148</v>
      </c>
      <c r="Q21" s="124">
        <v>46396129</v>
      </c>
      <c r="R21" s="47">
        <f t="shared" si="5"/>
        <v>6076</v>
      </c>
      <c r="S21" s="48">
        <f t="shared" si="6"/>
        <v>145.82400000000001</v>
      </c>
      <c r="T21" s="48">
        <f t="shared" si="7"/>
        <v>6.0759999999999996</v>
      </c>
      <c r="U21" s="125">
        <v>5.89</v>
      </c>
      <c r="V21" s="125">
        <v>6.8</v>
      </c>
      <c r="W21" s="126" t="s">
        <v>133</v>
      </c>
      <c r="X21" s="128">
        <v>0</v>
      </c>
      <c r="Y21" s="128">
        <v>1096</v>
      </c>
      <c r="Z21" s="128">
        <v>1188</v>
      </c>
      <c r="AA21" s="128">
        <v>1185</v>
      </c>
      <c r="AB21" s="128">
        <v>1188</v>
      </c>
      <c r="AC21" s="49" t="s">
        <v>90</v>
      </c>
      <c r="AD21" s="49" t="s">
        <v>90</v>
      </c>
      <c r="AE21" s="49" t="s">
        <v>90</v>
      </c>
      <c r="AF21" s="127" t="s">
        <v>90</v>
      </c>
      <c r="AG21" s="127">
        <v>39215828</v>
      </c>
      <c r="AH21" s="50">
        <f t="shared" si="9"/>
        <v>1392</v>
      </c>
      <c r="AI21" s="51">
        <f t="shared" si="8"/>
        <v>229.09809084924294</v>
      </c>
      <c r="AJ21" s="108">
        <v>0</v>
      </c>
      <c r="AK21" s="108">
        <v>1</v>
      </c>
      <c r="AL21" s="108">
        <v>1</v>
      </c>
      <c r="AM21" s="108">
        <v>1</v>
      </c>
      <c r="AN21" s="108">
        <v>1</v>
      </c>
      <c r="AO21" s="108">
        <v>0</v>
      </c>
      <c r="AP21" s="128">
        <v>8875978</v>
      </c>
      <c r="AQ21" s="128">
        <f t="shared" si="1"/>
        <v>0</v>
      </c>
      <c r="AR21" s="52"/>
      <c r="AS21" s="53" t="s">
        <v>101</v>
      </c>
      <c r="AY21" s="111"/>
    </row>
    <row r="22" spans="1:51" x14ac:dyDescent="0.25">
      <c r="B22" s="41">
        <v>2.4583333333333299</v>
      </c>
      <c r="C22" s="41">
        <v>0.5</v>
      </c>
      <c r="D22" s="123">
        <v>8</v>
      </c>
      <c r="E22" s="42">
        <f t="shared" si="2"/>
        <v>5.6338028169014089</v>
      </c>
      <c r="F22" s="93">
        <v>83</v>
      </c>
      <c r="G22" s="42">
        <f t="shared" si="3"/>
        <v>58.450704225352112</v>
      </c>
      <c r="H22" s="43" t="s">
        <v>88</v>
      </c>
      <c r="I22" s="43">
        <f t="shared" si="4"/>
        <v>57.04225352112676</v>
      </c>
      <c r="J22" s="44">
        <f t="shared" si="10"/>
        <v>58.450704225352112</v>
      </c>
      <c r="K22" s="43">
        <f t="shared" si="11"/>
        <v>59.870704225352114</v>
      </c>
      <c r="L22" s="45">
        <v>19</v>
      </c>
      <c r="M22" s="46" t="s">
        <v>100</v>
      </c>
      <c r="N22" s="46">
        <v>17.3</v>
      </c>
      <c r="O22" s="124">
        <v>134</v>
      </c>
      <c r="P22" s="124">
        <v>135</v>
      </c>
      <c r="Q22" s="124">
        <v>46402127</v>
      </c>
      <c r="R22" s="47">
        <f t="shared" si="5"/>
        <v>5998</v>
      </c>
      <c r="S22" s="48">
        <f t="shared" si="6"/>
        <v>143.952</v>
      </c>
      <c r="T22" s="48">
        <f t="shared" si="7"/>
        <v>5.9980000000000002</v>
      </c>
      <c r="U22" s="125">
        <v>5.6</v>
      </c>
      <c r="V22" s="125">
        <f t="shared" si="0"/>
        <v>5.6</v>
      </c>
      <c r="W22" s="126" t="s">
        <v>133</v>
      </c>
      <c r="X22" s="128">
        <v>0</v>
      </c>
      <c r="Y22" s="128">
        <v>1034</v>
      </c>
      <c r="Z22" s="128">
        <v>1188</v>
      </c>
      <c r="AA22" s="128">
        <v>1185</v>
      </c>
      <c r="AB22" s="128">
        <v>1188</v>
      </c>
      <c r="AC22" s="49" t="s">
        <v>90</v>
      </c>
      <c r="AD22" s="49" t="s">
        <v>90</v>
      </c>
      <c r="AE22" s="49" t="s">
        <v>90</v>
      </c>
      <c r="AF22" s="127" t="s">
        <v>90</v>
      </c>
      <c r="AG22" s="127">
        <v>39217196</v>
      </c>
      <c r="AH22" s="50">
        <f t="shared" si="9"/>
        <v>1368</v>
      </c>
      <c r="AI22" s="51">
        <f t="shared" si="8"/>
        <v>228.07602534178059</v>
      </c>
      <c r="AJ22" s="108">
        <v>0</v>
      </c>
      <c r="AK22" s="108">
        <v>1</v>
      </c>
      <c r="AL22" s="108">
        <v>1</v>
      </c>
      <c r="AM22" s="108">
        <v>1</v>
      </c>
      <c r="AN22" s="108">
        <v>1</v>
      </c>
      <c r="AO22" s="108">
        <v>0</v>
      </c>
      <c r="AP22" s="128">
        <v>8875978</v>
      </c>
      <c r="AQ22" s="128">
        <f t="shared" si="1"/>
        <v>0</v>
      </c>
      <c r="AR22" s="52"/>
      <c r="AS22" s="53" t="s">
        <v>101</v>
      </c>
      <c r="AV22" s="56" t="s">
        <v>110</v>
      </c>
      <c r="AY22" s="111"/>
    </row>
    <row r="23" spans="1:51" x14ac:dyDescent="0.25">
      <c r="A23" s="107" t="s">
        <v>128</v>
      </c>
      <c r="B23" s="41">
        <v>2.5</v>
      </c>
      <c r="C23" s="41">
        <v>0.54166666666666696</v>
      </c>
      <c r="D23" s="123">
        <v>4</v>
      </c>
      <c r="E23" s="42">
        <v>8</v>
      </c>
      <c r="F23" s="110">
        <v>81</v>
      </c>
      <c r="G23" s="42">
        <f t="shared" si="3"/>
        <v>57.04225352112676</v>
      </c>
      <c r="H23" s="43" t="s">
        <v>88</v>
      </c>
      <c r="I23" s="43">
        <f t="shared" si="4"/>
        <v>55.633802816901408</v>
      </c>
      <c r="J23" s="44">
        <f t="shared" si="10"/>
        <v>57.04225352112676</v>
      </c>
      <c r="K23" s="43">
        <f>J23+(6/1.42)</f>
        <v>61.267605633802816</v>
      </c>
      <c r="L23" s="45">
        <v>19</v>
      </c>
      <c r="M23" s="46" t="s">
        <v>100</v>
      </c>
      <c r="N23" s="46">
        <v>17.5</v>
      </c>
      <c r="O23" s="124">
        <v>132</v>
      </c>
      <c r="P23" s="124">
        <v>136</v>
      </c>
      <c r="Q23" s="124">
        <v>46407900</v>
      </c>
      <c r="R23" s="47">
        <f t="shared" si="5"/>
        <v>5773</v>
      </c>
      <c r="S23" s="48">
        <f t="shared" si="6"/>
        <v>138.55199999999999</v>
      </c>
      <c r="T23" s="48">
        <f t="shared" si="7"/>
        <v>5.7729999999999997</v>
      </c>
      <c r="U23" s="125">
        <v>5.2</v>
      </c>
      <c r="V23" s="125">
        <f t="shared" si="0"/>
        <v>5.2</v>
      </c>
      <c r="W23" s="126" t="s">
        <v>133</v>
      </c>
      <c r="X23" s="128">
        <v>0</v>
      </c>
      <c r="Y23" s="128">
        <v>1035</v>
      </c>
      <c r="Z23" s="128">
        <v>1188</v>
      </c>
      <c r="AA23" s="128">
        <v>1185</v>
      </c>
      <c r="AB23" s="128">
        <v>1188</v>
      </c>
      <c r="AC23" s="49" t="s">
        <v>90</v>
      </c>
      <c r="AD23" s="49" t="s">
        <v>90</v>
      </c>
      <c r="AE23" s="49" t="s">
        <v>90</v>
      </c>
      <c r="AF23" s="127" t="s">
        <v>90</v>
      </c>
      <c r="AG23" s="127">
        <v>39218536</v>
      </c>
      <c r="AH23" s="50">
        <f t="shared" si="9"/>
        <v>1340</v>
      </c>
      <c r="AI23" s="51">
        <f t="shared" si="8"/>
        <v>232.11501818811712</v>
      </c>
      <c r="AJ23" s="108">
        <v>0</v>
      </c>
      <c r="AK23" s="108">
        <v>1</v>
      </c>
      <c r="AL23" s="108">
        <v>1</v>
      </c>
      <c r="AM23" s="108">
        <v>1</v>
      </c>
      <c r="AN23" s="108">
        <v>1</v>
      </c>
      <c r="AO23" s="108">
        <v>0</v>
      </c>
      <c r="AP23" s="128">
        <v>8875978</v>
      </c>
      <c r="AQ23" s="128">
        <f t="shared" si="1"/>
        <v>0</v>
      </c>
      <c r="AR23" s="52"/>
      <c r="AS23" s="53" t="s">
        <v>113</v>
      </c>
      <c r="AT23" s="55"/>
      <c r="AV23" s="57" t="s">
        <v>111</v>
      </c>
      <c r="AW23" s="58" t="s">
        <v>112</v>
      </c>
      <c r="AY23" s="111"/>
    </row>
    <row r="24" spans="1:51" x14ac:dyDescent="0.25">
      <c r="B24" s="41">
        <v>2.5416666666666701</v>
      </c>
      <c r="C24" s="41">
        <v>0.58333333333333404</v>
      </c>
      <c r="D24" s="123">
        <v>4</v>
      </c>
      <c r="E24" s="42">
        <f t="shared" si="2"/>
        <v>2.8169014084507045</v>
      </c>
      <c r="F24" s="110">
        <v>81</v>
      </c>
      <c r="G24" s="42">
        <f t="shared" si="3"/>
        <v>57.04225352112676</v>
      </c>
      <c r="H24" s="43" t="s">
        <v>88</v>
      </c>
      <c r="I24" s="43">
        <f t="shared" si="4"/>
        <v>55.633802816901408</v>
      </c>
      <c r="J24" s="44">
        <f t="shared" si="10"/>
        <v>57.04225352112676</v>
      </c>
      <c r="K24" s="43">
        <f t="shared" ref="K24:K34" si="12">J24+(6/1.42)</f>
        <v>61.267605633802816</v>
      </c>
      <c r="L24" s="45">
        <v>18</v>
      </c>
      <c r="M24" s="46" t="s">
        <v>100</v>
      </c>
      <c r="N24" s="46">
        <v>17.3</v>
      </c>
      <c r="O24" s="124">
        <v>132</v>
      </c>
      <c r="P24" s="124">
        <v>147</v>
      </c>
      <c r="Q24" s="124">
        <v>46413506</v>
      </c>
      <c r="R24" s="47">
        <f t="shared" si="5"/>
        <v>5606</v>
      </c>
      <c r="S24" s="48">
        <f t="shared" si="6"/>
        <v>134.54400000000001</v>
      </c>
      <c r="T24" s="48">
        <f t="shared" si="7"/>
        <v>5.6059999999999999</v>
      </c>
      <c r="U24" s="125">
        <v>5.0999999999999996</v>
      </c>
      <c r="V24" s="125">
        <f t="shared" si="0"/>
        <v>5.0999999999999996</v>
      </c>
      <c r="W24" s="126" t="s">
        <v>133</v>
      </c>
      <c r="X24" s="128">
        <v>0</v>
      </c>
      <c r="Y24" s="128">
        <v>1034</v>
      </c>
      <c r="Z24" s="128">
        <v>1187</v>
      </c>
      <c r="AA24" s="128">
        <v>1185</v>
      </c>
      <c r="AB24" s="128">
        <v>1187</v>
      </c>
      <c r="AC24" s="49" t="s">
        <v>90</v>
      </c>
      <c r="AD24" s="49" t="s">
        <v>90</v>
      </c>
      <c r="AE24" s="49" t="s">
        <v>90</v>
      </c>
      <c r="AF24" s="127" t="s">
        <v>90</v>
      </c>
      <c r="AG24" s="127">
        <v>39219828</v>
      </c>
      <c r="AH24" s="50">
        <f t="shared" si="9"/>
        <v>1292</v>
      </c>
      <c r="AI24" s="51">
        <f t="shared" si="8"/>
        <v>230.46735640385302</v>
      </c>
      <c r="AJ24" s="108">
        <v>0</v>
      </c>
      <c r="AK24" s="108">
        <v>1</v>
      </c>
      <c r="AL24" s="108">
        <v>1</v>
      </c>
      <c r="AM24" s="108">
        <v>1</v>
      </c>
      <c r="AN24" s="108">
        <v>1</v>
      </c>
      <c r="AO24" s="108">
        <v>0</v>
      </c>
      <c r="AP24" s="128">
        <v>8875978</v>
      </c>
      <c r="AQ24" s="128">
        <f t="shared" si="1"/>
        <v>0</v>
      </c>
      <c r="AR24" s="54">
        <v>1.1499999999999999</v>
      </c>
      <c r="AS24" s="53" t="s">
        <v>113</v>
      </c>
      <c r="AV24" s="59" t="s">
        <v>29</v>
      </c>
      <c r="AW24" s="59">
        <v>14.7</v>
      </c>
      <c r="AY24" s="111"/>
    </row>
    <row r="25" spans="1:51" x14ac:dyDescent="0.25">
      <c r="B25" s="41">
        <v>2.5833333333333299</v>
      </c>
      <c r="C25" s="41">
        <v>0.625</v>
      </c>
      <c r="D25" s="123">
        <v>5</v>
      </c>
      <c r="E25" s="42">
        <f t="shared" si="2"/>
        <v>3.5211267605633805</v>
      </c>
      <c r="F25" s="110">
        <v>81</v>
      </c>
      <c r="G25" s="42">
        <f t="shared" si="3"/>
        <v>57.04225352112676</v>
      </c>
      <c r="H25" s="43" t="s">
        <v>88</v>
      </c>
      <c r="I25" s="43">
        <f t="shared" si="4"/>
        <v>55.633802816901408</v>
      </c>
      <c r="J25" s="44">
        <f t="shared" si="10"/>
        <v>57.04225352112676</v>
      </c>
      <c r="K25" s="43">
        <f t="shared" si="12"/>
        <v>61.267605633802816</v>
      </c>
      <c r="L25" s="45">
        <v>18</v>
      </c>
      <c r="M25" s="46" t="s">
        <v>100</v>
      </c>
      <c r="N25" s="46">
        <v>16.899999999999999</v>
      </c>
      <c r="O25" s="124">
        <v>132</v>
      </c>
      <c r="P25" s="124">
        <v>133</v>
      </c>
      <c r="Q25" s="124">
        <v>46419226</v>
      </c>
      <c r="R25" s="47">
        <f t="shared" si="5"/>
        <v>5720</v>
      </c>
      <c r="S25" s="48">
        <f t="shared" si="6"/>
        <v>137.28</v>
      </c>
      <c r="T25" s="48">
        <f t="shared" si="7"/>
        <v>5.72</v>
      </c>
      <c r="U25" s="125">
        <v>4.4000000000000004</v>
      </c>
      <c r="V25" s="125">
        <f t="shared" si="0"/>
        <v>4.4000000000000004</v>
      </c>
      <c r="W25" s="126" t="s">
        <v>133</v>
      </c>
      <c r="X25" s="128">
        <v>0</v>
      </c>
      <c r="Y25" s="128">
        <v>1035</v>
      </c>
      <c r="Z25" s="128">
        <v>1187</v>
      </c>
      <c r="AA25" s="128">
        <v>1185</v>
      </c>
      <c r="AB25" s="128">
        <v>1187</v>
      </c>
      <c r="AC25" s="49" t="s">
        <v>90</v>
      </c>
      <c r="AD25" s="49" t="s">
        <v>90</v>
      </c>
      <c r="AE25" s="49" t="s">
        <v>90</v>
      </c>
      <c r="AF25" s="127" t="s">
        <v>90</v>
      </c>
      <c r="AG25" s="127">
        <v>39221180</v>
      </c>
      <c r="AH25" s="50">
        <f t="shared" si="9"/>
        <v>1352</v>
      </c>
      <c r="AI25" s="51">
        <f t="shared" si="8"/>
        <v>236.36363636363637</v>
      </c>
      <c r="AJ25" s="108">
        <v>0</v>
      </c>
      <c r="AK25" s="108">
        <v>1</v>
      </c>
      <c r="AL25" s="108">
        <v>1</v>
      </c>
      <c r="AM25" s="108">
        <v>1</v>
      </c>
      <c r="AN25" s="108">
        <v>1</v>
      </c>
      <c r="AO25" s="108">
        <v>0</v>
      </c>
      <c r="AP25" s="128">
        <v>8875978</v>
      </c>
      <c r="AQ25" s="128">
        <f t="shared" si="1"/>
        <v>0</v>
      </c>
      <c r="AR25" s="52"/>
      <c r="AS25" s="53" t="s">
        <v>113</v>
      </c>
      <c r="AV25" s="59" t="s">
        <v>74</v>
      </c>
      <c r="AW25" s="59">
        <v>10.36</v>
      </c>
      <c r="AY25" s="111"/>
    </row>
    <row r="26" spans="1:51" x14ac:dyDescent="0.25">
      <c r="B26" s="41">
        <v>2.625</v>
      </c>
      <c r="C26" s="41">
        <v>0.66666666666666696</v>
      </c>
      <c r="D26" s="123">
        <v>5</v>
      </c>
      <c r="E26" s="42">
        <f t="shared" si="2"/>
        <v>3.5211267605633805</v>
      </c>
      <c r="F26" s="110">
        <v>81</v>
      </c>
      <c r="G26" s="42">
        <f t="shared" si="3"/>
        <v>57.04225352112676</v>
      </c>
      <c r="H26" s="43" t="s">
        <v>88</v>
      </c>
      <c r="I26" s="43">
        <f t="shared" si="4"/>
        <v>53.521126760563384</v>
      </c>
      <c r="J26" s="44">
        <f>(F26-3)/1.42</f>
        <v>54.929577464788736</v>
      </c>
      <c r="K26" s="43">
        <f t="shared" si="12"/>
        <v>59.154929577464792</v>
      </c>
      <c r="L26" s="45">
        <v>18</v>
      </c>
      <c r="M26" s="46" t="s">
        <v>100</v>
      </c>
      <c r="N26" s="46">
        <v>16.7</v>
      </c>
      <c r="O26" s="124">
        <v>132</v>
      </c>
      <c r="P26" s="124">
        <v>130</v>
      </c>
      <c r="Q26" s="124">
        <v>46424713</v>
      </c>
      <c r="R26" s="47">
        <f t="shared" si="5"/>
        <v>5487</v>
      </c>
      <c r="S26" s="48">
        <f t="shared" si="6"/>
        <v>131.68799999999999</v>
      </c>
      <c r="T26" s="48">
        <f t="shared" si="7"/>
        <v>5.4870000000000001</v>
      </c>
      <c r="U26" s="125">
        <v>3.9</v>
      </c>
      <c r="V26" s="125">
        <f t="shared" si="0"/>
        <v>3.9</v>
      </c>
      <c r="W26" s="126" t="s">
        <v>133</v>
      </c>
      <c r="X26" s="128">
        <v>0</v>
      </c>
      <c r="Y26" s="128">
        <v>1035</v>
      </c>
      <c r="Z26" s="128">
        <v>1187</v>
      </c>
      <c r="AA26" s="128">
        <v>1185</v>
      </c>
      <c r="AB26" s="128">
        <v>1187</v>
      </c>
      <c r="AC26" s="49" t="s">
        <v>90</v>
      </c>
      <c r="AD26" s="49" t="s">
        <v>90</v>
      </c>
      <c r="AE26" s="49" t="s">
        <v>90</v>
      </c>
      <c r="AF26" s="127" t="s">
        <v>90</v>
      </c>
      <c r="AG26" s="127">
        <v>39222464</v>
      </c>
      <c r="AH26" s="50">
        <f t="shared" si="9"/>
        <v>1284</v>
      </c>
      <c r="AI26" s="51">
        <f t="shared" si="8"/>
        <v>234.00765445598688</v>
      </c>
      <c r="AJ26" s="108">
        <v>0</v>
      </c>
      <c r="AK26" s="108">
        <v>1</v>
      </c>
      <c r="AL26" s="108">
        <v>1</v>
      </c>
      <c r="AM26" s="108">
        <v>1</v>
      </c>
      <c r="AN26" s="108">
        <v>1</v>
      </c>
      <c r="AO26" s="108">
        <v>0</v>
      </c>
      <c r="AP26" s="128">
        <v>8875978</v>
      </c>
      <c r="AQ26" s="128">
        <f t="shared" si="1"/>
        <v>0</v>
      </c>
      <c r="AR26" s="52"/>
      <c r="AS26" s="53" t="s">
        <v>113</v>
      </c>
      <c r="AV26" s="59" t="s">
        <v>114</v>
      </c>
      <c r="AW26" s="59">
        <v>1.01325</v>
      </c>
      <c r="AY26" s="111"/>
    </row>
    <row r="27" spans="1:51" x14ac:dyDescent="0.25">
      <c r="B27" s="41">
        <v>2.6666666666666701</v>
      </c>
      <c r="C27" s="41">
        <v>0.70833333333333404</v>
      </c>
      <c r="D27" s="123">
        <v>4</v>
      </c>
      <c r="E27" s="42">
        <f t="shared" si="2"/>
        <v>2.8169014084507045</v>
      </c>
      <c r="F27" s="110">
        <v>81</v>
      </c>
      <c r="G27" s="42">
        <f t="shared" si="3"/>
        <v>57.04225352112676</v>
      </c>
      <c r="H27" s="43" t="s">
        <v>88</v>
      </c>
      <c r="I27" s="43">
        <f t="shared" si="4"/>
        <v>53.521126760563384</v>
      </c>
      <c r="J27" s="44">
        <f t="shared" ref="J27:J32" si="13">(F27-3)/1.42</f>
        <v>54.929577464788736</v>
      </c>
      <c r="K27" s="43">
        <f t="shared" si="12"/>
        <v>59.154929577464792</v>
      </c>
      <c r="L27" s="45">
        <v>18</v>
      </c>
      <c r="M27" s="46" t="s">
        <v>100</v>
      </c>
      <c r="N27" s="46">
        <v>16.7</v>
      </c>
      <c r="O27" s="124">
        <v>134</v>
      </c>
      <c r="P27" s="124">
        <v>134</v>
      </c>
      <c r="Q27" s="124">
        <v>46430396</v>
      </c>
      <c r="R27" s="47">
        <f t="shared" si="5"/>
        <v>5683</v>
      </c>
      <c r="S27" s="48">
        <f t="shared" si="6"/>
        <v>136.392</v>
      </c>
      <c r="T27" s="48">
        <f t="shared" si="7"/>
        <v>5.6829999999999998</v>
      </c>
      <c r="U27" s="125">
        <v>3.5</v>
      </c>
      <c r="V27" s="125">
        <f t="shared" si="0"/>
        <v>3.5</v>
      </c>
      <c r="W27" s="126" t="s">
        <v>133</v>
      </c>
      <c r="X27" s="128">
        <v>0</v>
      </c>
      <c r="Y27" s="128">
        <v>1035</v>
      </c>
      <c r="Z27" s="128">
        <v>1187</v>
      </c>
      <c r="AA27" s="128">
        <v>1185</v>
      </c>
      <c r="AB27" s="128">
        <v>1187</v>
      </c>
      <c r="AC27" s="49" t="s">
        <v>90</v>
      </c>
      <c r="AD27" s="49" t="s">
        <v>90</v>
      </c>
      <c r="AE27" s="49" t="s">
        <v>90</v>
      </c>
      <c r="AF27" s="127" t="s">
        <v>90</v>
      </c>
      <c r="AG27" s="127">
        <v>39223808</v>
      </c>
      <c r="AH27" s="50">
        <f t="shared" si="9"/>
        <v>1344</v>
      </c>
      <c r="AI27" s="51">
        <f t="shared" si="8"/>
        <v>236.49480907971142</v>
      </c>
      <c r="AJ27" s="108">
        <v>0</v>
      </c>
      <c r="AK27" s="108">
        <v>1</v>
      </c>
      <c r="AL27" s="108">
        <v>1</v>
      </c>
      <c r="AM27" s="108">
        <v>1</v>
      </c>
      <c r="AN27" s="108">
        <v>1</v>
      </c>
      <c r="AO27" s="108">
        <v>0</v>
      </c>
      <c r="AP27" s="128">
        <v>8875978</v>
      </c>
      <c r="AQ27" s="128">
        <f t="shared" si="1"/>
        <v>0</v>
      </c>
      <c r="AR27" s="52"/>
      <c r="AS27" s="53" t="s">
        <v>113</v>
      </c>
      <c r="AV27" s="59" t="s">
        <v>115</v>
      </c>
      <c r="AW27" s="59">
        <v>1</v>
      </c>
      <c r="AY27" s="111"/>
    </row>
    <row r="28" spans="1:51" x14ac:dyDescent="0.25">
      <c r="B28" s="41">
        <v>2.7083333333333299</v>
      </c>
      <c r="C28" s="41">
        <v>0.750000000000002</v>
      </c>
      <c r="D28" s="123">
        <v>4</v>
      </c>
      <c r="E28" s="42">
        <f t="shared" si="2"/>
        <v>2.8169014084507045</v>
      </c>
      <c r="F28" s="110">
        <v>78</v>
      </c>
      <c r="G28" s="42">
        <f t="shared" si="3"/>
        <v>54.929577464788736</v>
      </c>
      <c r="H28" s="43" t="s">
        <v>88</v>
      </c>
      <c r="I28" s="43">
        <f t="shared" si="4"/>
        <v>51.408450704225352</v>
      </c>
      <c r="J28" s="44">
        <f t="shared" si="13"/>
        <v>52.816901408450704</v>
      </c>
      <c r="K28" s="43">
        <f t="shared" si="12"/>
        <v>57.04225352112676</v>
      </c>
      <c r="L28" s="45">
        <v>18</v>
      </c>
      <c r="M28" s="46" t="s">
        <v>100</v>
      </c>
      <c r="N28" s="46">
        <v>16.7</v>
      </c>
      <c r="O28" s="124">
        <v>135</v>
      </c>
      <c r="P28" s="124">
        <v>133</v>
      </c>
      <c r="Q28" s="124">
        <v>46436031</v>
      </c>
      <c r="R28" s="47">
        <f t="shared" si="5"/>
        <v>5635</v>
      </c>
      <c r="S28" s="48">
        <f t="shared" si="6"/>
        <v>135.24</v>
      </c>
      <c r="T28" s="48">
        <f t="shared" si="7"/>
        <v>5.6349999999999998</v>
      </c>
      <c r="U28" s="125">
        <v>3.2</v>
      </c>
      <c r="V28" s="125">
        <f t="shared" si="0"/>
        <v>3.2</v>
      </c>
      <c r="W28" s="126" t="s">
        <v>133</v>
      </c>
      <c r="X28" s="128">
        <v>0</v>
      </c>
      <c r="Y28" s="128">
        <v>1014</v>
      </c>
      <c r="Z28" s="128">
        <v>1187</v>
      </c>
      <c r="AA28" s="128">
        <v>1185</v>
      </c>
      <c r="AB28" s="128">
        <v>1187</v>
      </c>
      <c r="AC28" s="49" t="s">
        <v>90</v>
      </c>
      <c r="AD28" s="49" t="s">
        <v>90</v>
      </c>
      <c r="AE28" s="49" t="s">
        <v>90</v>
      </c>
      <c r="AF28" s="127" t="s">
        <v>90</v>
      </c>
      <c r="AG28" s="127">
        <v>39225140</v>
      </c>
      <c r="AH28" s="50">
        <f t="shared" si="9"/>
        <v>1332</v>
      </c>
      <c r="AI28" s="51">
        <f t="shared" si="8"/>
        <v>236.37976929902396</v>
      </c>
      <c r="AJ28" s="108">
        <v>0</v>
      </c>
      <c r="AK28" s="108">
        <v>1</v>
      </c>
      <c r="AL28" s="108">
        <v>1</v>
      </c>
      <c r="AM28" s="108">
        <v>1</v>
      </c>
      <c r="AN28" s="108">
        <v>1</v>
      </c>
      <c r="AO28" s="108">
        <v>0</v>
      </c>
      <c r="AP28" s="128">
        <v>8875978</v>
      </c>
      <c r="AQ28" s="128">
        <f t="shared" si="1"/>
        <v>0</v>
      </c>
      <c r="AR28" s="54">
        <v>1.1299999999999999</v>
      </c>
      <c r="AS28" s="53" t="s">
        <v>113</v>
      </c>
      <c r="AV28" s="59" t="s">
        <v>116</v>
      </c>
      <c r="AW28" s="59">
        <v>101.325</v>
      </c>
      <c r="AY28" s="111"/>
    </row>
    <row r="29" spans="1:51" x14ac:dyDescent="0.25">
      <c r="B29" s="41">
        <v>2.75</v>
      </c>
      <c r="C29" s="41">
        <v>0.79166666666666896</v>
      </c>
      <c r="D29" s="123">
        <v>4</v>
      </c>
      <c r="E29" s="42">
        <f t="shared" si="2"/>
        <v>2.8169014084507045</v>
      </c>
      <c r="F29" s="110">
        <v>78</v>
      </c>
      <c r="G29" s="42">
        <f t="shared" si="3"/>
        <v>54.929577464788736</v>
      </c>
      <c r="H29" s="43" t="s">
        <v>88</v>
      </c>
      <c r="I29" s="43">
        <f t="shared" si="4"/>
        <v>51.408450704225352</v>
      </c>
      <c r="J29" s="44">
        <f t="shared" si="13"/>
        <v>52.816901408450704</v>
      </c>
      <c r="K29" s="43">
        <f t="shared" si="12"/>
        <v>57.04225352112676</v>
      </c>
      <c r="L29" s="45">
        <v>18</v>
      </c>
      <c r="M29" s="46" t="s">
        <v>100</v>
      </c>
      <c r="N29" s="46">
        <v>16.600000000000001</v>
      </c>
      <c r="O29" s="124">
        <v>135</v>
      </c>
      <c r="P29" s="124">
        <v>138</v>
      </c>
      <c r="Q29" s="124">
        <v>46441611</v>
      </c>
      <c r="R29" s="47">
        <f t="shared" si="5"/>
        <v>5580</v>
      </c>
      <c r="S29" s="48">
        <f t="shared" si="6"/>
        <v>133.91999999999999</v>
      </c>
      <c r="T29" s="48">
        <f t="shared" si="7"/>
        <v>5.58</v>
      </c>
      <c r="U29" s="125">
        <v>2.9</v>
      </c>
      <c r="V29" s="125">
        <f t="shared" si="0"/>
        <v>2.9</v>
      </c>
      <c r="W29" s="126" t="s">
        <v>133</v>
      </c>
      <c r="X29" s="128">
        <v>0</v>
      </c>
      <c r="Y29" s="128">
        <v>1014</v>
      </c>
      <c r="Z29" s="128">
        <v>1187</v>
      </c>
      <c r="AA29" s="128">
        <v>1185</v>
      </c>
      <c r="AB29" s="128">
        <v>1187</v>
      </c>
      <c r="AC29" s="49" t="s">
        <v>90</v>
      </c>
      <c r="AD29" s="49" t="s">
        <v>90</v>
      </c>
      <c r="AE29" s="49" t="s">
        <v>90</v>
      </c>
      <c r="AF29" s="127" t="s">
        <v>90</v>
      </c>
      <c r="AG29" s="127">
        <v>39226460</v>
      </c>
      <c r="AH29" s="50">
        <f t="shared" si="9"/>
        <v>1320</v>
      </c>
      <c r="AI29" s="51">
        <f t="shared" si="8"/>
        <v>236.55913978494624</v>
      </c>
      <c r="AJ29" s="108">
        <v>0</v>
      </c>
      <c r="AK29" s="108">
        <v>1</v>
      </c>
      <c r="AL29" s="108">
        <v>1</v>
      </c>
      <c r="AM29" s="108">
        <v>1</v>
      </c>
      <c r="AN29" s="108">
        <v>1</v>
      </c>
      <c r="AO29" s="108">
        <v>0</v>
      </c>
      <c r="AP29" s="128">
        <v>8875978</v>
      </c>
      <c r="AQ29" s="128">
        <f t="shared" si="1"/>
        <v>0</v>
      </c>
      <c r="AR29" s="52"/>
      <c r="AS29" s="53" t="s">
        <v>113</v>
      </c>
      <c r="AY29" s="111"/>
    </row>
    <row r="30" spans="1:51" x14ac:dyDescent="0.25">
      <c r="B30" s="41">
        <v>2.7916666666666701</v>
      </c>
      <c r="C30" s="41">
        <v>0.83333333333333703</v>
      </c>
      <c r="D30" s="123">
        <v>4</v>
      </c>
      <c r="E30" s="42">
        <f t="shared" si="2"/>
        <v>2.8169014084507045</v>
      </c>
      <c r="F30" s="110">
        <v>76</v>
      </c>
      <c r="G30" s="42">
        <f t="shared" si="3"/>
        <v>53.521126760563384</v>
      </c>
      <c r="H30" s="43" t="s">
        <v>88</v>
      </c>
      <c r="I30" s="43">
        <f t="shared" si="4"/>
        <v>50</v>
      </c>
      <c r="J30" s="44">
        <f t="shared" si="13"/>
        <v>51.408450704225352</v>
      </c>
      <c r="K30" s="43">
        <f t="shared" si="12"/>
        <v>55.633802816901408</v>
      </c>
      <c r="L30" s="45">
        <v>18</v>
      </c>
      <c r="M30" s="46" t="s">
        <v>100</v>
      </c>
      <c r="N30" s="46">
        <v>16.600000000000001</v>
      </c>
      <c r="O30" s="124">
        <v>134</v>
      </c>
      <c r="P30" s="124">
        <v>129</v>
      </c>
      <c r="Q30" s="124">
        <v>46447430</v>
      </c>
      <c r="R30" s="47">
        <f t="shared" si="5"/>
        <v>5819</v>
      </c>
      <c r="S30" s="48">
        <f t="shared" si="6"/>
        <v>139.65600000000001</v>
      </c>
      <c r="T30" s="48">
        <f t="shared" si="7"/>
        <v>5.819</v>
      </c>
      <c r="U30" s="125">
        <v>2.8</v>
      </c>
      <c r="V30" s="125">
        <f t="shared" si="0"/>
        <v>2.8</v>
      </c>
      <c r="W30" s="126" t="s">
        <v>133</v>
      </c>
      <c r="X30" s="128">
        <v>0</v>
      </c>
      <c r="Y30" s="128">
        <v>1014</v>
      </c>
      <c r="Z30" s="128">
        <v>1187</v>
      </c>
      <c r="AA30" s="128">
        <v>1185</v>
      </c>
      <c r="AB30" s="128">
        <v>1187</v>
      </c>
      <c r="AC30" s="49" t="s">
        <v>90</v>
      </c>
      <c r="AD30" s="49" t="s">
        <v>90</v>
      </c>
      <c r="AE30" s="49" t="s">
        <v>90</v>
      </c>
      <c r="AF30" s="127" t="s">
        <v>90</v>
      </c>
      <c r="AG30" s="127">
        <v>39227860</v>
      </c>
      <c r="AH30" s="50">
        <f t="shared" si="9"/>
        <v>1400</v>
      </c>
      <c r="AI30" s="51">
        <f t="shared" si="8"/>
        <v>240.5911668671593</v>
      </c>
      <c r="AJ30" s="108">
        <v>0</v>
      </c>
      <c r="AK30" s="108">
        <v>1</v>
      </c>
      <c r="AL30" s="108">
        <v>1</v>
      </c>
      <c r="AM30" s="108">
        <v>1</v>
      </c>
      <c r="AN30" s="108">
        <v>1</v>
      </c>
      <c r="AO30" s="108">
        <v>0</v>
      </c>
      <c r="AP30" s="128">
        <v>8875978</v>
      </c>
      <c r="AQ30" s="128">
        <f t="shared" si="1"/>
        <v>0</v>
      </c>
      <c r="AR30" s="52"/>
      <c r="AS30" s="53" t="s">
        <v>113</v>
      </c>
      <c r="AV30" s="356" t="s">
        <v>117</v>
      </c>
      <c r="AW30" s="356"/>
      <c r="AY30" s="111"/>
    </row>
    <row r="31" spans="1:51" x14ac:dyDescent="0.25">
      <c r="B31" s="41">
        <v>2.8333333333333299</v>
      </c>
      <c r="C31" s="41">
        <v>0.875000000000004</v>
      </c>
      <c r="D31" s="123">
        <v>8</v>
      </c>
      <c r="E31" s="42">
        <f t="shared" si="2"/>
        <v>5.6338028169014089</v>
      </c>
      <c r="F31" s="110">
        <v>76</v>
      </c>
      <c r="G31" s="42">
        <f t="shared" si="3"/>
        <v>53.521126760563384</v>
      </c>
      <c r="H31" s="43" t="s">
        <v>88</v>
      </c>
      <c r="I31" s="43">
        <f t="shared" si="4"/>
        <v>50</v>
      </c>
      <c r="J31" s="44">
        <f t="shared" si="13"/>
        <v>51.408450704225352</v>
      </c>
      <c r="K31" s="43">
        <f t="shared" si="12"/>
        <v>55.633802816901408</v>
      </c>
      <c r="L31" s="45">
        <v>18</v>
      </c>
      <c r="M31" s="46" t="s">
        <v>100</v>
      </c>
      <c r="N31" s="46">
        <v>16.100000000000001</v>
      </c>
      <c r="O31" s="124">
        <v>115</v>
      </c>
      <c r="P31" s="124">
        <v>127</v>
      </c>
      <c r="Q31" s="124">
        <v>46452576</v>
      </c>
      <c r="R31" s="47">
        <f t="shared" si="5"/>
        <v>5146</v>
      </c>
      <c r="S31" s="48">
        <f t="shared" si="6"/>
        <v>123.504</v>
      </c>
      <c r="T31" s="48">
        <f t="shared" si="7"/>
        <v>5.1459999999999999</v>
      </c>
      <c r="U31" s="125">
        <v>2.1</v>
      </c>
      <c r="V31" s="125">
        <f t="shared" si="0"/>
        <v>2.1</v>
      </c>
      <c r="W31" s="126" t="s">
        <v>146</v>
      </c>
      <c r="X31" s="128">
        <v>0</v>
      </c>
      <c r="Y31" s="128">
        <v>1046</v>
      </c>
      <c r="Z31" s="128">
        <v>1187</v>
      </c>
      <c r="AA31" s="128">
        <v>0</v>
      </c>
      <c r="AB31" s="128">
        <v>1187</v>
      </c>
      <c r="AC31" s="49" t="s">
        <v>90</v>
      </c>
      <c r="AD31" s="49" t="s">
        <v>90</v>
      </c>
      <c r="AE31" s="49" t="s">
        <v>90</v>
      </c>
      <c r="AF31" s="127" t="s">
        <v>90</v>
      </c>
      <c r="AG31" s="127">
        <v>39228932</v>
      </c>
      <c r="AH31" s="50">
        <f t="shared" si="9"/>
        <v>1072</v>
      </c>
      <c r="AI31" s="51">
        <f t="shared" si="8"/>
        <v>208.31713952584533</v>
      </c>
      <c r="AJ31" s="108">
        <v>0</v>
      </c>
      <c r="AK31" s="108">
        <v>1</v>
      </c>
      <c r="AL31" s="108">
        <v>1</v>
      </c>
      <c r="AM31" s="108">
        <v>0</v>
      </c>
      <c r="AN31" s="108">
        <v>1</v>
      </c>
      <c r="AO31" s="108">
        <v>0</v>
      </c>
      <c r="AP31" s="128">
        <v>8875978</v>
      </c>
      <c r="AQ31" s="128">
        <f t="shared" si="1"/>
        <v>0</v>
      </c>
      <c r="AR31" s="52"/>
      <c r="AS31" s="53" t="s">
        <v>113</v>
      </c>
      <c r="AV31" s="60" t="s">
        <v>29</v>
      </c>
      <c r="AW31" s="60" t="s">
        <v>74</v>
      </c>
      <c r="AY31" s="111"/>
    </row>
    <row r="32" spans="1:51" x14ac:dyDescent="0.25">
      <c r="B32" s="41">
        <v>2.875</v>
      </c>
      <c r="C32" s="41">
        <v>0.91666666666667096</v>
      </c>
      <c r="D32" s="123">
        <v>9</v>
      </c>
      <c r="E32" s="42">
        <f t="shared" si="2"/>
        <v>6.3380281690140849</v>
      </c>
      <c r="F32" s="110">
        <v>76</v>
      </c>
      <c r="G32" s="42">
        <f t="shared" si="3"/>
        <v>53.521126760563384</v>
      </c>
      <c r="H32" s="43" t="s">
        <v>88</v>
      </c>
      <c r="I32" s="43">
        <f t="shared" si="4"/>
        <v>50</v>
      </c>
      <c r="J32" s="44">
        <f t="shared" si="13"/>
        <v>51.408450704225352</v>
      </c>
      <c r="K32" s="43">
        <f t="shared" si="12"/>
        <v>55.633802816901408</v>
      </c>
      <c r="L32" s="45">
        <v>14</v>
      </c>
      <c r="M32" s="46" t="s">
        <v>118</v>
      </c>
      <c r="N32" s="46">
        <v>12.6</v>
      </c>
      <c r="O32" s="124">
        <v>114</v>
      </c>
      <c r="P32" s="124">
        <v>120</v>
      </c>
      <c r="Q32" s="124">
        <v>46457666</v>
      </c>
      <c r="R32" s="47">
        <f t="shared" si="5"/>
        <v>5090</v>
      </c>
      <c r="S32" s="48">
        <f t="shared" si="6"/>
        <v>122.16</v>
      </c>
      <c r="T32" s="48">
        <f t="shared" si="7"/>
        <v>5.09</v>
      </c>
      <c r="U32" s="125">
        <v>1.5</v>
      </c>
      <c r="V32" s="125">
        <f t="shared" si="0"/>
        <v>1.5</v>
      </c>
      <c r="W32" s="126" t="s">
        <v>146</v>
      </c>
      <c r="X32" s="128">
        <v>0</v>
      </c>
      <c r="Y32" s="128">
        <v>1045</v>
      </c>
      <c r="Z32" s="128">
        <v>1187</v>
      </c>
      <c r="AA32" s="128">
        <v>0</v>
      </c>
      <c r="AB32" s="128">
        <v>1188</v>
      </c>
      <c r="AC32" s="49" t="s">
        <v>90</v>
      </c>
      <c r="AD32" s="49" t="s">
        <v>90</v>
      </c>
      <c r="AE32" s="49" t="s">
        <v>90</v>
      </c>
      <c r="AF32" s="127" t="s">
        <v>90</v>
      </c>
      <c r="AG32" s="127">
        <v>39229992</v>
      </c>
      <c r="AH32" s="50">
        <f t="shared" si="9"/>
        <v>1060</v>
      </c>
      <c r="AI32" s="51">
        <f t="shared" si="8"/>
        <v>208.25147347740668</v>
      </c>
      <c r="AJ32" s="108">
        <v>0</v>
      </c>
      <c r="AK32" s="108">
        <v>1</v>
      </c>
      <c r="AL32" s="108">
        <v>1</v>
      </c>
      <c r="AM32" s="108">
        <v>0</v>
      </c>
      <c r="AN32" s="108">
        <v>1</v>
      </c>
      <c r="AO32" s="108">
        <v>0</v>
      </c>
      <c r="AP32" s="128">
        <v>8875978</v>
      </c>
      <c r="AQ32" s="128">
        <f t="shared" si="1"/>
        <v>0</v>
      </c>
      <c r="AR32" s="54">
        <v>0.9</v>
      </c>
      <c r="AS32" s="53" t="s">
        <v>113</v>
      </c>
      <c r="AV32" s="61">
        <v>1</v>
      </c>
      <c r="AW32" s="61">
        <f>IFERROR(AV32*VLOOKUP(AV31,AV24:AW28,2,FALSE)/VLOOKUP(AW31,AV24:AW28,2,FALSE),"Enter Unit and Value")</f>
        <v>1.4189189189189189</v>
      </c>
      <c r="AY32" s="111"/>
    </row>
    <row r="33" spans="2:51" x14ac:dyDescent="0.25">
      <c r="B33" s="41">
        <v>2.9166666666666701</v>
      </c>
      <c r="C33" s="41">
        <v>0.95833333333333803</v>
      </c>
      <c r="D33" s="123">
        <v>6</v>
      </c>
      <c r="E33" s="42">
        <f t="shared" si="2"/>
        <v>4.2253521126760569</v>
      </c>
      <c r="F33" s="110">
        <v>66</v>
      </c>
      <c r="G33" s="42">
        <f t="shared" si="3"/>
        <v>46.478873239436624</v>
      </c>
      <c r="H33" s="43" t="s">
        <v>88</v>
      </c>
      <c r="I33" s="43">
        <f>J33-(2/1.42)</f>
        <v>41.549295774647888</v>
      </c>
      <c r="J33" s="44">
        <f t="shared" ref="J33:J34" si="14">(F33-5)/1.42</f>
        <v>42.95774647887324</v>
      </c>
      <c r="K33" s="43">
        <f t="shared" si="12"/>
        <v>47.183098591549296</v>
      </c>
      <c r="L33" s="45">
        <v>14</v>
      </c>
      <c r="M33" s="46" t="s">
        <v>118</v>
      </c>
      <c r="N33" s="46">
        <v>11.9</v>
      </c>
      <c r="O33" s="124">
        <v>142</v>
      </c>
      <c r="P33" s="124">
        <v>104</v>
      </c>
      <c r="Q33" s="124">
        <v>46461951</v>
      </c>
      <c r="R33" s="47">
        <f t="shared" si="5"/>
        <v>4285</v>
      </c>
      <c r="S33" s="48">
        <f t="shared" si="6"/>
        <v>102.84</v>
      </c>
      <c r="T33" s="48">
        <f t="shared" si="7"/>
        <v>4.2850000000000001</v>
      </c>
      <c r="U33" s="125">
        <v>2.7</v>
      </c>
      <c r="V33" s="125">
        <f t="shared" si="0"/>
        <v>2.7</v>
      </c>
      <c r="W33" s="126" t="s">
        <v>125</v>
      </c>
      <c r="X33" s="128">
        <v>0</v>
      </c>
      <c r="Y33" s="128">
        <v>0</v>
      </c>
      <c r="Z33" s="128">
        <v>1136</v>
      </c>
      <c r="AA33" s="128">
        <v>0</v>
      </c>
      <c r="AB33" s="128">
        <v>1137</v>
      </c>
      <c r="AC33" s="49" t="s">
        <v>90</v>
      </c>
      <c r="AD33" s="49" t="s">
        <v>90</v>
      </c>
      <c r="AE33" s="49" t="s">
        <v>90</v>
      </c>
      <c r="AF33" s="127" t="s">
        <v>90</v>
      </c>
      <c r="AG33" s="127">
        <v>39230824</v>
      </c>
      <c r="AH33" s="50">
        <f t="shared" si="9"/>
        <v>832</v>
      </c>
      <c r="AI33" s="51">
        <f t="shared" si="8"/>
        <v>194.1656942823804</v>
      </c>
      <c r="AJ33" s="108">
        <v>0</v>
      </c>
      <c r="AK33" s="108">
        <v>0</v>
      </c>
      <c r="AL33" s="108">
        <v>1</v>
      </c>
      <c r="AM33" s="108">
        <v>0</v>
      </c>
      <c r="AN33" s="108">
        <v>1</v>
      </c>
      <c r="AO33" s="108">
        <v>0.5</v>
      </c>
      <c r="AP33" s="128">
        <v>8877267</v>
      </c>
      <c r="AQ33" s="128">
        <f t="shared" si="1"/>
        <v>1289</v>
      </c>
      <c r="AR33" s="52"/>
      <c r="AS33" s="53" t="s">
        <v>113</v>
      </c>
      <c r="AY33" s="111"/>
    </row>
    <row r="34" spans="2:51" x14ac:dyDescent="0.25">
      <c r="B34" s="41">
        <v>2.9583333333333299</v>
      </c>
      <c r="C34" s="41">
        <v>1</v>
      </c>
      <c r="D34" s="123">
        <v>8</v>
      </c>
      <c r="E34" s="42">
        <f t="shared" si="2"/>
        <v>5.6338028169014089</v>
      </c>
      <c r="F34" s="110">
        <v>66</v>
      </c>
      <c r="G34" s="42">
        <f t="shared" si="3"/>
        <v>46.478873239436624</v>
      </c>
      <c r="H34" s="43" t="s">
        <v>88</v>
      </c>
      <c r="I34" s="43">
        <f t="shared" si="4"/>
        <v>41.549295774647888</v>
      </c>
      <c r="J34" s="44">
        <f t="shared" si="14"/>
        <v>42.95774647887324</v>
      </c>
      <c r="K34" s="43">
        <f t="shared" si="12"/>
        <v>47.183098591549296</v>
      </c>
      <c r="L34" s="45">
        <v>14</v>
      </c>
      <c r="M34" s="46" t="s">
        <v>118</v>
      </c>
      <c r="N34" s="62">
        <v>11.5</v>
      </c>
      <c r="O34" s="124">
        <v>141</v>
      </c>
      <c r="P34" s="124">
        <v>104</v>
      </c>
      <c r="Q34" s="124">
        <v>46466260</v>
      </c>
      <c r="R34" s="47">
        <f t="shared" si="5"/>
        <v>4309</v>
      </c>
      <c r="S34" s="48">
        <f t="shared" si="6"/>
        <v>103.416</v>
      </c>
      <c r="T34" s="48">
        <f t="shared" si="7"/>
        <v>4.3090000000000002</v>
      </c>
      <c r="U34" s="125">
        <v>4.2</v>
      </c>
      <c r="V34" s="125">
        <f t="shared" si="0"/>
        <v>4.2</v>
      </c>
      <c r="W34" s="126" t="s">
        <v>125</v>
      </c>
      <c r="X34" s="128">
        <v>0</v>
      </c>
      <c r="Y34" s="128">
        <v>0</v>
      </c>
      <c r="Z34" s="128">
        <v>1136</v>
      </c>
      <c r="AA34" s="128">
        <v>0</v>
      </c>
      <c r="AB34" s="128">
        <v>1137</v>
      </c>
      <c r="AC34" s="49" t="s">
        <v>90</v>
      </c>
      <c r="AD34" s="49" t="s">
        <v>90</v>
      </c>
      <c r="AE34" s="49" t="s">
        <v>90</v>
      </c>
      <c r="AF34" s="127" t="s">
        <v>90</v>
      </c>
      <c r="AG34" s="127">
        <v>39231640</v>
      </c>
      <c r="AH34" s="50">
        <f t="shared" si="9"/>
        <v>816</v>
      </c>
      <c r="AI34" s="51">
        <f t="shared" si="8"/>
        <v>189.37108377813877</v>
      </c>
      <c r="AJ34" s="108">
        <v>0</v>
      </c>
      <c r="AK34" s="108">
        <v>0</v>
      </c>
      <c r="AL34" s="108">
        <v>1</v>
      </c>
      <c r="AM34" s="108">
        <v>0</v>
      </c>
      <c r="AN34" s="108">
        <v>1</v>
      </c>
      <c r="AO34" s="108">
        <v>0.5</v>
      </c>
      <c r="AP34" s="128">
        <v>8878795</v>
      </c>
      <c r="AQ34" s="128">
        <f t="shared" si="1"/>
        <v>1528</v>
      </c>
      <c r="AR34" s="52"/>
      <c r="AS34" s="53" t="s">
        <v>113</v>
      </c>
      <c r="AV34" s="57" t="s">
        <v>119</v>
      </c>
      <c r="AW34" s="63" t="s">
        <v>30</v>
      </c>
      <c r="AY34" s="111"/>
    </row>
    <row r="35" spans="2:51" x14ac:dyDescent="0.25">
      <c r="B35" s="102"/>
      <c r="C35" s="103"/>
      <c r="D35" s="102"/>
      <c r="E35" s="105"/>
      <c r="F35" s="105"/>
      <c r="G35" s="106"/>
      <c r="H35" s="104"/>
      <c r="I35" s="105"/>
      <c r="J35" s="105"/>
      <c r="K35" s="106"/>
      <c r="L35" s="357" t="s">
        <v>120</v>
      </c>
      <c r="M35" s="358"/>
      <c r="N35" s="359"/>
      <c r="O35" s="64"/>
      <c r="P35" s="64">
        <f>AVERAGE(P11:P34)</f>
        <v>124.54166666666667</v>
      </c>
      <c r="Q35" s="65">
        <f>Q34-Q10</f>
        <v>124076</v>
      </c>
      <c r="R35" s="66">
        <f>SUM(R11:R34)</f>
        <v>124076</v>
      </c>
      <c r="S35" s="67">
        <f>AVERAGE(S11:S34)</f>
        <v>124.07599999999998</v>
      </c>
      <c r="T35" s="67">
        <f>SUM(T11:T34)</f>
        <v>124.07599999999999</v>
      </c>
      <c r="U35" s="104"/>
      <c r="V35" s="104"/>
      <c r="W35" s="58"/>
      <c r="X35" s="96"/>
      <c r="Y35" s="97"/>
      <c r="Z35" s="97"/>
      <c r="AA35" s="97"/>
      <c r="AB35" s="98"/>
      <c r="AC35" s="96"/>
      <c r="AD35" s="97"/>
      <c r="AE35" s="98"/>
      <c r="AF35" s="99"/>
      <c r="AG35" s="68">
        <f>AG34-AG10</f>
        <v>26956</v>
      </c>
      <c r="AH35" s="69">
        <f>SUM(AH11:AH34)</f>
        <v>26956</v>
      </c>
      <c r="AI35" s="70">
        <f>$AH$35/$T35</f>
        <v>217.25394113285407</v>
      </c>
      <c r="AJ35" s="99"/>
      <c r="AK35" s="100"/>
      <c r="AL35" s="100"/>
      <c r="AM35" s="100"/>
      <c r="AN35" s="101"/>
      <c r="AO35" s="71"/>
      <c r="AP35" s="72">
        <f>AP34-AP10</f>
        <v>6753</v>
      </c>
      <c r="AQ35" s="73">
        <f>SUM(AQ11:AQ34)</f>
        <v>6753</v>
      </c>
      <c r="AR35" s="74">
        <f>AVERAGE(AR11:AR34)</f>
        <v>0.98333333333333339</v>
      </c>
      <c r="AS35" s="71"/>
      <c r="AV35" s="75" t="s">
        <v>30</v>
      </c>
      <c r="AW35" s="75">
        <v>1</v>
      </c>
      <c r="AY35" s="111"/>
    </row>
    <row r="36" spans="2:51" x14ac:dyDescent="0.25">
      <c r="B36" s="76"/>
      <c r="C36" s="76"/>
      <c r="D36" s="76"/>
      <c r="E36" s="77"/>
      <c r="F36" s="77"/>
      <c r="G36" s="77"/>
      <c r="H36" s="77"/>
      <c r="I36" s="78"/>
      <c r="J36" s="78"/>
      <c r="K36" s="78"/>
      <c r="L36" s="109"/>
      <c r="M36" s="109"/>
      <c r="N36" s="109"/>
      <c r="O36" s="109"/>
      <c r="P36" s="109"/>
      <c r="Q36" s="109"/>
      <c r="R36" s="109"/>
      <c r="S36" s="109"/>
      <c r="T36" s="109"/>
      <c r="U36" s="79"/>
      <c r="V36" s="79"/>
      <c r="W36" s="109"/>
      <c r="X36" s="109"/>
      <c r="Y36" s="109"/>
      <c r="Z36" s="112"/>
      <c r="AA36" s="109"/>
      <c r="AB36" s="109"/>
      <c r="AC36" s="109"/>
      <c r="AD36" s="109"/>
      <c r="AE36" s="109"/>
      <c r="AH36" s="80"/>
      <c r="AM36" s="109"/>
      <c r="AN36" s="109"/>
      <c r="AO36" s="109"/>
      <c r="AP36" s="109"/>
      <c r="AQ36" s="109"/>
      <c r="AR36" s="109"/>
      <c r="AV36" s="75" t="s">
        <v>121</v>
      </c>
      <c r="AW36" s="75">
        <v>41.67</v>
      </c>
      <c r="AY36" s="111"/>
    </row>
    <row r="37" spans="2:51" x14ac:dyDescent="0.25">
      <c r="B37" s="89" t="s">
        <v>122</v>
      </c>
      <c r="C37" s="89"/>
      <c r="D37" s="89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112"/>
      <c r="X37" s="112"/>
      <c r="Y37" s="112"/>
      <c r="Z37" s="112"/>
      <c r="AA37" s="112"/>
      <c r="AB37" s="112"/>
      <c r="AC37" s="112"/>
      <c r="AD37" s="112"/>
      <c r="AE37" s="112"/>
      <c r="AM37" s="21"/>
      <c r="AN37" s="109"/>
      <c r="AO37" s="109"/>
      <c r="AP37" s="109"/>
      <c r="AQ37" s="109"/>
      <c r="AR37" s="112"/>
      <c r="AV37" s="75" t="s">
        <v>123</v>
      </c>
      <c r="AW37" s="75">
        <v>11.574999999999999</v>
      </c>
      <c r="AY37" s="111"/>
    </row>
    <row r="38" spans="2:51" x14ac:dyDescent="0.25">
      <c r="B38" s="87" t="s">
        <v>124</v>
      </c>
      <c r="C38" s="116"/>
      <c r="D38" s="116"/>
      <c r="E38" s="116"/>
      <c r="F38" s="116"/>
      <c r="G38" s="116"/>
      <c r="H38" s="116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88"/>
      <c r="T38" s="88"/>
      <c r="U38" s="88"/>
      <c r="V38" s="88"/>
      <c r="W38" s="112"/>
      <c r="X38" s="112"/>
      <c r="Y38" s="112"/>
      <c r="Z38" s="112"/>
      <c r="AA38" s="112"/>
      <c r="AB38" s="112"/>
      <c r="AC38" s="112"/>
      <c r="AD38" s="112"/>
      <c r="AE38" s="112"/>
      <c r="AM38" s="21"/>
      <c r="AN38" s="109"/>
      <c r="AO38" s="109"/>
      <c r="AP38" s="109"/>
      <c r="AQ38" s="109"/>
      <c r="AR38" s="112"/>
      <c r="AV38" s="75"/>
      <c r="AW38" s="75"/>
      <c r="AY38" s="111"/>
    </row>
    <row r="39" spans="2:51" x14ac:dyDescent="0.25">
      <c r="B39" s="122" t="s">
        <v>127</v>
      </c>
      <c r="C39" s="116"/>
      <c r="D39" s="116"/>
      <c r="E39" s="116"/>
      <c r="F39" s="116"/>
      <c r="G39" s="116"/>
      <c r="H39" s="116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88"/>
      <c r="T39" s="88"/>
      <c r="U39" s="88"/>
      <c r="V39" s="88"/>
      <c r="W39" s="112"/>
      <c r="X39" s="112"/>
      <c r="Y39" s="112"/>
      <c r="Z39" s="112"/>
      <c r="AA39" s="112"/>
      <c r="AB39" s="112"/>
      <c r="AC39" s="112"/>
      <c r="AD39" s="112"/>
      <c r="AE39" s="112"/>
      <c r="AM39" s="21"/>
      <c r="AN39" s="109"/>
      <c r="AO39" s="109"/>
      <c r="AP39" s="109"/>
      <c r="AQ39" s="109"/>
      <c r="AR39" s="112"/>
      <c r="AV39" s="75"/>
      <c r="AW39" s="75"/>
      <c r="AY39" s="111"/>
    </row>
    <row r="40" spans="2:51" x14ac:dyDescent="0.25">
      <c r="B40" s="85" t="s">
        <v>152</v>
      </c>
      <c r="C40" s="116"/>
      <c r="D40" s="116"/>
      <c r="E40" s="116"/>
      <c r="F40" s="116"/>
      <c r="G40" s="116"/>
      <c r="H40" s="116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88"/>
      <c r="T40" s="88"/>
      <c r="U40" s="88"/>
      <c r="V40" s="88"/>
      <c r="W40" s="112"/>
      <c r="X40" s="112"/>
      <c r="Y40" s="112"/>
      <c r="Z40" s="112"/>
      <c r="AA40" s="112"/>
      <c r="AB40" s="112"/>
      <c r="AC40" s="112"/>
      <c r="AD40" s="112"/>
      <c r="AE40" s="112"/>
      <c r="AM40" s="21"/>
      <c r="AN40" s="109"/>
      <c r="AO40" s="109"/>
      <c r="AP40" s="109"/>
      <c r="AQ40" s="109"/>
      <c r="AR40" s="112"/>
      <c r="AV40" s="75"/>
      <c r="AW40" s="75"/>
      <c r="AY40" s="111"/>
    </row>
    <row r="41" spans="2:51" x14ac:dyDescent="0.25">
      <c r="B41" s="86" t="s">
        <v>153</v>
      </c>
      <c r="C41" s="116"/>
      <c r="D41" s="116"/>
      <c r="E41" s="116"/>
      <c r="F41" s="116"/>
      <c r="G41" s="116"/>
      <c r="H41" s="116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9"/>
      <c r="T41" s="119"/>
      <c r="U41" s="119"/>
      <c r="V41" s="119"/>
      <c r="W41" s="112"/>
      <c r="X41" s="112"/>
      <c r="Y41" s="112"/>
      <c r="Z41" s="112"/>
      <c r="AA41" s="112"/>
      <c r="AB41" s="112"/>
      <c r="AC41" s="112"/>
      <c r="AD41" s="112"/>
      <c r="AE41" s="112"/>
      <c r="AM41" s="113"/>
      <c r="AN41" s="113"/>
      <c r="AO41" s="113"/>
      <c r="AP41" s="113"/>
      <c r="AQ41" s="113"/>
      <c r="AR41" s="113"/>
      <c r="AS41" s="114"/>
      <c r="AV41" s="111"/>
      <c r="AW41" s="107"/>
      <c r="AX41" s="107"/>
      <c r="AY41" s="107"/>
    </row>
    <row r="42" spans="2:51" x14ac:dyDescent="0.25">
      <c r="B42" s="122" t="s">
        <v>130</v>
      </c>
      <c r="C42" s="116"/>
      <c r="D42" s="116"/>
      <c r="E42" s="121"/>
      <c r="F42" s="121"/>
      <c r="G42" s="121"/>
      <c r="H42" s="116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9"/>
      <c r="T42" s="119"/>
      <c r="U42" s="119"/>
      <c r="V42" s="119"/>
      <c r="W42" s="112"/>
      <c r="X42" s="112"/>
      <c r="Y42" s="112"/>
      <c r="Z42" s="112"/>
      <c r="AA42" s="112"/>
      <c r="AB42" s="112"/>
      <c r="AC42" s="112"/>
      <c r="AD42" s="112"/>
      <c r="AE42" s="112"/>
      <c r="AM42" s="113"/>
      <c r="AN42" s="113"/>
      <c r="AO42" s="113"/>
      <c r="AP42" s="113"/>
      <c r="AQ42" s="113"/>
      <c r="AR42" s="113"/>
      <c r="AS42" s="114"/>
      <c r="AV42" s="111"/>
      <c r="AW42" s="107"/>
      <c r="AX42" s="107"/>
      <c r="AY42" s="107"/>
    </row>
    <row r="43" spans="2:51" x14ac:dyDescent="0.25">
      <c r="B43" s="122" t="s">
        <v>134</v>
      </c>
      <c r="C43" s="116"/>
      <c r="D43" s="116"/>
      <c r="E43" s="116"/>
      <c r="F43" s="116"/>
      <c r="G43" s="116"/>
      <c r="H43" s="116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9"/>
      <c r="U43" s="119"/>
      <c r="V43" s="119"/>
      <c r="W43" s="112"/>
      <c r="X43" s="112"/>
      <c r="Y43" s="112"/>
      <c r="Z43" s="112"/>
      <c r="AA43" s="112"/>
      <c r="AB43" s="112"/>
      <c r="AC43" s="112"/>
      <c r="AD43" s="112"/>
      <c r="AE43" s="112"/>
      <c r="AM43" s="113"/>
      <c r="AN43" s="113"/>
      <c r="AO43" s="113"/>
      <c r="AP43" s="113"/>
      <c r="AQ43" s="113"/>
      <c r="AR43" s="113"/>
      <c r="AS43" s="114"/>
      <c r="AV43" s="111"/>
      <c r="AW43" s="107"/>
      <c r="AX43" s="107"/>
      <c r="AY43" s="107"/>
    </row>
    <row r="44" spans="2:51" x14ac:dyDescent="0.25">
      <c r="B44" s="91" t="s">
        <v>144</v>
      </c>
      <c r="C44" s="116"/>
      <c r="D44" s="116"/>
      <c r="E44" s="116"/>
      <c r="F44" s="116"/>
      <c r="G44" s="116"/>
      <c r="H44" s="116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20"/>
      <c r="T44" s="119"/>
      <c r="U44" s="119"/>
      <c r="V44" s="119"/>
      <c r="W44" s="112"/>
      <c r="X44" s="112"/>
      <c r="Y44" s="112"/>
      <c r="Z44" s="112"/>
      <c r="AA44" s="112"/>
      <c r="AB44" s="112"/>
      <c r="AC44" s="112"/>
      <c r="AD44" s="112"/>
      <c r="AE44" s="112"/>
      <c r="AM44" s="113"/>
      <c r="AN44" s="113"/>
      <c r="AO44" s="113"/>
      <c r="AP44" s="113"/>
      <c r="AQ44" s="113"/>
      <c r="AR44" s="113"/>
      <c r="AS44" s="114"/>
      <c r="AV44" s="111"/>
      <c r="AW44" s="107"/>
      <c r="AX44" s="107"/>
      <c r="AY44" s="107"/>
    </row>
    <row r="45" spans="2:51" x14ac:dyDescent="0.25">
      <c r="B45" s="91" t="s">
        <v>143</v>
      </c>
      <c r="C45" s="116"/>
      <c r="D45" s="116"/>
      <c r="E45" s="116"/>
      <c r="F45" s="116"/>
      <c r="G45" s="116"/>
      <c r="H45" s="116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20"/>
      <c r="T45" s="119"/>
      <c r="U45" s="119"/>
      <c r="V45" s="119"/>
      <c r="W45" s="112"/>
      <c r="X45" s="112"/>
      <c r="Y45" s="112"/>
      <c r="Z45" s="112"/>
      <c r="AA45" s="112"/>
      <c r="AB45" s="112"/>
      <c r="AC45" s="112"/>
      <c r="AD45" s="112"/>
      <c r="AE45" s="112"/>
      <c r="AM45" s="113"/>
      <c r="AN45" s="113"/>
      <c r="AO45" s="113"/>
      <c r="AP45" s="113"/>
      <c r="AQ45" s="113"/>
      <c r="AR45" s="113"/>
      <c r="AS45" s="114"/>
      <c r="AV45" s="111"/>
      <c r="AW45" s="107"/>
      <c r="AX45" s="107"/>
      <c r="AY45" s="107"/>
    </row>
    <row r="46" spans="2:51" x14ac:dyDescent="0.25">
      <c r="B46" s="122" t="s">
        <v>154</v>
      </c>
      <c r="C46" s="116"/>
      <c r="D46" s="116"/>
      <c r="E46" s="116"/>
      <c r="F46" s="116"/>
      <c r="G46" s="116"/>
      <c r="H46" s="116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20"/>
      <c r="T46" s="119"/>
      <c r="U46" s="119"/>
      <c r="V46" s="119"/>
      <c r="W46" s="112"/>
      <c r="X46" s="112"/>
      <c r="Y46" s="112"/>
      <c r="Z46" s="112"/>
      <c r="AA46" s="112"/>
      <c r="AB46" s="112"/>
      <c r="AC46" s="112"/>
      <c r="AD46" s="112"/>
      <c r="AE46" s="112"/>
      <c r="AM46" s="113"/>
      <c r="AN46" s="113"/>
      <c r="AO46" s="113"/>
      <c r="AP46" s="113"/>
      <c r="AQ46" s="113"/>
      <c r="AR46" s="113"/>
      <c r="AS46" s="114"/>
      <c r="AV46" s="111"/>
      <c r="AW46" s="107"/>
      <c r="AX46" s="107"/>
      <c r="AY46" s="107"/>
    </row>
    <row r="47" spans="2:51" x14ac:dyDescent="0.25">
      <c r="B47" s="122" t="s">
        <v>135</v>
      </c>
      <c r="C47" s="116"/>
      <c r="D47" s="116"/>
      <c r="E47" s="116"/>
      <c r="F47" s="116"/>
      <c r="G47" s="116"/>
      <c r="H47" s="116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20"/>
      <c r="T47" s="119"/>
      <c r="U47" s="119"/>
      <c r="V47" s="119"/>
      <c r="W47" s="112"/>
      <c r="X47" s="112"/>
      <c r="Y47" s="112"/>
      <c r="Z47" s="112"/>
      <c r="AA47" s="112"/>
      <c r="AB47" s="112"/>
      <c r="AC47" s="112"/>
      <c r="AD47" s="112"/>
      <c r="AE47" s="112"/>
      <c r="AM47" s="113"/>
      <c r="AN47" s="113"/>
      <c r="AO47" s="113"/>
      <c r="AP47" s="113"/>
      <c r="AQ47" s="113"/>
      <c r="AR47" s="113"/>
      <c r="AS47" s="114"/>
      <c r="AV47" s="111"/>
      <c r="AW47" s="107"/>
      <c r="AX47" s="107"/>
      <c r="AY47" s="107"/>
    </row>
    <row r="48" spans="2:51" x14ac:dyDescent="0.25">
      <c r="B48" s="122" t="s">
        <v>136</v>
      </c>
      <c r="C48" s="116"/>
      <c r="D48" s="116"/>
      <c r="E48" s="116"/>
      <c r="F48" s="116"/>
      <c r="G48" s="117"/>
      <c r="H48" s="117"/>
      <c r="I48" s="117"/>
      <c r="J48" s="117"/>
      <c r="K48" s="117"/>
      <c r="L48" s="117"/>
      <c r="M48" s="117"/>
      <c r="N48" s="117"/>
      <c r="O48" s="117"/>
      <c r="P48" s="117"/>
      <c r="Q48" s="120"/>
      <c r="R48" s="119"/>
      <c r="S48" s="119"/>
      <c r="T48" s="137"/>
      <c r="U48" s="112"/>
      <c r="V48" s="112"/>
      <c r="W48" s="112"/>
      <c r="X48" s="112"/>
      <c r="Y48" s="112"/>
      <c r="Z48" s="112"/>
      <c r="AA48" s="112"/>
      <c r="AB48" s="112"/>
      <c r="AC48" s="112"/>
      <c r="AK48" s="113"/>
      <c r="AL48" s="113"/>
      <c r="AM48" s="113"/>
      <c r="AN48" s="113"/>
      <c r="AO48" s="113"/>
      <c r="AP48" s="113"/>
      <c r="AQ48" s="114"/>
      <c r="AR48" s="109"/>
      <c r="AS48" s="109"/>
      <c r="AT48" s="111"/>
      <c r="AU48" s="107"/>
      <c r="AV48" s="107"/>
      <c r="AW48" s="107"/>
      <c r="AX48" s="107"/>
      <c r="AY48" s="107"/>
    </row>
    <row r="49" spans="2:51" x14ac:dyDescent="0.25">
      <c r="B49" s="122" t="s">
        <v>137</v>
      </c>
      <c r="C49" s="129"/>
      <c r="D49" s="129"/>
      <c r="E49" s="129"/>
      <c r="F49" s="130"/>
      <c r="G49" s="117"/>
      <c r="H49" s="117"/>
      <c r="I49" s="117"/>
      <c r="J49" s="117"/>
      <c r="K49" s="117"/>
      <c r="L49" s="117"/>
      <c r="M49" s="117"/>
      <c r="N49" s="117"/>
      <c r="O49" s="117"/>
      <c r="P49" s="120"/>
      <c r="Q49" s="119"/>
      <c r="R49" s="119"/>
      <c r="S49" s="119"/>
      <c r="T49" s="112"/>
      <c r="U49" s="112"/>
      <c r="V49" s="112"/>
      <c r="W49" s="112"/>
      <c r="X49" s="112"/>
      <c r="Y49" s="112"/>
      <c r="Z49" s="112"/>
      <c r="AA49" s="112"/>
      <c r="AB49" s="112"/>
      <c r="AJ49" s="113"/>
      <c r="AK49" s="113"/>
      <c r="AL49" s="113"/>
      <c r="AM49" s="113"/>
      <c r="AN49" s="113"/>
      <c r="AO49" s="113"/>
      <c r="AP49" s="114"/>
      <c r="AQ49" s="109"/>
      <c r="AR49" s="109"/>
      <c r="AS49" s="111"/>
      <c r="AT49" s="107"/>
      <c r="AU49" s="107"/>
      <c r="AV49" s="107"/>
      <c r="AW49" s="107"/>
      <c r="AX49" s="107"/>
      <c r="AY49" s="107"/>
    </row>
    <row r="50" spans="2:51" x14ac:dyDescent="0.25">
      <c r="B50" s="91" t="s">
        <v>145</v>
      </c>
      <c r="C50" s="129"/>
      <c r="D50" s="129"/>
      <c r="E50" s="129"/>
      <c r="F50" s="130"/>
      <c r="G50" s="117"/>
      <c r="H50" s="117"/>
      <c r="I50" s="117"/>
      <c r="J50" s="117"/>
      <c r="K50" s="117"/>
      <c r="L50" s="117"/>
      <c r="M50" s="117"/>
      <c r="N50" s="117"/>
      <c r="O50" s="117"/>
      <c r="P50" s="120"/>
      <c r="Q50" s="119"/>
      <c r="R50" s="119"/>
      <c r="S50" s="119"/>
      <c r="T50" s="112"/>
      <c r="U50" s="112"/>
      <c r="V50" s="112"/>
      <c r="W50" s="112"/>
      <c r="X50" s="112"/>
      <c r="Y50" s="112"/>
      <c r="Z50" s="112"/>
      <c r="AA50" s="112"/>
      <c r="AB50" s="112"/>
      <c r="AJ50" s="113"/>
      <c r="AK50" s="113"/>
      <c r="AL50" s="113"/>
      <c r="AM50" s="113"/>
      <c r="AN50" s="113"/>
      <c r="AO50" s="113"/>
      <c r="AP50" s="114"/>
      <c r="AQ50" s="109"/>
      <c r="AR50" s="109"/>
      <c r="AS50" s="111"/>
      <c r="AT50" s="107"/>
      <c r="AU50" s="107"/>
      <c r="AV50" s="107"/>
      <c r="AW50" s="107"/>
      <c r="AX50" s="107"/>
      <c r="AY50" s="107"/>
    </row>
    <row r="51" spans="2:51" x14ac:dyDescent="0.25">
      <c r="B51" s="122" t="s">
        <v>138</v>
      </c>
      <c r="C51" s="116"/>
      <c r="D51" s="116"/>
      <c r="E51" s="116"/>
      <c r="F51" s="116"/>
      <c r="G51" s="116"/>
      <c r="H51" s="116"/>
      <c r="I51" s="116"/>
      <c r="J51" s="117"/>
      <c r="K51" s="117"/>
      <c r="L51" s="117"/>
      <c r="M51" s="117"/>
      <c r="N51" s="117"/>
      <c r="O51" s="117"/>
      <c r="P51" s="117"/>
      <c r="Q51" s="117"/>
      <c r="R51" s="117"/>
      <c r="S51" s="120"/>
      <c r="T51" s="119"/>
      <c r="U51" s="119"/>
      <c r="V51" s="119"/>
      <c r="W51" s="112"/>
      <c r="X51" s="112"/>
      <c r="Y51" s="112"/>
      <c r="Z51" s="112"/>
      <c r="AA51" s="112"/>
      <c r="AB51" s="112"/>
      <c r="AC51" s="112"/>
      <c r="AD51" s="112"/>
      <c r="AE51" s="112"/>
      <c r="AM51" s="113"/>
      <c r="AN51" s="113"/>
      <c r="AO51" s="113"/>
      <c r="AP51" s="113"/>
      <c r="AQ51" s="113"/>
      <c r="AR51" s="113"/>
      <c r="AS51" s="114"/>
      <c r="AV51" s="111"/>
      <c r="AW51" s="107"/>
      <c r="AX51" s="107"/>
      <c r="AY51" s="107"/>
    </row>
    <row r="52" spans="2:51" x14ac:dyDescent="0.25">
      <c r="B52" s="118" t="s">
        <v>139</v>
      </c>
      <c r="C52" s="116"/>
      <c r="D52" s="116"/>
      <c r="E52" s="116"/>
      <c r="F52" s="116"/>
      <c r="G52" s="116"/>
      <c r="H52" s="116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20"/>
      <c r="T52" s="119"/>
      <c r="U52" s="119"/>
      <c r="V52" s="119"/>
      <c r="W52" s="112"/>
      <c r="X52" s="112"/>
      <c r="Y52" s="112"/>
      <c r="Z52" s="112"/>
      <c r="AA52" s="112"/>
      <c r="AB52" s="112"/>
      <c r="AC52" s="112"/>
      <c r="AD52" s="112"/>
      <c r="AE52" s="112"/>
      <c r="AM52" s="113"/>
      <c r="AN52" s="113"/>
      <c r="AO52" s="113"/>
      <c r="AP52" s="113"/>
      <c r="AQ52" s="113"/>
      <c r="AR52" s="113"/>
      <c r="AS52" s="114"/>
      <c r="AV52" s="111"/>
      <c r="AW52" s="107"/>
      <c r="AX52" s="107"/>
      <c r="AY52" s="107"/>
    </row>
    <row r="53" spans="2:51" x14ac:dyDescent="0.25">
      <c r="B53" s="91" t="s">
        <v>150</v>
      </c>
      <c r="C53" s="116"/>
      <c r="D53" s="116"/>
      <c r="E53" s="116"/>
      <c r="F53" s="116"/>
      <c r="G53" s="116"/>
      <c r="H53" s="116"/>
      <c r="I53" s="116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19"/>
      <c r="U53" s="119"/>
      <c r="V53" s="119"/>
      <c r="W53" s="112"/>
      <c r="X53" s="112"/>
      <c r="Y53" s="112"/>
      <c r="Z53" s="112"/>
      <c r="AA53" s="112"/>
      <c r="AB53" s="112"/>
      <c r="AC53" s="112"/>
      <c r="AD53" s="112"/>
      <c r="AE53" s="112"/>
      <c r="AM53" s="113"/>
      <c r="AN53" s="113"/>
      <c r="AO53" s="113"/>
      <c r="AP53" s="113"/>
      <c r="AQ53" s="113"/>
      <c r="AR53" s="113"/>
      <c r="AS53" s="114"/>
      <c r="AV53" s="111"/>
      <c r="AW53" s="107"/>
      <c r="AX53" s="107"/>
      <c r="AY53" s="107"/>
    </row>
    <row r="54" spans="2:51" x14ac:dyDescent="0.25">
      <c r="B54" s="95"/>
      <c r="C54" s="122"/>
      <c r="D54" s="116"/>
      <c r="E54" s="94"/>
      <c r="F54" s="116"/>
      <c r="G54" s="116"/>
      <c r="H54" s="116"/>
      <c r="I54" s="116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20"/>
      <c r="U54" s="82"/>
      <c r="V54" s="82"/>
      <c r="W54" s="112"/>
      <c r="X54" s="112"/>
      <c r="Y54" s="112"/>
      <c r="Z54" s="112"/>
      <c r="AA54" s="112"/>
      <c r="AB54" s="112"/>
      <c r="AC54" s="112"/>
      <c r="AD54" s="112"/>
      <c r="AE54" s="112"/>
      <c r="AM54" s="113"/>
      <c r="AN54" s="113"/>
      <c r="AO54" s="113"/>
      <c r="AP54" s="113"/>
      <c r="AQ54" s="113"/>
      <c r="AR54" s="113"/>
      <c r="AS54" s="114"/>
      <c r="AV54" s="111"/>
      <c r="AW54" s="107"/>
      <c r="AX54" s="107"/>
      <c r="AY54" s="107"/>
    </row>
    <row r="55" spans="2:51" x14ac:dyDescent="0.25">
      <c r="B55" s="95"/>
      <c r="C55" s="118"/>
      <c r="D55" s="116"/>
      <c r="E55" s="94"/>
      <c r="F55" s="116"/>
      <c r="G55" s="116"/>
      <c r="H55" s="116"/>
      <c r="I55" s="116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20"/>
      <c r="U55" s="82"/>
      <c r="V55" s="82"/>
      <c r="W55" s="112"/>
      <c r="X55" s="112"/>
      <c r="Y55" s="112"/>
      <c r="Z55" s="92"/>
      <c r="AA55" s="112"/>
      <c r="AB55" s="112"/>
      <c r="AC55" s="112"/>
      <c r="AD55" s="112"/>
      <c r="AE55" s="112"/>
      <c r="AM55" s="113"/>
      <c r="AN55" s="113"/>
      <c r="AO55" s="113"/>
      <c r="AP55" s="113"/>
      <c r="AQ55" s="113"/>
      <c r="AR55" s="113"/>
      <c r="AS55" s="114"/>
      <c r="AV55" s="111"/>
      <c r="AW55" s="107"/>
      <c r="AX55" s="107"/>
      <c r="AY55" s="107"/>
    </row>
    <row r="56" spans="2:51" x14ac:dyDescent="0.25">
      <c r="B56" s="95"/>
      <c r="C56" s="118"/>
      <c r="D56" s="116"/>
      <c r="E56" s="116"/>
      <c r="F56" s="116"/>
      <c r="G56" s="116"/>
      <c r="H56" s="116"/>
      <c r="I56" s="94"/>
      <c r="J56" s="117"/>
      <c r="K56" s="117"/>
      <c r="L56" s="117"/>
      <c r="M56" s="117"/>
      <c r="N56" s="117"/>
      <c r="O56" s="117"/>
      <c r="P56" s="117"/>
      <c r="Q56" s="117"/>
      <c r="R56" s="117"/>
      <c r="S56" s="92"/>
      <c r="T56" s="92"/>
      <c r="U56" s="92"/>
      <c r="V56" s="92"/>
      <c r="W56" s="92"/>
      <c r="X56" s="92"/>
      <c r="Y56" s="92"/>
      <c r="Z56" s="83"/>
      <c r="AA56" s="92"/>
      <c r="AB56" s="92"/>
      <c r="AC56" s="92"/>
      <c r="AD56" s="92"/>
      <c r="AE56" s="92"/>
      <c r="AF56" s="92"/>
      <c r="AG56" s="92"/>
      <c r="AH56" s="92"/>
      <c r="AI56" s="92"/>
      <c r="AJ56" s="92"/>
      <c r="AK56" s="92"/>
      <c r="AL56" s="92"/>
      <c r="AM56" s="92"/>
      <c r="AN56" s="92"/>
      <c r="AO56" s="92"/>
      <c r="AP56" s="92"/>
      <c r="AQ56" s="92"/>
      <c r="AR56" s="92"/>
      <c r="AS56" s="92"/>
      <c r="AT56" s="92"/>
      <c r="AU56" s="92"/>
      <c r="AV56" s="111"/>
      <c r="AW56" s="107"/>
      <c r="AX56" s="107"/>
      <c r="AY56" s="107"/>
    </row>
    <row r="57" spans="2:51" x14ac:dyDescent="0.25">
      <c r="B57" s="95"/>
      <c r="C57" s="115"/>
      <c r="D57" s="116"/>
      <c r="E57" s="116"/>
      <c r="F57" s="116"/>
      <c r="G57" s="116"/>
      <c r="H57" s="116"/>
      <c r="I57" s="94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83"/>
      <c r="X57" s="83"/>
      <c r="Y57" s="83"/>
      <c r="Z57" s="112"/>
      <c r="AA57" s="83"/>
      <c r="AB57" s="83"/>
      <c r="AC57" s="83"/>
      <c r="AD57" s="83"/>
      <c r="AE57" s="83"/>
      <c r="AF57" s="83"/>
      <c r="AG57" s="83"/>
      <c r="AH57" s="83"/>
      <c r="AI57" s="83"/>
      <c r="AJ57" s="83"/>
      <c r="AK57" s="83"/>
      <c r="AL57" s="83"/>
      <c r="AM57" s="83"/>
      <c r="AN57" s="83"/>
      <c r="AO57" s="83"/>
      <c r="AP57" s="83"/>
      <c r="AQ57" s="83"/>
      <c r="AR57" s="83"/>
      <c r="AS57" s="83"/>
      <c r="AT57" s="83"/>
      <c r="AU57" s="83"/>
      <c r="AV57" s="111"/>
      <c r="AW57" s="107"/>
      <c r="AX57" s="107"/>
      <c r="AY57" s="107"/>
    </row>
    <row r="58" spans="2:51" x14ac:dyDescent="0.25">
      <c r="B58" s="95"/>
      <c r="C58" s="115"/>
      <c r="D58" s="94"/>
      <c r="E58" s="116"/>
      <c r="F58" s="116"/>
      <c r="G58" s="116"/>
      <c r="H58" s="116"/>
      <c r="I58" s="116"/>
      <c r="J58" s="92"/>
      <c r="K58" s="92"/>
      <c r="L58" s="92"/>
      <c r="M58" s="92"/>
      <c r="N58" s="92"/>
      <c r="O58" s="92"/>
      <c r="P58" s="92"/>
      <c r="Q58" s="92"/>
      <c r="R58" s="92"/>
      <c r="S58" s="117"/>
      <c r="T58" s="120"/>
      <c r="U58" s="82"/>
      <c r="V58" s="82"/>
      <c r="W58" s="112"/>
      <c r="X58" s="112"/>
      <c r="Y58" s="112"/>
      <c r="Z58" s="112"/>
      <c r="AA58" s="112"/>
      <c r="AB58" s="112"/>
      <c r="AC58" s="112"/>
      <c r="AD58" s="112"/>
      <c r="AE58" s="112"/>
      <c r="AM58" s="113"/>
      <c r="AN58" s="113"/>
      <c r="AO58" s="113"/>
      <c r="AP58" s="113"/>
      <c r="AQ58" s="113"/>
      <c r="AR58" s="113"/>
      <c r="AS58" s="114"/>
      <c r="AV58" s="111"/>
      <c r="AW58" s="107"/>
      <c r="AX58" s="107"/>
      <c r="AY58" s="107"/>
    </row>
    <row r="59" spans="2:51" x14ac:dyDescent="0.25">
      <c r="B59" s="95"/>
      <c r="C59" s="122"/>
      <c r="D59" s="94"/>
      <c r="E59" s="116"/>
      <c r="F59" s="116"/>
      <c r="G59" s="116"/>
      <c r="H59" s="116"/>
      <c r="I59" s="116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20"/>
      <c r="U59" s="82"/>
      <c r="V59" s="82"/>
      <c r="W59" s="112"/>
      <c r="X59" s="112"/>
      <c r="Y59" s="112"/>
      <c r="Z59" s="112"/>
      <c r="AA59" s="112"/>
      <c r="AB59" s="112"/>
      <c r="AC59" s="112"/>
      <c r="AD59" s="112"/>
      <c r="AE59" s="112"/>
      <c r="AM59" s="113"/>
      <c r="AN59" s="113"/>
      <c r="AO59" s="113"/>
      <c r="AP59" s="113"/>
      <c r="AQ59" s="113"/>
      <c r="AR59" s="113"/>
      <c r="AS59" s="114"/>
      <c r="AV59" s="111"/>
      <c r="AW59" s="107"/>
      <c r="AX59" s="107"/>
      <c r="AY59" s="107"/>
    </row>
    <row r="60" spans="2:51" x14ac:dyDescent="0.25">
      <c r="B60" s="1"/>
      <c r="C60" s="122"/>
      <c r="D60" s="116"/>
      <c r="E60" s="94"/>
      <c r="F60" s="116"/>
      <c r="G60" s="94"/>
      <c r="H60" s="94"/>
      <c r="I60" s="116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20"/>
      <c r="U60" s="82"/>
      <c r="V60" s="82"/>
      <c r="W60" s="112"/>
      <c r="X60" s="112"/>
      <c r="Y60" s="112"/>
      <c r="Z60" s="112"/>
      <c r="AA60" s="112"/>
      <c r="AB60" s="112"/>
      <c r="AC60" s="112"/>
      <c r="AD60" s="112"/>
      <c r="AE60" s="112"/>
      <c r="AM60" s="113"/>
      <c r="AN60" s="113"/>
      <c r="AO60" s="113"/>
      <c r="AP60" s="113"/>
      <c r="AQ60" s="113"/>
      <c r="AR60" s="113"/>
      <c r="AS60" s="114"/>
      <c r="AV60" s="111"/>
      <c r="AW60" s="107"/>
      <c r="AX60" s="107"/>
      <c r="AY60" s="107"/>
    </row>
    <row r="61" spans="2:51" x14ac:dyDescent="0.25">
      <c r="B61" s="1"/>
      <c r="C61" s="118"/>
      <c r="D61" s="116"/>
      <c r="E61" s="94"/>
      <c r="F61" s="94"/>
      <c r="G61" s="94"/>
      <c r="H61" s="94"/>
      <c r="I61" s="116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20"/>
      <c r="U61" s="82"/>
      <c r="V61" s="82"/>
      <c r="W61" s="112"/>
      <c r="X61" s="112"/>
      <c r="Y61" s="112"/>
      <c r="Z61" s="112"/>
      <c r="AA61" s="112"/>
      <c r="AB61" s="112"/>
      <c r="AC61" s="112"/>
      <c r="AD61" s="112"/>
      <c r="AE61" s="112"/>
      <c r="AM61" s="113"/>
      <c r="AN61" s="113"/>
      <c r="AO61" s="113"/>
      <c r="AP61" s="113"/>
      <c r="AQ61" s="113"/>
      <c r="AR61" s="113"/>
      <c r="AS61" s="114"/>
      <c r="AV61" s="111"/>
      <c r="AW61" s="107"/>
      <c r="AX61" s="107"/>
      <c r="AY61" s="107"/>
    </row>
    <row r="62" spans="2:51" x14ac:dyDescent="0.25">
      <c r="B62" s="81"/>
      <c r="C62" s="118"/>
      <c r="D62" s="116"/>
      <c r="E62" s="116"/>
      <c r="F62" s="94"/>
      <c r="G62" s="116"/>
      <c r="H62" s="116"/>
      <c r="I62" s="92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20"/>
      <c r="U62" s="82"/>
      <c r="V62" s="82"/>
      <c r="W62" s="112"/>
      <c r="X62" s="112"/>
      <c r="Y62" s="112"/>
      <c r="Z62" s="112"/>
      <c r="AA62" s="112"/>
      <c r="AB62" s="112"/>
      <c r="AC62" s="112"/>
      <c r="AD62" s="112"/>
      <c r="AE62" s="112"/>
      <c r="AM62" s="113"/>
      <c r="AN62" s="113"/>
      <c r="AO62" s="113"/>
      <c r="AP62" s="113"/>
      <c r="AQ62" s="113"/>
      <c r="AR62" s="113"/>
      <c r="AS62" s="114"/>
      <c r="AV62" s="111"/>
      <c r="AW62" s="107"/>
      <c r="AX62" s="107"/>
      <c r="AY62" s="107"/>
    </row>
    <row r="63" spans="2:51" x14ac:dyDescent="0.25">
      <c r="B63" s="81"/>
      <c r="C63" s="92"/>
      <c r="D63" s="116"/>
      <c r="E63" s="116"/>
      <c r="F63" s="116"/>
      <c r="G63" s="116"/>
      <c r="H63" s="116"/>
      <c r="I63" s="92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20"/>
      <c r="U63" s="82"/>
      <c r="V63" s="82"/>
      <c r="W63" s="112"/>
      <c r="X63" s="112"/>
      <c r="Y63" s="112"/>
      <c r="Z63" s="112"/>
      <c r="AA63" s="112"/>
      <c r="AB63" s="112"/>
      <c r="AC63" s="112"/>
      <c r="AD63" s="112"/>
      <c r="AE63" s="112"/>
      <c r="AM63" s="113"/>
      <c r="AN63" s="113"/>
      <c r="AO63" s="113"/>
      <c r="AP63" s="113"/>
      <c r="AQ63" s="113"/>
      <c r="AR63" s="113"/>
      <c r="AS63" s="114"/>
      <c r="AU63" s="107"/>
      <c r="AV63" s="111"/>
      <c r="AW63" s="107"/>
      <c r="AX63" s="107"/>
      <c r="AY63" s="107"/>
    </row>
    <row r="64" spans="2:51" ht="229.5" customHeight="1" x14ac:dyDescent="0.25">
      <c r="B64" s="81"/>
      <c r="C64" s="122"/>
      <c r="D64" s="92"/>
      <c r="E64" s="116"/>
      <c r="F64" s="116"/>
      <c r="G64" s="116"/>
      <c r="H64" s="116"/>
      <c r="I64" s="116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20"/>
      <c r="U64" s="82"/>
      <c r="V64" s="82"/>
      <c r="W64" s="112"/>
      <c r="X64" s="112"/>
      <c r="Y64" s="112"/>
      <c r="Z64" s="112"/>
      <c r="AA64" s="112"/>
      <c r="AB64" s="112"/>
      <c r="AC64" s="112"/>
      <c r="AD64" s="112"/>
      <c r="AE64" s="112"/>
      <c r="AM64" s="113"/>
      <c r="AN64" s="113"/>
      <c r="AO64" s="113"/>
      <c r="AP64" s="113"/>
      <c r="AQ64" s="113"/>
      <c r="AR64" s="113"/>
      <c r="AS64" s="114"/>
      <c r="AU64" s="107"/>
      <c r="AV64" s="111"/>
      <c r="AW64" s="107"/>
      <c r="AX64" s="107"/>
      <c r="AY64" s="107"/>
    </row>
    <row r="65" spans="1:51" x14ac:dyDescent="0.25">
      <c r="A65" s="112"/>
      <c r="B65" s="81"/>
      <c r="C65" s="118"/>
      <c r="D65" s="92"/>
      <c r="E65" s="116"/>
      <c r="F65" s="116"/>
      <c r="G65" s="116"/>
      <c r="H65" s="116"/>
      <c r="I65" s="113"/>
      <c r="J65" s="113"/>
      <c r="K65" s="113"/>
      <c r="L65" s="113"/>
      <c r="M65" s="113"/>
      <c r="N65" s="113"/>
      <c r="O65" s="114"/>
      <c r="P65" s="109"/>
      <c r="R65" s="111"/>
      <c r="AS65" s="107"/>
      <c r="AT65" s="107"/>
      <c r="AU65" s="107"/>
      <c r="AV65" s="107"/>
      <c r="AW65" s="107"/>
      <c r="AX65" s="107"/>
      <c r="AY65" s="107"/>
    </row>
    <row r="66" spans="1:51" x14ac:dyDescent="0.25">
      <c r="A66" s="112"/>
      <c r="B66" s="92"/>
      <c r="C66" s="122"/>
      <c r="D66" s="116"/>
      <c r="E66" s="92"/>
      <c r="F66" s="116"/>
      <c r="G66" s="92"/>
      <c r="H66" s="92"/>
      <c r="I66" s="113"/>
      <c r="J66" s="113"/>
      <c r="K66" s="113"/>
      <c r="L66" s="113"/>
      <c r="M66" s="113"/>
      <c r="N66" s="113"/>
      <c r="O66" s="114"/>
      <c r="P66" s="109"/>
      <c r="R66" s="109"/>
      <c r="AS66" s="107"/>
      <c r="AT66" s="107"/>
      <c r="AU66" s="107"/>
      <c r="AV66" s="107"/>
      <c r="AW66" s="107"/>
      <c r="AX66" s="107"/>
      <c r="AY66" s="107"/>
    </row>
    <row r="67" spans="1:51" x14ac:dyDescent="0.25">
      <c r="A67" s="112"/>
      <c r="B67" s="92"/>
      <c r="C67" s="90"/>
      <c r="D67" s="116"/>
      <c r="E67" s="92"/>
      <c r="F67" s="92"/>
      <c r="G67" s="92"/>
      <c r="H67" s="92"/>
      <c r="I67" s="113"/>
      <c r="J67" s="113"/>
      <c r="K67" s="113"/>
      <c r="L67" s="113"/>
      <c r="M67" s="113"/>
      <c r="N67" s="113"/>
      <c r="O67" s="114"/>
      <c r="P67" s="109"/>
      <c r="R67" s="109"/>
      <c r="AS67" s="107"/>
      <c r="AT67" s="107"/>
      <c r="AU67" s="107"/>
      <c r="AV67" s="107"/>
      <c r="AW67" s="107"/>
      <c r="AX67" s="107"/>
      <c r="AY67" s="107"/>
    </row>
    <row r="68" spans="1:51" x14ac:dyDescent="0.25">
      <c r="A68" s="112"/>
      <c r="B68" s="81"/>
      <c r="I68" s="113"/>
      <c r="J68" s="113"/>
      <c r="K68" s="113"/>
      <c r="L68" s="113"/>
      <c r="M68" s="113"/>
      <c r="N68" s="113"/>
      <c r="O68" s="114"/>
      <c r="P68" s="109"/>
      <c r="R68" s="109"/>
      <c r="AS68" s="107"/>
      <c r="AT68" s="107"/>
      <c r="AU68" s="107"/>
      <c r="AV68" s="107"/>
      <c r="AW68" s="107"/>
      <c r="AX68" s="107"/>
      <c r="AY68" s="107"/>
    </row>
    <row r="69" spans="1:51" x14ac:dyDescent="0.25">
      <c r="A69" s="112"/>
      <c r="I69" s="113"/>
      <c r="J69" s="113"/>
      <c r="K69" s="113"/>
      <c r="L69" s="113"/>
      <c r="M69" s="113"/>
      <c r="N69" s="113"/>
      <c r="O69" s="114"/>
      <c r="P69" s="109"/>
      <c r="R69" s="109"/>
      <c r="AS69" s="107"/>
      <c r="AT69" s="107"/>
      <c r="AU69" s="107"/>
      <c r="AV69" s="107"/>
      <c r="AW69" s="107"/>
      <c r="AX69" s="107"/>
      <c r="AY69" s="107"/>
    </row>
    <row r="70" spans="1:51" x14ac:dyDescent="0.25">
      <c r="A70" s="112"/>
      <c r="I70" s="113"/>
      <c r="J70" s="113"/>
      <c r="K70" s="113"/>
      <c r="L70" s="113"/>
      <c r="M70" s="113"/>
      <c r="N70" s="113"/>
      <c r="O70" s="114"/>
      <c r="P70" s="109"/>
      <c r="R70" s="109"/>
      <c r="AS70" s="107"/>
      <c r="AT70" s="107"/>
      <c r="AU70" s="107"/>
      <c r="AV70" s="107"/>
      <c r="AW70" s="107"/>
      <c r="AX70" s="107"/>
      <c r="AY70" s="107"/>
    </row>
    <row r="71" spans="1:51" x14ac:dyDescent="0.25">
      <c r="A71" s="112"/>
      <c r="I71" s="113"/>
      <c r="J71" s="113"/>
      <c r="K71" s="113"/>
      <c r="L71" s="113"/>
      <c r="M71" s="113"/>
      <c r="N71" s="113"/>
      <c r="O71" s="114"/>
      <c r="P71" s="109"/>
      <c r="R71" s="83"/>
      <c r="AS71" s="107"/>
      <c r="AT71" s="107"/>
      <c r="AU71" s="107"/>
      <c r="AV71" s="107"/>
      <c r="AW71" s="107"/>
      <c r="AX71" s="107"/>
      <c r="AY71" s="107"/>
    </row>
    <row r="72" spans="1:51" x14ac:dyDescent="0.25">
      <c r="A72" s="112"/>
      <c r="I72" s="113"/>
      <c r="J72" s="113"/>
      <c r="K72" s="113"/>
      <c r="L72" s="113"/>
      <c r="M72" s="113"/>
      <c r="N72" s="113"/>
      <c r="O72" s="114"/>
      <c r="R72" s="109"/>
      <c r="AS72" s="107"/>
      <c r="AT72" s="107"/>
      <c r="AU72" s="107"/>
      <c r="AV72" s="107"/>
      <c r="AW72" s="107"/>
      <c r="AX72" s="107"/>
      <c r="AY72" s="107"/>
    </row>
    <row r="73" spans="1:51" x14ac:dyDescent="0.25">
      <c r="O73" s="114"/>
      <c r="R73" s="109"/>
      <c r="AS73" s="107"/>
      <c r="AT73" s="107"/>
      <c r="AU73" s="107"/>
      <c r="AV73" s="107"/>
      <c r="AW73" s="107"/>
      <c r="AX73" s="107"/>
      <c r="AY73" s="107"/>
    </row>
    <row r="74" spans="1:51" x14ac:dyDescent="0.25">
      <c r="O74" s="114"/>
      <c r="R74" s="109"/>
      <c r="AS74" s="107"/>
      <c r="AT74" s="107"/>
      <c r="AU74" s="107"/>
      <c r="AV74" s="107"/>
      <c r="AW74" s="107"/>
      <c r="AX74" s="107"/>
      <c r="AY74" s="107"/>
    </row>
    <row r="75" spans="1:51" x14ac:dyDescent="0.25">
      <c r="O75" s="114"/>
      <c r="R75" s="109"/>
      <c r="AS75" s="107"/>
      <c r="AT75" s="107"/>
      <c r="AU75" s="107"/>
      <c r="AV75" s="107"/>
      <c r="AW75" s="107"/>
      <c r="AX75" s="107"/>
      <c r="AY75" s="107"/>
    </row>
    <row r="76" spans="1:51" x14ac:dyDescent="0.25">
      <c r="O76" s="114"/>
      <c r="R76" s="109"/>
      <c r="AS76" s="107"/>
      <c r="AT76" s="107"/>
      <c r="AU76" s="107"/>
      <c r="AV76" s="107"/>
      <c r="AW76" s="107"/>
      <c r="AX76" s="107"/>
      <c r="AY76" s="107"/>
    </row>
    <row r="77" spans="1:51" x14ac:dyDescent="0.25">
      <c r="O77" s="114"/>
      <c r="AS77" s="107"/>
      <c r="AT77" s="107"/>
      <c r="AU77" s="107"/>
      <c r="AV77" s="107"/>
      <c r="AW77" s="107"/>
      <c r="AX77" s="107"/>
      <c r="AY77" s="107"/>
    </row>
    <row r="78" spans="1:51" x14ac:dyDescent="0.25">
      <c r="O78" s="114"/>
      <c r="AS78" s="107"/>
      <c r="AT78" s="107"/>
      <c r="AU78" s="107"/>
      <c r="AV78" s="107"/>
      <c r="AW78" s="107"/>
      <c r="AX78" s="107"/>
      <c r="AY78" s="107"/>
    </row>
    <row r="79" spans="1:51" x14ac:dyDescent="0.25">
      <c r="O79" s="114"/>
      <c r="AS79" s="107"/>
      <c r="AT79" s="107"/>
      <c r="AU79" s="107"/>
      <c r="AV79" s="107"/>
      <c r="AW79" s="107"/>
      <c r="AX79" s="107"/>
      <c r="AY79" s="107"/>
    </row>
    <row r="80" spans="1:51" x14ac:dyDescent="0.25">
      <c r="O80" s="114"/>
      <c r="AS80" s="107"/>
      <c r="AT80" s="107"/>
      <c r="AU80" s="107"/>
      <c r="AV80" s="107"/>
      <c r="AW80" s="107"/>
      <c r="AX80" s="107"/>
      <c r="AY80" s="107"/>
    </row>
    <row r="81" spans="15:51" x14ac:dyDescent="0.25">
      <c r="O81" s="114"/>
      <c r="AS81" s="107"/>
      <c r="AT81" s="107"/>
      <c r="AU81" s="107"/>
      <c r="AV81" s="107"/>
      <c r="AW81" s="107"/>
      <c r="AX81" s="107"/>
      <c r="AY81" s="107"/>
    </row>
    <row r="82" spans="15:51" x14ac:dyDescent="0.25">
      <c r="O82" s="114"/>
      <c r="AS82" s="107"/>
      <c r="AT82" s="107"/>
      <c r="AU82" s="107"/>
      <c r="AV82" s="107"/>
      <c r="AW82" s="107"/>
      <c r="AX82" s="107"/>
      <c r="AY82" s="107"/>
    </row>
    <row r="83" spans="15:51" x14ac:dyDescent="0.25">
      <c r="O83" s="114"/>
      <c r="Q83" s="109"/>
      <c r="AS83" s="107"/>
      <c r="AT83" s="107"/>
      <c r="AU83" s="107"/>
      <c r="AV83" s="107"/>
      <c r="AW83" s="107"/>
      <c r="AX83" s="107"/>
      <c r="AY83" s="107"/>
    </row>
    <row r="84" spans="15:51" x14ac:dyDescent="0.25">
      <c r="O84" s="13"/>
      <c r="P84" s="109"/>
      <c r="Q84" s="109"/>
      <c r="AS84" s="107"/>
      <c r="AT84" s="107"/>
      <c r="AU84" s="107"/>
      <c r="AV84" s="107"/>
      <c r="AW84" s="107"/>
      <c r="AX84" s="107"/>
      <c r="AY84" s="107"/>
    </row>
    <row r="85" spans="15:51" x14ac:dyDescent="0.25">
      <c r="O85" s="13"/>
      <c r="P85" s="109"/>
      <c r="Q85" s="109"/>
      <c r="AS85" s="107"/>
      <c r="AT85" s="107"/>
      <c r="AU85" s="107"/>
      <c r="AV85" s="107"/>
      <c r="AW85" s="107"/>
      <c r="AX85" s="107"/>
      <c r="AY85" s="107"/>
    </row>
    <row r="86" spans="15:51" x14ac:dyDescent="0.25">
      <c r="O86" s="13"/>
      <c r="P86" s="109"/>
      <c r="Q86" s="109"/>
      <c r="AS86" s="107"/>
      <c r="AT86" s="107"/>
      <c r="AU86" s="107"/>
      <c r="AV86" s="107"/>
      <c r="AW86" s="107"/>
      <c r="AX86" s="107"/>
      <c r="AY86" s="107"/>
    </row>
    <row r="87" spans="15:51" x14ac:dyDescent="0.25">
      <c r="O87" s="13"/>
      <c r="P87" s="109"/>
      <c r="Q87" s="109"/>
      <c r="AS87" s="107"/>
      <c r="AT87" s="107"/>
      <c r="AU87" s="107"/>
      <c r="AV87" s="107"/>
      <c r="AW87" s="107"/>
      <c r="AX87" s="107"/>
      <c r="AY87" s="107"/>
    </row>
    <row r="88" spans="15:51" x14ac:dyDescent="0.25">
      <c r="O88" s="13"/>
      <c r="P88" s="109"/>
      <c r="Q88" s="109"/>
      <c r="AS88" s="107"/>
      <c r="AT88" s="107"/>
      <c r="AU88" s="107"/>
      <c r="AV88" s="107"/>
      <c r="AW88" s="107"/>
      <c r="AX88" s="107"/>
      <c r="AY88" s="107"/>
    </row>
    <row r="89" spans="15:51" x14ac:dyDescent="0.25">
      <c r="O89" s="13"/>
      <c r="P89" s="109"/>
      <c r="Q89" s="109"/>
      <c r="AS89" s="107"/>
      <c r="AT89" s="107"/>
      <c r="AU89" s="107"/>
      <c r="AV89" s="107"/>
      <c r="AW89" s="107"/>
      <c r="AX89" s="107"/>
      <c r="AY89" s="107"/>
    </row>
    <row r="90" spans="15:51" x14ac:dyDescent="0.25">
      <c r="O90" s="13"/>
      <c r="P90" s="109"/>
      <c r="Q90" s="109"/>
      <c r="AS90" s="107"/>
      <c r="AT90" s="107"/>
      <c r="AU90" s="107"/>
      <c r="AV90" s="107"/>
      <c r="AW90" s="107"/>
      <c r="AX90" s="107"/>
      <c r="AY90" s="107"/>
    </row>
    <row r="91" spans="15:51" x14ac:dyDescent="0.25">
      <c r="O91" s="13"/>
      <c r="P91" s="109"/>
      <c r="Q91" s="109"/>
      <c r="AS91" s="107"/>
      <c r="AT91" s="107"/>
      <c r="AU91" s="107"/>
      <c r="AV91" s="107"/>
      <c r="AW91" s="107"/>
      <c r="AX91" s="107"/>
      <c r="AY91" s="107"/>
    </row>
    <row r="92" spans="15:51" x14ac:dyDescent="0.25">
      <c r="O92" s="13"/>
      <c r="P92" s="109"/>
      <c r="Q92" s="109"/>
      <c r="AS92" s="107"/>
      <c r="AT92" s="107"/>
      <c r="AU92" s="107"/>
      <c r="AV92" s="107"/>
      <c r="AW92" s="107"/>
      <c r="AX92" s="107"/>
      <c r="AY92" s="107"/>
    </row>
    <row r="93" spans="15:51" x14ac:dyDescent="0.25">
      <c r="O93" s="13"/>
      <c r="P93" s="109"/>
      <c r="Q93" s="109"/>
      <c r="R93" s="109"/>
      <c r="S93" s="109"/>
      <c r="AS93" s="107"/>
      <c r="AT93" s="107"/>
      <c r="AU93" s="107"/>
      <c r="AV93" s="107"/>
      <c r="AW93" s="107"/>
      <c r="AX93" s="107"/>
      <c r="AY93" s="107"/>
    </row>
    <row r="94" spans="15:51" x14ac:dyDescent="0.25">
      <c r="O94" s="13"/>
      <c r="P94" s="109"/>
      <c r="Q94" s="109"/>
      <c r="R94" s="109"/>
      <c r="S94" s="109"/>
      <c r="T94" s="109"/>
      <c r="AS94" s="107"/>
      <c r="AT94" s="107"/>
      <c r="AU94" s="107"/>
      <c r="AV94" s="107"/>
      <c r="AW94" s="107"/>
      <c r="AX94" s="107"/>
      <c r="AY94" s="107"/>
    </row>
    <row r="95" spans="15:51" x14ac:dyDescent="0.25">
      <c r="O95" s="13"/>
      <c r="P95" s="109"/>
      <c r="Q95" s="109"/>
      <c r="R95" s="109"/>
      <c r="S95" s="109"/>
      <c r="T95" s="109"/>
      <c r="AS95" s="107"/>
      <c r="AT95" s="107"/>
      <c r="AU95" s="107"/>
      <c r="AV95" s="107"/>
      <c r="AW95" s="107"/>
      <c r="AX95" s="107"/>
      <c r="AY95" s="107"/>
    </row>
    <row r="96" spans="15:51" x14ac:dyDescent="0.25">
      <c r="O96" s="13"/>
      <c r="P96" s="109"/>
      <c r="T96" s="109"/>
      <c r="AS96" s="107"/>
      <c r="AT96" s="107"/>
      <c r="AU96" s="107"/>
      <c r="AV96" s="107"/>
      <c r="AW96" s="107"/>
      <c r="AX96" s="107"/>
      <c r="AY96" s="107"/>
    </row>
    <row r="97" spans="15:51" x14ac:dyDescent="0.25">
      <c r="O97" s="109"/>
      <c r="Q97" s="109"/>
      <c r="R97" s="109"/>
      <c r="S97" s="109"/>
      <c r="AS97" s="107"/>
      <c r="AT97" s="107"/>
      <c r="AU97" s="107"/>
      <c r="AV97" s="107"/>
      <c r="AW97" s="107"/>
      <c r="AX97" s="107"/>
      <c r="AY97" s="107"/>
    </row>
    <row r="98" spans="15:51" x14ac:dyDescent="0.25">
      <c r="O98" s="13"/>
      <c r="P98" s="109"/>
      <c r="Q98" s="109"/>
      <c r="R98" s="109"/>
      <c r="S98" s="109"/>
      <c r="T98" s="109"/>
      <c r="AS98" s="107"/>
      <c r="AT98" s="107"/>
      <c r="AU98" s="107"/>
      <c r="AV98" s="107"/>
      <c r="AW98" s="107"/>
      <c r="AX98" s="107"/>
      <c r="AY98" s="107"/>
    </row>
    <row r="99" spans="15:51" x14ac:dyDescent="0.25">
      <c r="O99" s="13"/>
      <c r="P99" s="109"/>
      <c r="Q99" s="109"/>
      <c r="R99" s="109"/>
      <c r="S99" s="109"/>
      <c r="T99" s="109"/>
      <c r="U99" s="109"/>
      <c r="AS99" s="107"/>
      <c r="AT99" s="107"/>
      <c r="AU99" s="107"/>
      <c r="AV99" s="107"/>
      <c r="AW99" s="107"/>
      <c r="AX99" s="107"/>
      <c r="AY99" s="107"/>
    </row>
    <row r="100" spans="15:51" x14ac:dyDescent="0.25">
      <c r="O100" s="13"/>
      <c r="P100" s="109"/>
      <c r="T100" s="109"/>
      <c r="U100" s="109"/>
      <c r="AS100" s="107"/>
      <c r="AT100" s="107"/>
      <c r="AU100" s="107"/>
      <c r="AV100" s="107"/>
      <c r="AW100" s="107"/>
      <c r="AX100" s="107"/>
      <c r="AY100" s="107"/>
    </row>
    <row r="112" spans="15:51" x14ac:dyDescent="0.25">
      <c r="AS112" s="107"/>
      <c r="AT112" s="107"/>
      <c r="AU112" s="107"/>
      <c r="AV112" s="107"/>
      <c r="AW112" s="107"/>
      <c r="AX112" s="107"/>
      <c r="AY112" s="107"/>
    </row>
  </sheetData>
  <protectedRanges>
    <protectedRange sqref="N56:R56 B68 S58:T64 B60:B65 N59:R64 T42 S54:T55 T53" name="Range2_12_5_1_1"/>
    <protectedRange sqref="N10 L10 L6 D6 D8 AD8 AF8 O8:U8 AJ8:AR8 AF10 AR11:AR34 L24:N31 N12:N23 N32:N34 N11:AG11 E11:E34 G11:G34 O12:AG34" name="Range1_16_3_1_1"/>
    <protectedRange sqref="I61 J59:M64 J56:M56 I64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65:H65 F66 E65" name="Range2_2_2_9_2_1_1"/>
    <protectedRange sqref="D63 D66:D67" name="Range2_1_1_1_1_1_9_2_1_1"/>
    <protectedRange sqref="C64 C66" name="Range2_4_1_1_1"/>
    <protectedRange sqref="AS16:AS34" name="Range1_1_1_1"/>
    <protectedRange sqref="P3:U5" name="Range1_16_1_1_1_1"/>
    <protectedRange sqref="C67 C65 C62" name="Range2_1_3_1_1"/>
    <protectedRange sqref="H11:H34" name="Range1_1_1_1_1_1_1"/>
    <protectedRange sqref="B66:B67 J57:R58 D64:D65 I62:I63 Z55:Z56 S56:Y57 AA56:AU57 E66:E67 G66:H67 F67" name="Range2_2_1_10_1_1_1_2"/>
    <protectedRange sqref="C63" name="Range2_2_1_10_2_1_1_1"/>
    <protectedRange sqref="G62:H62 D60 F63 E62 N54:R55" name="Range2_12_1_6_1_1"/>
    <protectedRange sqref="D55:D56 I58:I60 I55:M55 G63:H64 G56:H58 E63:E64 F64:F65 F57:F59 E56:E58 J54:M54" name="Range2_2_12_1_7_1_1"/>
    <protectedRange sqref="D61:D62" name="Range2_1_1_1_1_11_1_2_1_1"/>
    <protectedRange sqref="E59 G59:H59 F60" name="Range2_2_2_9_1_1_1_1"/>
    <protectedRange sqref="D57" name="Range2_1_1_1_1_1_9_1_1_1_1"/>
    <protectedRange sqref="C61 C56" name="Range2_1_1_2_1_1"/>
    <protectedRange sqref="C60" name="Range2_1_2_2_1_1"/>
    <protectedRange sqref="C59" name="Range2_3_2_1_1"/>
    <protectedRange sqref="F55:F56 E55 G55:H55" name="Range2_2_12_1_1_1_1_1"/>
    <protectedRange sqref="C55" name="Range2_1_4_2_1_1_1"/>
    <protectedRange sqref="C57:C58" name="Range2_5_1_1_1"/>
    <protectedRange sqref="E60:E61 F61:F62 G60:H61 I56:I57" name="Range2_2_1_1_1_1"/>
    <protectedRange sqref="D58:D59" name="Range2_1_1_1_1_1_1_1_1"/>
    <protectedRange sqref="AS11:AS15" name="Range1_4_1_1_1_1"/>
    <protectedRange sqref="J11:J15 J26:J34" name="Range1_1_2_1_10_1_1_1_1"/>
    <protectedRange sqref="R71" name="Range2_2_1_10_1_1_1_1_1"/>
    <protectedRange sqref="T41" name="Range2_12_5_1_1_4"/>
    <protectedRange sqref="B41:B42" name="Range2_12_5_1_1_1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G42:H42" name="Range2_2_12_1_3_1_1_1_1_1_4_1_1"/>
    <protectedRange sqref="E42:F42" name="Range2_2_12_1_7_1_1_3_1_1"/>
    <protectedRange sqref="I41:J41" name="Range2_2_12_1_4_2_1_1_1_2_1_1"/>
    <protectedRange sqref="S42" name="Range2_12_5_1_1_2_3_1"/>
    <protectedRange sqref="Q42:R42" name="Range2_12_1_6_1_1_1_1_2_1"/>
    <protectedRange sqref="N42:P42" name="Range2_12_1_2_3_1_1_1_1_2_1"/>
    <protectedRange sqref="I42:M42" name="Range2_2_12_1_4_3_1_1_1_1_2_1"/>
    <protectedRange sqref="D42" name="Range2_2_12_1_3_1_2_1_1_1_2_1_2_1"/>
    <protectedRange sqref="S53" name="Range2_12_2_1_1_1_2_1_1"/>
    <protectedRange sqref="Q53:R53" name="Range2_12_1_6_1_1_1_2_3_1_1_3_1_1_1_1_1_1"/>
    <protectedRange sqref="N53:P53" name="Range2_12_1_2_3_1_1_1_2_3_1_1_3_1_1_1_1_1_1"/>
    <protectedRange sqref="J53:M53" name="Range2_2_12_1_4_3_1_1_1_3_3_1_1_3_1_1_1_1_1_1"/>
    <protectedRange sqref="Q49:Q50 R48 T51:T52 T47" name="Range2_12_5_1_1_3"/>
    <protectedRange sqref="T45:T46" name="Range2_12_5_1_1_2_2"/>
    <protectedRange sqref="P49:P50 Q48 S51:S52 S45:S47" name="Range2_12_4_1_1_1_4_2_2_2"/>
    <protectedRange sqref="N49:O50 O48:P48 Q51:R52 Q45:R47" name="Range2_12_1_6_1_1_1_2_3_2_1_1_3"/>
    <protectedRange sqref="K49:M50 L48:N48 N51:P52 N45:P47" name="Range2_12_1_2_3_1_1_1_2_3_2_1_1_3"/>
    <protectedRange sqref="H49:J50 I48:K48 K51:M52 K45:M47" name="Range2_2_12_1_4_3_1_1_1_3_3_2_1_1_3"/>
    <protectedRange sqref="G49:G50 H48 J51:J52 J45:J47" name="Range2_2_12_1_4_3_1_1_1_3_2_1_2_2"/>
    <protectedRange sqref="D49:E49 E48:F48 G47:H47" name="Range2_2_12_1_3_1_2_1_1_1_2_1_1_1_1_1_1_2_1_1"/>
    <protectedRange sqref="C48 D47:E47" name="Range2_2_12_1_3_1_2_1_1_1_2_1_1_1_1_3_1_1_1_1"/>
    <protectedRange sqref="C49 D48 F47" name="Range2_2_12_1_3_1_2_1_1_1_3_1_1_1_1_1_3_1_1_1_1"/>
    <protectedRange sqref="F49 G48 I47" name="Range2_2_12_1_4_3_1_1_1_2_1_2_1_1_3_1_1_1_1_1_1"/>
    <protectedRange sqref="T44" name="Range2_12_5_1_1_2_1_1"/>
    <protectedRange sqref="E45:H46" name="Range2_2_12_1_3_1_2_1_1_1_1_2_1_1_1_1_1_1"/>
    <protectedRange sqref="D45:D46" name="Range2_2_12_1_3_1_2_1_1_1_2_1_2_3_1_1_1_1"/>
    <protectedRange sqref="T43" name="Range2_12_5_1_1_6_1_1_1_1_1_1_1"/>
    <protectedRange sqref="S43" name="Range2_12_5_1_1_5_3_1_1_1_1_1_1_1"/>
    <protectedRange sqref="Q43:R43" name="Range2_12_1_6_1_1_1_2_3_2_1_1_2_1_1_1_1_1"/>
    <protectedRange sqref="N43:P43" name="Range2_12_1_2_3_1_1_1_2_3_2_1_1_2_1_1_1_1_1"/>
    <protectedRange sqref="J43:M43" name="Range2_2_12_1_4_3_1_1_1_3_3_2_1_1_2_1_1_1_1_1"/>
    <protectedRange sqref="I43" name="Range2_2_12_1_4_3_1_1_1_2_1_2_2_1_2_1_1_1_1_1"/>
    <protectedRange sqref="G43:H43 D43:E43" name="Range2_2_12_1_3_1_2_1_1_1_2_1_3_2_1_2_1_1_1_1_1"/>
    <protectedRange sqref="F43" name="Range2_2_12_1_3_1_2_1_1_1_1_1_2_2_1_2_1_1_1_1_1"/>
    <protectedRange sqref="S44" name="Range2_12_4_1_1_1_4_2_2_1_1"/>
    <protectedRange sqref="Q44:R44" name="Range2_12_1_6_1_1_1_2_3_2_1_1_1_1"/>
    <protectedRange sqref="N44:P44" name="Range2_12_1_2_3_1_1_1_2_3_2_1_1_1_1"/>
    <protectedRange sqref="K44:M44" name="Range2_2_12_1_4_3_1_1_1_3_3_2_1_1_1_1"/>
    <protectedRange sqref="J44" name="Range2_2_12_1_4_3_1_1_1_3_2_1_2_1_1"/>
    <protectedRange sqref="D44:E44" name="Range2_2_12_1_3_1_2_1_1_1_2_1_2_3_2_1_1"/>
    <protectedRange sqref="I44" name="Range2_2_12_1_4_2_1_1_1_4_1_2_1_1_1_2_1_1"/>
    <protectedRange sqref="F44:H44" name="Range2_2_12_1_3_1_1_1_1_1_4_1_2_1_2_1_2_1_1"/>
    <protectedRange sqref="I45:I46" name="Range2_2_12_1_4_2_1_1_1_4_1_2_1_1_1_2_2_1"/>
    <protectedRange sqref="B57:B59" name="Range2_12_5_1_1_2"/>
    <protectedRange sqref="B56" name="Range2_12_5_1_1_2_1_4_1_1_1_2_1_1_1_1_1_1_1"/>
    <protectedRange sqref="B54:B55" name="Range2_12_5_1_1_2_1"/>
    <protectedRange sqref="I51" name="Range2_2_12_1_7_1_1_2_2"/>
    <protectedRange sqref="F50" name="Range2_2_12_1_4_3_1_1_1_3_3_1_1_3_1_1_1_1_1_1_2"/>
    <protectedRange sqref="C50:E50" name="Range2_2_12_1_3_1_2_1_1_1_1_2_1_1_1_1_1_1_2"/>
    <protectedRange sqref="G51:H51" name="Range2_2_12_1_3_1_2_1_1_1_2_1_1_1_1_1_1_2_1_1_1_1_1"/>
    <protectedRange sqref="D51:E51" name="Range2_2_12_1_3_1_2_1_1_1_2_1_1_1_1_3_1_1_1_1_1_2_1"/>
    <protectedRange sqref="F51" name="Range2_2_12_1_3_1_2_1_1_1_3_1_1_1_1_1_3_1_1_1_1_1_1_1"/>
    <protectedRange sqref="I53:I54" name="Range2_2_12_1_7_1_1_2_2_1"/>
    <protectedRange sqref="I52" name="Range2_2_12_1_4_3_1_1_1_3_3_1_1_3_1_1_1_1_1_1_2_1"/>
    <protectedRange sqref="E52:H52" name="Range2_2_12_1_3_1_2_1_1_1_1_2_1_1_1_1_1_1_2_1"/>
    <protectedRange sqref="D52" name="Range2_2_12_1_3_1_2_1_1_1_2_1_2_3_1_1_1_1_1_1"/>
    <protectedRange sqref="G54:H54" name="Range2_2_12_1_3_3_1_1_1_2_1_1_1_1_1_1_1_1_1_1_1_1_1_1_1"/>
    <protectedRange sqref="G53:H53" name="Range2_2_12_1_3_1_2_1_1_1_2_1_1_1_1_1_1_2_1_1_1_1_1_2"/>
    <protectedRange sqref="D53:E53" name="Range2_2_12_1_3_1_2_1_1_1_2_1_1_1_1_3_1_1_1_1_1_2_1_1"/>
    <protectedRange sqref="F53:F54" name="Range2_2_12_1_3_1_2_1_1_1_3_1_1_1_1_1_3_1_1_1_1_1_1_1_1"/>
    <protectedRange sqref="D54:E54" name="Range2_2_12_1_3_1_2_1_1_1_3_1_1_1_1_1_1_1_2_1_1_1_1_1_1"/>
    <protectedRange sqref="B44" name="Range2_12_5_1_1_1_2_2_1_1_1_1_1_1_1_1_1_1_1_1_1_1_1_1_1_1_1_1_1_1_1_1_1_1_1_1_1_1"/>
    <protectedRange sqref="B45" name="Range2_12_5_1_1_1_2_2_1_1_1_1_1_1_1_1_1_1_1_2_1_1_1_1_1_1_1_1_1_1_1_1_1_1_1_1_1_1_1_1_1_1_1_1_1_1_1_1_1_1_1_1_1_1"/>
    <protectedRange sqref="B43" name="Range2_12_5_1_1_1_2_1_1_1_1_1_1_1_1_1_1_1_2_1_1_1_1_1_1_1_1_1_1_1_1_1_1_1"/>
    <protectedRange sqref="B46" name="Range2_12_5_1_1_1_2_2_1_1_1_1_1_1_1_1_1_1_1_2_1_1_1_2_1_1_1_2_1_1_1_3_1_1_1_1_1_1_1_1_1_1_1_1_1_1_1_1_1_1_1_1_1_1_1_1_1_1_1_1_1"/>
    <protectedRange sqref="F11:F22" name="Range1_16_3_1_1_2_1_1_1_2_1"/>
    <protectedRange sqref="B47" name="Range2_12_5_1_1_1_2_1_1_1_1_1_1_1_1_1_1_1_2_1_2_1_1_1_1_1_1_1_1_1_2_1_1_1_1_1_1_1_1_1_1_1_1_1"/>
    <protectedRange sqref="B48" name="Range2_12_5_1_1_1_1_1_2_1_1_1_1_1_1_1_1_1_1_1_1_1_1_1_1_1_1_1_1_2"/>
    <protectedRange sqref="B49" name="Range2_12_5_1_1_1_1_1_2_1_1_2_1_1_1_1_1_1_1_1_1_1_1_1_1_1_1_1_1_2"/>
    <protectedRange sqref="B50" name="Range2_12_5_1_1_1_2_2_1_1_1_1_1_1_1_1_1_1_1_2_1_1_1_2_1_1_1_1_1_1_1_1_1_1_1_1_1_1_1_1_2"/>
    <protectedRange sqref="B52" name="Range2_12_5_1_1_1_2_2_1_1_1_1_1_1_1_1_1_1_1_2_1_1_1_1_1_1_1_1_1_3_1_3_1_2_1_1_1_1_1_1_1_1_1_1_1_1_1_2_1_1_1_1_1_2"/>
    <protectedRange sqref="B51" name="Range2_12_5_1_1_1_1_1_2_1_2_1_1_1_2_1_1_1_1_1_1_1_1_1_1_2_1_1_1_1_1_2"/>
    <protectedRange sqref="Q10" name="Range1_16_3_1_1_1_1_1_1"/>
    <protectedRange sqref="AG10" name="Range1_16_3_1_1_1_1_1_2"/>
    <protectedRange sqref="AP10" name="Range1_16_3_1_1_1_1_1_3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725" priority="5" operator="containsText" text="N/A">
      <formula>NOT(ISERROR(SEARCH("N/A",X11)))</formula>
    </cfRule>
    <cfRule type="cellIs" dxfId="724" priority="23" operator="equal">
      <formula>0</formula>
    </cfRule>
  </conditionalFormatting>
  <conditionalFormatting sqref="X11:AE34">
    <cfRule type="cellIs" dxfId="723" priority="22" operator="greaterThanOrEqual">
      <formula>1185</formula>
    </cfRule>
  </conditionalFormatting>
  <conditionalFormatting sqref="X11:AE34">
    <cfRule type="cellIs" dxfId="722" priority="21" operator="between">
      <formula>0.1</formula>
      <formula>1184</formula>
    </cfRule>
  </conditionalFormatting>
  <conditionalFormatting sqref="X8 AO18:AO32 AJ11:AO17 AJ18:AN34">
    <cfRule type="cellIs" dxfId="721" priority="20" operator="equal">
      <formula>0</formula>
    </cfRule>
  </conditionalFormatting>
  <conditionalFormatting sqref="X8 AO18:AO32 AJ11:AO17 AJ18:AN34">
    <cfRule type="cellIs" dxfId="720" priority="19" operator="greaterThan">
      <formula>1179</formula>
    </cfRule>
  </conditionalFormatting>
  <conditionalFormatting sqref="X8 AO18:AO32 AJ11:AO17 AJ18:AN34">
    <cfRule type="cellIs" dxfId="719" priority="18" operator="greaterThan">
      <formula>99</formula>
    </cfRule>
  </conditionalFormatting>
  <conditionalFormatting sqref="X8 AO18:AO32 AJ11:AO17 AJ18:AN34">
    <cfRule type="cellIs" dxfId="718" priority="17" operator="greaterThan">
      <formula>0.99</formula>
    </cfRule>
  </conditionalFormatting>
  <conditionalFormatting sqref="AB8">
    <cfRule type="cellIs" dxfId="717" priority="16" operator="equal">
      <formula>0</formula>
    </cfRule>
  </conditionalFormatting>
  <conditionalFormatting sqref="AB8">
    <cfRule type="cellIs" dxfId="716" priority="15" operator="greaterThan">
      <formula>1179</formula>
    </cfRule>
  </conditionalFormatting>
  <conditionalFormatting sqref="AB8">
    <cfRule type="cellIs" dxfId="715" priority="14" operator="greaterThan">
      <formula>99</formula>
    </cfRule>
  </conditionalFormatting>
  <conditionalFormatting sqref="AB8">
    <cfRule type="cellIs" dxfId="714" priority="13" operator="greaterThan">
      <formula>0.99</formula>
    </cfRule>
  </conditionalFormatting>
  <conditionalFormatting sqref="AQ11:AQ34 AO33:AO34">
    <cfRule type="cellIs" dxfId="713" priority="12" operator="equal">
      <formula>0</formula>
    </cfRule>
  </conditionalFormatting>
  <conditionalFormatting sqref="AQ11:AQ34 AO33:AO34">
    <cfRule type="cellIs" dxfId="712" priority="11" operator="greaterThan">
      <formula>1179</formula>
    </cfRule>
  </conditionalFormatting>
  <conditionalFormatting sqref="AQ11:AQ34 AO33:AO34">
    <cfRule type="cellIs" dxfId="711" priority="10" operator="greaterThan">
      <formula>99</formula>
    </cfRule>
  </conditionalFormatting>
  <conditionalFormatting sqref="AQ11:AQ34 AO33:AO34">
    <cfRule type="cellIs" dxfId="710" priority="9" operator="greaterThan">
      <formula>0.99</formula>
    </cfRule>
  </conditionalFormatting>
  <conditionalFormatting sqref="AI11:AI34">
    <cfRule type="cellIs" dxfId="709" priority="8" operator="greaterThan">
      <formula>$AI$8</formula>
    </cfRule>
  </conditionalFormatting>
  <conditionalFormatting sqref="AH11:AH34">
    <cfRule type="cellIs" dxfId="708" priority="6" operator="greaterThan">
      <formula>$AH$8</formula>
    </cfRule>
    <cfRule type="cellIs" dxfId="707" priority="7" operator="greaterThan">
      <formula>$AH$8</formula>
    </cfRule>
  </conditionalFormatting>
  <conditionalFormatting sqref="AP11:AP34">
    <cfRule type="cellIs" dxfId="706" priority="4" operator="equal">
      <formula>0</formula>
    </cfRule>
  </conditionalFormatting>
  <conditionalFormatting sqref="AP11:AP34">
    <cfRule type="cellIs" dxfId="705" priority="3" operator="greaterThan">
      <formula>1179</formula>
    </cfRule>
  </conditionalFormatting>
  <conditionalFormatting sqref="AP11:AP34">
    <cfRule type="cellIs" dxfId="704" priority="2" operator="greaterThan">
      <formula>99</formula>
    </cfRule>
  </conditionalFormatting>
  <conditionalFormatting sqref="AP11:AP34">
    <cfRule type="cellIs" dxfId="703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15"/>
  <sheetViews>
    <sheetView topLeftCell="A34" zoomScaleNormal="100" workbookViewId="0">
      <selection activeCell="AQ24" sqref="AQ24"/>
    </sheetView>
  </sheetViews>
  <sheetFormatPr defaultRowHeight="15" x14ac:dyDescent="0.25"/>
  <cols>
    <col min="1" max="1" width="5.7109375" style="107" customWidth="1"/>
    <col min="2" max="2" width="10.28515625" style="107" customWidth="1"/>
    <col min="3" max="3" width="14" style="107" customWidth="1"/>
    <col min="4" max="7" width="9.140625" style="107"/>
    <col min="8" max="8" width="20.42578125" style="107" customWidth="1"/>
    <col min="9" max="10" width="9.140625" style="107"/>
    <col min="11" max="11" width="9" style="107" customWidth="1"/>
    <col min="12" max="14" width="9.140625" style="107" hidden="1" customWidth="1"/>
    <col min="15" max="16" width="9.28515625" style="107" bestFit="1" customWidth="1"/>
    <col min="17" max="18" width="9.140625" style="107" customWidth="1"/>
    <col min="19" max="19" width="11.5703125" style="107" bestFit="1" customWidth="1"/>
    <col min="20" max="20" width="10.5703125" style="107" bestFit="1" customWidth="1"/>
    <col min="21" max="22" width="9.28515625" style="107" bestFit="1" customWidth="1"/>
    <col min="23" max="23" width="9.140625" style="107"/>
    <col min="24" max="28" width="9.28515625" style="107" bestFit="1" customWidth="1"/>
    <col min="29" max="32" width="9.140625" style="107"/>
    <col min="33" max="33" width="10.5703125" style="107" bestFit="1" customWidth="1"/>
    <col min="34" max="35" width="9.28515625" style="107" bestFit="1" customWidth="1"/>
    <col min="36" max="44" width="9.140625" style="107"/>
    <col min="45" max="45" width="83.85546875" style="13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07"/>
  </cols>
  <sheetData>
    <row r="2" spans="2:51" ht="21" x14ac:dyDescent="0.25">
      <c r="B2" s="3"/>
      <c r="C2" s="109"/>
      <c r="D2" s="109"/>
      <c r="E2" s="4"/>
      <c r="F2" s="4"/>
      <c r="G2" s="109"/>
      <c r="H2" s="5"/>
      <c r="I2" s="5"/>
      <c r="J2" s="109"/>
      <c r="K2" s="5"/>
      <c r="L2" s="5"/>
      <c r="M2" s="109"/>
      <c r="N2" s="109"/>
      <c r="O2" s="6"/>
      <c r="P2" s="7" t="s">
        <v>0</v>
      </c>
      <c r="Q2" s="7"/>
      <c r="R2" s="8"/>
      <c r="S2" s="9"/>
      <c r="T2" s="10"/>
      <c r="U2" s="10"/>
      <c r="V2" s="11"/>
      <c r="W2" s="12"/>
      <c r="X2" s="10"/>
      <c r="Y2" s="10"/>
      <c r="Z2" s="10"/>
      <c r="AA2" s="10"/>
      <c r="AB2" s="10"/>
      <c r="AC2" s="10"/>
      <c r="AD2" s="10"/>
      <c r="AE2" s="10"/>
      <c r="AM2" s="109"/>
      <c r="AN2" s="109"/>
      <c r="AO2" s="109"/>
      <c r="AP2" s="109"/>
      <c r="AQ2" s="109"/>
      <c r="AR2" s="109"/>
    </row>
    <row r="3" spans="2:51" ht="15.75" customHeight="1" x14ac:dyDescent="0.25">
      <c r="B3" s="14" t="s">
        <v>1</v>
      </c>
      <c r="C3" s="14"/>
      <c r="D3" s="14"/>
      <c r="E3" s="109"/>
      <c r="F3" s="5"/>
      <c r="G3" s="5"/>
      <c r="H3" s="109"/>
      <c r="I3" s="109"/>
      <c r="J3" s="109"/>
      <c r="K3" s="15"/>
      <c r="L3" s="16"/>
      <c r="M3" s="109"/>
      <c r="N3" s="109"/>
      <c r="O3" s="17" t="s">
        <v>2</v>
      </c>
      <c r="P3" s="324" t="s">
        <v>126</v>
      </c>
      <c r="Q3" s="325"/>
      <c r="R3" s="325"/>
      <c r="S3" s="325"/>
      <c r="T3" s="325"/>
      <c r="U3" s="326"/>
      <c r="V3" s="18"/>
      <c r="W3" s="18"/>
      <c r="X3" s="18"/>
      <c r="Y3" s="18"/>
      <c r="Z3" s="18"/>
      <c r="AH3" s="109"/>
      <c r="AI3" s="109"/>
      <c r="AJ3" s="109"/>
      <c r="AK3" s="109"/>
      <c r="AL3" s="13"/>
      <c r="AM3" s="109"/>
      <c r="AN3" s="109"/>
      <c r="AO3" s="109"/>
      <c r="AP3" s="109"/>
      <c r="AQ3" s="109"/>
      <c r="AR3" s="109"/>
      <c r="AS3" s="109"/>
    </row>
    <row r="4" spans="2:51" x14ac:dyDescent="0.25">
      <c r="B4" s="19" t="s">
        <v>3</v>
      </c>
      <c r="C4" s="19"/>
      <c r="D4" s="19"/>
      <c r="E4" s="109"/>
      <c r="F4" s="20"/>
      <c r="G4" s="109"/>
      <c r="H4" s="109"/>
      <c r="I4" s="109"/>
      <c r="J4" s="109"/>
      <c r="K4" s="109"/>
      <c r="L4" s="109"/>
      <c r="M4" s="109"/>
      <c r="N4" s="109"/>
      <c r="O4" s="17" t="s">
        <v>4</v>
      </c>
      <c r="P4" s="324" t="s">
        <v>132</v>
      </c>
      <c r="Q4" s="325"/>
      <c r="R4" s="325"/>
      <c r="S4" s="325"/>
      <c r="T4" s="325"/>
      <c r="U4" s="326"/>
      <c r="V4" s="18"/>
      <c r="W4" s="18"/>
      <c r="X4" s="18"/>
      <c r="Y4" s="18"/>
      <c r="Z4" s="18"/>
      <c r="AH4" s="109"/>
      <c r="AI4" s="109"/>
      <c r="AJ4" s="109"/>
      <c r="AK4" s="109"/>
      <c r="AL4" s="13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1"/>
      <c r="F5" s="21"/>
      <c r="G5" s="109"/>
      <c r="H5" s="109"/>
      <c r="I5" s="109"/>
      <c r="J5" s="109"/>
      <c r="K5" s="109"/>
      <c r="L5" s="109"/>
      <c r="M5" s="109"/>
      <c r="N5" s="109"/>
      <c r="O5" s="17" t="s">
        <v>5</v>
      </c>
      <c r="P5" s="324" t="s">
        <v>129</v>
      </c>
      <c r="Q5" s="325"/>
      <c r="R5" s="325"/>
      <c r="S5" s="325"/>
      <c r="T5" s="325"/>
      <c r="U5" s="326"/>
      <c r="V5" s="18"/>
      <c r="W5" s="18"/>
      <c r="X5" s="18"/>
      <c r="Y5" s="18"/>
      <c r="Z5" s="18"/>
      <c r="AH5" s="109"/>
      <c r="AI5" s="109"/>
      <c r="AJ5" s="109"/>
      <c r="AK5" s="109"/>
      <c r="AL5" s="13"/>
      <c r="AM5" s="109"/>
      <c r="AN5" s="109"/>
      <c r="AO5" s="109"/>
      <c r="AP5" s="109"/>
      <c r="AQ5" s="109"/>
      <c r="AR5" s="109"/>
      <c r="AS5" s="109"/>
    </row>
    <row r="6" spans="2:51" x14ac:dyDescent="0.25">
      <c r="B6" s="324" t="s">
        <v>6</v>
      </c>
      <c r="C6" s="326"/>
      <c r="D6" s="327" t="s">
        <v>7</v>
      </c>
      <c r="E6" s="328"/>
      <c r="F6" s="328"/>
      <c r="G6" s="328"/>
      <c r="H6" s="329"/>
      <c r="I6" s="109"/>
      <c r="J6" s="109"/>
      <c r="K6" s="313"/>
      <c r="L6" s="330">
        <v>41686</v>
      </c>
      <c r="M6" s="331"/>
      <c r="N6" s="22"/>
      <c r="O6" s="22"/>
      <c r="P6" s="23"/>
      <c r="Q6" s="23"/>
      <c r="R6" s="23"/>
      <c r="S6" s="23"/>
      <c r="T6" s="23"/>
      <c r="U6" s="23"/>
      <c r="V6" s="23"/>
      <c r="W6" s="24"/>
      <c r="X6" s="24"/>
      <c r="Y6" s="24"/>
      <c r="Z6" s="24"/>
      <c r="AA6" s="24"/>
      <c r="AB6" s="24"/>
      <c r="AC6" s="24"/>
      <c r="AD6" s="24"/>
      <c r="AE6" s="24"/>
      <c r="AJ6" s="25"/>
      <c r="AM6" s="26"/>
      <c r="AN6" s="26"/>
      <c r="AO6" s="26"/>
      <c r="AP6" s="26"/>
      <c r="AQ6" s="26"/>
      <c r="AR6" s="26"/>
      <c r="AS6" s="27"/>
    </row>
    <row r="7" spans="2:51" ht="36" x14ac:dyDescent="0.25">
      <c r="B7" s="332" t="s">
        <v>8</v>
      </c>
      <c r="C7" s="333"/>
      <c r="D7" s="332" t="s">
        <v>9</v>
      </c>
      <c r="E7" s="334"/>
      <c r="F7" s="334"/>
      <c r="G7" s="333"/>
      <c r="H7" s="317" t="s">
        <v>10</v>
      </c>
      <c r="I7" s="316" t="s">
        <v>11</v>
      </c>
      <c r="J7" s="316" t="s">
        <v>12</v>
      </c>
      <c r="K7" s="316" t="s">
        <v>13</v>
      </c>
      <c r="L7" s="13"/>
      <c r="M7" s="13"/>
      <c r="N7" s="13"/>
      <c r="O7" s="317" t="s">
        <v>14</v>
      </c>
      <c r="P7" s="332" t="s">
        <v>15</v>
      </c>
      <c r="Q7" s="334"/>
      <c r="R7" s="334"/>
      <c r="S7" s="334"/>
      <c r="T7" s="333"/>
      <c r="U7" s="345" t="s">
        <v>16</v>
      </c>
      <c r="V7" s="345"/>
      <c r="W7" s="316" t="s">
        <v>17</v>
      </c>
      <c r="X7" s="332" t="s">
        <v>18</v>
      </c>
      <c r="Y7" s="333"/>
      <c r="Z7" s="332" t="s">
        <v>19</v>
      </c>
      <c r="AA7" s="333"/>
      <c r="AB7" s="332" t="s">
        <v>20</v>
      </c>
      <c r="AC7" s="333"/>
      <c r="AD7" s="332" t="s">
        <v>21</v>
      </c>
      <c r="AE7" s="333"/>
      <c r="AF7" s="316" t="s">
        <v>22</v>
      </c>
      <c r="AG7" s="316" t="s">
        <v>23</v>
      </c>
      <c r="AH7" s="316" t="s">
        <v>24</v>
      </c>
      <c r="AI7" s="316" t="s">
        <v>25</v>
      </c>
      <c r="AJ7" s="332" t="s">
        <v>26</v>
      </c>
      <c r="AK7" s="334"/>
      <c r="AL7" s="334"/>
      <c r="AM7" s="334"/>
      <c r="AN7" s="333"/>
      <c r="AO7" s="332" t="s">
        <v>27</v>
      </c>
      <c r="AP7" s="334"/>
      <c r="AQ7" s="333"/>
      <c r="AR7" s="316" t="s">
        <v>28</v>
      </c>
      <c r="AS7" s="28"/>
      <c r="AT7" s="13"/>
      <c r="AU7" s="13"/>
      <c r="AV7" s="13"/>
      <c r="AW7" s="13"/>
      <c r="AX7" s="13"/>
      <c r="AY7" s="13"/>
    </row>
    <row r="8" spans="2:51" x14ac:dyDescent="0.25">
      <c r="B8" s="335">
        <v>42246</v>
      </c>
      <c r="C8" s="336"/>
      <c r="D8" s="337" t="s">
        <v>29</v>
      </c>
      <c r="E8" s="338"/>
      <c r="F8" s="338"/>
      <c r="G8" s="339"/>
      <c r="H8" s="29"/>
      <c r="I8" s="337" t="s">
        <v>29</v>
      </c>
      <c r="J8" s="338"/>
      <c r="K8" s="339"/>
      <c r="L8" s="30"/>
      <c r="M8" s="30"/>
      <c r="N8" s="30"/>
      <c r="O8" s="29" t="s">
        <v>30</v>
      </c>
      <c r="P8" s="29" t="s">
        <v>30</v>
      </c>
      <c r="Q8" s="29" t="s">
        <v>31</v>
      </c>
      <c r="R8" s="29" t="s">
        <v>31</v>
      </c>
      <c r="S8" s="29" t="s">
        <v>30</v>
      </c>
      <c r="T8" s="29" t="s">
        <v>32</v>
      </c>
      <c r="U8" s="340" t="s">
        <v>33</v>
      </c>
      <c r="V8" s="340"/>
      <c r="W8" s="31" t="s">
        <v>133</v>
      </c>
      <c r="X8" s="341">
        <v>0</v>
      </c>
      <c r="Y8" s="342"/>
      <c r="Z8" s="343" t="s">
        <v>35</v>
      </c>
      <c r="AA8" s="344"/>
      <c r="AB8" s="341">
        <v>1185</v>
      </c>
      <c r="AC8" s="342"/>
      <c r="AD8" s="346">
        <v>800</v>
      </c>
      <c r="AE8" s="347"/>
      <c r="AF8" s="29"/>
      <c r="AG8" s="31">
        <f>AG34-AG10</f>
        <v>26260</v>
      </c>
      <c r="AH8" s="32"/>
      <c r="AI8" s="32"/>
      <c r="AJ8" s="29" t="s">
        <v>36</v>
      </c>
      <c r="AK8" s="29" t="s">
        <v>36</v>
      </c>
      <c r="AL8" s="29" t="s">
        <v>36</v>
      </c>
      <c r="AM8" s="29" t="s">
        <v>36</v>
      </c>
      <c r="AN8" s="29" t="s">
        <v>36</v>
      </c>
      <c r="AO8" s="29" t="s">
        <v>36</v>
      </c>
      <c r="AP8" s="29" t="s">
        <v>31</v>
      </c>
      <c r="AQ8" s="29" t="s">
        <v>31</v>
      </c>
      <c r="AR8" s="29" t="s">
        <v>37</v>
      </c>
      <c r="AS8" s="28"/>
      <c r="AV8" s="33" t="s">
        <v>38</v>
      </c>
    </row>
    <row r="9" spans="2:51" ht="60" x14ac:dyDescent="0.25">
      <c r="B9" s="348" t="s">
        <v>39</v>
      </c>
      <c r="C9" s="348"/>
      <c r="D9" s="349" t="s">
        <v>40</v>
      </c>
      <c r="E9" s="350"/>
      <c r="F9" s="351" t="s">
        <v>41</v>
      </c>
      <c r="G9" s="350"/>
      <c r="H9" s="352" t="s">
        <v>42</v>
      </c>
      <c r="I9" s="348" t="s">
        <v>43</v>
      </c>
      <c r="J9" s="348"/>
      <c r="K9" s="348"/>
      <c r="L9" s="316" t="s">
        <v>44</v>
      </c>
      <c r="M9" s="345" t="s">
        <v>45</v>
      </c>
      <c r="N9" s="34" t="s">
        <v>46</v>
      </c>
      <c r="O9" s="353" t="s">
        <v>47</v>
      </c>
      <c r="P9" s="353" t="s">
        <v>48</v>
      </c>
      <c r="Q9" s="35" t="s">
        <v>49</v>
      </c>
      <c r="R9" s="360" t="s">
        <v>50</v>
      </c>
      <c r="S9" s="361"/>
      <c r="T9" s="362"/>
      <c r="U9" s="314" t="s">
        <v>51</v>
      </c>
      <c r="V9" s="314" t="s">
        <v>52</v>
      </c>
      <c r="W9" s="348" t="s">
        <v>53</v>
      </c>
      <c r="X9" s="366" t="s">
        <v>54</v>
      </c>
      <c r="Y9" s="367"/>
      <c r="Z9" s="367"/>
      <c r="AA9" s="367"/>
      <c r="AB9" s="367"/>
      <c r="AC9" s="367"/>
      <c r="AD9" s="367"/>
      <c r="AE9" s="368"/>
      <c r="AF9" s="312" t="s">
        <v>55</v>
      </c>
      <c r="AG9" s="312" t="s">
        <v>56</v>
      </c>
      <c r="AH9" s="355" t="s">
        <v>57</v>
      </c>
      <c r="AI9" s="369" t="s">
        <v>58</v>
      </c>
      <c r="AJ9" s="314" t="s">
        <v>59</v>
      </c>
      <c r="AK9" s="314" t="s">
        <v>60</v>
      </c>
      <c r="AL9" s="314" t="s">
        <v>61</v>
      </c>
      <c r="AM9" s="314" t="s">
        <v>62</v>
      </c>
      <c r="AN9" s="314" t="s">
        <v>63</v>
      </c>
      <c r="AO9" s="314" t="s">
        <v>64</v>
      </c>
      <c r="AP9" s="314" t="s">
        <v>65</v>
      </c>
      <c r="AQ9" s="353" t="s">
        <v>66</v>
      </c>
      <c r="AR9" s="314" t="s">
        <v>67</v>
      </c>
      <c r="AS9" s="355" t="s">
        <v>68</v>
      </c>
      <c r="AV9" s="36" t="s">
        <v>69</v>
      </c>
      <c r="AW9" s="36" t="s">
        <v>70</v>
      </c>
      <c r="AY9" s="37" t="s">
        <v>71</v>
      </c>
    </row>
    <row r="10" spans="2:51" x14ac:dyDescent="0.25">
      <c r="B10" s="314" t="s">
        <v>72</v>
      </c>
      <c r="C10" s="314" t="s">
        <v>73</v>
      </c>
      <c r="D10" s="314" t="s">
        <v>74</v>
      </c>
      <c r="E10" s="314" t="s">
        <v>75</v>
      </c>
      <c r="F10" s="314" t="s">
        <v>74</v>
      </c>
      <c r="G10" s="314" t="s">
        <v>75</v>
      </c>
      <c r="H10" s="352"/>
      <c r="I10" s="314" t="s">
        <v>75</v>
      </c>
      <c r="J10" s="314" t="s">
        <v>75</v>
      </c>
      <c r="K10" s="314" t="s">
        <v>75</v>
      </c>
      <c r="L10" s="29" t="s">
        <v>29</v>
      </c>
      <c r="M10" s="345"/>
      <c r="N10" s="29" t="s">
        <v>29</v>
      </c>
      <c r="O10" s="354"/>
      <c r="P10" s="354"/>
      <c r="Q10" s="2">
        <f>'AUG 29'!Q34:Q34</f>
        <v>49616707</v>
      </c>
      <c r="R10" s="363"/>
      <c r="S10" s="364"/>
      <c r="T10" s="365"/>
      <c r="U10" s="314" t="s">
        <v>75</v>
      </c>
      <c r="V10" s="314" t="s">
        <v>75</v>
      </c>
      <c r="W10" s="348"/>
      <c r="X10" s="38" t="s">
        <v>76</v>
      </c>
      <c r="Y10" s="38" t="s">
        <v>77</v>
      </c>
      <c r="Z10" s="38" t="s">
        <v>78</v>
      </c>
      <c r="AA10" s="38" t="s">
        <v>79</v>
      </c>
      <c r="AB10" s="38" t="s">
        <v>80</v>
      </c>
      <c r="AC10" s="38" t="s">
        <v>81</v>
      </c>
      <c r="AD10" s="38" t="s">
        <v>82</v>
      </c>
      <c r="AE10" s="38" t="s">
        <v>83</v>
      </c>
      <c r="AF10" s="39"/>
      <c r="AG10" s="2">
        <f>'AUG 29'!AG34:AG34</f>
        <v>39912884</v>
      </c>
      <c r="AH10" s="355"/>
      <c r="AI10" s="370"/>
      <c r="AJ10" s="314" t="s">
        <v>84</v>
      </c>
      <c r="AK10" s="314" t="s">
        <v>84</v>
      </c>
      <c r="AL10" s="314" t="s">
        <v>84</v>
      </c>
      <c r="AM10" s="314" t="s">
        <v>84</v>
      </c>
      <c r="AN10" s="314" t="s">
        <v>84</v>
      </c>
      <c r="AO10" s="314" t="s">
        <v>84</v>
      </c>
      <c r="AP10" s="2">
        <f>'AUG 29'!AP34:AP34</f>
        <v>9067767</v>
      </c>
      <c r="AQ10" s="354"/>
      <c r="AR10" s="315" t="s">
        <v>85</v>
      </c>
      <c r="AS10" s="355"/>
      <c r="AV10" s="40" t="s">
        <v>86</v>
      </c>
      <c r="AW10" s="40" t="s">
        <v>87</v>
      </c>
      <c r="AY10" s="84" t="s">
        <v>126</v>
      </c>
    </row>
    <row r="11" spans="2:51" x14ac:dyDescent="0.25">
      <c r="B11" s="41">
        <v>2</v>
      </c>
      <c r="C11" s="41">
        <v>4.1666666666666664E-2</v>
      </c>
      <c r="D11" s="123">
        <v>10</v>
      </c>
      <c r="E11" s="42">
        <f>D11/1.42</f>
        <v>7.042253521126761</v>
      </c>
      <c r="F11" s="110">
        <v>66</v>
      </c>
      <c r="G11" s="42">
        <f>F11/1.42</f>
        <v>46.478873239436624</v>
      </c>
      <c r="H11" s="43" t="s">
        <v>88</v>
      </c>
      <c r="I11" s="43">
        <f>J11-(2/1.42)</f>
        <v>41.549295774647888</v>
      </c>
      <c r="J11" s="44">
        <f>(F11-5)/1.42</f>
        <v>42.95774647887324</v>
      </c>
      <c r="K11" s="43">
        <f>J11+(6/1.42)</f>
        <v>47.183098591549296</v>
      </c>
      <c r="L11" s="45">
        <v>14</v>
      </c>
      <c r="M11" s="46" t="s">
        <v>89</v>
      </c>
      <c r="N11" s="46">
        <v>11.4</v>
      </c>
      <c r="O11" s="124">
        <v>120</v>
      </c>
      <c r="P11" s="124">
        <v>99</v>
      </c>
      <c r="Q11" s="124">
        <v>49620575</v>
      </c>
      <c r="R11" s="47">
        <f>IF(ISBLANK(Q11),"-",Q11-Q10)</f>
        <v>3868</v>
      </c>
      <c r="S11" s="48">
        <f>R11*24/1000</f>
        <v>92.831999999999994</v>
      </c>
      <c r="T11" s="48">
        <f>R11/1000</f>
        <v>3.8679999999999999</v>
      </c>
      <c r="U11" s="125">
        <v>6.5</v>
      </c>
      <c r="V11" s="125">
        <f t="shared" ref="V11:V34" si="0">U11</f>
        <v>6.5</v>
      </c>
      <c r="W11" s="126" t="s">
        <v>125</v>
      </c>
      <c r="X11" s="128">
        <v>0</v>
      </c>
      <c r="Y11" s="128">
        <v>0</v>
      </c>
      <c r="Z11" s="128">
        <v>1086</v>
      </c>
      <c r="AA11" s="128">
        <v>0</v>
      </c>
      <c r="AB11" s="128">
        <v>1076</v>
      </c>
      <c r="AC11" s="49" t="s">
        <v>90</v>
      </c>
      <c r="AD11" s="49" t="s">
        <v>90</v>
      </c>
      <c r="AE11" s="49" t="s">
        <v>90</v>
      </c>
      <c r="AF11" s="127" t="s">
        <v>90</v>
      </c>
      <c r="AG11" s="127">
        <v>39913572</v>
      </c>
      <c r="AH11" s="50">
        <f>IF(ISBLANK(AG11),"-",AG11-AG10)</f>
        <v>688</v>
      </c>
      <c r="AI11" s="51">
        <f>AH11/T11</f>
        <v>177.86970010341261</v>
      </c>
      <c r="AJ11" s="108">
        <v>0</v>
      </c>
      <c r="AK11" s="108">
        <v>0</v>
      </c>
      <c r="AL11" s="108">
        <v>1</v>
      </c>
      <c r="AM11" s="108">
        <v>0</v>
      </c>
      <c r="AN11" s="108">
        <v>1</v>
      </c>
      <c r="AO11" s="108">
        <v>0.45</v>
      </c>
      <c r="AP11" s="128">
        <v>9069057</v>
      </c>
      <c r="AQ11" s="128">
        <f t="shared" ref="AQ11:AQ34" si="1">AP11-AP10</f>
        <v>1290</v>
      </c>
      <c r="AR11" s="52"/>
      <c r="AS11" s="53" t="s">
        <v>113</v>
      </c>
      <c r="AV11" s="40" t="s">
        <v>88</v>
      </c>
      <c r="AW11" s="40" t="s">
        <v>91</v>
      </c>
      <c r="AY11" s="84" t="s">
        <v>131</v>
      </c>
    </row>
    <row r="12" spans="2:51" x14ac:dyDescent="0.25">
      <c r="B12" s="41">
        <v>2.0416666666666701</v>
      </c>
      <c r="C12" s="41">
        <v>8.3333333333333329E-2</v>
      </c>
      <c r="D12" s="123">
        <v>13</v>
      </c>
      <c r="E12" s="42">
        <f t="shared" ref="E12:E34" si="2">D12/1.42</f>
        <v>9.1549295774647899</v>
      </c>
      <c r="F12" s="110">
        <v>66</v>
      </c>
      <c r="G12" s="42">
        <f t="shared" ref="G12:G34" si="3">F12/1.42</f>
        <v>46.478873239436624</v>
      </c>
      <c r="H12" s="43" t="s">
        <v>88</v>
      </c>
      <c r="I12" s="43">
        <f t="shared" ref="I12:I34" si="4">J12-(2/1.42)</f>
        <v>41.549295774647888</v>
      </c>
      <c r="J12" s="44">
        <f>(F12-5)/1.42</f>
        <v>42.95774647887324</v>
      </c>
      <c r="K12" s="43">
        <f>J12+(6/1.42)</f>
        <v>47.183098591549296</v>
      </c>
      <c r="L12" s="45">
        <v>14</v>
      </c>
      <c r="M12" s="46" t="s">
        <v>89</v>
      </c>
      <c r="N12" s="46">
        <v>11.2</v>
      </c>
      <c r="O12" s="124">
        <v>119</v>
      </c>
      <c r="P12" s="124">
        <v>101</v>
      </c>
      <c r="Q12" s="124">
        <v>49624443</v>
      </c>
      <c r="R12" s="47">
        <f t="shared" ref="R12:R34" si="5">IF(ISBLANK(Q12),"-",Q12-Q11)</f>
        <v>3868</v>
      </c>
      <c r="S12" s="48">
        <f t="shared" ref="S12:S34" si="6">R12*24/1000</f>
        <v>92.831999999999994</v>
      </c>
      <c r="T12" s="48">
        <f t="shared" ref="T12:T34" si="7">R12/1000</f>
        <v>3.8679999999999999</v>
      </c>
      <c r="U12" s="125">
        <v>7.8</v>
      </c>
      <c r="V12" s="125">
        <f t="shared" si="0"/>
        <v>7.8</v>
      </c>
      <c r="W12" s="126" t="s">
        <v>125</v>
      </c>
      <c r="X12" s="128">
        <v>0</v>
      </c>
      <c r="Y12" s="128">
        <v>0</v>
      </c>
      <c r="Z12" s="128">
        <v>1086</v>
      </c>
      <c r="AA12" s="128">
        <v>0</v>
      </c>
      <c r="AB12" s="128">
        <v>1076</v>
      </c>
      <c r="AC12" s="49" t="s">
        <v>90</v>
      </c>
      <c r="AD12" s="49" t="s">
        <v>90</v>
      </c>
      <c r="AE12" s="49" t="s">
        <v>90</v>
      </c>
      <c r="AF12" s="127" t="s">
        <v>90</v>
      </c>
      <c r="AG12" s="127">
        <v>39914260</v>
      </c>
      <c r="AH12" s="50">
        <f>IF(ISBLANK(AG12),"-",AG12-AG11)</f>
        <v>688</v>
      </c>
      <c r="AI12" s="51">
        <f t="shared" ref="AI12:AI34" si="8">AH12/T12</f>
        <v>177.86970010341261</v>
      </c>
      <c r="AJ12" s="108">
        <v>0</v>
      </c>
      <c r="AK12" s="108">
        <v>0</v>
      </c>
      <c r="AL12" s="108">
        <v>1</v>
      </c>
      <c r="AM12" s="108">
        <v>0</v>
      </c>
      <c r="AN12" s="108">
        <v>1</v>
      </c>
      <c r="AO12" s="108">
        <v>0.45</v>
      </c>
      <c r="AP12" s="128">
        <v>9070350</v>
      </c>
      <c r="AQ12" s="128">
        <f t="shared" si="1"/>
        <v>1293</v>
      </c>
      <c r="AR12" s="54">
        <v>1.05</v>
      </c>
      <c r="AS12" s="53" t="s">
        <v>113</v>
      </c>
      <c r="AV12" s="40" t="s">
        <v>92</v>
      </c>
      <c r="AW12" s="40" t="s">
        <v>93</v>
      </c>
      <c r="AY12" s="84" t="s">
        <v>132</v>
      </c>
    </row>
    <row r="13" spans="2:51" x14ac:dyDescent="0.25">
      <c r="B13" s="41">
        <v>2.0833333333333299</v>
      </c>
      <c r="C13" s="41">
        <v>0.125</v>
      </c>
      <c r="D13" s="123">
        <v>15</v>
      </c>
      <c r="E13" s="42">
        <f t="shared" si="2"/>
        <v>10.563380281690142</v>
      </c>
      <c r="F13" s="110">
        <v>66</v>
      </c>
      <c r="G13" s="42">
        <f t="shared" si="3"/>
        <v>46.478873239436624</v>
      </c>
      <c r="H13" s="43" t="s">
        <v>88</v>
      </c>
      <c r="I13" s="43">
        <f t="shared" si="4"/>
        <v>41.549295774647888</v>
      </c>
      <c r="J13" s="44">
        <f>(F13-5)/1.42</f>
        <v>42.95774647887324</v>
      </c>
      <c r="K13" s="43">
        <f>J13+(6/1.42)</f>
        <v>47.183098591549296</v>
      </c>
      <c r="L13" s="45">
        <v>14</v>
      </c>
      <c r="M13" s="46" t="s">
        <v>89</v>
      </c>
      <c r="N13" s="46">
        <v>11.2</v>
      </c>
      <c r="O13" s="124">
        <v>112</v>
      </c>
      <c r="P13" s="124">
        <v>96</v>
      </c>
      <c r="Q13" s="124">
        <v>49628312</v>
      </c>
      <c r="R13" s="47">
        <f t="shared" si="5"/>
        <v>3869</v>
      </c>
      <c r="S13" s="48">
        <f t="shared" si="6"/>
        <v>92.855999999999995</v>
      </c>
      <c r="T13" s="48">
        <f t="shared" si="7"/>
        <v>3.8690000000000002</v>
      </c>
      <c r="U13" s="125">
        <v>8.9</v>
      </c>
      <c r="V13" s="125">
        <f t="shared" si="0"/>
        <v>8.9</v>
      </c>
      <c r="W13" s="126" t="s">
        <v>125</v>
      </c>
      <c r="X13" s="128">
        <v>0</v>
      </c>
      <c r="Y13" s="128">
        <v>0</v>
      </c>
      <c r="Z13" s="128">
        <v>1086</v>
      </c>
      <c r="AA13" s="128">
        <v>0</v>
      </c>
      <c r="AB13" s="128">
        <v>1076</v>
      </c>
      <c r="AC13" s="49" t="s">
        <v>90</v>
      </c>
      <c r="AD13" s="49" t="s">
        <v>90</v>
      </c>
      <c r="AE13" s="49" t="s">
        <v>90</v>
      </c>
      <c r="AF13" s="127" t="s">
        <v>90</v>
      </c>
      <c r="AG13" s="127">
        <v>39914948</v>
      </c>
      <c r="AH13" s="50">
        <f>IF(ISBLANK(AG13),"-",AG13-AG12)</f>
        <v>688</v>
      </c>
      <c r="AI13" s="51">
        <f t="shared" si="8"/>
        <v>177.82372706125614</v>
      </c>
      <c r="AJ13" s="108">
        <v>0</v>
      </c>
      <c r="AK13" s="108">
        <v>0</v>
      </c>
      <c r="AL13" s="108">
        <v>1</v>
      </c>
      <c r="AM13" s="108">
        <v>0</v>
      </c>
      <c r="AN13" s="108">
        <v>1</v>
      </c>
      <c r="AO13" s="108">
        <v>0.45</v>
      </c>
      <c r="AP13" s="128">
        <v>9071637</v>
      </c>
      <c r="AQ13" s="128">
        <f t="shared" si="1"/>
        <v>1287</v>
      </c>
      <c r="AR13" s="52"/>
      <c r="AS13" s="53" t="s">
        <v>113</v>
      </c>
      <c r="AV13" s="40" t="s">
        <v>94</v>
      </c>
      <c r="AW13" s="40" t="s">
        <v>95</v>
      </c>
      <c r="AY13" s="84" t="s">
        <v>129</v>
      </c>
    </row>
    <row r="14" spans="2:51" x14ac:dyDescent="0.25">
      <c r="B14" s="41">
        <v>2.125</v>
      </c>
      <c r="C14" s="41">
        <v>0.16666666666666699</v>
      </c>
      <c r="D14" s="123">
        <v>16</v>
      </c>
      <c r="E14" s="42">
        <f t="shared" si="2"/>
        <v>11.267605633802818</v>
      </c>
      <c r="F14" s="110">
        <v>66</v>
      </c>
      <c r="G14" s="42">
        <f t="shared" si="3"/>
        <v>46.478873239436624</v>
      </c>
      <c r="H14" s="43" t="s">
        <v>88</v>
      </c>
      <c r="I14" s="43">
        <f t="shared" si="4"/>
        <v>41.549295774647888</v>
      </c>
      <c r="J14" s="44">
        <f>(F14-5)/1.42</f>
        <v>42.95774647887324</v>
      </c>
      <c r="K14" s="43">
        <f>J14+(6/1.42)</f>
        <v>47.183098591549296</v>
      </c>
      <c r="L14" s="45">
        <v>14</v>
      </c>
      <c r="M14" s="46" t="s">
        <v>89</v>
      </c>
      <c r="N14" s="46">
        <v>12.8</v>
      </c>
      <c r="O14" s="124">
        <v>100</v>
      </c>
      <c r="P14" s="124">
        <v>100</v>
      </c>
      <c r="Q14" s="124">
        <v>49632180</v>
      </c>
      <c r="R14" s="47">
        <f t="shared" si="5"/>
        <v>3868</v>
      </c>
      <c r="S14" s="48">
        <f t="shared" si="6"/>
        <v>92.831999999999994</v>
      </c>
      <c r="T14" s="48">
        <f t="shared" si="7"/>
        <v>3.8679999999999999</v>
      </c>
      <c r="U14" s="125">
        <v>9.5</v>
      </c>
      <c r="V14" s="125">
        <f t="shared" si="0"/>
        <v>9.5</v>
      </c>
      <c r="W14" s="126" t="s">
        <v>125</v>
      </c>
      <c r="X14" s="128">
        <v>0</v>
      </c>
      <c r="Y14" s="128">
        <v>0</v>
      </c>
      <c r="Z14" s="128">
        <v>1086</v>
      </c>
      <c r="AA14" s="128">
        <v>0</v>
      </c>
      <c r="AB14" s="128">
        <v>1076</v>
      </c>
      <c r="AC14" s="49" t="s">
        <v>90</v>
      </c>
      <c r="AD14" s="49" t="s">
        <v>90</v>
      </c>
      <c r="AE14" s="49" t="s">
        <v>90</v>
      </c>
      <c r="AF14" s="127" t="s">
        <v>90</v>
      </c>
      <c r="AG14" s="127">
        <v>39915636</v>
      </c>
      <c r="AH14" s="50">
        <f t="shared" ref="AH14:AH34" si="9">IF(ISBLANK(AG14),"-",AG14-AG13)</f>
        <v>688</v>
      </c>
      <c r="AI14" s="51">
        <f t="shared" si="8"/>
        <v>177.86970010341261</v>
      </c>
      <c r="AJ14" s="108">
        <v>0</v>
      </c>
      <c r="AK14" s="108">
        <v>0</v>
      </c>
      <c r="AL14" s="108">
        <v>1</v>
      </c>
      <c r="AM14" s="108">
        <v>0</v>
      </c>
      <c r="AN14" s="108">
        <v>1</v>
      </c>
      <c r="AO14" s="108">
        <v>0.45</v>
      </c>
      <c r="AP14" s="128">
        <v>9072903</v>
      </c>
      <c r="AQ14" s="128">
        <f t="shared" si="1"/>
        <v>1266</v>
      </c>
      <c r="AR14" s="52"/>
      <c r="AS14" s="53" t="s">
        <v>113</v>
      </c>
      <c r="AT14" s="55"/>
      <c r="AV14" s="40" t="s">
        <v>96</v>
      </c>
      <c r="AW14" s="40" t="s">
        <v>97</v>
      </c>
    </row>
    <row r="15" spans="2:51" x14ac:dyDescent="0.25">
      <c r="B15" s="41">
        <v>2.1666666666666701</v>
      </c>
      <c r="C15" s="41">
        <v>0.20833333333333301</v>
      </c>
      <c r="D15" s="123">
        <v>18</v>
      </c>
      <c r="E15" s="42">
        <f t="shared" si="2"/>
        <v>12.67605633802817</v>
      </c>
      <c r="F15" s="110">
        <v>66</v>
      </c>
      <c r="G15" s="42">
        <f t="shared" si="3"/>
        <v>46.478873239436624</v>
      </c>
      <c r="H15" s="43" t="s">
        <v>88</v>
      </c>
      <c r="I15" s="43">
        <f t="shared" si="4"/>
        <v>41.549295774647888</v>
      </c>
      <c r="J15" s="44">
        <f>(F15-5)/1.42</f>
        <v>42.95774647887324</v>
      </c>
      <c r="K15" s="43">
        <f>J15+(6/1.42)</f>
        <v>47.183098591549296</v>
      </c>
      <c r="L15" s="45">
        <v>18</v>
      </c>
      <c r="M15" s="46" t="s">
        <v>89</v>
      </c>
      <c r="N15" s="46">
        <v>13.1</v>
      </c>
      <c r="O15" s="124">
        <v>115</v>
      </c>
      <c r="P15" s="124">
        <v>112</v>
      </c>
      <c r="Q15" s="124">
        <v>49636625</v>
      </c>
      <c r="R15" s="47">
        <f t="shared" si="5"/>
        <v>4445</v>
      </c>
      <c r="S15" s="48">
        <f t="shared" si="6"/>
        <v>106.68</v>
      </c>
      <c r="T15" s="48">
        <f t="shared" si="7"/>
        <v>4.4450000000000003</v>
      </c>
      <c r="U15" s="125">
        <v>9.5</v>
      </c>
      <c r="V15" s="125">
        <f t="shared" si="0"/>
        <v>9.5</v>
      </c>
      <c r="W15" s="126" t="s">
        <v>125</v>
      </c>
      <c r="X15" s="128">
        <v>0</v>
      </c>
      <c r="Y15" s="128">
        <v>0</v>
      </c>
      <c r="Z15" s="128">
        <v>1086</v>
      </c>
      <c r="AA15" s="128">
        <v>0</v>
      </c>
      <c r="AB15" s="128">
        <v>1076</v>
      </c>
      <c r="AC15" s="49" t="s">
        <v>90</v>
      </c>
      <c r="AD15" s="49" t="s">
        <v>90</v>
      </c>
      <c r="AE15" s="49" t="s">
        <v>90</v>
      </c>
      <c r="AF15" s="127" t="s">
        <v>90</v>
      </c>
      <c r="AG15" s="127">
        <v>39916356</v>
      </c>
      <c r="AH15" s="50">
        <f t="shared" si="9"/>
        <v>720</v>
      </c>
      <c r="AI15" s="51">
        <f t="shared" si="8"/>
        <v>161.97975253093361</v>
      </c>
      <c r="AJ15" s="108">
        <v>0</v>
      </c>
      <c r="AK15" s="108">
        <v>0</v>
      </c>
      <c r="AL15" s="108">
        <v>1</v>
      </c>
      <c r="AM15" s="108">
        <v>0</v>
      </c>
      <c r="AN15" s="108">
        <v>1</v>
      </c>
      <c r="AO15" s="108">
        <v>0</v>
      </c>
      <c r="AP15" s="128">
        <v>9072903</v>
      </c>
      <c r="AQ15" s="128">
        <f t="shared" si="1"/>
        <v>0</v>
      </c>
      <c r="AR15" s="52"/>
      <c r="AS15" s="53" t="s">
        <v>113</v>
      </c>
      <c r="AV15" s="40" t="s">
        <v>98</v>
      </c>
      <c r="AW15" s="40" t="s">
        <v>99</v>
      </c>
      <c r="AY15" s="107"/>
    </row>
    <row r="16" spans="2:51" x14ac:dyDescent="0.25">
      <c r="B16" s="41">
        <v>2.2083333333333299</v>
      </c>
      <c r="C16" s="41">
        <v>0.25</v>
      </c>
      <c r="D16" s="123">
        <v>19</v>
      </c>
      <c r="E16" s="42">
        <f t="shared" si="2"/>
        <v>13.380281690140846</v>
      </c>
      <c r="F16" s="110">
        <v>75</v>
      </c>
      <c r="G16" s="42">
        <f t="shared" si="3"/>
        <v>52.816901408450704</v>
      </c>
      <c r="H16" s="43" t="s">
        <v>88</v>
      </c>
      <c r="I16" s="43">
        <f t="shared" si="4"/>
        <v>51.408450704225352</v>
      </c>
      <c r="J16" s="44">
        <f t="shared" ref="J16:J25" si="10">F16/1.42</f>
        <v>52.816901408450704</v>
      </c>
      <c r="K16" s="43">
        <f>J16+1.42</f>
        <v>54.236901408450706</v>
      </c>
      <c r="L16" s="45">
        <v>19</v>
      </c>
      <c r="M16" s="46" t="s">
        <v>100</v>
      </c>
      <c r="N16" s="46">
        <v>13.1</v>
      </c>
      <c r="O16" s="124">
        <v>117</v>
      </c>
      <c r="P16" s="124">
        <v>115</v>
      </c>
      <c r="Q16" s="124">
        <v>49641070</v>
      </c>
      <c r="R16" s="47">
        <f t="shared" si="5"/>
        <v>4445</v>
      </c>
      <c r="S16" s="48">
        <f t="shared" si="6"/>
        <v>106.68</v>
      </c>
      <c r="T16" s="48">
        <f t="shared" si="7"/>
        <v>4.4450000000000003</v>
      </c>
      <c r="U16" s="125">
        <v>9.5</v>
      </c>
      <c r="V16" s="125">
        <f t="shared" si="0"/>
        <v>9.5</v>
      </c>
      <c r="W16" s="126" t="s">
        <v>125</v>
      </c>
      <c r="X16" s="128">
        <v>0</v>
      </c>
      <c r="Y16" s="128">
        <v>0</v>
      </c>
      <c r="Z16" s="128">
        <v>1086</v>
      </c>
      <c r="AA16" s="128">
        <v>0</v>
      </c>
      <c r="AB16" s="128">
        <v>1076</v>
      </c>
      <c r="AC16" s="49" t="s">
        <v>90</v>
      </c>
      <c r="AD16" s="49" t="s">
        <v>90</v>
      </c>
      <c r="AE16" s="49" t="s">
        <v>90</v>
      </c>
      <c r="AF16" s="127" t="s">
        <v>90</v>
      </c>
      <c r="AG16" s="127">
        <v>39917076</v>
      </c>
      <c r="AH16" s="50">
        <f t="shared" si="9"/>
        <v>720</v>
      </c>
      <c r="AI16" s="51">
        <f t="shared" si="8"/>
        <v>161.97975253093361</v>
      </c>
      <c r="AJ16" s="108">
        <v>0</v>
      </c>
      <c r="AK16" s="108">
        <v>0</v>
      </c>
      <c r="AL16" s="108">
        <v>1</v>
      </c>
      <c r="AM16" s="108">
        <v>0</v>
      </c>
      <c r="AN16" s="108">
        <v>1</v>
      </c>
      <c r="AO16" s="108">
        <v>0</v>
      </c>
      <c r="AP16" s="128">
        <v>9072903</v>
      </c>
      <c r="AQ16" s="128">
        <f t="shared" si="1"/>
        <v>0</v>
      </c>
      <c r="AR16" s="54">
        <v>1.1000000000000001</v>
      </c>
      <c r="AS16" s="53" t="s">
        <v>101</v>
      </c>
      <c r="AV16" s="40" t="s">
        <v>102</v>
      </c>
      <c r="AW16" s="40" t="s">
        <v>103</v>
      </c>
      <c r="AY16" s="107"/>
    </row>
    <row r="17" spans="1:51" x14ac:dyDescent="0.25">
      <c r="B17" s="41">
        <v>2.25</v>
      </c>
      <c r="C17" s="41">
        <v>0.29166666666666702</v>
      </c>
      <c r="D17" s="123">
        <v>12</v>
      </c>
      <c r="E17" s="42">
        <f t="shared" si="2"/>
        <v>8.4507042253521139</v>
      </c>
      <c r="F17" s="93">
        <v>83</v>
      </c>
      <c r="G17" s="42">
        <f t="shared" si="3"/>
        <v>58.450704225352112</v>
      </c>
      <c r="H17" s="43" t="s">
        <v>88</v>
      </c>
      <c r="I17" s="43">
        <f t="shared" si="4"/>
        <v>57.04225352112676</v>
      </c>
      <c r="J17" s="44">
        <f t="shared" si="10"/>
        <v>58.450704225352112</v>
      </c>
      <c r="K17" s="43">
        <f t="shared" ref="K17:K22" si="11">J17+1.42</f>
        <v>59.870704225352114</v>
      </c>
      <c r="L17" s="45">
        <v>19</v>
      </c>
      <c r="M17" s="46" t="s">
        <v>100</v>
      </c>
      <c r="N17" s="46">
        <v>16.7</v>
      </c>
      <c r="O17" s="124">
        <v>129</v>
      </c>
      <c r="P17" s="124">
        <v>138</v>
      </c>
      <c r="Q17" s="124">
        <v>49646777</v>
      </c>
      <c r="R17" s="47">
        <f t="shared" si="5"/>
        <v>5707</v>
      </c>
      <c r="S17" s="48">
        <f t="shared" si="6"/>
        <v>136.96799999999999</v>
      </c>
      <c r="T17" s="48">
        <f t="shared" si="7"/>
        <v>5.7069999999999999</v>
      </c>
      <c r="U17" s="125">
        <v>9.5</v>
      </c>
      <c r="V17" s="125">
        <f t="shared" si="0"/>
        <v>9.5</v>
      </c>
      <c r="W17" s="126" t="s">
        <v>171</v>
      </c>
      <c r="X17" s="128">
        <v>0</v>
      </c>
      <c r="Y17" s="128">
        <v>0</v>
      </c>
      <c r="Z17" s="128">
        <v>1167</v>
      </c>
      <c r="AA17" s="128">
        <v>1185</v>
      </c>
      <c r="AB17" s="128">
        <v>1165</v>
      </c>
      <c r="AC17" s="49" t="s">
        <v>90</v>
      </c>
      <c r="AD17" s="49" t="s">
        <v>90</v>
      </c>
      <c r="AE17" s="49" t="s">
        <v>90</v>
      </c>
      <c r="AF17" s="127" t="s">
        <v>90</v>
      </c>
      <c r="AG17" s="127">
        <v>39918244</v>
      </c>
      <c r="AH17" s="50">
        <f t="shared" si="9"/>
        <v>1168</v>
      </c>
      <c r="AI17" s="51">
        <f t="shared" si="8"/>
        <v>204.66094270194498</v>
      </c>
      <c r="AJ17" s="108">
        <v>0</v>
      </c>
      <c r="AK17" s="108">
        <v>0</v>
      </c>
      <c r="AL17" s="108">
        <v>1</v>
      </c>
      <c r="AM17" s="108">
        <v>1</v>
      </c>
      <c r="AN17" s="108">
        <v>1</v>
      </c>
      <c r="AO17" s="108">
        <v>0</v>
      </c>
      <c r="AP17" s="128">
        <v>9072903</v>
      </c>
      <c r="AQ17" s="128">
        <f t="shared" si="1"/>
        <v>0</v>
      </c>
      <c r="AR17" s="52"/>
      <c r="AS17" s="53" t="s">
        <v>101</v>
      </c>
      <c r="AT17" s="55"/>
      <c r="AV17" s="40" t="s">
        <v>104</v>
      </c>
      <c r="AW17" s="40" t="s">
        <v>105</v>
      </c>
      <c r="AY17" s="111"/>
    </row>
    <row r="18" spans="1:51" x14ac:dyDescent="0.25">
      <c r="B18" s="41">
        <v>2.2916666666666701</v>
      </c>
      <c r="C18" s="41">
        <v>0.33333333333333298</v>
      </c>
      <c r="D18" s="123">
        <v>8</v>
      </c>
      <c r="E18" s="42">
        <f t="shared" si="2"/>
        <v>5.6338028169014089</v>
      </c>
      <c r="F18" s="93">
        <v>83</v>
      </c>
      <c r="G18" s="42">
        <f t="shared" si="3"/>
        <v>58.450704225352112</v>
      </c>
      <c r="H18" s="43" t="s">
        <v>88</v>
      </c>
      <c r="I18" s="43">
        <f t="shared" si="4"/>
        <v>57.04225352112676</v>
      </c>
      <c r="J18" s="44">
        <f t="shared" si="10"/>
        <v>58.450704225352112</v>
      </c>
      <c r="K18" s="43">
        <f t="shared" si="11"/>
        <v>59.870704225352114</v>
      </c>
      <c r="L18" s="45">
        <v>19</v>
      </c>
      <c r="M18" s="46" t="s">
        <v>100</v>
      </c>
      <c r="N18" s="46">
        <v>17.3</v>
      </c>
      <c r="O18" s="124">
        <v>130</v>
      </c>
      <c r="P18" s="124">
        <v>145</v>
      </c>
      <c r="Q18" s="124">
        <v>49652985</v>
      </c>
      <c r="R18" s="47">
        <f t="shared" si="5"/>
        <v>6208</v>
      </c>
      <c r="S18" s="48">
        <f t="shared" si="6"/>
        <v>148.99199999999999</v>
      </c>
      <c r="T18" s="48">
        <f t="shared" si="7"/>
        <v>6.2080000000000002</v>
      </c>
      <c r="U18" s="125">
        <v>9.5</v>
      </c>
      <c r="V18" s="125">
        <f t="shared" si="0"/>
        <v>9.5</v>
      </c>
      <c r="W18" s="126" t="s">
        <v>171</v>
      </c>
      <c r="X18" s="128">
        <v>0</v>
      </c>
      <c r="Y18" s="128">
        <v>0</v>
      </c>
      <c r="Z18" s="128">
        <v>1188</v>
      </c>
      <c r="AA18" s="128">
        <v>1185</v>
      </c>
      <c r="AB18" s="128">
        <v>1188</v>
      </c>
      <c r="AC18" s="49" t="s">
        <v>90</v>
      </c>
      <c r="AD18" s="49" t="s">
        <v>90</v>
      </c>
      <c r="AE18" s="49" t="s">
        <v>90</v>
      </c>
      <c r="AF18" s="127" t="s">
        <v>90</v>
      </c>
      <c r="AG18" s="127">
        <v>39919536</v>
      </c>
      <c r="AH18" s="50">
        <f t="shared" si="9"/>
        <v>1292</v>
      </c>
      <c r="AI18" s="51">
        <f t="shared" si="8"/>
        <v>208.11855670103091</v>
      </c>
      <c r="AJ18" s="108">
        <v>0</v>
      </c>
      <c r="AK18" s="108">
        <v>0</v>
      </c>
      <c r="AL18" s="108">
        <v>1</v>
      </c>
      <c r="AM18" s="108">
        <v>1</v>
      </c>
      <c r="AN18" s="108">
        <v>1</v>
      </c>
      <c r="AO18" s="108">
        <v>0</v>
      </c>
      <c r="AP18" s="128">
        <v>9072903</v>
      </c>
      <c r="AQ18" s="128">
        <f t="shared" si="1"/>
        <v>0</v>
      </c>
      <c r="AR18" s="52"/>
      <c r="AS18" s="53" t="s">
        <v>101</v>
      </c>
      <c r="AV18" s="40" t="s">
        <v>106</v>
      </c>
      <c r="AW18" s="40" t="s">
        <v>107</v>
      </c>
      <c r="AY18" s="111"/>
    </row>
    <row r="19" spans="1:51" x14ac:dyDescent="0.25">
      <c r="B19" s="41">
        <v>2.3333333333333299</v>
      </c>
      <c r="C19" s="41">
        <v>0.375</v>
      </c>
      <c r="D19" s="123">
        <v>8</v>
      </c>
      <c r="E19" s="42">
        <f t="shared" si="2"/>
        <v>5.6338028169014089</v>
      </c>
      <c r="F19" s="93">
        <v>83</v>
      </c>
      <c r="G19" s="42">
        <f t="shared" si="3"/>
        <v>58.450704225352112</v>
      </c>
      <c r="H19" s="43" t="s">
        <v>88</v>
      </c>
      <c r="I19" s="43">
        <f t="shared" si="4"/>
        <v>57.04225352112676</v>
      </c>
      <c r="J19" s="44">
        <f t="shared" si="10"/>
        <v>58.450704225352112</v>
      </c>
      <c r="K19" s="43">
        <f t="shared" si="11"/>
        <v>59.870704225352114</v>
      </c>
      <c r="L19" s="45">
        <v>19</v>
      </c>
      <c r="M19" s="46" t="s">
        <v>100</v>
      </c>
      <c r="N19" s="46">
        <v>18.399999999999999</v>
      </c>
      <c r="O19" s="124">
        <v>134</v>
      </c>
      <c r="P19" s="124">
        <v>153</v>
      </c>
      <c r="Q19" s="124">
        <v>49659085</v>
      </c>
      <c r="R19" s="47">
        <f t="shared" si="5"/>
        <v>6100</v>
      </c>
      <c r="S19" s="48">
        <f t="shared" si="6"/>
        <v>146.4</v>
      </c>
      <c r="T19" s="48">
        <f t="shared" si="7"/>
        <v>6.1</v>
      </c>
      <c r="U19" s="125">
        <v>8.9</v>
      </c>
      <c r="V19" s="125">
        <f t="shared" si="0"/>
        <v>8.9</v>
      </c>
      <c r="W19" s="126" t="s">
        <v>133</v>
      </c>
      <c r="X19" s="128">
        <v>1065</v>
      </c>
      <c r="Y19" s="128">
        <v>0</v>
      </c>
      <c r="Z19" s="128">
        <v>1188</v>
      </c>
      <c r="AA19" s="128">
        <v>1185</v>
      </c>
      <c r="AB19" s="128">
        <v>1188</v>
      </c>
      <c r="AC19" s="49" t="s">
        <v>90</v>
      </c>
      <c r="AD19" s="49" t="s">
        <v>90</v>
      </c>
      <c r="AE19" s="49" t="s">
        <v>90</v>
      </c>
      <c r="AF19" s="127" t="s">
        <v>90</v>
      </c>
      <c r="AG19" s="127">
        <v>39920910</v>
      </c>
      <c r="AH19" s="50">
        <f t="shared" si="9"/>
        <v>1374</v>
      </c>
      <c r="AI19" s="51">
        <f t="shared" si="8"/>
        <v>225.24590163934428</v>
      </c>
      <c r="AJ19" s="108">
        <v>1</v>
      </c>
      <c r="AK19" s="108">
        <v>0</v>
      </c>
      <c r="AL19" s="108">
        <v>1</v>
      </c>
      <c r="AM19" s="108">
        <v>1</v>
      </c>
      <c r="AN19" s="108">
        <v>1</v>
      </c>
      <c r="AO19" s="108">
        <v>0</v>
      </c>
      <c r="AP19" s="128">
        <v>9072903</v>
      </c>
      <c r="AQ19" s="128">
        <f t="shared" si="1"/>
        <v>0</v>
      </c>
      <c r="AR19" s="52"/>
      <c r="AS19" s="53" t="s">
        <v>101</v>
      </c>
      <c r="AV19" s="40" t="s">
        <v>108</v>
      </c>
      <c r="AW19" s="40" t="s">
        <v>109</v>
      </c>
      <c r="AY19" s="111"/>
    </row>
    <row r="20" spans="1:51" x14ac:dyDescent="0.25">
      <c r="B20" s="41">
        <v>2.375</v>
      </c>
      <c r="C20" s="41">
        <v>0.41666666666666669</v>
      </c>
      <c r="D20" s="123">
        <v>7</v>
      </c>
      <c r="E20" s="42">
        <f t="shared" si="2"/>
        <v>4.9295774647887329</v>
      </c>
      <c r="F20" s="93">
        <v>83</v>
      </c>
      <c r="G20" s="42">
        <f t="shared" si="3"/>
        <v>58.450704225352112</v>
      </c>
      <c r="H20" s="43" t="s">
        <v>88</v>
      </c>
      <c r="I20" s="43">
        <f t="shared" si="4"/>
        <v>57.04225352112676</v>
      </c>
      <c r="J20" s="44">
        <f t="shared" si="10"/>
        <v>58.450704225352112</v>
      </c>
      <c r="K20" s="43">
        <f t="shared" si="11"/>
        <v>59.870704225352114</v>
      </c>
      <c r="L20" s="45">
        <v>19</v>
      </c>
      <c r="M20" s="46" t="s">
        <v>100</v>
      </c>
      <c r="N20" s="46">
        <v>17.7</v>
      </c>
      <c r="O20" s="124">
        <v>139</v>
      </c>
      <c r="P20" s="124">
        <v>153</v>
      </c>
      <c r="Q20" s="124">
        <v>49665185</v>
      </c>
      <c r="R20" s="47">
        <f t="shared" si="5"/>
        <v>6100</v>
      </c>
      <c r="S20" s="48">
        <f t="shared" si="6"/>
        <v>146.4</v>
      </c>
      <c r="T20" s="48">
        <f t="shared" si="7"/>
        <v>6.1</v>
      </c>
      <c r="U20" s="125">
        <v>8.4</v>
      </c>
      <c r="V20" s="125">
        <v>8.1999999999999993</v>
      </c>
      <c r="W20" s="126" t="s">
        <v>133</v>
      </c>
      <c r="X20" s="128">
        <v>1065</v>
      </c>
      <c r="Y20" s="128">
        <v>0</v>
      </c>
      <c r="Z20" s="128">
        <v>1188</v>
      </c>
      <c r="AA20" s="128">
        <v>1185</v>
      </c>
      <c r="AB20" s="128">
        <v>1188</v>
      </c>
      <c r="AC20" s="49" t="s">
        <v>90</v>
      </c>
      <c r="AD20" s="49" t="s">
        <v>90</v>
      </c>
      <c r="AE20" s="49" t="s">
        <v>90</v>
      </c>
      <c r="AF20" s="127" t="s">
        <v>90</v>
      </c>
      <c r="AG20" s="127">
        <v>39922284</v>
      </c>
      <c r="AH20" s="50">
        <f t="shared" si="9"/>
        <v>1374</v>
      </c>
      <c r="AI20" s="51">
        <f t="shared" si="8"/>
        <v>225.24590163934428</v>
      </c>
      <c r="AJ20" s="108">
        <v>1</v>
      </c>
      <c r="AK20" s="108">
        <v>0</v>
      </c>
      <c r="AL20" s="108">
        <v>1</v>
      </c>
      <c r="AM20" s="108">
        <v>1</v>
      </c>
      <c r="AN20" s="108">
        <v>1</v>
      </c>
      <c r="AO20" s="108">
        <v>0</v>
      </c>
      <c r="AP20" s="128">
        <v>9072903</v>
      </c>
      <c r="AQ20" s="128">
        <f t="shared" si="1"/>
        <v>0</v>
      </c>
      <c r="AR20" s="54">
        <v>0.98</v>
      </c>
      <c r="AS20" s="53" t="s">
        <v>101</v>
      </c>
      <c r="AY20" s="111"/>
    </row>
    <row r="21" spans="1:51" x14ac:dyDescent="0.25">
      <c r="B21" s="41">
        <v>2.4166666666666701</v>
      </c>
      <c r="C21" s="41">
        <v>0.45833333333333298</v>
      </c>
      <c r="D21" s="123">
        <v>7</v>
      </c>
      <c r="E21" s="42">
        <f t="shared" si="2"/>
        <v>4.9295774647887329</v>
      </c>
      <c r="F21" s="93">
        <v>83</v>
      </c>
      <c r="G21" s="42">
        <f t="shared" si="3"/>
        <v>58.450704225352112</v>
      </c>
      <c r="H21" s="43" t="s">
        <v>88</v>
      </c>
      <c r="I21" s="43">
        <f t="shared" si="4"/>
        <v>57.04225352112676</v>
      </c>
      <c r="J21" s="44">
        <f t="shared" si="10"/>
        <v>58.450704225352112</v>
      </c>
      <c r="K21" s="43">
        <f t="shared" si="11"/>
        <v>59.870704225352114</v>
      </c>
      <c r="L21" s="45">
        <v>19</v>
      </c>
      <c r="M21" s="46" t="s">
        <v>100</v>
      </c>
      <c r="N21" s="46">
        <v>17.7</v>
      </c>
      <c r="O21" s="124">
        <v>134</v>
      </c>
      <c r="P21" s="124">
        <v>152</v>
      </c>
      <c r="Q21" s="124">
        <v>49671578</v>
      </c>
      <c r="R21" s="47">
        <f t="shared" si="5"/>
        <v>6393</v>
      </c>
      <c r="S21" s="48">
        <f t="shared" si="6"/>
        <v>153.43199999999999</v>
      </c>
      <c r="T21" s="48">
        <f t="shared" si="7"/>
        <v>6.3929999999999998</v>
      </c>
      <c r="U21" s="125">
        <v>7.6</v>
      </c>
      <c r="V21" s="125">
        <v>7.2</v>
      </c>
      <c r="W21" s="126" t="s">
        <v>133</v>
      </c>
      <c r="X21" s="128">
        <v>1157</v>
      </c>
      <c r="Y21" s="128">
        <v>0</v>
      </c>
      <c r="Z21" s="128">
        <v>1188</v>
      </c>
      <c r="AA21" s="128">
        <v>1185</v>
      </c>
      <c r="AB21" s="128">
        <v>1188</v>
      </c>
      <c r="AC21" s="49" t="s">
        <v>90</v>
      </c>
      <c r="AD21" s="49" t="s">
        <v>90</v>
      </c>
      <c r="AE21" s="49" t="s">
        <v>90</v>
      </c>
      <c r="AF21" s="127" t="s">
        <v>90</v>
      </c>
      <c r="AG21" s="127">
        <v>39923708</v>
      </c>
      <c r="AH21" s="50">
        <f t="shared" si="9"/>
        <v>1424</v>
      </c>
      <c r="AI21" s="51">
        <f t="shared" si="8"/>
        <v>222.74362584076334</v>
      </c>
      <c r="AJ21" s="108">
        <v>1</v>
      </c>
      <c r="AK21" s="108">
        <v>0</v>
      </c>
      <c r="AL21" s="108">
        <v>1</v>
      </c>
      <c r="AM21" s="108">
        <v>1</v>
      </c>
      <c r="AN21" s="108">
        <v>1</v>
      </c>
      <c r="AO21" s="108">
        <v>0</v>
      </c>
      <c r="AP21" s="128">
        <v>9072903</v>
      </c>
      <c r="AQ21" s="128">
        <f t="shared" si="1"/>
        <v>0</v>
      </c>
      <c r="AR21" s="52"/>
      <c r="AS21" s="53" t="s">
        <v>101</v>
      </c>
      <c r="AY21" s="111"/>
    </row>
    <row r="22" spans="1:51" x14ac:dyDescent="0.25">
      <c r="B22" s="41">
        <v>2.4583333333333299</v>
      </c>
      <c r="C22" s="41">
        <v>0.5</v>
      </c>
      <c r="D22" s="123">
        <v>5</v>
      </c>
      <c r="E22" s="42">
        <f t="shared" si="2"/>
        <v>3.5211267605633805</v>
      </c>
      <c r="F22" s="93">
        <v>83</v>
      </c>
      <c r="G22" s="42">
        <f t="shared" si="3"/>
        <v>58.450704225352112</v>
      </c>
      <c r="H22" s="43" t="s">
        <v>88</v>
      </c>
      <c r="I22" s="43">
        <f t="shared" si="4"/>
        <v>57.04225352112676</v>
      </c>
      <c r="J22" s="44">
        <f t="shared" si="10"/>
        <v>58.450704225352112</v>
      </c>
      <c r="K22" s="43">
        <f t="shared" si="11"/>
        <v>59.870704225352114</v>
      </c>
      <c r="L22" s="45">
        <v>19</v>
      </c>
      <c r="M22" s="46" t="s">
        <v>100</v>
      </c>
      <c r="N22" s="46">
        <v>17.3</v>
      </c>
      <c r="O22" s="124">
        <v>129</v>
      </c>
      <c r="P22" s="124">
        <v>149</v>
      </c>
      <c r="Q22" s="124">
        <v>49677841</v>
      </c>
      <c r="R22" s="47">
        <f t="shared" si="5"/>
        <v>6263</v>
      </c>
      <c r="S22" s="48">
        <f t="shared" si="6"/>
        <v>150.31200000000001</v>
      </c>
      <c r="T22" s="48">
        <f t="shared" si="7"/>
        <v>6.2629999999999999</v>
      </c>
      <c r="U22" s="125">
        <v>6.7</v>
      </c>
      <c r="V22" s="125">
        <f t="shared" si="0"/>
        <v>6.7</v>
      </c>
      <c r="W22" s="126" t="s">
        <v>133</v>
      </c>
      <c r="X22" s="128">
        <v>1156</v>
      </c>
      <c r="Y22" s="128">
        <v>0</v>
      </c>
      <c r="Z22" s="128">
        <v>1188</v>
      </c>
      <c r="AA22" s="128">
        <v>1185</v>
      </c>
      <c r="AB22" s="128">
        <v>1188</v>
      </c>
      <c r="AC22" s="49" t="s">
        <v>90</v>
      </c>
      <c r="AD22" s="49" t="s">
        <v>90</v>
      </c>
      <c r="AE22" s="49" t="s">
        <v>90</v>
      </c>
      <c r="AF22" s="127" t="s">
        <v>90</v>
      </c>
      <c r="AG22" s="127">
        <v>39925116</v>
      </c>
      <c r="AH22" s="50">
        <f t="shared" si="9"/>
        <v>1408</v>
      </c>
      <c r="AI22" s="51">
        <f t="shared" si="8"/>
        <v>224.81239022832509</v>
      </c>
      <c r="AJ22" s="108">
        <v>1</v>
      </c>
      <c r="AK22" s="108">
        <v>0</v>
      </c>
      <c r="AL22" s="108">
        <v>1</v>
      </c>
      <c r="AM22" s="108">
        <v>1</v>
      </c>
      <c r="AN22" s="108">
        <v>1</v>
      </c>
      <c r="AO22" s="108">
        <v>0</v>
      </c>
      <c r="AP22" s="128">
        <v>9072903</v>
      </c>
      <c r="AQ22" s="128">
        <f t="shared" si="1"/>
        <v>0</v>
      </c>
      <c r="AR22" s="52"/>
      <c r="AS22" s="53" t="s">
        <v>101</v>
      </c>
      <c r="AV22" s="56" t="s">
        <v>110</v>
      </c>
      <c r="AY22" s="111"/>
    </row>
    <row r="23" spans="1:51" x14ac:dyDescent="0.25">
      <c r="A23" s="107" t="s">
        <v>128</v>
      </c>
      <c r="B23" s="41">
        <v>2.5</v>
      </c>
      <c r="C23" s="41">
        <v>0.54166666666666696</v>
      </c>
      <c r="D23" s="123">
        <v>5</v>
      </c>
      <c r="E23" s="42">
        <v>8</v>
      </c>
      <c r="F23" s="110">
        <v>81</v>
      </c>
      <c r="G23" s="42">
        <f t="shared" si="3"/>
        <v>57.04225352112676</v>
      </c>
      <c r="H23" s="43" t="s">
        <v>88</v>
      </c>
      <c r="I23" s="43">
        <f t="shared" si="4"/>
        <v>55.633802816901408</v>
      </c>
      <c r="J23" s="44">
        <f t="shared" si="10"/>
        <v>57.04225352112676</v>
      </c>
      <c r="K23" s="43">
        <f>J23+(6/1.42)</f>
        <v>61.267605633802816</v>
      </c>
      <c r="L23" s="45">
        <v>19</v>
      </c>
      <c r="M23" s="46" t="s">
        <v>100</v>
      </c>
      <c r="N23" s="46">
        <v>17.5</v>
      </c>
      <c r="O23" s="124">
        <v>127</v>
      </c>
      <c r="P23" s="124">
        <v>144</v>
      </c>
      <c r="Q23" s="124">
        <v>49683952</v>
      </c>
      <c r="R23" s="47">
        <f t="shared" si="5"/>
        <v>6111</v>
      </c>
      <c r="S23" s="48">
        <f t="shared" si="6"/>
        <v>146.66399999999999</v>
      </c>
      <c r="T23" s="48">
        <f t="shared" si="7"/>
        <v>6.1109999999999998</v>
      </c>
      <c r="U23" s="125">
        <v>5.4</v>
      </c>
      <c r="V23" s="125">
        <f t="shared" si="0"/>
        <v>5.4</v>
      </c>
      <c r="W23" s="126" t="s">
        <v>133</v>
      </c>
      <c r="X23" s="128">
        <v>1156</v>
      </c>
      <c r="Y23" s="128">
        <v>0</v>
      </c>
      <c r="Z23" s="128">
        <v>1188</v>
      </c>
      <c r="AA23" s="128">
        <v>1185</v>
      </c>
      <c r="AB23" s="128">
        <v>1188</v>
      </c>
      <c r="AC23" s="49" t="s">
        <v>90</v>
      </c>
      <c r="AD23" s="49" t="s">
        <v>90</v>
      </c>
      <c r="AE23" s="49" t="s">
        <v>90</v>
      </c>
      <c r="AF23" s="127" t="s">
        <v>90</v>
      </c>
      <c r="AG23" s="127">
        <v>39926580</v>
      </c>
      <c r="AH23" s="50">
        <f t="shared" si="9"/>
        <v>1464</v>
      </c>
      <c r="AI23" s="51">
        <f t="shared" si="8"/>
        <v>239.56799214531173</v>
      </c>
      <c r="AJ23" s="108">
        <v>1</v>
      </c>
      <c r="AK23" s="108">
        <v>0</v>
      </c>
      <c r="AL23" s="108">
        <v>1</v>
      </c>
      <c r="AM23" s="108">
        <v>1</v>
      </c>
      <c r="AN23" s="108">
        <v>1</v>
      </c>
      <c r="AO23" s="108">
        <v>0</v>
      </c>
      <c r="AP23" s="128">
        <v>9072903</v>
      </c>
      <c r="AQ23" s="128">
        <f t="shared" si="1"/>
        <v>0</v>
      </c>
      <c r="AR23" s="52"/>
      <c r="AS23" s="53" t="s">
        <v>113</v>
      </c>
      <c r="AT23" s="55"/>
      <c r="AV23" s="57" t="s">
        <v>111</v>
      </c>
      <c r="AW23" s="58" t="s">
        <v>112</v>
      </c>
      <c r="AY23" s="111"/>
    </row>
    <row r="24" spans="1:51" x14ac:dyDescent="0.25">
      <c r="B24" s="41">
        <v>2.5416666666666701</v>
      </c>
      <c r="C24" s="41">
        <v>0.58333333333333404</v>
      </c>
      <c r="D24" s="123">
        <v>4</v>
      </c>
      <c r="E24" s="42">
        <f t="shared" si="2"/>
        <v>2.8169014084507045</v>
      </c>
      <c r="F24" s="110">
        <v>81</v>
      </c>
      <c r="G24" s="42">
        <f t="shared" si="3"/>
        <v>57.04225352112676</v>
      </c>
      <c r="H24" s="43" t="s">
        <v>88</v>
      </c>
      <c r="I24" s="43">
        <f t="shared" si="4"/>
        <v>55.633802816901408</v>
      </c>
      <c r="J24" s="44">
        <f t="shared" si="10"/>
        <v>57.04225352112676</v>
      </c>
      <c r="K24" s="43">
        <f t="shared" ref="K24:K34" si="12">J24+(6/1.42)</f>
        <v>61.267605633802816</v>
      </c>
      <c r="L24" s="45">
        <v>18</v>
      </c>
      <c r="M24" s="46" t="s">
        <v>100</v>
      </c>
      <c r="N24" s="46">
        <v>17.3</v>
      </c>
      <c r="O24" s="124">
        <v>130</v>
      </c>
      <c r="P24" s="124">
        <v>139</v>
      </c>
      <c r="Q24" s="124">
        <v>49689732</v>
      </c>
      <c r="R24" s="47">
        <f t="shared" si="5"/>
        <v>5780</v>
      </c>
      <c r="S24" s="48">
        <f t="shared" si="6"/>
        <v>138.72</v>
      </c>
      <c r="T24" s="48">
        <f t="shared" si="7"/>
        <v>5.78</v>
      </c>
      <c r="U24" s="125">
        <v>4.9000000000000004</v>
      </c>
      <c r="V24" s="125">
        <f t="shared" si="0"/>
        <v>4.9000000000000004</v>
      </c>
      <c r="W24" s="126" t="s">
        <v>133</v>
      </c>
      <c r="X24" s="128">
        <v>1055</v>
      </c>
      <c r="Y24" s="128">
        <v>0</v>
      </c>
      <c r="Z24" s="128">
        <v>1187</v>
      </c>
      <c r="AA24" s="128">
        <v>1185</v>
      </c>
      <c r="AB24" s="128">
        <v>1187</v>
      </c>
      <c r="AC24" s="49" t="s">
        <v>90</v>
      </c>
      <c r="AD24" s="49" t="s">
        <v>90</v>
      </c>
      <c r="AE24" s="49" t="s">
        <v>90</v>
      </c>
      <c r="AF24" s="127" t="s">
        <v>90</v>
      </c>
      <c r="AG24" s="127">
        <v>39927900</v>
      </c>
      <c r="AH24" s="50">
        <f t="shared" si="9"/>
        <v>1320</v>
      </c>
      <c r="AI24" s="51">
        <f t="shared" si="8"/>
        <v>228.37370242214533</v>
      </c>
      <c r="AJ24" s="108">
        <v>1</v>
      </c>
      <c r="AK24" s="108">
        <v>0</v>
      </c>
      <c r="AL24" s="108">
        <v>1</v>
      </c>
      <c r="AM24" s="108">
        <v>1</v>
      </c>
      <c r="AN24" s="108">
        <v>1</v>
      </c>
      <c r="AO24" s="108">
        <v>0</v>
      </c>
      <c r="AP24" s="128">
        <v>9072903</v>
      </c>
      <c r="AQ24" s="128">
        <f t="shared" si="1"/>
        <v>0</v>
      </c>
      <c r="AR24" s="54">
        <v>1.33</v>
      </c>
      <c r="AS24" s="53" t="s">
        <v>113</v>
      </c>
      <c r="AV24" s="59" t="s">
        <v>29</v>
      </c>
      <c r="AW24" s="59">
        <v>14.7</v>
      </c>
      <c r="AY24" s="111"/>
    </row>
    <row r="25" spans="1:51" x14ac:dyDescent="0.25">
      <c r="B25" s="41">
        <v>2.5833333333333299</v>
      </c>
      <c r="C25" s="41">
        <v>0.625</v>
      </c>
      <c r="D25" s="123">
        <v>4</v>
      </c>
      <c r="E25" s="42">
        <f t="shared" si="2"/>
        <v>2.8169014084507045</v>
      </c>
      <c r="F25" s="110">
        <v>81</v>
      </c>
      <c r="G25" s="42">
        <f t="shared" si="3"/>
        <v>57.04225352112676</v>
      </c>
      <c r="H25" s="43" t="s">
        <v>88</v>
      </c>
      <c r="I25" s="43">
        <f t="shared" si="4"/>
        <v>55.633802816901408</v>
      </c>
      <c r="J25" s="44">
        <f t="shared" si="10"/>
        <v>57.04225352112676</v>
      </c>
      <c r="K25" s="43">
        <f t="shared" si="12"/>
        <v>61.267605633802816</v>
      </c>
      <c r="L25" s="45">
        <v>18</v>
      </c>
      <c r="M25" s="46" t="s">
        <v>100</v>
      </c>
      <c r="N25" s="46">
        <v>16.899999999999999</v>
      </c>
      <c r="O25" s="124">
        <v>130</v>
      </c>
      <c r="P25" s="124">
        <v>137</v>
      </c>
      <c r="Q25" s="124">
        <v>49695403</v>
      </c>
      <c r="R25" s="47">
        <f t="shared" si="5"/>
        <v>5671</v>
      </c>
      <c r="S25" s="48">
        <f t="shared" si="6"/>
        <v>136.10400000000001</v>
      </c>
      <c r="T25" s="48">
        <f t="shared" si="7"/>
        <v>5.6710000000000003</v>
      </c>
      <c r="U25" s="125">
        <v>4.4000000000000004</v>
      </c>
      <c r="V25" s="125">
        <f t="shared" si="0"/>
        <v>4.4000000000000004</v>
      </c>
      <c r="W25" s="126" t="s">
        <v>133</v>
      </c>
      <c r="X25" s="128">
        <v>1055</v>
      </c>
      <c r="Y25" s="128">
        <v>0</v>
      </c>
      <c r="Z25" s="128">
        <v>1187</v>
      </c>
      <c r="AA25" s="128">
        <v>1185</v>
      </c>
      <c r="AB25" s="128">
        <v>1187</v>
      </c>
      <c r="AC25" s="49" t="s">
        <v>90</v>
      </c>
      <c r="AD25" s="49" t="s">
        <v>90</v>
      </c>
      <c r="AE25" s="49" t="s">
        <v>90</v>
      </c>
      <c r="AF25" s="127" t="s">
        <v>90</v>
      </c>
      <c r="AG25" s="127">
        <v>39929236</v>
      </c>
      <c r="AH25" s="50">
        <f t="shared" si="9"/>
        <v>1336</v>
      </c>
      <c r="AI25" s="51">
        <f t="shared" si="8"/>
        <v>235.58455298889083</v>
      </c>
      <c r="AJ25" s="108">
        <v>1</v>
      </c>
      <c r="AK25" s="108">
        <v>0</v>
      </c>
      <c r="AL25" s="108">
        <v>1</v>
      </c>
      <c r="AM25" s="108">
        <v>1</v>
      </c>
      <c r="AN25" s="108">
        <v>1</v>
      </c>
      <c r="AO25" s="108">
        <v>0</v>
      </c>
      <c r="AP25" s="128">
        <v>9072903</v>
      </c>
      <c r="AQ25" s="128">
        <f t="shared" si="1"/>
        <v>0</v>
      </c>
      <c r="AR25" s="52"/>
      <c r="AS25" s="53" t="s">
        <v>113</v>
      </c>
      <c r="AV25" s="59" t="s">
        <v>74</v>
      </c>
      <c r="AW25" s="59">
        <v>10.36</v>
      </c>
      <c r="AY25" s="111"/>
    </row>
    <row r="26" spans="1:51" x14ac:dyDescent="0.25">
      <c r="B26" s="41">
        <v>2.625</v>
      </c>
      <c r="C26" s="41">
        <v>0.66666666666666696</v>
      </c>
      <c r="D26" s="123">
        <v>4</v>
      </c>
      <c r="E26" s="42">
        <f t="shared" si="2"/>
        <v>2.8169014084507045</v>
      </c>
      <c r="F26" s="110">
        <v>81</v>
      </c>
      <c r="G26" s="42">
        <f t="shared" si="3"/>
        <v>57.04225352112676</v>
      </c>
      <c r="H26" s="43" t="s">
        <v>88</v>
      </c>
      <c r="I26" s="43">
        <f t="shared" si="4"/>
        <v>53.521126760563384</v>
      </c>
      <c r="J26" s="44">
        <f>(F26-3)/1.42</f>
        <v>54.929577464788736</v>
      </c>
      <c r="K26" s="43">
        <f t="shared" si="12"/>
        <v>59.154929577464792</v>
      </c>
      <c r="L26" s="45">
        <v>18</v>
      </c>
      <c r="M26" s="46" t="s">
        <v>100</v>
      </c>
      <c r="N26" s="46">
        <v>16.7</v>
      </c>
      <c r="O26" s="124">
        <v>130</v>
      </c>
      <c r="P26" s="124">
        <v>137</v>
      </c>
      <c r="Q26" s="124">
        <v>49701420</v>
      </c>
      <c r="R26" s="47">
        <f t="shared" si="5"/>
        <v>6017</v>
      </c>
      <c r="S26" s="48">
        <f t="shared" si="6"/>
        <v>144.40799999999999</v>
      </c>
      <c r="T26" s="48">
        <f t="shared" si="7"/>
        <v>6.0170000000000003</v>
      </c>
      <c r="U26" s="125">
        <v>3.9</v>
      </c>
      <c r="V26" s="125">
        <f t="shared" si="0"/>
        <v>3.9</v>
      </c>
      <c r="W26" s="126" t="s">
        <v>133</v>
      </c>
      <c r="X26" s="128">
        <v>1055</v>
      </c>
      <c r="Y26" s="128">
        <v>0</v>
      </c>
      <c r="Z26" s="128">
        <v>1187</v>
      </c>
      <c r="AA26" s="128">
        <v>1185</v>
      </c>
      <c r="AB26" s="128">
        <v>1187</v>
      </c>
      <c r="AC26" s="49" t="s">
        <v>90</v>
      </c>
      <c r="AD26" s="49" t="s">
        <v>90</v>
      </c>
      <c r="AE26" s="49" t="s">
        <v>90</v>
      </c>
      <c r="AF26" s="127" t="s">
        <v>90</v>
      </c>
      <c r="AG26" s="127">
        <v>39930628</v>
      </c>
      <c r="AH26" s="50">
        <f t="shared" si="9"/>
        <v>1392</v>
      </c>
      <c r="AI26" s="51">
        <f t="shared" si="8"/>
        <v>231.34452384909423</v>
      </c>
      <c r="AJ26" s="108">
        <v>1</v>
      </c>
      <c r="AK26" s="108">
        <v>0</v>
      </c>
      <c r="AL26" s="108">
        <v>1</v>
      </c>
      <c r="AM26" s="108">
        <v>1</v>
      </c>
      <c r="AN26" s="108">
        <v>1</v>
      </c>
      <c r="AO26" s="108">
        <v>0</v>
      </c>
      <c r="AP26" s="128">
        <v>9072903</v>
      </c>
      <c r="AQ26" s="128">
        <f t="shared" si="1"/>
        <v>0</v>
      </c>
      <c r="AR26" s="52"/>
      <c r="AS26" s="53" t="s">
        <v>113</v>
      </c>
      <c r="AV26" s="59" t="s">
        <v>114</v>
      </c>
      <c r="AW26" s="59">
        <v>1.01325</v>
      </c>
      <c r="AY26" s="111"/>
    </row>
    <row r="27" spans="1:51" x14ac:dyDescent="0.25">
      <c r="B27" s="41">
        <v>2.6666666666666701</v>
      </c>
      <c r="C27" s="41">
        <v>0.70833333333333404</v>
      </c>
      <c r="D27" s="123">
        <v>4</v>
      </c>
      <c r="E27" s="42">
        <f t="shared" si="2"/>
        <v>2.8169014084507045</v>
      </c>
      <c r="F27" s="110">
        <v>81</v>
      </c>
      <c r="G27" s="42">
        <f t="shared" si="3"/>
        <v>57.04225352112676</v>
      </c>
      <c r="H27" s="43" t="s">
        <v>88</v>
      </c>
      <c r="I27" s="43">
        <f t="shared" si="4"/>
        <v>53.521126760563384</v>
      </c>
      <c r="J27" s="44">
        <f t="shared" ref="J27:J32" si="13">(F27-3)/1.42</f>
        <v>54.929577464788736</v>
      </c>
      <c r="K27" s="43">
        <f t="shared" si="12"/>
        <v>59.154929577464792</v>
      </c>
      <c r="L27" s="45">
        <v>18</v>
      </c>
      <c r="M27" s="46" t="s">
        <v>100</v>
      </c>
      <c r="N27" s="46">
        <v>16.7</v>
      </c>
      <c r="O27" s="124">
        <v>130</v>
      </c>
      <c r="P27" s="124">
        <v>136</v>
      </c>
      <c r="Q27" s="124">
        <v>49706946</v>
      </c>
      <c r="R27" s="47">
        <f t="shared" si="5"/>
        <v>5526</v>
      </c>
      <c r="S27" s="48">
        <f t="shared" si="6"/>
        <v>132.624</v>
      </c>
      <c r="T27" s="48">
        <f t="shared" si="7"/>
        <v>5.5259999999999998</v>
      </c>
      <c r="U27" s="125">
        <v>3.4</v>
      </c>
      <c r="V27" s="125">
        <f t="shared" si="0"/>
        <v>3.4</v>
      </c>
      <c r="W27" s="126" t="s">
        <v>133</v>
      </c>
      <c r="X27" s="128">
        <v>1055</v>
      </c>
      <c r="Y27" s="128">
        <v>0</v>
      </c>
      <c r="Z27" s="128">
        <v>1187</v>
      </c>
      <c r="AA27" s="128">
        <v>1185</v>
      </c>
      <c r="AB27" s="128">
        <v>1187</v>
      </c>
      <c r="AC27" s="49" t="s">
        <v>90</v>
      </c>
      <c r="AD27" s="49" t="s">
        <v>90</v>
      </c>
      <c r="AE27" s="49" t="s">
        <v>90</v>
      </c>
      <c r="AF27" s="127" t="s">
        <v>90</v>
      </c>
      <c r="AG27" s="127">
        <v>39931916</v>
      </c>
      <c r="AH27" s="50">
        <f t="shared" si="9"/>
        <v>1288</v>
      </c>
      <c r="AI27" s="51">
        <f t="shared" si="8"/>
        <v>233.07998552298227</v>
      </c>
      <c r="AJ27" s="108">
        <v>1</v>
      </c>
      <c r="AK27" s="108">
        <v>0</v>
      </c>
      <c r="AL27" s="108">
        <v>1</v>
      </c>
      <c r="AM27" s="108">
        <v>1</v>
      </c>
      <c r="AN27" s="108">
        <v>1</v>
      </c>
      <c r="AO27" s="108">
        <v>0</v>
      </c>
      <c r="AP27" s="128">
        <v>9072903</v>
      </c>
      <c r="AQ27" s="128">
        <f t="shared" si="1"/>
        <v>0</v>
      </c>
      <c r="AR27" s="52"/>
      <c r="AS27" s="53" t="s">
        <v>113</v>
      </c>
      <c r="AV27" s="59" t="s">
        <v>115</v>
      </c>
      <c r="AW27" s="59">
        <v>1</v>
      </c>
      <c r="AY27" s="111"/>
    </row>
    <row r="28" spans="1:51" x14ac:dyDescent="0.25">
      <c r="B28" s="41">
        <v>2.7083333333333299</v>
      </c>
      <c r="C28" s="41">
        <v>0.750000000000002</v>
      </c>
      <c r="D28" s="123">
        <v>4</v>
      </c>
      <c r="E28" s="42">
        <f t="shared" si="2"/>
        <v>2.8169014084507045</v>
      </c>
      <c r="F28" s="110">
        <v>78</v>
      </c>
      <c r="G28" s="42">
        <f t="shared" si="3"/>
        <v>54.929577464788736</v>
      </c>
      <c r="H28" s="43" t="s">
        <v>88</v>
      </c>
      <c r="I28" s="43">
        <f t="shared" si="4"/>
        <v>51.408450704225352</v>
      </c>
      <c r="J28" s="44">
        <f t="shared" si="13"/>
        <v>52.816901408450704</v>
      </c>
      <c r="K28" s="43">
        <f t="shared" si="12"/>
        <v>57.04225352112676</v>
      </c>
      <c r="L28" s="45">
        <v>18</v>
      </c>
      <c r="M28" s="46" t="s">
        <v>100</v>
      </c>
      <c r="N28" s="46">
        <v>16.7</v>
      </c>
      <c r="O28" s="124">
        <v>130</v>
      </c>
      <c r="P28" s="124">
        <v>138</v>
      </c>
      <c r="Q28" s="124">
        <v>49712961</v>
      </c>
      <c r="R28" s="47">
        <f t="shared" si="5"/>
        <v>6015</v>
      </c>
      <c r="S28" s="48">
        <f t="shared" si="6"/>
        <v>144.36000000000001</v>
      </c>
      <c r="T28" s="48">
        <f t="shared" si="7"/>
        <v>6.0149999999999997</v>
      </c>
      <c r="U28" s="125">
        <v>3</v>
      </c>
      <c r="V28" s="125">
        <f t="shared" si="0"/>
        <v>3</v>
      </c>
      <c r="W28" s="126" t="s">
        <v>133</v>
      </c>
      <c r="X28" s="128">
        <v>1054</v>
      </c>
      <c r="Y28" s="128">
        <v>0</v>
      </c>
      <c r="Z28" s="128">
        <v>1187</v>
      </c>
      <c r="AA28" s="128">
        <v>1185</v>
      </c>
      <c r="AB28" s="128">
        <v>1187</v>
      </c>
      <c r="AC28" s="49" t="s">
        <v>90</v>
      </c>
      <c r="AD28" s="49" t="s">
        <v>90</v>
      </c>
      <c r="AE28" s="49" t="s">
        <v>90</v>
      </c>
      <c r="AF28" s="127" t="s">
        <v>90</v>
      </c>
      <c r="AG28" s="127">
        <v>39933332</v>
      </c>
      <c r="AH28" s="50">
        <f t="shared" si="9"/>
        <v>1416</v>
      </c>
      <c r="AI28" s="51">
        <f t="shared" si="8"/>
        <v>235.41147132169579</v>
      </c>
      <c r="AJ28" s="108">
        <v>1</v>
      </c>
      <c r="AK28" s="108">
        <v>0</v>
      </c>
      <c r="AL28" s="108">
        <v>1</v>
      </c>
      <c r="AM28" s="108">
        <v>1</v>
      </c>
      <c r="AN28" s="108">
        <v>1</v>
      </c>
      <c r="AO28" s="108">
        <v>0</v>
      </c>
      <c r="AP28" s="128">
        <v>9072903</v>
      </c>
      <c r="AQ28" s="128">
        <f t="shared" si="1"/>
        <v>0</v>
      </c>
      <c r="AR28" s="54">
        <v>1.1399999999999999</v>
      </c>
      <c r="AS28" s="53" t="s">
        <v>113</v>
      </c>
      <c r="AV28" s="59" t="s">
        <v>116</v>
      </c>
      <c r="AW28" s="59">
        <v>101.325</v>
      </c>
      <c r="AY28" s="111"/>
    </row>
    <row r="29" spans="1:51" x14ac:dyDescent="0.25">
      <c r="B29" s="41">
        <v>2.75</v>
      </c>
      <c r="C29" s="41">
        <v>0.79166666666666896</v>
      </c>
      <c r="D29" s="123">
        <v>5</v>
      </c>
      <c r="E29" s="42">
        <f t="shared" si="2"/>
        <v>3.5211267605633805</v>
      </c>
      <c r="F29" s="110">
        <v>78</v>
      </c>
      <c r="G29" s="42">
        <f t="shared" si="3"/>
        <v>54.929577464788736</v>
      </c>
      <c r="H29" s="43" t="s">
        <v>88</v>
      </c>
      <c r="I29" s="43">
        <f t="shared" si="4"/>
        <v>51.408450704225352</v>
      </c>
      <c r="J29" s="44">
        <f t="shared" si="13"/>
        <v>52.816901408450704</v>
      </c>
      <c r="K29" s="43">
        <f t="shared" si="12"/>
        <v>57.04225352112676</v>
      </c>
      <c r="L29" s="45">
        <v>18</v>
      </c>
      <c r="M29" s="46" t="s">
        <v>100</v>
      </c>
      <c r="N29" s="46">
        <v>16.600000000000001</v>
      </c>
      <c r="O29" s="124">
        <v>127</v>
      </c>
      <c r="P29" s="124">
        <v>131</v>
      </c>
      <c r="Q29" s="124">
        <v>49718513</v>
      </c>
      <c r="R29" s="47">
        <f t="shared" si="5"/>
        <v>5552</v>
      </c>
      <c r="S29" s="48">
        <f t="shared" si="6"/>
        <v>133.24799999999999</v>
      </c>
      <c r="T29" s="48">
        <f t="shared" si="7"/>
        <v>5.5519999999999996</v>
      </c>
      <c r="U29" s="125">
        <v>2.6</v>
      </c>
      <c r="V29" s="125">
        <f t="shared" si="0"/>
        <v>2.6</v>
      </c>
      <c r="W29" s="126" t="s">
        <v>133</v>
      </c>
      <c r="X29" s="128">
        <v>1054</v>
      </c>
      <c r="Y29" s="128">
        <v>0</v>
      </c>
      <c r="Z29" s="128">
        <v>1167</v>
      </c>
      <c r="AA29" s="128">
        <v>1185</v>
      </c>
      <c r="AB29" s="128">
        <v>1167</v>
      </c>
      <c r="AC29" s="49" t="s">
        <v>90</v>
      </c>
      <c r="AD29" s="49" t="s">
        <v>90</v>
      </c>
      <c r="AE29" s="49" t="s">
        <v>90</v>
      </c>
      <c r="AF29" s="127" t="s">
        <v>90</v>
      </c>
      <c r="AG29" s="127">
        <v>39934580</v>
      </c>
      <c r="AH29" s="50">
        <f t="shared" si="9"/>
        <v>1248</v>
      </c>
      <c r="AI29" s="51">
        <f t="shared" si="8"/>
        <v>224.78386167146977</v>
      </c>
      <c r="AJ29" s="108">
        <v>1</v>
      </c>
      <c r="AK29" s="108">
        <v>0</v>
      </c>
      <c r="AL29" s="108">
        <v>1</v>
      </c>
      <c r="AM29" s="108">
        <v>1</v>
      </c>
      <c r="AN29" s="108">
        <v>1</v>
      </c>
      <c r="AO29" s="108">
        <v>0</v>
      </c>
      <c r="AP29" s="128">
        <v>9072903</v>
      </c>
      <c r="AQ29" s="128">
        <f t="shared" si="1"/>
        <v>0</v>
      </c>
      <c r="AR29" s="52"/>
      <c r="AS29" s="53" t="s">
        <v>113</v>
      </c>
      <c r="AY29" s="111"/>
    </row>
    <row r="30" spans="1:51" x14ac:dyDescent="0.25">
      <c r="B30" s="41">
        <v>2.7916666666666701</v>
      </c>
      <c r="C30" s="41">
        <v>0.83333333333333703</v>
      </c>
      <c r="D30" s="123">
        <v>9</v>
      </c>
      <c r="E30" s="42">
        <f t="shared" si="2"/>
        <v>6.3380281690140849</v>
      </c>
      <c r="F30" s="110">
        <v>76</v>
      </c>
      <c r="G30" s="42">
        <f t="shared" si="3"/>
        <v>53.521126760563384</v>
      </c>
      <c r="H30" s="43" t="s">
        <v>88</v>
      </c>
      <c r="I30" s="43">
        <f t="shared" si="4"/>
        <v>50</v>
      </c>
      <c r="J30" s="44">
        <f t="shared" si="13"/>
        <v>51.408450704225352</v>
      </c>
      <c r="K30" s="43">
        <f t="shared" si="12"/>
        <v>55.633802816901408</v>
      </c>
      <c r="L30" s="45">
        <v>18</v>
      </c>
      <c r="M30" s="46" t="s">
        <v>100</v>
      </c>
      <c r="N30" s="46">
        <v>16.600000000000001</v>
      </c>
      <c r="O30" s="124">
        <v>113</v>
      </c>
      <c r="P30" s="124">
        <v>122</v>
      </c>
      <c r="Q30" s="124">
        <v>49723644</v>
      </c>
      <c r="R30" s="47">
        <f t="shared" si="5"/>
        <v>5131</v>
      </c>
      <c r="S30" s="48">
        <f t="shared" si="6"/>
        <v>123.14400000000001</v>
      </c>
      <c r="T30" s="48">
        <f t="shared" si="7"/>
        <v>5.1310000000000002</v>
      </c>
      <c r="U30" s="125">
        <v>2.1</v>
      </c>
      <c r="V30" s="125">
        <f t="shared" si="0"/>
        <v>2.1</v>
      </c>
      <c r="W30" s="126" t="s">
        <v>146</v>
      </c>
      <c r="X30" s="128">
        <v>1054</v>
      </c>
      <c r="Y30" s="128">
        <v>0</v>
      </c>
      <c r="Z30" s="128">
        <v>1187</v>
      </c>
      <c r="AA30" s="128">
        <v>0</v>
      </c>
      <c r="AB30" s="128">
        <v>1187</v>
      </c>
      <c r="AC30" s="49" t="s">
        <v>90</v>
      </c>
      <c r="AD30" s="49" t="s">
        <v>90</v>
      </c>
      <c r="AE30" s="49" t="s">
        <v>90</v>
      </c>
      <c r="AF30" s="127" t="s">
        <v>90</v>
      </c>
      <c r="AG30" s="127">
        <v>39935660</v>
      </c>
      <c r="AH30" s="50">
        <f t="shared" si="9"/>
        <v>1080</v>
      </c>
      <c r="AI30" s="51">
        <f t="shared" si="8"/>
        <v>210.48528551939191</v>
      </c>
      <c r="AJ30" s="108">
        <v>1</v>
      </c>
      <c r="AK30" s="108">
        <v>0</v>
      </c>
      <c r="AL30" s="108">
        <v>1</v>
      </c>
      <c r="AM30" s="108">
        <v>0</v>
      </c>
      <c r="AN30" s="108">
        <v>1</v>
      </c>
      <c r="AO30" s="108">
        <v>0</v>
      </c>
      <c r="AP30" s="128">
        <v>9072903</v>
      </c>
      <c r="AQ30" s="128">
        <f t="shared" si="1"/>
        <v>0</v>
      </c>
      <c r="AR30" s="52"/>
      <c r="AS30" s="53" t="s">
        <v>113</v>
      </c>
      <c r="AV30" s="356" t="s">
        <v>117</v>
      </c>
      <c r="AW30" s="356"/>
      <c r="AY30" s="111"/>
    </row>
    <row r="31" spans="1:51" x14ac:dyDescent="0.25">
      <c r="B31" s="41">
        <v>2.8333333333333299</v>
      </c>
      <c r="C31" s="41">
        <v>0.875000000000004</v>
      </c>
      <c r="D31" s="123">
        <v>10</v>
      </c>
      <c r="E31" s="42">
        <f t="shared" si="2"/>
        <v>7.042253521126761</v>
      </c>
      <c r="F31" s="110">
        <v>76</v>
      </c>
      <c r="G31" s="42">
        <f t="shared" si="3"/>
        <v>53.521126760563384</v>
      </c>
      <c r="H31" s="43" t="s">
        <v>88</v>
      </c>
      <c r="I31" s="43">
        <f t="shared" si="4"/>
        <v>50</v>
      </c>
      <c r="J31" s="44">
        <f t="shared" si="13"/>
        <v>51.408450704225352</v>
      </c>
      <c r="K31" s="43">
        <f t="shared" si="12"/>
        <v>55.633802816901408</v>
      </c>
      <c r="L31" s="45">
        <v>18</v>
      </c>
      <c r="M31" s="46" t="s">
        <v>100</v>
      </c>
      <c r="N31" s="46">
        <v>16.100000000000001</v>
      </c>
      <c r="O31" s="124">
        <v>111</v>
      </c>
      <c r="P31" s="124">
        <v>120</v>
      </c>
      <c r="Q31" s="124">
        <v>49728701</v>
      </c>
      <c r="R31" s="47">
        <f t="shared" si="5"/>
        <v>5057</v>
      </c>
      <c r="S31" s="48">
        <f t="shared" si="6"/>
        <v>121.36799999999999</v>
      </c>
      <c r="T31" s="48">
        <f t="shared" si="7"/>
        <v>5.0570000000000004</v>
      </c>
      <c r="U31" s="125">
        <v>1.6</v>
      </c>
      <c r="V31" s="125">
        <f t="shared" si="0"/>
        <v>1.6</v>
      </c>
      <c r="W31" s="126" t="s">
        <v>146</v>
      </c>
      <c r="X31" s="128">
        <v>1045</v>
      </c>
      <c r="Y31" s="128">
        <v>0</v>
      </c>
      <c r="Z31" s="128">
        <v>1167</v>
      </c>
      <c r="AA31" s="128">
        <v>0</v>
      </c>
      <c r="AB31" s="128">
        <v>1167</v>
      </c>
      <c r="AC31" s="49" t="s">
        <v>90</v>
      </c>
      <c r="AD31" s="49" t="s">
        <v>90</v>
      </c>
      <c r="AE31" s="49" t="s">
        <v>90</v>
      </c>
      <c r="AF31" s="127" t="s">
        <v>90</v>
      </c>
      <c r="AG31" s="127">
        <v>39936668</v>
      </c>
      <c r="AH31" s="50">
        <f t="shared" si="9"/>
        <v>1008</v>
      </c>
      <c r="AI31" s="51">
        <f t="shared" si="8"/>
        <v>199.32766462329442</v>
      </c>
      <c r="AJ31" s="108">
        <v>1</v>
      </c>
      <c r="AK31" s="108">
        <v>0</v>
      </c>
      <c r="AL31" s="108">
        <v>1</v>
      </c>
      <c r="AM31" s="108">
        <v>0</v>
      </c>
      <c r="AN31" s="108">
        <v>1</v>
      </c>
      <c r="AO31" s="108">
        <v>0</v>
      </c>
      <c r="AP31" s="128">
        <v>9072903</v>
      </c>
      <c r="AQ31" s="128">
        <f t="shared" si="1"/>
        <v>0</v>
      </c>
      <c r="AR31" s="52"/>
      <c r="AS31" s="53" t="s">
        <v>113</v>
      </c>
      <c r="AV31" s="60" t="s">
        <v>29</v>
      </c>
      <c r="AW31" s="60" t="s">
        <v>74</v>
      </c>
      <c r="AY31" s="111"/>
    </row>
    <row r="32" spans="1:51" x14ac:dyDescent="0.25">
      <c r="B32" s="41">
        <v>2.875</v>
      </c>
      <c r="C32" s="41">
        <v>0.91666666666667096</v>
      </c>
      <c r="D32" s="123">
        <v>10</v>
      </c>
      <c r="E32" s="42">
        <f t="shared" si="2"/>
        <v>7.042253521126761</v>
      </c>
      <c r="F32" s="110">
        <v>76</v>
      </c>
      <c r="G32" s="42">
        <f t="shared" si="3"/>
        <v>53.521126760563384</v>
      </c>
      <c r="H32" s="43" t="s">
        <v>88</v>
      </c>
      <c r="I32" s="43">
        <f t="shared" si="4"/>
        <v>50</v>
      </c>
      <c r="J32" s="44">
        <f t="shared" si="13"/>
        <v>51.408450704225352</v>
      </c>
      <c r="K32" s="43">
        <f t="shared" si="12"/>
        <v>55.633802816901408</v>
      </c>
      <c r="L32" s="45">
        <v>14</v>
      </c>
      <c r="M32" s="46" t="s">
        <v>118</v>
      </c>
      <c r="N32" s="46">
        <v>12.6</v>
      </c>
      <c r="O32" s="124">
        <v>108</v>
      </c>
      <c r="P32" s="124">
        <v>116</v>
      </c>
      <c r="Q32" s="124">
        <v>49733746</v>
      </c>
      <c r="R32" s="47">
        <f t="shared" si="5"/>
        <v>5045</v>
      </c>
      <c r="S32" s="48">
        <f t="shared" si="6"/>
        <v>121.08</v>
      </c>
      <c r="T32" s="48">
        <f t="shared" si="7"/>
        <v>5.0449999999999999</v>
      </c>
      <c r="U32" s="125">
        <v>1.3</v>
      </c>
      <c r="V32" s="125">
        <f t="shared" si="0"/>
        <v>1.3</v>
      </c>
      <c r="W32" s="126" t="s">
        <v>146</v>
      </c>
      <c r="X32" s="128">
        <v>1045</v>
      </c>
      <c r="Y32" s="128">
        <v>0</v>
      </c>
      <c r="Z32" s="128">
        <v>1148</v>
      </c>
      <c r="AA32" s="128">
        <v>0</v>
      </c>
      <c r="AB32" s="128">
        <v>1148</v>
      </c>
      <c r="AC32" s="49" t="s">
        <v>90</v>
      </c>
      <c r="AD32" s="49" t="s">
        <v>90</v>
      </c>
      <c r="AE32" s="49" t="s">
        <v>90</v>
      </c>
      <c r="AF32" s="127" t="s">
        <v>90</v>
      </c>
      <c r="AG32" s="127">
        <v>39937660</v>
      </c>
      <c r="AH32" s="50">
        <f t="shared" si="9"/>
        <v>992</v>
      </c>
      <c r="AI32" s="51">
        <f t="shared" si="8"/>
        <v>196.63032705649158</v>
      </c>
      <c r="AJ32" s="108">
        <v>1</v>
      </c>
      <c r="AK32" s="108">
        <v>0</v>
      </c>
      <c r="AL32" s="108">
        <v>1</v>
      </c>
      <c r="AM32" s="108">
        <v>0</v>
      </c>
      <c r="AN32" s="108">
        <v>1</v>
      </c>
      <c r="AO32" s="108">
        <v>0</v>
      </c>
      <c r="AP32" s="128">
        <v>9072903</v>
      </c>
      <c r="AQ32" s="128">
        <f t="shared" si="1"/>
        <v>0</v>
      </c>
      <c r="AR32" s="54">
        <v>0.99</v>
      </c>
      <c r="AS32" s="53" t="s">
        <v>113</v>
      </c>
      <c r="AV32" s="61">
        <v>1</v>
      </c>
      <c r="AW32" s="61">
        <f>IFERROR(AV32*VLOOKUP(AV31,AV24:AW28,2,FALSE)/VLOOKUP(AW31,AV24:AW28,2,FALSE),"Enter Unit and Value")</f>
        <v>1.4189189189189189</v>
      </c>
      <c r="AY32" s="111"/>
    </row>
    <row r="33" spans="2:51" x14ac:dyDescent="0.25">
      <c r="B33" s="41">
        <v>2.9166666666666701</v>
      </c>
      <c r="C33" s="41">
        <v>0.95833333333333803</v>
      </c>
      <c r="D33" s="123">
        <v>8</v>
      </c>
      <c r="E33" s="42">
        <f t="shared" si="2"/>
        <v>5.6338028169014089</v>
      </c>
      <c r="F33" s="110">
        <v>66</v>
      </c>
      <c r="G33" s="42">
        <f t="shared" si="3"/>
        <v>46.478873239436624</v>
      </c>
      <c r="H33" s="43" t="s">
        <v>88</v>
      </c>
      <c r="I33" s="43">
        <f>J33-(2/1.42)</f>
        <v>41.549295774647888</v>
      </c>
      <c r="J33" s="44">
        <f t="shared" ref="J33:J34" si="14">(F33-5)/1.42</f>
        <v>42.95774647887324</v>
      </c>
      <c r="K33" s="43">
        <f t="shared" si="12"/>
        <v>47.183098591549296</v>
      </c>
      <c r="L33" s="45">
        <v>14</v>
      </c>
      <c r="M33" s="46" t="s">
        <v>118</v>
      </c>
      <c r="N33" s="46">
        <v>11.9</v>
      </c>
      <c r="O33" s="124">
        <v>139</v>
      </c>
      <c r="P33" s="124">
        <v>105</v>
      </c>
      <c r="Q33" s="124">
        <v>49737408</v>
      </c>
      <c r="R33" s="47">
        <f t="shared" si="5"/>
        <v>3662</v>
      </c>
      <c r="S33" s="48">
        <f t="shared" si="6"/>
        <v>87.888000000000005</v>
      </c>
      <c r="T33" s="48">
        <f t="shared" si="7"/>
        <v>3.6619999999999999</v>
      </c>
      <c r="U33" s="125">
        <v>2.2000000000000002</v>
      </c>
      <c r="V33" s="125">
        <f t="shared" si="0"/>
        <v>2.2000000000000002</v>
      </c>
      <c r="W33" s="126" t="s">
        <v>125</v>
      </c>
      <c r="X33" s="128">
        <v>0</v>
      </c>
      <c r="Y33" s="128">
        <v>0</v>
      </c>
      <c r="Z33" s="128">
        <v>1117</v>
      </c>
      <c r="AA33" s="128">
        <v>0</v>
      </c>
      <c r="AB33" s="128">
        <v>1137</v>
      </c>
      <c r="AC33" s="49" t="s">
        <v>90</v>
      </c>
      <c r="AD33" s="49" t="s">
        <v>90</v>
      </c>
      <c r="AE33" s="49" t="s">
        <v>90</v>
      </c>
      <c r="AF33" s="127" t="s">
        <v>90</v>
      </c>
      <c r="AG33" s="127">
        <v>39938432</v>
      </c>
      <c r="AH33" s="50">
        <f t="shared" si="9"/>
        <v>772</v>
      </c>
      <c r="AI33" s="51">
        <f t="shared" si="8"/>
        <v>210.81376297105408</v>
      </c>
      <c r="AJ33" s="108">
        <v>0</v>
      </c>
      <c r="AK33" s="108">
        <v>0</v>
      </c>
      <c r="AL33" s="108">
        <v>1</v>
      </c>
      <c r="AM33" s="108">
        <v>0</v>
      </c>
      <c r="AN33" s="108">
        <v>1</v>
      </c>
      <c r="AO33" s="108">
        <v>0.4</v>
      </c>
      <c r="AP33" s="128">
        <v>9074143</v>
      </c>
      <c r="AQ33" s="128">
        <f t="shared" si="1"/>
        <v>1240</v>
      </c>
      <c r="AR33" s="52"/>
      <c r="AS33" s="53" t="s">
        <v>113</v>
      </c>
      <c r="AY33" s="111"/>
    </row>
    <row r="34" spans="2:51" x14ac:dyDescent="0.25">
      <c r="B34" s="41">
        <v>2.9583333333333299</v>
      </c>
      <c r="C34" s="41">
        <v>1</v>
      </c>
      <c r="D34" s="123">
        <v>9</v>
      </c>
      <c r="E34" s="42">
        <f t="shared" si="2"/>
        <v>6.3380281690140849</v>
      </c>
      <c r="F34" s="110">
        <v>66</v>
      </c>
      <c r="G34" s="42">
        <f t="shared" si="3"/>
        <v>46.478873239436624</v>
      </c>
      <c r="H34" s="43" t="s">
        <v>88</v>
      </c>
      <c r="I34" s="43">
        <f t="shared" si="4"/>
        <v>41.549295774647888</v>
      </c>
      <c r="J34" s="44">
        <f t="shared" si="14"/>
        <v>42.95774647887324</v>
      </c>
      <c r="K34" s="43">
        <f t="shared" si="12"/>
        <v>47.183098591549296</v>
      </c>
      <c r="L34" s="45">
        <v>14</v>
      </c>
      <c r="M34" s="46" t="s">
        <v>118</v>
      </c>
      <c r="N34" s="62">
        <v>11.5</v>
      </c>
      <c r="O34" s="124">
        <v>135</v>
      </c>
      <c r="P34" s="124">
        <v>102</v>
      </c>
      <c r="Q34" s="124">
        <v>49741836</v>
      </c>
      <c r="R34" s="47">
        <f t="shared" si="5"/>
        <v>4428</v>
      </c>
      <c r="S34" s="48">
        <f t="shared" si="6"/>
        <v>106.27200000000001</v>
      </c>
      <c r="T34" s="48">
        <f t="shared" si="7"/>
        <v>4.4279999999999999</v>
      </c>
      <c r="U34" s="125">
        <v>3.6</v>
      </c>
      <c r="V34" s="125">
        <f t="shared" si="0"/>
        <v>3.6</v>
      </c>
      <c r="W34" s="126" t="s">
        <v>125</v>
      </c>
      <c r="X34" s="128">
        <v>0</v>
      </c>
      <c r="Y34" s="128">
        <v>0</v>
      </c>
      <c r="Z34" s="128">
        <v>1087</v>
      </c>
      <c r="AA34" s="128">
        <v>0</v>
      </c>
      <c r="AB34" s="128">
        <v>1117</v>
      </c>
      <c r="AC34" s="49" t="s">
        <v>90</v>
      </c>
      <c r="AD34" s="49" t="s">
        <v>90</v>
      </c>
      <c r="AE34" s="49" t="s">
        <v>90</v>
      </c>
      <c r="AF34" s="127" t="s">
        <v>90</v>
      </c>
      <c r="AG34" s="127">
        <v>39939144</v>
      </c>
      <c r="AH34" s="50">
        <f t="shared" si="9"/>
        <v>712</v>
      </c>
      <c r="AI34" s="51">
        <f t="shared" si="8"/>
        <v>160.79494128274615</v>
      </c>
      <c r="AJ34" s="108">
        <v>0</v>
      </c>
      <c r="AK34" s="108">
        <v>0</v>
      </c>
      <c r="AL34" s="108">
        <v>1</v>
      </c>
      <c r="AM34" s="108">
        <v>0</v>
      </c>
      <c r="AN34" s="108">
        <v>1</v>
      </c>
      <c r="AO34" s="108">
        <v>0.4</v>
      </c>
      <c r="AP34" s="128">
        <v>9075500</v>
      </c>
      <c r="AQ34" s="128">
        <f t="shared" si="1"/>
        <v>1357</v>
      </c>
      <c r="AR34" s="52"/>
      <c r="AS34" s="53" t="s">
        <v>113</v>
      </c>
      <c r="AV34" s="57" t="s">
        <v>119</v>
      </c>
      <c r="AW34" s="63" t="s">
        <v>30</v>
      </c>
      <c r="AY34" s="111"/>
    </row>
    <row r="35" spans="2:51" x14ac:dyDescent="0.25">
      <c r="B35" s="102"/>
      <c r="C35" s="103"/>
      <c r="D35" s="102"/>
      <c r="E35" s="105"/>
      <c r="F35" s="105"/>
      <c r="G35" s="106"/>
      <c r="H35" s="104"/>
      <c r="I35" s="105"/>
      <c r="J35" s="105"/>
      <c r="K35" s="106"/>
      <c r="L35" s="357" t="s">
        <v>120</v>
      </c>
      <c r="M35" s="358"/>
      <c r="N35" s="359"/>
      <c r="O35" s="64"/>
      <c r="P35" s="64">
        <f>AVERAGE(P11:P34)</f>
        <v>126.66666666666667</v>
      </c>
      <c r="Q35" s="65">
        <f>Q34-Q10</f>
        <v>125129</v>
      </c>
      <c r="R35" s="66">
        <f>SUM(R11:R34)</f>
        <v>125129</v>
      </c>
      <c r="S35" s="67">
        <f>AVERAGE(S11:S34)</f>
        <v>125.129</v>
      </c>
      <c r="T35" s="67">
        <f>SUM(T11:T34)</f>
        <v>125.12900000000002</v>
      </c>
      <c r="U35" s="104"/>
      <c r="V35" s="104"/>
      <c r="W35" s="58"/>
      <c r="X35" s="96"/>
      <c r="Y35" s="97"/>
      <c r="Z35" s="97"/>
      <c r="AA35" s="97"/>
      <c r="AB35" s="98"/>
      <c r="AC35" s="96"/>
      <c r="AD35" s="97"/>
      <c r="AE35" s="98"/>
      <c r="AF35" s="99"/>
      <c r="AG35" s="68"/>
      <c r="AH35" s="69">
        <f>SUM(AH11:AH34)</f>
        <v>26260</v>
      </c>
      <c r="AI35" s="70">
        <f>$AH$35/$T35</f>
        <v>209.86342094957999</v>
      </c>
      <c r="AJ35" s="99"/>
      <c r="AK35" s="100"/>
      <c r="AL35" s="100"/>
      <c r="AM35" s="100"/>
      <c r="AN35" s="101"/>
      <c r="AO35" s="71"/>
      <c r="AP35" s="72">
        <f>AP34-AP10</f>
        <v>7733</v>
      </c>
      <c r="AQ35" s="73">
        <f>SUM(AQ11:AQ34)</f>
        <v>7733</v>
      </c>
      <c r="AR35" s="74">
        <f>AVERAGE(AR11:AR34)</f>
        <v>1.0983333333333334</v>
      </c>
      <c r="AS35" s="71"/>
      <c r="AV35" s="75" t="s">
        <v>30</v>
      </c>
      <c r="AW35" s="75">
        <v>1</v>
      </c>
      <c r="AY35" s="111"/>
    </row>
    <row r="36" spans="2:51" x14ac:dyDescent="0.25">
      <c r="B36" s="76"/>
      <c r="C36" s="76"/>
      <c r="D36" s="76"/>
      <c r="E36" s="77"/>
      <c r="F36" s="77"/>
      <c r="G36" s="77"/>
      <c r="H36" s="77"/>
      <c r="I36" s="78"/>
      <c r="J36" s="78"/>
      <c r="K36" s="78"/>
      <c r="L36" s="109"/>
      <c r="M36" s="109"/>
      <c r="N36" s="109"/>
      <c r="O36" s="109"/>
      <c r="P36" s="109"/>
      <c r="Q36" s="109"/>
      <c r="R36" s="109"/>
      <c r="S36" s="109"/>
      <c r="T36" s="109"/>
      <c r="U36" s="79"/>
      <c r="V36" s="79"/>
      <c r="W36" s="109"/>
      <c r="X36" s="109"/>
      <c r="Y36" s="109"/>
      <c r="Z36" s="112"/>
      <c r="AA36" s="109"/>
      <c r="AB36" s="109"/>
      <c r="AC36" s="109"/>
      <c r="AD36" s="109"/>
      <c r="AE36" s="109"/>
      <c r="AH36" s="80"/>
      <c r="AM36" s="109"/>
      <c r="AN36" s="109"/>
      <c r="AO36" s="109"/>
      <c r="AP36" s="109"/>
      <c r="AQ36" s="109"/>
      <c r="AR36" s="109"/>
      <c r="AV36" s="75" t="s">
        <v>121</v>
      </c>
      <c r="AW36" s="75">
        <v>41.67</v>
      </c>
      <c r="AY36" s="111"/>
    </row>
    <row r="37" spans="2:51" x14ac:dyDescent="0.25">
      <c r="B37" s="89" t="s">
        <v>122</v>
      </c>
      <c r="C37" s="89"/>
      <c r="D37" s="89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112"/>
      <c r="X37" s="112"/>
      <c r="Y37" s="112"/>
      <c r="Z37" s="112"/>
      <c r="AA37" s="112"/>
      <c r="AB37" s="112"/>
      <c r="AC37" s="112"/>
      <c r="AD37" s="112"/>
      <c r="AE37" s="112"/>
      <c r="AM37" s="21"/>
      <c r="AN37" s="109"/>
      <c r="AO37" s="109"/>
      <c r="AP37" s="109"/>
      <c r="AQ37" s="109"/>
      <c r="AR37" s="112"/>
      <c r="AV37" s="75" t="s">
        <v>123</v>
      </c>
      <c r="AW37" s="75">
        <v>11.574999999999999</v>
      </c>
      <c r="AY37" s="111"/>
    </row>
    <row r="38" spans="2:51" x14ac:dyDescent="0.25">
      <c r="B38" s="87" t="s">
        <v>124</v>
      </c>
      <c r="C38" s="116"/>
      <c r="D38" s="116"/>
      <c r="E38" s="116"/>
      <c r="F38" s="116"/>
      <c r="G38" s="116"/>
      <c r="H38" s="116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88"/>
      <c r="T38" s="88"/>
      <c r="U38" s="88"/>
      <c r="V38" s="88"/>
      <c r="W38" s="112"/>
      <c r="X38" s="112"/>
      <c r="Y38" s="112"/>
      <c r="Z38" s="112"/>
      <c r="AA38" s="112"/>
      <c r="AB38" s="112"/>
      <c r="AC38" s="112"/>
      <c r="AD38" s="112"/>
      <c r="AE38" s="112"/>
      <c r="AM38" s="21"/>
      <c r="AN38" s="109"/>
      <c r="AO38" s="109"/>
      <c r="AP38" s="109"/>
      <c r="AQ38" s="109"/>
      <c r="AR38" s="112"/>
      <c r="AV38" s="75"/>
      <c r="AW38" s="75"/>
      <c r="AY38" s="111"/>
    </row>
    <row r="39" spans="2:51" x14ac:dyDescent="0.25">
      <c r="B39" s="122" t="s">
        <v>127</v>
      </c>
      <c r="C39" s="116"/>
      <c r="D39" s="116"/>
      <c r="E39" s="116"/>
      <c r="F39" s="116"/>
      <c r="G39" s="116"/>
      <c r="H39" s="116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88"/>
      <c r="T39" s="88"/>
      <c r="U39" s="88"/>
      <c r="V39" s="88"/>
      <c r="W39" s="112"/>
      <c r="X39" s="112"/>
      <c r="Y39" s="112"/>
      <c r="Z39" s="112"/>
      <c r="AA39" s="112"/>
      <c r="AB39" s="112"/>
      <c r="AC39" s="112"/>
      <c r="AD39" s="112"/>
      <c r="AE39" s="112"/>
      <c r="AM39" s="21"/>
      <c r="AN39" s="109"/>
      <c r="AO39" s="109"/>
      <c r="AP39" s="109"/>
      <c r="AQ39" s="109"/>
      <c r="AR39" s="112"/>
      <c r="AV39" s="75"/>
      <c r="AW39" s="75"/>
      <c r="AY39" s="111"/>
    </row>
    <row r="40" spans="2:51" x14ac:dyDescent="0.25">
      <c r="B40" s="85" t="s">
        <v>284</v>
      </c>
      <c r="C40" s="116"/>
      <c r="D40" s="116"/>
      <c r="E40" s="116"/>
      <c r="F40" s="116"/>
      <c r="G40" s="116"/>
      <c r="H40" s="116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88"/>
      <c r="T40" s="88"/>
      <c r="U40" s="88"/>
      <c r="V40" s="88"/>
      <c r="W40" s="112"/>
      <c r="X40" s="112"/>
      <c r="Y40" s="112"/>
      <c r="Z40" s="112"/>
      <c r="AA40" s="112"/>
      <c r="AB40" s="112"/>
      <c r="AC40" s="112"/>
      <c r="AD40" s="112"/>
      <c r="AE40" s="112"/>
      <c r="AM40" s="21"/>
      <c r="AN40" s="109"/>
      <c r="AO40" s="109"/>
      <c r="AP40" s="109"/>
      <c r="AQ40" s="109"/>
      <c r="AR40" s="112"/>
      <c r="AV40" s="75"/>
      <c r="AW40" s="75"/>
      <c r="AY40" s="111"/>
    </row>
    <row r="41" spans="2:51" x14ac:dyDescent="0.25">
      <c r="B41" s="86" t="s">
        <v>215</v>
      </c>
      <c r="C41" s="116"/>
      <c r="D41" s="116"/>
      <c r="E41" s="116"/>
      <c r="F41" s="116"/>
      <c r="G41" s="116"/>
      <c r="H41" s="116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88"/>
      <c r="T41" s="88"/>
      <c r="U41" s="88"/>
      <c r="V41" s="88"/>
      <c r="W41" s="112"/>
      <c r="X41" s="112"/>
      <c r="Y41" s="112"/>
      <c r="Z41" s="112"/>
      <c r="AA41" s="112"/>
      <c r="AB41" s="112"/>
      <c r="AC41" s="112"/>
      <c r="AD41" s="112"/>
      <c r="AE41" s="112"/>
      <c r="AM41" s="21"/>
      <c r="AN41" s="109"/>
      <c r="AO41" s="109"/>
      <c r="AP41" s="109"/>
      <c r="AQ41" s="109"/>
      <c r="AR41" s="112"/>
      <c r="AV41" s="75"/>
      <c r="AW41" s="75"/>
      <c r="AY41" s="111"/>
    </row>
    <row r="42" spans="2:51" x14ac:dyDescent="0.25">
      <c r="B42" s="122" t="s">
        <v>130</v>
      </c>
      <c r="C42" s="116"/>
      <c r="D42" s="116"/>
      <c r="E42" s="116"/>
      <c r="F42" s="116"/>
      <c r="G42" s="116"/>
      <c r="H42" s="116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9"/>
      <c r="T42" s="119"/>
      <c r="U42" s="119"/>
      <c r="V42" s="119"/>
      <c r="W42" s="112"/>
      <c r="X42" s="112"/>
      <c r="Y42" s="112"/>
      <c r="Z42" s="112"/>
      <c r="AA42" s="112"/>
      <c r="AB42" s="112"/>
      <c r="AC42" s="112"/>
      <c r="AD42" s="112"/>
      <c r="AE42" s="112"/>
      <c r="AM42" s="113"/>
      <c r="AN42" s="113"/>
      <c r="AO42" s="113"/>
      <c r="AP42" s="113"/>
      <c r="AQ42" s="113"/>
      <c r="AR42" s="113"/>
      <c r="AS42" s="114"/>
      <c r="AV42" s="111"/>
      <c r="AW42" s="107"/>
      <c r="AX42" s="107"/>
      <c r="AY42" s="107"/>
    </row>
    <row r="43" spans="2:51" x14ac:dyDescent="0.25">
      <c r="B43" s="122" t="s">
        <v>134</v>
      </c>
      <c r="C43" s="116"/>
      <c r="D43" s="116"/>
      <c r="E43" s="121"/>
      <c r="F43" s="121"/>
      <c r="G43" s="121"/>
      <c r="H43" s="116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9"/>
      <c r="T43" s="119"/>
      <c r="U43" s="119"/>
      <c r="V43" s="119"/>
      <c r="W43" s="112"/>
      <c r="X43" s="112"/>
      <c r="Y43" s="112"/>
      <c r="Z43" s="112"/>
      <c r="AA43" s="112"/>
      <c r="AB43" s="112"/>
      <c r="AC43" s="112"/>
      <c r="AD43" s="112"/>
      <c r="AE43" s="112"/>
      <c r="AM43" s="113"/>
      <c r="AN43" s="113"/>
      <c r="AO43" s="113"/>
      <c r="AP43" s="113"/>
      <c r="AQ43" s="113"/>
      <c r="AR43" s="113"/>
      <c r="AS43" s="114"/>
      <c r="AV43" s="111"/>
      <c r="AW43" s="107"/>
      <c r="AX43" s="107"/>
      <c r="AY43" s="107"/>
    </row>
    <row r="44" spans="2:51" x14ac:dyDescent="0.25">
      <c r="B44" s="91" t="s">
        <v>144</v>
      </c>
      <c r="C44" s="116"/>
      <c r="D44" s="116"/>
      <c r="E44" s="116"/>
      <c r="F44" s="116"/>
      <c r="G44" s="116"/>
      <c r="H44" s="116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9"/>
      <c r="U44" s="119"/>
      <c r="V44" s="119"/>
      <c r="W44" s="112"/>
      <c r="X44" s="112"/>
      <c r="Y44" s="112"/>
      <c r="Z44" s="112"/>
      <c r="AA44" s="112"/>
      <c r="AB44" s="112"/>
      <c r="AC44" s="112"/>
      <c r="AD44" s="112"/>
      <c r="AE44" s="112"/>
      <c r="AM44" s="113"/>
      <c r="AN44" s="113"/>
      <c r="AO44" s="113"/>
      <c r="AP44" s="113"/>
      <c r="AQ44" s="113"/>
      <c r="AR44" s="113"/>
      <c r="AS44" s="114"/>
      <c r="AV44" s="111"/>
      <c r="AW44" s="107"/>
      <c r="AX44" s="107"/>
      <c r="AY44" s="107"/>
    </row>
    <row r="45" spans="2:51" x14ac:dyDescent="0.25">
      <c r="B45" s="91" t="s">
        <v>285</v>
      </c>
      <c r="C45" s="116"/>
      <c r="D45" s="116"/>
      <c r="E45" s="116"/>
      <c r="F45" s="116"/>
      <c r="G45" s="116"/>
      <c r="H45" s="116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20"/>
      <c r="T45" s="119"/>
      <c r="U45" s="119"/>
      <c r="V45" s="119"/>
      <c r="W45" s="112"/>
      <c r="X45" s="112"/>
      <c r="Y45" s="112"/>
      <c r="Z45" s="112"/>
      <c r="AA45" s="112"/>
      <c r="AB45" s="112"/>
      <c r="AC45" s="112"/>
      <c r="AD45" s="112"/>
      <c r="AE45" s="112"/>
      <c r="AM45" s="113"/>
      <c r="AN45" s="113"/>
      <c r="AO45" s="113"/>
      <c r="AP45" s="113"/>
      <c r="AQ45" s="113"/>
      <c r="AR45" s="113"/>
      <c r="AS45" s="114"/>
      <c r="AV45" s="111"/>
      <c r="AW45" s="107"/>
      <c r="AX45" s="107"/>
      <c r="AY45" s="107"/>
    </row>
    <row r="46" spans="2:51" x14ac:dyDescent="0.25">
      <c r="B46" s="122" t="s">
        <v>286</v>
      </c>
      <c r="C46" s="116"/>
      <c r="D46" s="116"/>
      <c r="E46" s="116"/>
      <c r="F46" s="116"/>
      <c r="G46" s="116"/>
      <c r="H46" s="116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20"/>
      <c r="T46" s="119"/>
      <c r="U46" s="119"/>
      <c r="V46" s="119"/>
      <c r="W46" s="112"/>
      <c r="X46" s="112"/>
      <c r="Y46" s="112"/>
      <c r="Z46" s="112"/>
      <c r="AA46" s="112"/>
      <c r="AB46" s="112"/>
      <c r="AC46" s="112"/>
      <c r="AD46" s="112"/>
      <c r="AE46" s="112"/>
      <c r="AM46" s="113"/>
      <c r="AN46" s="113"/>
      <c r="AO46" s="113"/>
      <c r="AP46" s="113"/>
      <c r="AQ46" s="113"/>
      <c r="AR46" s="113"/>
      <c r="AS46" s="114"/>
      <c r="AV46" s="111"/>
      <c r="AW46" s="107"/>
      <c r="AX46" s="107"/>
      <c r="AY46" s="107"/>
    </row>
    <row r="47" spans="2:51" x14ac:dyDescent="0.25">
      <c r="B47" s="122" t="s">
        <v>135</v>
      </c>
      <c r="C47" s="116"/>
      <c r="D47" s="116"/>
      <c r="E47" s="116"/>
      <c r="F47" s="116"/>
      <c r="G47" s="116"/>
      <c r="H47" s="116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20"/>
      <c r="T47" s="119"/>
      <c r="U47" s="119"/>
      <c r="V47" s="119"/>
      <c r="W47" s="112"/>
      <c r="X47" s="112"/>
      <c r="Y47" s="112"/>
      <c r="Z47" s="112"/>
      <c r="AA47" s="112"/>
      <c r="AB47" s="112"/>
      <c r="AC47" s="112"/>
      <c r="AD47" s="112"/>
      <c r="AE47" s="112"/>
      <c r="AM47" s="113"/>
      <c r="AN47" s="113"/>
      <c r="AO47" s="113"/>
      <c r="AP47" s="113"/>
      <c r="AQ47" s="113"/>
      <c r="AR47" s="113"/>
      <c r="AS47" s="114"/>
      <c r="AV47" s="111"/>
      <c r="AW47" s="107"/>
      <c r="AX47" s="107"/>
      <c r="AY47" s="107"/>
    </row>
    <row r="48" spans="2:51" x14ac:dyDescent="0.25">
      <c r="B48" s="122" t="s">
        <v>136</v>
      </c>
      <c r="C48" s="118"/>
      <c r="D48" s="116"/>
      <c r="E48" s="116"/>
      <c r="F48" s="116"/>
      <c r="G48" s="116"/>
      <c r="H48" s="116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20"/>
      <c r="T48" s="119"/>
      <c r="U48" s="119"/>
      <c r="V48" s="119"/>
      <c r="W48" s="112"/>
      <c r="X48" s="112"/>
      <c r="Y48" s="112"/>
      <c r="Z48" s="112"/>
      <c r="AA48" s="112"/>
      <c r="AB48" s="112"/>
      <c r="AC48" s="112"/>
      <c r="AD48" s="112"/>
      <c r="AE48" s="112"/>
      <c r="AM48" s="113"/>
      <c r="AN48" s="113"/>
      <c r="AO48" s="113"/>
      <c r="AP48" s="113"/>
      <c r="AQ48" s="113"/>
      <c r="AR48" s="113"/>
      <c r="AS48" s="114"/>
      <c r="AV48" s="111"/>
      <c r="AW48" s="107"/>
      <c r="AX48" s="107"/>
      <c r="AY48" s="107"/>
    </row>
    <row r="49" spans="2:51" x14ac:dyDescent="0.25">
      <c r="B49" s="122" t="s">
        <v>137</v>
      </c>
      <c r="C49" s="115"/>
      <c r="D49" s="116"/>
      <c r="E49" s="116"/>
      <c r="F49" s="116"/>
      <c r="G49" s="116"/>
      <c r="H49" s="116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20"/>
      <c r="T49" s="119"/>
      <c r="U49" s="119"/>
      <c r="V49" s="119"/>
      <c r="W49" s="112"/>
      <c r="X49" s="112"/>
      <c r="Y49" s="112"/>
      <c r="Z49" s="112"/>
      <c r="AA49" s="112"/>
      <c r="AB49" s="112"/>
      <c r="AC49" s="112"/>
      <c r="AD49" s="112"/>
      <c r="AE49" s="112"/>
      <c r="AM49" s="113"/>
      <c r="AN49" s="113"/>
      <c r="AO49" s="113"/>
      <c r="AP49" s="113"/>
      <c r="AQ49" s="113"/>
      <c r="AR49" s="113"/>
      <c r="AS49" s="114"/>
      <c r="AV49" s="111"/>
      <c r="AW49" s="107"/>
      <c r="AX49" s="107"/>
      <c r="AY49" s="107"/>
    </row>
    <row r="50" spans="2:51" x14ac:dyDescent="0.25">
      <c r="B50" s="91" t="s">
        <v>254</v>
      </c>
      <c r="C50" s="115"/>
      <c r="D50" s="94"/>
      <c r="E50" s="116"/>
      <c r="F50" s="116"/>
      <c r="G50" s="116"/>
      <c r="H50" s="116"/>
      <c r="I50" s="116"/>
      <c r="J50" s="117"/>
      <c r="K50" s="117"/>
      <c r="L50" s="117"/>
      <c r="M50" s="117"/>
      <c r="N50" s="117"/>
      <c r="O50" s="117"/>
      <c r="P50" s="117"/>
      <c r="Q50" s="117"/>
      <c r="R50" s="117"/>
      <c r="S50" s="120"/>
      <c r="T50" s="137"/>
      <c r="U50" s="137"/>
      <c r="V50" s="137"/>
      <c r="W50" s="112"/>
      <c r="X50" s="112"/>
      <c r="Y50" s="112"/>
      <c r="Z50" s="112"/>
      <c r="AA50" s="112"/>
      <c r="AB50" s="112"/>
      <c r="AC50" s="112"/>
      <c r="AD50" s="112"/>
      <c r="AE50" s="112"/>
      <c r="AM50" s="113"/>
      <c r="AN50" s="113"/>
      <c r="AO50" s="113"/>
      <c r="AP50" s="113"/>
      <c r="AQ50" s="113"/>
      <c r="AR50" s="113"/>
      <c r="AS50" s="114"/>
      <c r="AV50" s="111"/>
      <c r="AW50" s="107"/>
      <c r="AX50" s="107"/>
      <c r="AY50" s="107"/>
    </row>
    <row r="51" spans="2:51" x14ac:dyDescent="0.25">
      <c r="B51" s="91" t="s">
        <v>287</v>
      </c>
      <c r="C51" s="116"/>
      <c r="D51" s="116"/>
      <c r="E51" s="116"/>
      <c r="F51" s="116"/>
      <c r="G51" s="116"/>
      <c r="H51" s="116"/>
      <c r="I51" s="94"/>
      <c r="J51" s="117"/>
      <c r="K51" s="117"/>
      <c r="L51" s="117"/>
      <c r="M51" s="117"/>
      <c r="N51" s="117"/>
      <c r="O51" s="117"/>
      <c r="P51" s="117"/>
      <c r="Q51" s="117"/>
      <c r="R51" s="117"/>
      <c r="S51" s="120"/>
      <c r="T51" s="137"/>
      <c r="U51" s="137"/>
      <c r="V51" s="137"/>
      <c r="W51" s="112"/>
      <c r="X51" s="112"/>
      <c r="Y51" s="112"/>
      <c r="Z51" s="112"/>
      <c r="AA51" s="112"/>
      <c r="AB51" s="112"/>
      <c r="AC51" s="112"/>
      <c r="AD51" s="112"/>
      <c r="AE51" s="112"/>
      <c r="AM51" s="113"/>
      <c r="AN51" s="113"/>
      <c r="AO51" s="113"/>
      <c r="AP51" s="113"/>
      <c r="AQ51" s="113"/>
      <c r="AR51" s="113"/>
      <c r="AS51" s="114"/>
      <c r="AV51" s="111"/>
      <c r="AW51" s="107"/>
      <c r="AX51" s="107"/>
      <c r="AY51" s="107"/>
    </row>
    <row r="52" spans="2:51" x14ac:dyDescent="0.25">
      <c r="B52" s="122" t="s">
        <v>138</v>
      </c>
      <c r="C52" s="122"/>
      <c r="D52" s="116"/>
      <c r="E52" s="94"/>
      <c r="F52" s="116"/>
      <c r="G52" s="94"/>
      <c r="H52" s="94"/>
      <c r="I52" s="94"/>
      <c r="J52" s="92"/>
      <c r="K52" s="92"/>
      <c r="L52" s="117"/>
      <c r="M52" s="117"/>
      <c r="N52" s="117"/>
      <c r="O52" s="117"/>
      <c r="P52" s="117"/>
      <c r="Q52" s="117"/>
      <c r="R52" s="117"/>
      <c r="S52" s="120"/>
      <c r="T52" s="137"/>
      <c r="U52" s="137"/>
      <c r="V52" s="137"/>
      <c r="W52" s="112"/>
      <c r="X52" s="112"/>
      <c r="Y52" s="112"/>
      <c r="Z52" s="112"/>
      <c r="AA52" s="112"/>
      <c r="AB52" s="112"/>
      <c r="AC52" s="112"/>
      <c r="AD52" s="112"/>
      <c r="AE52" s="112"/>
      <c r="AM52" s="113"/>
      <c r="AN52" s="113"/>
      <c r="AO52" s="113"/>
      <c r="AP52" s="113"/>
      <c r="AQ52" s="113"/>
      <c r="AR52" s="113"/>
      <c r="AS52" s="114"/>
      <c r="AV52" s="111"/>
      <c r="AW52" s="107"/>
      <c r="AX52" s="107"/>
      <c r="AY52" s="107"/>
    </row>
    <row r="53" spans="2:51" x14ac:dyDescent="0.25">
      <c r="B53" s="91" t="s">
        <v>288</v>
      </c>
      <c r="C53" s="118"/>
      <c r="D53" s="116"/>
      <c r="E53" s="94"/>
      <c r="F53" s="94"/>
      <c r="G53" s="94"/>
      <c r="H53" s="94"/>
      <c r="I53" s="116"/>
      <c r="J53" s="92"/>
      <c r="K53" s="92"/>
      <c r="L53" s="117"/>
      <c r="M53" s="117"/>
      <c r="N53" s="117"/>
      <c r="O53" s="117"/>
      <c r="P53" s="117"/>
      <c r="Q53" s="120"/>
      <c r="R53" s="119"/>
      <c r="S53" s="119"/>
      <c r="T53" s="137"/>
      <c r="U53" s="112"/>
      <c r="V53" s="112"/>
      <c r="W53" s="112"/>
      <c r="X53" s="112"/>
      <c r="Y53" s="112"/>
      <c r="Z53" s="112"/>
      <c r="AA53" s="112"/>
      <c r="AB53" s="112"/>
      <c r="AC53" s="112"/>
      <c r="AK53" s="113"/>
      <c r="AL53" s="113"/>
      <c r="AM53" s="113"/>
      <c r="AN53" s="113"/>
      <c r="AO53" s="113"/>
      <c r="AP53" s="113"/>
      <c r="AQ53" s="114"/>
      <c r="AR53" s="109"/>
      <c r="AS53" s="109"/>
      <c r="AT53" s="111"/>
      <c r="AU53" s="107"/>
      <c r="AV53" s="107"/>
      <c r="AW53" s="107"/>
      <c r="AX53" s="107"/>
      <c r="AY53" s="107"/>
    </row>
    <row r="54" spans="2:51" x14ac:dyDescent="0.25">
      <c r="B54" s="91"/>
      <c r="C54" s="122"/>
      <c r="D54" s="116"/>
      <c r="E54" s="94"/>
      <c r="F54" s="116"/>
      <c r="G54" s="94"/>
      <c r="H54" s="94"/>
      <c r="I54" s="116"/>
      <c r="J54" s="117"/>
      <c r="K54" s="117"/>
      <c r="L54" s="117"/>
      <c r="M54" s="117"/>
      <c r="N54" s="117"/>
      <c r="O54" s="117"/>
      <c r="P54" s="117"/>
      <c r="Q54" s="120"/>
      <c r="R54" s="120"/>
      <c r="S54" s="120"/>
      <c r="T54" s="137"/>
      <c r="U54" s="112"/>
      <c r="V54" s="112"/>
      <c r="W54" s="112"/>
      <c r="X54" s="112"/>
      <c r="Y54" s="112"/>
      <c r="Z54" s="112"/>
      <c r="AA54" s="112"/>
      <c r="AB54" s="112"/>
      <c r="AC54" s="112"/>
      <c r="AK54" s="113"/>
      <c r="AL54" s="113"/>
      <c r="AM54" s="113"/>
      <c r="AN54" s="113"/>
      <c r="AO54" s="113"/>
      <c r="AP54" s="113"/>
      <c r="AQ54" s="114"/>
      <c r="AR54" s="109"/>
      <c r="AS54" s="109"/>
      <c r="AT54" s="111"/>
      <c r="AU54" s="107"/>
      <c r="AV54" s="107"/>
      <c r="AW54" s="107"/>
      <c r="AX54" s="107"/>
      <c r="AY54" s="107"/>
    </row>
    <row r="55" spans="2:51" x14ac:dyDescent="0.25">
      <c r="B55" s="81"/>
      <c r="C55" s="118"/>
      <c r="D55" s="116"/>
      <c r="E55" s="94"/>
      <c r="F55" s="94"/>
      <c r="G55" s="94"/>
      <c r="H55" s="94"/>
      <c r="I55" s="116"/>
      <c r="J55" s="117"/>
      <c r="K55" s="117"/>
      <c r="L55" s="117"/>
      <c r="M55" s="117"/>
      <c r="N55" s="117"/>
      <c r="O55" s="117"/>
      <c r="P55" s="117"/>
      <c r="Q55" s="120"/>
      <c r="R55" s="120"/>
      <c r="S55" s="120"/>
      <c r="T55" s="137"/>
      <c r="U55" s="112"/>
      <c r="V55" s="112"/>
      <c r="W55" s="112"/>
      <c r="X55" s="112"/>
      <c r="Y55" s="112"/>
      <c r="Z55" s="112"/>
      <c r="AA55" s="112"/>
      <c r="AB55" s="112"/>
      <c r="AC55" s="112"/>
      <c r="AK55" s="113"/>
      <c r="AL55" s="113"/>
      <c r="AM55" s="113"/>
      <c r="AN55" s="113"/>
      <c r="AO55" s="113"/>
      <c r="AP55" s="113"/>
      <c r="AQ55" s="114"/>
      <c r="AR55" s="109"/>
      <c r="AS55" s="109"/>
      <c r="AT55" s="111"/>
      <c r="AU55" s="107"/>
      <c r="AV55" s="107"/>
      <c r="AW55" s="107"/>
      <c r="AX55" s="107"/>
      <c r="AY55" s="107"/>
    </row>
    <row r="56" spans="2:51" x14ac:dyDescent="0.25">
      <c r="B56" s="81"/>
      <c r="C56" s="118"/>
      <c r="D56" s="116"/>
      <c r="E56" s="116"/>
      <c r="F56" s="94"/>
      <c r="G56" s="116"/>
      <c r="H56" s="116"/>
      <c r="I56" s="116"/>
      <c r="J56" s="117"/>
      <c r="K56" s="117"/>
      <c r="L56" s="117"/>
      <c r="M56" s="117"/>
      <c r="N56" s="117"/>
      <c r="O56" s="117"/>
      <c r="P56" s="117"/>
      <c r="Q56" s="117"/>
      <c r="R56" s="117"/>
      <c r="S56" s="120"/>
      <c r="T56" s="119"/>
      <c r="U56" s="119"/>
      <c r="V56" s="119"/>
      <c r="W56" s="112"/>
      <c r="X56" s="112"/>
      <c r="Y56" s="112"/>
      <c r="Z56" s="112"/>
      <c r="AA56" s="112"/>
      <c r="AB56" s="112"/>
      <c r="AC56" s="112"/>
      <c r="AD56" s="112"/>
      <c r="AE56" s="112"/>
      <c r="AM56" s="113"/>
      <c r="AN56" s="113"/>
      <c r="AO56" s="113"/>
      <c r="AP56" s="113"/>
      <c r="AQ56" s="113"/>
      <c r="AR56" s="113"/>
      <c r="AS56" s="114"/>
      <c r="AV56" s="111"/>
      <c r="AW56" s="107"/>
      <c r="AX56" s="107"/>
      <c r="AY56" s="107"/>
    </row>
    <row r="57" spans="2:51" x14ac:dyDescent="0.25">
      <c r="B57" s="81"/>
      <c r="C57" s="92"/>
      <c r="D57" s="116"/>
      <c r="E57" s="116"/>
      <c r="F57" s="116"/>
      <c r="G57" s="116"/>
      <c r="H57" s="116"/>
      <c r="I57" s="92"/>
      <c r="J57" s="117"/>
      <c r="K57" s="117"/>
      <c r="L57" s="117"/>
      <c r="M57" s="117"/>
      <c r="N57" s="117"/>
      <c r="O57" s="117"/>
      <c r="P57" s="117"/>
      <c r="Q57" s="117"/>
      <c r="R57" s="117"/>
      <c r="S57" s="117"/>
      <c r="T57" s="120"/>
      <c r="U57" s="82"/>
      <c r="V57" s="82"/>
      <c r="W57" s="112"/>
      <c r="X57" s="112"/>
      <c r="Y57" s="112"/>
      <c r="Z57" s="112"/>
      <c r="AA57" s="112"/>
      <c r="AB57" s="112"/>
      <c r="AC57" s="112"/>
      <c r="AD57" s="112"/>
      <c r="AE57" s="112"/>
      <c r="AM57" s="113"/>
      <c r="AN57" s="113"/>
      <c r="AO57" s="113"/>
      <c r="AP57" s="113"/>
      <c r="AQ57" s="113"/>
      <c r="AR57" s="113"/>
      <c r="AS57" s="114"/>
      <c r="AV57" s="111"/>
      <c r="AW57" s="107"/>
      <c r="AX57" s="107"/>
      <c r="AY57" s="107"/>
    </row>
    <row r="58" spans="2:51" x14ac:dyDescent="0.25">
      <c r="B58" s="81"/>
      <c r="C58" s="122"/>
      <c r="D58" s="92"/>
      <c r="E58" s="116"/>
      <c r="F58" s="116"/>
      <c r="G58" s="116"/>
      <c r="H58" s="116"/>
      <c r="I58" s="92"/>
      <c r="J58" s="117"/>
      <c r="K58" s="117"/>
      <c r="L58" s="117"/>
      <c r="M58" s="117"/>
      <c r="N58" s="117"/>
      <c r="O58" s="117"/>
      <c r="P58" s="117"/>
      <c r="Q58" s="117"/>
      <c r="R58" s="117"/>
      <c r="S58" s="117"/>
      <c r="T58" s="120"/>
      <c r="U58" s="82"/>
      <c r="V58" s="82"/>
      <c r="W58" s="112"/>
      <c r="X58" s="112"/>
      <c r="Y58" s="112"/>
      <c r="Z58" s="92"/>
      <c r="AA58" s="112"/>
      <c r="AB58" s="112"/>
      <c r="AC58" s="112"/>
      <c r="AD58" s="112"/>
      <c r="AE58" s="112"/>
      <c r="AM58" s="113"/>
      <c r="AN58" s="113"/>
      <c r="AO58" s="113"/>
      <c r="AP58" s="113"/>
      <c r="AQ58" s="113"/>
      <c r="AR58" s="113"/>
      <c r="AS58" s="114"/>
      <c r="AV58" s="111"/>
      <c r="AW58" s="107"/>
      <c r="AX58" s="107"/>
      <c r="AY58" s="107"/>
    </row>
    <row r="59" spans="2:51" x14ac:dyDescent="0.25">
      <c r="B59" s="92"/>
      <c r="C59" s="118"/>
      <c r="D59" s="92"/>
      <c r="E59" s="116"/>
      <c r="F59" s="116"/>
      <c r="G59" s="116"/>
      <c r="H59" s="116"/>
      <c r="I59" s="116"/>
      <c r="J59" s="117"/>
      <c r="K59" s="117"/>
      <c r="L59" s="117"/>
      <c r="M59" s="117"/>
      <c r="N59" s="117"/>
      <c r="O59" s="117"/>
      <c r="P59" s="117"/>
      <c r="Q59" s="117"/>
      <c r="R59" s="117"/>
      <c r="S59" s="92"/>
      <c r="T59" s="92"/>
      <c r="U59" s="92"/>
      <c r="V59" s="92"/>
      <c r="W59" s="92"/>
      <c r="X59" s="92"/>
      <c r="Y59" s="92"/>
      <c r="Z59" s="83"/>
      <c r="AA59" s="92"/>
      <c r="AB59" s="92"/>
      <c r="AC59" s="92"/>
      <c r="AD59" s="92"/>
      <c r="AE59" s="92"/>
      <c r="AF59" s="92"/>
      <c r="AG59" s="92"/>
      <c r="AH59" s="92"/>
      <c r="AI59" s="92"/>
      <c r="AJ59" s="92"/>
      <c r="AK59" s="92"/>
      <c r="AL59" s="92"/>
      <c r="AM59" s="92"/>
      <c r="AN59" s="92"/>
      <c r="AO59" s="92"/>
      <c r="AP59" s="92"/>
      <c r="AQ59" s="92"/>
      <c r="AR59" s="92"/>
      <c r="AS59" s="92"/>
      <c r="AT59" s="92"/>
      <c r="AU59" s="92"/>
      <c r="AV59" s="111"/>
      <c r="AW59" s="107"/>
      <c r="AX59" s="107"/>
      <c r="AY59" s="107"/>
    </row>
    <row r="60" spans="2:51" x14ac:dyDescent="0.25">
      <c r="B60" s="92"/>
      <c r="C60" s="122"/>
      <c r="D60" s="116"/>
      <c r="E60" s="92"/>
      <c r="F60" s="116"/>
      <c r="G60" s="92"/>
      <c r="H60" s="92"/>
      <c r="I60" s="113"/>
      <c r="J60" s="113"/>
      <c r="K60" s="113"/>
      <c r="L60" s="92"/>
      <c r="M60" s="92"/>
      <c r="N60" s="92"/>
      <c r="O60" s="92"/>
      <c r="P60" s="92"/>
      <c r="Q60" s="92"/>
      <c r="R60" s="92"/>
      <c r="S60" s="92"/>
      <c r="T60" s="92"/>
      <c r="U60" s="92"/>
      <c r="V60" s="92"/>
      <c r="W60" s="83"/>
      <c r="X60" s="83"/>
      <c r="Y60" s="83"/>
      <c r="Z60" s="112"/>
      <c r="AA60" s="83"/>
      <c r="AB60" s="83"/>
      <c r="AC60" s="83"/>
      <c r="AD60" s="83"/>
      <c r="AE60" s="83"/>
      <c r="AF60" s="83"/>
      <c r="AG60" s="83"/>
      <c r="AH60" s="83"/>
      <c r="AI60" s="83"/>
      <c r="AJ60" s="83"/>
      <c r="AK60" s="83"/>
      <c r="AL60" s="83"/>
      <c r="AM60" s="83"/>
      <c r="AN60" s="83"/>
      <c r="AO60" s="83"/>
      <c r="AP60" s="83"/>
      <c r="AQ60" s="83"/>
      <c r="AR60" s="83"/>
      <c r="AS60" s="83"/>
      <c r="AT60" s="83"/>
      <c r="AU60" s="83"/>
      <c r="AV60" s="111"/>
      <c r="AW60" s="107"/>
      <c r="AX60" s="107"/>
      <c r="AY60" s="107"/>
    </row>
    <row r="61" spans="2:51" x14ac:dyDescent="0.25">
      <c r="B61" s="81"/>
      <c r="C61" s="90"/>
      <c r="D61" s="116"/>
      <c r="E61" s="92"/>
      <c r="F61" s="92"/>
      <c r="G61" s="92"/>
      <c r="H61" s="92"/>
      <c r="I61" s="113"/>
      <c r="J61" s="113"/>
      <c r="K61" s="113"/>
      <c r="L61" s="92"/>
      <c r="M61" s="92"/>
      <c r="N61" s="92"/>
      <c r="O61" s="92"/>
      <c r="P61" s="92"/>
      <c r="Q61" s="92"/>
      <c r="R61" s="92"/>
      <c r="S61" s="117"/>
      <c r="T61" s="120"/>
      <c r="U61" s="82"/>
      <c r="V61" s="82"/>
      <c r="W61" s="112"/>
      <c r="X61" s="112"/>
      <c r="Y61" s="112"/>
      <c r="Z61" s="112"/>
      <c r="AA61" s="112"/>
      <c r="AB61" s="112"/>
      <c r="AC61" s="112"/>
      <c r="AD61" s="112"/>
      <c r="AE61" s="112"/>
      <c r="AM61" s="113"/>
      <c r="AN61" s="113"/>
      <c r="AO61" s="113"/>
      <c r="AP61" s="113"/>
      <c r="AQ61" s="113"/>
      <c r="AR61" s="113"/>
      <c r="AS61" s="114"/>
      <c r="AV61" s="111"/>
      <c r="AW61" s="107"/>
      <c r="AX61" s="107"/>
      <c r="AY61" s="107"/>
    </row>
    <row r="62" spans="2:51" x14ac:dyDescent="0.25">
      <c r="I62" s="113"/>
      <c r="J62" s="113"/>
      <c r="K62" s="113"/>
      <c r="L62" s="117"/>
      <c r="M62" s="117"/>
      <c r="N62" s="117"/>
      <c r="O62" s="117"/>
      <c r="P62" s="117"/>
      <c r="Q62" s="117"/>
      <c r="R62" s="117"/>
      <c r="S62" s="117"/>
      <c r="T62" s="120"/>
      <c r="U62" s="82"/>
      <c r="V62" s="82"/>
      <c r="W62" s="112"/>
      <c r="X62" s="112"/>
      <c r="Y62" s="112"/>
      <c r="Z62" s="112"/>
      <c r="AA62" s="112"/>
      <c r="AB62" s="112"/>
      <c r="AC62" s="112"/>
      <c r="AD62" s="112"/>
      <c r="AE62" s="112"/>
      <c r="AM62" s="113"/>
      <c r="AN62" s="113"/>
      <c r="AO62" s="113"/>
      <c r="AP62" s="113"/>
      <c r="AQ62" s="113"/>
      <c r="AR62" s="113"/>
      <c r="AS62" s="114"/>
      <c r="AV62" s="111"/>
      <c r="AW62" s="107"/>
      <c r="AX62" s="107"/>
      <c r="AY62" s="107"/>
    </row>
    <row r="63" spans="2:51" x14ac:dyDescent="0.25">
      <c r="I63" s="113"/>
      <c r="J63" s="113"/>
      <c r="K63" s="113"/>
      <c r="L63" s="117"/>
      <c r="M63" s="117"/>
      <c r="N63" s="117"/>
      <c r="O63" s="117"/>
      <c r="P63" s="117"/>
      <c r="Q63" s="117"/>
      <c r="R63" s="117"/>
      <c r="S63" s="117"/>
      <c r="T63" s="120"/>
      <c r="U63" s="82"/>
      <c r="V63" s="82"/>
      <c r="W63" s="112"/>
      <c r="X63" s="112"/>
      <c r="Y63" s="112"/>
      <c r="Z63" s="112"/>
      <c r="AA63" s="112"/>
      <c r="AB63" s="112"/>
      <c r="AC63" s="112"/>
      <c r="AD63" s="112"/>
      <c r="AE63" s="112"/>
      <c r="AM63" s="113"/>
      <c r="AN63" s="113"/>
      <c r="AO63" s="113"/>
      <c r="AP63" s="113"/>
      <c r="AQ63" s="113"/>
      <c r="AR63" s="113"/>
      <c r="AS63" s="114"/>
      <c r="AV63" s="111"/>
      <c r="AW63" s="107"/>
      <c r="AX63" s="107"/>
      <c r="AY63" s="107"/>
    </row>
    <row r="64" spans="2:51" x14ac:dyDescent="0.25">
      <c r="I64" s="113"/>
      <c r="J64" s="113"/>
      <c r="K64" s="113"/>
      <c r="L64" s="117"/>
      <c r="M64" s="117"/>
      <c r="N64" s="117"/>
      <c r="O64" s="117"/>
      <c r="P64" s="117"/>
      <c r="Q64" s="117"/>
      <c r="R64" s="117"/>
      <c r="S64" s="117"/>
      <c r="T64" s="120"/>
      <c r="U64" s="82"/>
      <c r="V64" s="82"/>
      <c r="W64" s="112"/>
      <c r="X64" s="112"/>
      <c r="Y64" s="112"/>
      <c r="Z64" s="112"/>
      <c r="AA64" s="112"/>
      <c r="AB64" s="112"/>
      <c r="AC64" s="112"/>
      <c r="AD64" s="112"/>
      <c r="AE64" s="112"/>
      <c r="AM64" s="113"/>
      <c r="AN64" s="113"/>
      <c r="AO64" s="113"/>
      <c r="AP64" s="113"/>
      <c r="AQ64" s="113"/>
      <c r="AR64" s="113"/>
      <c r="AS64" s="114"/>
      <c r="AV64" s="111"/>
      <c r="AW64" s="107"/>
      <c r="AX64" s="107"/>
      <c r="AY64" s="107"/>
    </row>
    <row r="65" spans="1:51" x14ac:dyDescent="0.25">
      <c r="I65" s="113"/>
      <c r="J65" s="113"/>
      <c r="K65" s="113"/>
      <c r="L65" s="117"/>
      <c r="M65" s="117"/>
      <c r="N65" s="117"/>
      <c r="O65" s="117"/>
      <c r="P65" s="117"/>
      <c r="Q65" s="117"/>
      <c r="R65" s="117"/>
      <c r="S65" s="117"/>
      <c r="T65" s="120"/>
      <c r="U65" s="82"/>
      <c r="V65" s="82"/>
      <c r="W65" s="112"/>
      <c r="X65" s="112"/>
      <c r="Y65" s="112"/>
      <c r="Z65" s="112"/>
      <c r="AA65" s="112"/>
      <c r="AB65" s="112"/>
      <c r="AC65" s="112"/>
      <c r="AD65" s="112"/>
      <c r="AE65" s="112"/>
      <c r="AM65" s="113"/>
      <c r="AN65" s="113"/>
      <c r="AO65" s="113"/>
      <c r="AP65" s="113"/>
      <c r="AQ65" s="113"/>
      <c r="AR65" s="113"/>
      <c r="AS65" s="114"/>
      <c r="AV65" s="111"/>
      <c r="AW65" s="107"/>
      <c r="AX65" s="107"/>
      <c r="AY65" s="107"/>
    </row>
    <row r="66" spans="1:51" x14ac:dyDescent="0.25">
      <c r="I66" s="113"/>
      <c r="J66" s="113"/>
      <c r="K66" s="113"/>
      <c r="L66" s="117"/>
      <c r="M66" s="117"/>
      <c r="N66" s="117"/>
      <c r="O66" s="117"/>
      <c r="P66" s="117"/>
      <c r="Q66" s="117"/>
      <c r="R66" s="117"/>
      <c r="S66" s="117"/>
      <c r="T66" s="120"/>
      <c r="U66" s="82"/>
      <c r="V66" s="82"/>
      <c r="W66" s="112"/>
      <c r="X66" s="112"/>
      <c r="Y66" s="112"/>
      <c r="Z66" s="112"/>
      <c r="AA66" s="112"/>
      <c r="AB66" s="112"/>
      <c r="AC66" s="112"/>
      <c r="AD66" s="112"/>
      <c r="AE66" s="112"/>
      <c r="AM66" s="113"/>
      <c r="AN66" s="113"/>
      <c r="AO66" s="113"/>
      <c r="AP66" s="113"/>
      <c r="AQ66" s="113"/>
      <c r="AR66" s="113"/>
      <c r="AS66" s="114"/>
      <c r="AU66" s="107"/>
      <c r="AV66" s="111"/>
      <c r="AW66" s="107"/>
      <c r="AX66" s="107"/>
      <c r="AY66" s="107"/>
    </row>
    <row r="67" spans="1:51" ht="229.5" customHeight="1" x14ac:dyDescent="0.25">
      <c r="I67" s="113"/>
      <c r="J67" s="113"/>
      <c r="K67" s="113"/>
      <c r="L67" s="117"/>
      <c r="M67" s="117"/>
      <c r="N67" s="117"/>
      <c r="O67" s="117"/>
      <c r="P67" s="117"/>
      <c r="Q67" s="117"/>
      <c r="R67" s="117"/>
      <c r="S67" s="117"/>
      <c r="T67" s="120"/>
      <c r="U67" s="82"/>
      <c r="V67" s="82"/>
      <c r="W67" s="112"/>
      <c r="X67" s="112"/>
      <c r="Y67" s="112"/>
      <c r="Z67" s="112"/>
      <c r="AA67" s="112"/>
      <c r="AB67" s="112"/>
      <c r="AC67" s="112"/>
      <c r="AD67" s="112"/>
      <c r="AE67" s="112"/>
      <c r="AM67" s="113"/>
      <c r="AN67" s="113"/>
      <c r="AO67" s="113"/>
      <c r="AP67" s="113"/>
      <c r="AQ67" s="113"/>
      <c r="AR67" s="113"/>
      <c r="AS67" s="114"/>
      <c r="AU67" s="107"/>
      <c r="AV67" s="111"/>
      <c r="AW67" s="107"/>
      <c r="AX67" s="107"/>
      <c r="AY67" s="107"/>
    </row>
    <row r="68" spans="1:51" x14ac:dyDescent="0.25">
      <c r="A68" s="112"/>
      <c r="L68" s="113"/>
      <c r="M68" s="113"/>
      <c r="N68" s="113"/>
      <c r="O68" s="114"/>
      <c r="P68" s="109"/>
      <c r="R68" s="111"/>
      <c r="AS68" s="107"/>
      <c r="AT68" s="107"/>
      <c r="AU68" s="107"/>
      <c r="AV68" s="107"/>
      <c r="AW68" s="107"/>
      <c r="AX68" s="107"/>
      <c r="AY68" s="107"/>
    </row>
    <row r="69" spans="1:51" x14ac:dyDescent="0.25">
      <c r="A69" s="112"/>
      <c r="L69" s="113"/>
      <c r="M69" s="113"/>
      <c r="N69" s="113"/>
      <c r="O69" s="114"/>
      <c r="P69" s="109"/>
      <c r="R69" s="109"/>
      <c r="AS69" s="107"/>
      <c r="AT69" s="107"/>
      <c r="AU69" s="107"/>
      <c r="AV69" s="107"/>
      <c r="AW69" s="107"/>
      <c r="AX69" s="107"/>
      <c r="AY69" s="107"/>
    </row>
    <row r="70" spans="1:51" x14ac:dyDescent="0.25">
      <c r="A70" s="112"/>
      <c r="L70" s="113"/>
      <c r="M70" s="113"/>
      <c r="N70" s="113"/>
      <c r="O70" s="114"/>
      <c r="P70" s="109"/>
      <c r="R70" s="109"/>
      <c r="AS70" s="107"/>
      <c r="AT70" s="107"/>
      <c r="AU70" s="107"/>
      <c r="AV70" s="107"/>
      <c r="AW70" s="107"/>
      <c r="AX70" s="107"/>
      <c r="AY70" s="107"/>
    </row>
    <row r="71" spans="1:51" x14ac:dyDescent="0.25">
      <c r="A71" s="112"/>
      <c r="L71" s="113"/>
      <c r="M71" s="113"/>
      <c r="N71" s="113"/>
      <c r="O71" s="114"/>
      <c r="P71" s="109"/>
      <c r="R71" s="109"/>
      <c r="AS71" s="107"/>
      <c r="AT71" s="107"/>
      <c r="AU71" s="107"/>
      <c r="AV71" s="107"/>
      <c r="AW71" s="107"/>
      <c r="AX71" s="107"/>
      <c r="AY71" s="107"/>
    </row>
    <row r="72" spans="1:51" x14ac:dyDescent="0.25">
      <c r="A72" s="112"/>
      <c r="L72" s="113"/>
      <c r="M72" s="113"/>
      <c r="N72" s="113"/>
      <c r="O72" s="114"/>
      <c r="P72" s="109"/>
      <c r="R72" s="109"/>
      <c r="AS72" s="107"/>
      <c r="AT72" s="107"/>
      <c r="AU72" s="107"/>
      <c r="AV72" s="107"/>
      <c r="AW72" s="107"/>
      <c r="AX72" s="107"/>
      <c r="AY72" s="107"/>
    </row>
    <row r="73" spans="1:51" x14ac:dyDescent="0.25">
      <c r="A73" s="112"/>
      <c r="L73" s="113"/>
      <c r="M73" s="113"/>
      <c r="N73" s="113"/>
      <c r="O73" s="114"/>
      <c r="P73" s="109"/>
      <c r="R73" s="109"/>
      <c r="AS73" s="107"/>
      <c r="AT73" s="107"/>
      <c r="AU73" s="107"/>
      <c r="AV73" s="107"/>
      <c r="AW73" s="107"/>
      <c r="AX73" s="107"/>
      <c r="AY73" s="107"/>
    </row>
    <row r="74" spans="1:51" x14ac:dyDescent="0.25">
      <c r="A74" s="112"/>
      <c r="L74" s="113"/>
      <c r="M74" s="113"/>
      <c r="N74" s="113"/>
      <c r="O74" s="114"/>
      <c r="P74" s="109"/>
      <c r="R74" s="83"/>
      <c r="AS74" s="107"/>
      <c r="AT74" s="107"/>
      <c r="AU74" s="107"/>
      <c r="AV74" s="107"/>
      <c r="AW74" s="107"/>
      <c r="AX74" s="107"/>
      <c r="AY74" s="107"/>
    </row>
    <row r="75" spans="1:51" x14ac:dyDescent="0.25">
      <c r="A75" s="112"/>
      <c r="L75" s="113"/>
      <c r="M75" s="113"/>
      <c r="N75" s="113"/>
      <c r="O75" s="114"/>
      <c r="R75" s="109"/>
      <c r="AS75" s="107"/>
      <c r="AT75" s="107"/>
      <c r="AU75" s="107"/>
      <c r="AV75" s="107"/>
      <c r="AW75" s="107"/>
      <c r="AX75" s="107"/>
      <c r="AY75" s="107"/>
    </row>
    <row r="76" spans="1:51" x14ac:dyDescent="0.25">
      <c r="O76" s="114"/>
      <c r="R76" s="109"/>
      <c r="AS76" s="107"/>
      <c r="AT76" s="107"/>
      <c r="AU76" s="107"/>
      <c r="AV76" s="107"/>
      <c r="AW76" s="107"/>
      <c r="AX76" s="107"/>
      <c r="AY76" s="107"/>
    </row>
    <row r="77" spans="1:51" x14ac:dyDescent="0.25">
      <c r="O77" s="114"/>
      <c r="R77" s="109"/>
      <c r="AS77" s="107"/>
      <c r="AT77" s="107"/>
      <c r="AU77" s="107"/>
      <c r="AV77" s="107"/>
      <c r="AW77" s="107"/>
      <c r="AX77" s="107"/>
      <c r="AY77" s="107"/>
    </row>
    <row r="78" spans="1:51" x14ac:dyDescent="0.25">
      <c r="O78" s="114"/>
      <c r="R78" s="109"/>
      <c r="AS78" s="107"/>
      <c r="AT78" s="107"/>
      <c r="AU78" s="107"/>
      <c r="AV78" s="107"/>
      <c r="AW78" s="107"/>
      <c r="AX78" s="107"/>
      <c r="AY78" s="107"/>
    </row>
    <row r="79" spans="1:51" x14ac:dyDescent="0.25">
      <c r="O79" s="114"/>
      <c r="R79" s="109"/>
      <c r="AS79" s="107"/>
      <c r="AT79" s="107"/>
      <c r="AU79" s="107"/>
      <c r="AV79" s="107"/>
      <c r="AW79" s="107"/>
      <c r="AX79" s="107"/>
      <c r="AY79" s="107"/>
    </row>
    <row r="80" spans="1:51" x14ac:dyDescent="0.25">
      <c r="O80" s="114"/>
      <c r="AS80" s="107"/>
      <c r="AT80" s="107"/>
      <c r="AU80" s="107"/>
      <c r="AV80" s="107"/>
      <c r="AW80" s="107"/>
      <c r="AX80" s="107"/>
      <c r="AY80" s="107"/>
    </row>
    <row r="81" spans="15:51" x14ac:dyDescent="0.25">
      <c r="O81" s="114"/>
      <c r="AS81" s="107"/>
      <c r="AT81" s="107"/>
      <c r="AU81" s="107"/>
      <c r="AV81" s="107"/>
      <c r="AW81" s="107"/>
      <c r="AX81" s="107"/>
      <c r="AY81" s="107"/>
    </row>
    <row r="82" spans="15:51" x14ac:dyDescent="0.25">
      <c r="O82" s="114"/>
      <c r="AS82" s="107"/>
      <c r="AT82" s="107"/>
      <c r="AU82" s="107"/>
      <c r="AV82" s="107"/>
      <c r="AW82" s="107"/>
      <c r="AX82" s="107"/>
      <c r="AY82" s="107"/>
    </row>
    <row r="83" spans="15:51" x14ac:dyDescent="0.25">
      <c r="O83" s="114"/>
      <c r="AS83" s="107"/>
      <c r="AT83" s="107"/>
      <c r="AU83" s="107"/>
      <c r="AV83" s="107"/>
      <c r="AW83" s="107"/>
      <c r="AX83" s="107"/>
      <c r="AY83" s="107"/>
    </row>
    <row r="84" spans="15:51" x14ac:dyDescent="0.25">
      <c r="O84" s="114"/>
      <c r="AS84" s="107"/>
      <c r="AT84" s="107"/>
      <c r="AU84" s="107"/>
      <c r="AV84" s="107"/>
      <c r="AW84" s="107"/>
      <c r="AX84" s="107"/>
      <c r="AY84" s="107"/>
    </row>
    <row r="85" spans="15:51" x14ac:dyDescent="0.25">
      <c r="O85" s="114"/>
      <c r="AS85" s="107"/>
      <c r="AT85" s="107"/>
      <c r="AU85" s="107"/>
      <c r="AV85" s="107"/>
      <c r="AW85" s="107"/>
      <c r="AX85" s="107"/>
      <c r="AY85" s="107"/>
    </row>
    <row r="86" spans="15:51" x14ac:dyDescent="0.25">
      <c r="O86" s="114"/>
      <c r="Q86" s="109"/>
      <c r="AS86" s="107"/>
      <c r="AT86" s="107"/>
      <c r="AU86" s="107"/>
      <c r="AV86" s="107"/>
      <c r="AW86" s="107"/>
      <c r="AX86" s="107"/>
      <c r="AY86" s="107"/>
    </row>
    <row r="87" spans="15:51" x14ac:dyDescent="0.25">
      <c r="O87" s="13"/>
      <c r="P87" s="109"/>
      <c r="Q87" s="109"/>
      <c r="AS87" s="107"/>
      <c r="AT87" s="107"/>
      <c r="AU87" s="107"/>
      <c r="AV87" s="107"/>
      <c r="AW87" s="107"/>
      <c r="AX87" s="107"/>
      <c r="AY87" s="107"/>
    </row>
    <row r="88" spans="15:51" x14ac:dyDescent="0.25">
      <c r="O88" s="13"/>
      <c r="P88" s="109"/>
      <c r="Q88" s="109"/>
      <c r="AS88" s="107"/>
      <c r="AT88" s="107"/>
      <c r="AU88" s="107"/>
      <c r="AV88" s="107"/>
      <c r="AW88" s="107"/>
      <c r="AX88" s="107"/>
      <c r="AY88" s="107"/>
    </row>
    <row r="89" spans="15:51" x14ac:dyDescent="0.25">
      <c r="O89" s="13"/>
      <c r="P89" s="109"/>
      <c r="Q89" s="109"/>
      <c r="AS89" s="107"/>
      <c r="AT89" s="107"/>
      <c r="AU89" s="107"/>
      <c r="AV89" s="107"/>
      <c r="AW89" s="107"/>
      <c r="AX89" s="107"/>
      <c r="AY89" s="107"/>
    </row>
    <row r="90" spans="15:51" x14ac:dyDescent="0.25">
      <c r="O90" s="13"/>
      <c r="P90" s="109"/>
      <c r="Q90" s="109"/>
      <c r="AS90" s="107"/>
      <c r="AT90" s="107"/>
      <c r="AU90" s="107"/>
      <c r="AV90" s="107"/>
      <c r="AW90" s="107"/>
      <c r="AX90" s="107"/>
      <c r="AY90" s="107"/>
    </row>
    <row r="91" spans="15:51" x14ac:dyDescent="0.25">
      <c r="O91" s="13"/>
      <c r="P91" s="109"/>
      <c r="Q91" s="109"/>
      <c r="AS91" s="107"/>
      <c r="AT91" s="107"/>
      <c r="AU91" s="107"/>
      <c r="AV91" s="107"/>
      <c r="AW91" s="107"/>
      <c r="AX91" s="107"/>
      <c r="AY91" s="107"/>
    </row>
    <row r="92" spans="15:51" x14ac:dyDescent="0.25">
      <c r="O92" s="13"/>
      <c r="P92" s="109"/>
      <c r="Q92" s="109"/>
      <c r="AS92" s="107"/>
      <c r="AT92" s="107"/>
      <c r="AU92" s="107"/>
      <c r="AV92" s="107"/>
      <c r="AW92" s="107"/>
      <c r="AX92" s="107"/>
      <c r="AY92" s="107"/>
    </row>
    <row r="93" spans="15:51" x14ac:dyDescent="0.25">
      <c r="O93" s="13"/>
      <c r="P93" s="109"/>
      <c r="Q93" s="109"/>
      <c r="AS93" s="107"/>
      <c r="AT93" s="107"/>
      <c r="AU93" s="107"/>
      <c r="AV93" s="107"/>
      <c r="AW93" s="107"/>
      <c r="AX93" s="107"/>
      <c r="AY93" s="107"/>
    </row>
    <row r="94" spans="15:51" x14ac:dyDescent="0.25">
      <c r="O94" s="13"/>
      <c r="P94" s="109"/>
      <c r="Q94" s="109"/>
      <c r="AS94" s="107"/>
      <c r="AT94" s="107"/>
      <c r="AU94" s="107"/>
      <c r="AV94" s="107"/>
      <c r="AW94" s="107"/>
      <c r="AX94" s="107"/>
      <c r="AY94" s="107"/>
    </row>
    <row r="95" spans="15:51" x14ac:dyDescent="0.25">
      <c r="O95" s="13"/>
      <c r="P95" s="109"/>
      <c r="Q95" s="109"/>
      <c r="AS95" s="107"/>
      <c r="AT95" s="107"/>
      <c r="AU95" s="107"/>
      <c r="AV95" s="107"/>
      <c r="AW95" s="107"/>
      <c r="AX95" s="107"/>
      <c r="AY95" s="107"/>
    </row>
    <row r="96" spans="15:51" x14ac:dyDescent="0.25">
      <c r="O96" s="13"/>
      <c r="P96" s="109"/>
      <c r="Q96" s="109"/>
      <c r="R96" s="109"/>
      <c r="S96" s="109"/>
      <c r="AS96" s="107"/>
      <c r="AT96" s="107"/>
      <c r="AU96" s="107"/>
      <c r="AV96" s="107"/>
      <c r="AW96" s="107"/>
      <c r="AX96" s="107"/>
      <c r="AY96" s="107"/>
    </row>
    <row r="97" spans="15:51" x14ac:dyDescent="0.25">
      <c r="O97" s="13"/>
      <c r="P97" s="109"/>
      <c r="Q97" s="109"/>
      <c r="R97" s="109"/>
      <c r="S97" s="109"/>
      <c r="T97" s="109"/>
      <c r="AS97" s="107"/>
      <c r="AT97" s="107"/>
      <c r="AU97" s="107"/>
      <c r="AV97" s="107"/>
      <c r="AW97" s="107"/>
      <c r="AX97" s="107"/>
      <c r="AY97" s="107"/>
    </row>
    <row r="98" spans="15:51" x14ac:dyDescent="0.25">
      <c r="O98" s="13"/>
      <c r="P98" s="109"/>
      <c r="Q98" s="109"/>
      <c r="R98" s="109"/>
      <c r="S98" s="109"/>
      <c r="T98" s="109"/>
      <c r="AS98" s="107"/>
      <c r="AT98" s="107"/>
      <c r="AU98" s="107"/>
      <c r="AV98" s="107"/>
      <c r="AW98" s="107"/>
      <c r="AX98" s="107"/>
      <c r="AY98" s="107"/>
    </row>
    <row r="99" spans="15:51" x14ac:dyDescent="0.25">
      <c r="O99" s="13"/>
      <c r="P99" s="109"/>
      <c r="T99" s="109"/>
      <c r="AS99" s="107"/>
      <c r="AT99" s="107"/>
      <c r="AU99" s="107"/>
      <c r="AV99" s="107"/>
      <c r="AW99" s="107"/>
      <c r="AX99" s="107"/>
      <c r="AY99" s="107"/>
    </row>
    <row r="100" spans="15:51" x14ac:dyDescent="0.25">
      <c r="O100" s="109"/>
      <c r="Q100" s="109"/>
      <c r="R100" s="109"/>
      <c r="S100" s="109"/>
      <c r="AS100" s="107"/>
      <c r="AT100" s="107"/>
      <c r="AU100" s="107"/>
      <c r="AV100" s="107"/>
      <c r="AW100" s="107"/>
      <c r="AX100" s="107"/>
      <c r="AY100" s="107"/>
    </row>
    <row r="101" spans="15:51" x14ac:dyDescent="0.25">
      <c r="O101" s="13"/>
      <c r="P101" s="109"/>
      <c r="Q101" s="109"/>
      <c r="R101" s="109"/>
      <c r="S101" s="109"/>
      <c r="T101" s="109"/>
      <c r="AS101" s="107"/>
      <c r="AT101" s="107"/>
      <c r="AU101" s="107"/>
      <c r="AV101" s="107"/>
      <c r="AW101" s="107"/>
      <c r="AX101" s="107"/>
      <c r="AY101" s="107"/>
    </row>
    <row r="102" spans="15:51" x14ac:dyDescent="0.25">
      <c r="O102" s="13"/>
      <c r="P102" s="109"/>
      <c r="Q102" s="109"/>
      <c r="R102" s="109"/>
      <c r="S102" s="109"/>
      <c r="T102" s="109"/>
      <c r="U102" s="109"/>
      <c r="AS102" s="107"/>
      <c r="AT102" s="107"/>
      <c r="AU102" s="107"/>
      <c r="AV102" s="107"/>
      <c r="AW102" s="107"/>
      <c r="AX102" s="107"/>
      <c r="AY102" s="107"/>
    </row>
    <row r="103" spans="15:51" x14ac:dyDescent="0.25">
      <c r="O103" s="13"/>
      <c r="P103" s="109"/>
      <c r="T103" s="109"/>
      <c r="U103" s="109"/>
      <c r="AS103" s="107"/>
      <c r="AT103" s="107"/>
      <c r="AU103" s="107"/>
      <c r="AV103" s="107"/>
      <c r="AW103" s="107"/>
      <c r="AX103" s="107"/>
      <c r="AY103" s="107"/>
    </row>
    <row r="115" spans="45:51" x14ac:dyDescent="0.25">
      <c r="AS115" s="107"/>
      <c r="AT115" s="107"/>
      <c r="AU115" s="107"/>
      <c r="AV115" s="107"/>
      <c r="AW115" s="107"/>
      <c r="AX115" s="107"/>
      <c r="AY115" s="107"/>
    </row>
  </sheetData>
  <protectedRanges>
    <protectedRange sqref="N59:R59 B61 S61:T67 B55:B58 N62:R67 T43 S57:T58" name="Range2_12_5_1_1"/>
    <protectedRange sqref="N10 L10 L6 D6 D8 AD8 AF8 O8:U8 AJ8:AR8 AF10 AR11:AR34 E11:E34 G11:G34 N11:V11 L24:N31 N32:N34 N12:N23 AC11:AG11 AC12:AF23 AB24:AF26 AG12:AG34 X23:X34 AA27:AF34 O12:V34 AA17:AA26" name="Range1_16_3_1_1"/>
    <protectedRange sqref="I56 J54:K59 J51:K51 I59 L59:M59 L62:M67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59:H59 F60 E59" name="Range2_2_2_9_2_1_1"/>
    <protectedRange sqref="D57 D60:D61" name="Range2_1_1_1_1_1_9_2_1_1"/>
    <protectedRange sqref="C58 C60" name="Range2_4_1_1_1"/>
    <protectedRange sqref="AS16:AS34" name="Range1_1_1_1"/>
    <protectedRange sqref="P3:U5" name="Range1_16_1_1_1_1"/>
    <protectedRange sqref="C61 C59 C56" name="Range2_1_3_1_1"/>
    <protectedRange sqref="H11:H34" name="Range1_1_1_1_1_1_1"/>
    <protectedRange sqref="B59:B60 J52:K53 D58:D59 I57:I58 Z58:Z59 S59:Y60 AA59:AU60 E60:E61 G60:H61 F61 L60:R61" name="Range2_2_1_10_1_1_1_2"/>
    <protectedRange sqref="C57" name="Range2_2_1_10_2_1_1_1"/>
    <protectedRange sqref="G56:H56 D54 F57 E56 N57:R58" name="Range2_12_1_6_1_1"/>
    <protectedRange sqref="I53:I55 I50:K50 G57:H58 E57:E58 F58:F59 L57:M58" name="Range2_2_12_1_7_1_1"/>
    <protectedRange sqref="D55:D56" name="Range2_1_1_1_1_11_1_2_1_1"/>
    <protectedRange sqref="F54" name="Range2_2_2_9_1_1_1_1"/>
    <protectedRange sqref="C55" name="Range2_1_1_2_1_1"/>
    <protectedRange sqref="C54" name="Range2_1_2_2_1_1"/>
    <protectedRange sqref="E54:E55 F55:F56 G54:H55 I51:I52" name="Range2_2_1_1_1_1"/>
    <protectedRange sqref="AS11:AS15" name="Range1_4_1_1_1_1"/>
    <protectedRange sqref="J11:J15 J26:J34" name="Range1_1_2_1_10_1_1_1_1"/>
    <protectedRange sqref="R74" name="Range2_2_1_10_1_1_1_1_1"/>
    <protectedRange sqref="T42" name="Range2_12_5_1_1_4"/>
    <protectedRange sqref="B41:B42" name="Range2_12_5_1_1_1"/>
    <protectedRange sqref="E42:H42" name="Range2_2_12_1_7_1_1_1"/>
    <protectedRange sqref="D42" name="Range2_3_2_1_3_1_1_2_10_1_1_1_1_1"/>
    <protectedRange sqref="C42" name="Range2_1_1_1_1_11_1_2_1_1_1"/>
    <protectedRange sqref="S38:S41" name="Range2_12_3_1_1_1_1"/>
    <protectedRange sqref="D38:H38 N38:R41" name="Range2_12_1_3_1_1_1_1"/>
    <protectedRange sqref="I38:M38 E39:M41" name="Range2_2_12_1_6_1_1_1_1"/>
    <protectedRange sqref="D39:D41" name="Range2_1_1_1_1_11_1_1_1_1_1_1"/>
    <protectedRange sqref="C39:C41" name="Range2_1_2_1_1_1_1_1"/>
    <protectedRange sqref="C38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G43:H43" name="Range2_2_12_1_3_1_1_1_1_1_4_1_1"/>
    <protectedRange sqref="E43:F43" name="Range2_2_12_1_7_1_1_3_1_1"/>
    <protectedRange sqref="I42:J42" name="Range2_2_12_1_4_2_1_1_1_2_1_1"/>
    <protectedRange sqref="S43" name="Range2_12_5_1_1_2_3_1"/>
    <protectedRange sqref="Q43:R43" name="Range2_12_1_6_1_1_1_1_2_1"/>
    <protectedRange sqref="N43:P43" name="Range2_12_1_2_3_1_1_1_1_2_1"/>
    <protectedRange sqref="I43:M43" name="Range2_2_12_1_4_3_1_1_1_1_2_1"/>
    <protectedRange sqref="D43" name="Range2_2_12_1_3_1_2_1_1_1_2_1_2_1"/>
    <protectedRange sqref="T56 R53:R55 T49:T52" name="Range2_12_5_1_1_3"/>
    <protectedRange sqref="T46:T48" name="Range2_12_5_1_1_2_2"/>
    <protectedRange sqref="S56 Q53:Q55 S46:S52" name="Range2_12_4_1_1_1_4_2_2_2"/>
    <protectedRange sqref="Q56:R56 O53:P55 Q46:R52" name="Range2_12_1_6_1_1_1_2_3_2_1_1_3"/>
    <protectedRange sqref="N56:P56 L53:N55 N46:P52" name="Range2_12_1_2_3_1_1_1_2_3_2_1_1_3"/>
    <protectedRange sqref="L46:M52 K46:K49 L56:M56" name="Range2_2_12_1_4_3_1_1_1_3_3_2_1_1_3"/>
    <protectedRange sqref="J46:J49" name="Range2_2_12_1_4_3_1_1_1_3_2_1_2_2"/>
    <protectedRange sqref="I49" name="Range2_2_12_1_4_3_1_1_1_2_1_2_1_1_3_1_1_1_1_1_1"/>
    <protectedRange sqref="T45" name="Range2_12_5_1_1_2_1_1"/>
    <protectedRange sqref="E46:H47" name="Range2_2_12_1_3_1_2_1_1_1_1_2_1_1_1_1_1_1"/>
    <protectedRange sqref="D46:D47" name="Range2_2_12_1_3_1_2_1_1_1_2_1_2_3_1_1_1_1"/>
    <protectedRange sqref="T44" name="Range2_12_5_1_1_6_1_1_1_1_1_1_1"/>
    <protectedRange sqref="S44" name="Range2_12_5_1_1_5_3_1_1_1_1_1_1_1"/>
    <protectedRange sqref="Q44:R44" name="Range2_12_1_6_1_1_1_2_3_2_1_1_2_1_1_1_1_1"/>
    <protectedRange sqref="N44:P44" name="Range2_12_1_2_3_1_1_1_2_3_2_1_1_2_1_1_1_1_1"/>
    <protectedRange sqref="J44:M44" name="Range2_2_12_1_4_3_1_1_1_3_3_2_1_1_2_1_1_1_1_1"/>
    <protectedRange sqref="I44" name="Range2_2_12_1_4_3_1_1_1_2_1_2_2_1_2_1_1_1_1_1"/>
    <protectedRange sqref="G44:H44 D44:E44" name="Range2_2_12_1_3_1_2_1_1_1_2_1_3_2_1_2_1_1_1_1_1"/>
    <protectedRange sqref="F44" name="Range2_2_12_1_3_1_2_1_1_1_1_1_2_2_1_2_1_1_1_1_1"/>
    <protectedRange sqref="S45" name="Range2_12_4_1_1_1_4_2_2_1_1"/>
    <protectedRange sqref="Q45:R45" name="Range2_12_1_6_1_1_1_2_3_2_1_1_1_1"/>
    <protectedRange sqref="N45:P45" name="Range2_12_1_2_3_1_1_1_2_3_2_1_1_1_1"/>
    <protectedRange sqref="K45:M45" name="Range2_2_12_1_4_3_1_1_1_3_3_2_1_1_1_1"/>
    <protectedRange sqref="J45" name="Range2_2_12_1_4_3_1_1_1_3_2_1_2_1_1"/>
    <protectedRange sqref="D45:E45" name="Range2_2_12_1_3_1_2_1_1_1_2_1_2_3_2_1_1"/>
    <protectedRange sqref="I45" name="Range2_2_12_1_4_2_1_1_1_4_1_2_1_1_1_2_1_1"/>
    <protectedRange sqref="F45:H45" name="Range2_2_12_1_3_1_1_1_1_1_4_1_2_1_2_1_2_1_1"/>
    <protectedRange sqref="I46:I48" name="Range2_2_12_1_4_2_1_1_1_4_1_2_1_1_1_2_2_1"/>
    <protectedRange sqref="F11:F34" name="Range1_16_3_1_1_2_1_1_1_2_1"/>
    <protectedRange sqref="Q10" name="Range1_16_3_1_1_1_1_1_1"/>
    <protectedRange sqref="AG10" name="Range1_16_3_1_1_1_1_1_2"/>
    <protectedRange sqref="AP10" name="Range1_16_3_1_1_1_1_1_3"/>
    <protectedRange sqref="B44" name="Range2_12_5_1_1_1_2_2_1_1_1_1_1_1_1_1_1_1_1_1_1_1_1_1_1_1_1_1_1_1_1_1_1_1_1_1_1_1_1_1"/>
    <protectedRange sqref="B45" name="Range2_12_5_1_1_1_2_2_1_1_1_1_1_1_1_1_1_1_1_2_1_1_1_1_1_1_1_1_1_1_1_1_1_1_1_1_1_1_1_1_1_1_1_1_1_1_1_1_1_1_1_1_1_1_1_1"/>
    <protectedRange sqref="B43" name="Range2_12_5_1_1_1_2_1_1_1_1_1_1_1_1_1_1_1_2_1_1_1_1_1_1_1_1_1_1_1_1_1_1_1_1_1"/>
    <protectedRange sqref="B46" name="Range2_12_5_1_1_1_2_2_1_1_1_1_1_1_1_1_1_1_1_2_1_1_1_2_1_1_1_2_1_1_1_3_1_1_1_1_1_1_1_1_1_1_1_1_1_1_1_1_1_1_1_1_1_1_1_1_1_1_1_1_1_1_1"/>
    <protectedRange sqref="B47" name="Range2_12_5_1_1_1_2_1_1_1_1_1_1_1_1_1_1_1_2_1_2_1_1_1_1_1_1_1_1_1_2_1_1_1_1_1_1_1_1_1_1_1_1_1_1_1_1"/>
    <protectedRange sqref="D52" name="Range2_12_1_6_1_1_1"/>
    <protectedRange sqref="D48 G48:H50 F49:F50 E48:E50" name="Range2_2_12_1_7_1_1_2"/>
    <protectedRange sqref="D53" name="Range2_1_1_1_1_11_1_2_1_1_2"/>
    <protectedRange sqref="F52" name="Range2_2_2_9_1_1_1_1_1"/>
    <protectedRange sqref="D49" name="Range2_1_1_1_1_1_9_1_1_1_1_1"/>
    <protectedRange sqref="C53 C48" name="Range2_1_1_2_1_1_1"/>
    <protectedRange sqref="C52" name="Range2_1_2_2_1_1_1"/>
    <protectedRange sqref="F48" name="Range2_2_12_1_1_1_1_1_1"/>
    <protectedRange sqref="C49:C50" name="Range2_5_1_1_1_1"/>
    <protectedRange sqref="E52:E53 F53 G52:H53" name="Range2_2_1_1_1_1_1"/>
    <protectedRange sqref="D50" name="Range2_1_1_1_1_1_1_1_1_1"/>
    <protectedRange sqref="B48" name="Range2_12_5_1_1_1_1_1_2_1_1_1_1_1_1_1_1_1_1_1_1_1_1_1_1_1_1_1_1_2_1_1"/>
    <protectedRange sqref="B49" name="Range2_12_5_1_1_1_1_1_2_1_1_2_1_1_1_1_1_1_1_1_1_1_1_1_1_1_1_1_1_2_1_1"/>
    <protectedRange sqref="B50" name="Range2_12_5_1_1_1_2_2_1_1_1_1_1_1_1_1_1_1_1_2_1_1_1_2_1_1_1_1_1_1_1_1_1_1_1_1_1_1_1_1_2_1_1"/>
    <protectedRange sqref="B52" name="Range2_12_5_1_1_1_1_1_2_1_2_1_1_1_2_1_1_1_1_1_1_1_1_1_1_2_1_1_1_1_1_2_1_1"/>
    <protectedRange sqref="G51:H51" name="Range2_2_12_1_3_1_2_1_1_1_2_1_1_1_1_1_1_2_1_1_1"/>
    <protectedRange sqref="D51:E51" name="Range2_2_12_1_3_1_2_1_1_1_2_1_1_1_1_3_1_1_1_1_1"/>
    <protectedRange sqref="F51" name="Range2_2_12_1_3_1_2_1_1_1_3_1_1_1_1_1_3_1_1_1_1_1"/>
    <protectedRange sqref="B51" name="Range2_12_5_1_1_1_1_1_2_1_1_2_1_1_1_1_1_1_1_1_1_1_1_1_1_1_1_1_1_2_1_1_1"/>
    <protectedRange sqref="W11:W34" name="Range1_16_3_1_1_1_1"/>
    <protectedRange sqref="X17:X22 X11:AB16 AB17:AB23 Y17:Z34" name="Range1_16_3_1_1_2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AC11:AE23 X23:X34 AA24:AE34 AA17:AA23">
    <cfRule type="containsText" dxfId="61" priority="13" operator="containsText" text="N/A">
      <formula>NOT(ISERROR(SEARCH("N/A",X11)))</formula>
    </cfRule>
    <cfRule type="cellIs" dxfId="60" priority="31" operator="equal">
      <formula>0</formula>
    </cfRule>
  </conditionalFormatting>
  <conditionalFormatting sqref="AC11:AE23 X23:X34 AA24:AE34 AA17:AA23">
    <cfRule type="cellIs" dxfId="59" priority="30" operator="greaterThanOrEqual">
      <formula>1185</formula>
    </cfRule>
  </conditionalFormatting>
  <conditionalFormatting sqref="AC11:AE23 X23:X34 AA24:AE34 AA17:AA23">
    <cfRule type="cellIs" dxfId="58" priority="29" operator="between">
      <formula>0.1</formula>
      <formula>1184</formula>
    </cfRule>
  </conditionalFormatting>
  <conditionalFormatting sqref="X8 AO11:AO34">
    <cfRule type="cellIs" dxfId="57" priority="28" operator="equal">
      <formula>0</formula>
    </cfRule>
  </conditionalFormatting>
  <conditionalFormatting sqref="X8 AO11:AO34">
    <cfRule type="cellIs" dxfId="56" priority="27" operator="greaterThan">
      <formula>1179</formula>
    </cfRule>
  </conditionalFormatting>
  <conditionalFormatting sqref="X8 AO11:AO34">
    <cfRule type="cellIs" dxfId="55" priority="26" operator="greaterThan">
      <formula>99</formula>
    </cfRule>
  </conditionalFormatting>
  <conditionalFormatting sqref="X8 AO11:AO34">
    <cfRule type="cellIs" dxfId="54" priority="25" operator="greaterThan">
      <formula>0.99</formula>
    </cfRule>
  </conditionalFormatting>
  <conditionalFormatting sqref="AB8">
    <cfRule type="cellIs" dxfId="53" priority="24" operator="equal">
      <formula>0</formula>
    </cfRule>
  </conditionalFormatting>
  <conditionalFormatting sqref="AB8">
    <cfRule type="cellIs" dxfId="52" priority="23" operator="greaterThan">
      <formula>1179</formula>
    </cfRule>
  </conditionalFormatting>
  <conditionalFormatting sqref="AB8">
    <cfRule type="cellIs" dxfId="51" priority="22" operator="greaterThan">
      <formula>99</formula>
    </cfRule>
  </conditionalFormatting>
  <conditionalFormatting sqref="AB8">
    <cfRule type="cellIs" dxfId="50" priority="21" operator="greaterThan">
      <formula>0.99</formula>
    </cfRule>
  </conditionalFormatting>
  <conditionalFormatting sqref="AQ11:AQ34">
    <cfRule type="cellIs" dxfId="49" priority="20" operator="equal">
      <formula>0</formula>
    </cfRule>
  </conditionalFormatting>
  <conditionalFormatting sqref="AQ11:AQ34">
    <cfRule type="cellIs" dxfId="48" priority="19" operator="greaterThan">
      <formula>1179</formula>
    </cfRule>
  </conditionalFormatting>
  <conditionalFormatting sqref="AQ11:AQ34">
    <cfRule type="cellIs" dxfId="47" priority="18" operator="greaterThan">
      <formula>99</formula>
    </cfRule>
  </conditionalFormatting>
  <conditionalFormatting sqref="AQ11:AQ34">
    <cfRule type="cellIs" dxfId="46" priority="17" operator="greaterThan">
      <formula>0.99</formula>
    </cfRule>
  </conditionalFormatting>
  <conditionalFormatting sqref="AI11:AI34">
    <cfRule type="cellIs" dxfId="45" priority="16" operator="greaterThan">
      <formula>$AI$8</formula>
    </cfRule>
  </conditionalFormatting>
  <conditionalFormatting sqref="AH11:AH34">
    <cfRule type="cellIs" dxfId="44" priority="14" operator="greaterThan">
      <formula>$AH$8</formula>
    </cfRule>
    <cfRule type="cellIs" dxfId="43" priority="15" operator="greaterThan">
      <formula>$AH$8</formula>
    </cfRule>
  </conditionalFormatting>
  <conditionalFormatting sqref="AP11:AP34">
    <cfRule type="cellIs" dxfId="42" priority="12" operator="equal">
      <formula>0</formula>
    </cfRule>
  </conditionalFormatting>
  <conditionalFormatting sqref="AP11:AP34">
    <cfRule type="cellIs" dxfId="41" priority="11" operator="greaterThan">
      <formula>1179</formula>
    </cfRule>
  </conditionalFormatting>
  <conditionalFormatting sqref="AP11:AP34">
    <cfRule type="cellIs" dxfId="40" priority="10" operator="greaterThan">
      <formula>99</formula>
    </cfRule>
  </conditionalFormatting>
  <conditionalFormatting sqref="AP11:AP34">
    <cfRule type="cellIs" dxfId="39" priority="9" operator="greaterThan">
      <formula>0.99</formula>
    </cfRule>
  </conditionalFormatting>
  <conditionalFormatting sqref="X17:X22 X11:AB16 AB17:AB23 Y17:Z34">
    <cfRule type="containsText" dxfId="38" priority="5" operator="containsText" text="N/A">
      <formula>NOT(ISERROR(SEARCH("N/A",X11)))</formula>
    </cfRule>
    <cfRule type="cellIs" dxfId="37" priority="8" operator="equal">
      <formula>0</formula>
    </cfRule>
  </conditionalFormatting>
  <conditionalFormatting sqref="X17:X22 X11:AB16 AB17:AB23 Y17:Z34">
    <cfRule type="cellIs" dxfId="36" priority="7" operator="greaterThanOrEqual">
      <formula>1185</formula>
    </cfRule>
  </conditionalFormatting>
  <conditionalFormatting sqref="X17:X22 X11:AB16 AB17:AB23 Y17:Z34">
    <cfRule type="cellIs" dxfId="35" priority="6" operator="between">
      <formula>0.1</formula>
      <formula>1184</formula>
    </cfRule>
  </conditionalFormatting>
  <conditionalFormatting sqref="AJ11:AN34">
    <cfRule type="cellIs" dxfId="34" priority="4" operator="equal">
      <formula>0</formula>
    </cfRule>
  </conditionalFormatting>
  <conditionalFormatting sqref="AJ11:AN34">
    <cfRule type="cellIs" dxfId="33" priority="3" operator="greaterThan">
      <formula>1179</formula>
    </cfRule>
  </conditionalFormatting>
  <conditionalFormatting sqref="AJ11:AN34">
    <cfRule type="cellIs" dxfId="32" priority="2" operator="greaterThan">
      <formula>99</formula>
    </cfRule>
  </conditionalFormatting>
  <conditionalFormatting sqref="AJ11:AN34">
    <cfRule type="cellIs" dxfId="31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15"/>
  <sheetViews>
    <sheetView tabSelected="1" topLeftCell="A7" zoomScaleNormal="100" workbookViewId="0">
      <selection activeCell="AO35" sqref="AO35"/>
    </sheetView>
  </sheetViews>
  <sheetFormatPr defaultRowHeight="15" x14ac:dyDescent="0.25"/>
  <cols>
    <col min="1" max="1" width="5.7109375" style="107" customWidth="1"/>
    <col min="2" max="2" width="10.28515625" style="107" customWidth="1"/>
    <col min="3" max="3" width="14" style="107" customWidth="1"/>
    <col min="4" max="7" width="9.140625" style="107"/>
    <col min="8" max="8" width="20.42578125" style="107" customWidth="1"/>
    <col min="9" max="10" width="9.140625" style="107"/>
    <col min="11" max="11" width="9" style="107" customWidth="1"/>
    <col min="12" max="14" width="9.140625" style="107" hidden="1" customWidth="1"/>
    <col min="15" max="16" width="9.28515625" style="107" bestFit="1" customWidth="1"/>
    <col min="17" max="18" width="9.140625" style="107" customWidth="1"/>
    <col min="19" max="19" width="11.5703125" style="107" bestFit="1" customWidth="1"/>
    <col min="20" max="20" width="10.5703125" style="107" bestFit="1" customWidth="1"/>
    <col min="21" max="22" width="9.28515625" style="107" bestFit="1" customWidth="1"/>
    <col min="23" max="23" width="9.140625" style="107"/>
    <col min="24" max="28" width="9.28515625" style="107" bestFit="1" customWidth="1"/>
    <col min="29" max="32" width="9.140625" style="107"/>
    <col min="33" max="33" width="10.5703125" style="107" bestFit="1" customWidth="1"/>
    <col min="34" max="35" width="9.28515625" style="107" bestFit="1" customWidth="1"/>
    <col min="36" max="44" width="9.140625" style="107"/>
    <col min="45" max="45" width="83.85546875" style="13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07"/>
  </cols>
  <sheetData>
    <row r="2" spans="2:51" ht="21" x14ac:dyDescent="0.25">
      <c r="B2" s="3"/>
      <c r="C2" s="109"/>
      <c r="D2" s="109"/>
      <c r="E2" s="4"/>
      <c r="F2" s="4"/>
      <c r="G2" s="109"/>
      <c r="H2" s="5"/>
      <c r="I2" s="5"/>
      <c r="J2" s="109"/>
      <c r="K2" s="5"/>
      <c r="L2" s="5"/>
      <c r="M2" s="109"/>
      <c r="N2" s="109"/>
      <c r="O2" s="6"/>
      <c r="P2" s="7" t="s">
        <v>0</v>
      </c>
      <c r="Q2" s="7"/>
      <c r="R2" s="8"/>
      <c r="S2" s="9"/>
      <c r="T2" s="10"/>
      <c r="U2" s="10"/>
      <c r="V2" s="11"/>
      <c r="W2" s="12"/>
      <c r="X2" s="10"/>
      <c r="Y2" s="10"/>
      <c r="Z2" s="10"/>
      <c r="AA2" s="10"/>
      <c r="AB2" s="10"/>
      <c r="AC2" s="10"/>
      <c r="AD2" s="10"/>
      <c r="AE2" s="10"/>
      <c r="AM2" s="109"/>
      <c r="AN2" s="109"/>
      <c r="AO2" s="109"/>
      <c r="AP2" s="109"/>
      <c r="AQ2" s="109"/>
      <c r="AR2" s="109"/>
    </row>
    <row r="3" spans="2:51" ht="15.75" customHeight="1" x14ac:dyDescent="0.25">
      <c r="B3" s="14" t="s">
        <v>1</v>
      </c>
      <c r="C3" s="14"/>
      <c r="D3" s="14"/>
      <c r="E3" s="109"/>
      <c r="F3" s="5"/>
      <c r="G3" s="5"/>
      <c r="H3" s="109"/>
      <c r="I3" s="109"/>
      <c r="J3" s="109"/>
      <c r="K3" s="15"/>
      <c r="L3" s="16"/>
      <c r="M3" s="109"/>
      <c r="N3" s="109"/>
      <c r="O3" s="17" t="s">
        <v>2</v>
      </c>
      <c r="P3" s="324" t="s">
        <v>126</v>
      </c>
      <c r="Q3" s="325"/>
      <c r="R3" s="325"/>
      <c r="S3" s="325"/>
      <c r="T3" s="325"/>
      <c r="U3" s="326"/>
      <c r="V3" s="18"/>
      <c r="W3" s="18"/>
      <c r="X3" s="18"/>
      <c r="Y3" s="18"/>
      <c r="Z3" s="18"/>
      <c r="AH3" s="109"/>
      <c r="AI3" s="109"/>
      <c r="AJ3" s="109"/>
      <c r="AK3" s="109"/>
      <c r="AL3" s="13"/>
      <c r="AM3" s="109"/>
      <c r="AN3" s="109"/>
      <c r="AO3" s="109"/>
      <c r="AP3" s="109"/>
      <c r="AQ3" s="109"/>
      <c r="AR3" s="109"/>
      <c r="AS3" s="109"/>
    </row>
    <row r="4" spans="2:51" x14ac:dyDescent="0.25">
      <c r="B4" s="19" t="s">
        <v>3</v>
      </c>
      <c r="C4" s="19"/>
      <c r="D4" s="19"/>
      <c r="E4" s="109"/>
      <c r="F4" s="20"/>
      <c r="G4" s="109"/>
      <c r="H4" s="109"/>
      <c r="I4" s="109"/>
      <c r="J4" s="109"/>
      <c r="K4" s="109"/>
      <c r="L4" s="109"/>
      <c r="M4" s="109"/>
      <c r="N4" s="109"/>
      <c r="O4" s="17" t="s">
        <v>4</v>
      </c>
      <c r="P4" s="324" t="s">
        <v>132</v>
      </c>
      <c r="Q4" s="325"/>
      <c r="R4" s="325"/>
      <c r="S4" s="325"/>
      <c r="T4" s="325"/>
      <c r="U4" s="326"/>
      <c r="V4" s="18"/>
      <c r="W4" s="18"/>
      <c r="X4" s="18"/>
      <c r="Y4" s="18"/>
      <c r="Z4" s="18"/>
      <c r="AH4" s="109"/>
      <c r="AI4" s="109"/>
      <c r="AJ4" s="109"/>
      <c r="AK4" s="109"/>
      <c r="AL4" s="13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1"/>
      <c r="F5" s="21"/>
      <c r="G5" s="109"/>
      <c r="H5" s="109"/>
      <c r="I5" s="109"/>
      <c r="J5" s="109"/>
      <c r="K5" s="109"/>
      <c r="L5" s="109"/>
      <c r="M5" s="109"/>
      <c r="N5" s="109"/>
      <c r="O5" s="17" t="s">
        <v>5</v>
      </c>
      <c r="P5" s="324" t="s">
        <v>131</v>
      </c>
      <c r="Q5" s="325"/>
      <c r="R5" s="325"/>
      <c r="S5" s="325"/>
      <c r="T5" s="325"/>
      <c r="U5" s="326"/>
      <c r="V5" s="18"/>
      <c r="W5" s="18"/>
      <c r="X5" s="18"/>
      <c r="Y5" s="18"/>
      <c r="Z5" s="18"/>
      <c r="AH5" s="109"/>
      <c r="AI5" s="109"/>
      <c r="AJ5" s="109"/>
      <c r="AK5" s="109"/>
      <c r="AL5" s="13"/>
      <c r="AM5" s="109"/>
      <c r="AN5" s="109"/>
      <c r="AO5" s="109"/>
      <c r="AP5" s="109"/>
      <c r="AQ5" s="109"/>
      <c r="AR5" s="109"/>
      <c r="AS5" s="109"/>
    </row>
    <row r="6" spans="2:51" x14ac:dyDescent="0.25">
      <c r="B6" s="324" t="s">
        <v>6</v>
      </c>
      <c r="C6" s="326"/>
      <c r="D6" s="327" t="s">
        <v>7</v>
      </c>
      <c r="E6" s="328"/>
      <c r="F6" s="328"/>
      <c r="G6" s="328"/>
      <c r="H6" s="329"/>
      <c r="I6" s="109"/>
      <c r="J6" s="109"/>
      <c r="K6" s="319"/>
      <c r="L6" s="330">
        <v>41686</v>
      </c>
      <c r="M6" s="331"/>
      <c r="N6" s="22"/>
      <c r="O6" s="22"/>
      <c r="P6" s="23"/>
      <c r="Q6" s="23"/>
      <c r="R6" s="23"/>
      <c r="S6" s="23"/>
      <c r="T6" s="23"/>
      <c r="U6" s="23"/>
      <c r="V6" s="23"/>
      <c r="W6" s="24"/>
      <c r="X6" s="24"/>
      <c r="Y6" s="24"/>
      <c r="Z6" s="24"/>
      <c r="AA6" s="24"/>
      <c r="AB6" s="24"/>
      <c r="AC6" s="24"/>
      <c r="AD6" s="24"/>
      <c r="AE6" s="24"/>
      <c r="AJ6" s="25"/>
      <c r="AM6" s="26"/>
      <c r="AN6" s="26"/>
      <c r="AO6" s="26"/>
      <c r="AP6" s="26"/>
      <c r="AQ6" s="26"/>
      <c r="AR6" s="26"/>
      <c r="AS6" s="27"/>
    </row>
    <row r="7" spans="2:51" ht="36" x14ac:dyDescent="0.25">
      <c r="B7" s="332" t="s">
        <v>8</v>
      </c>
      <c r="C7" s="333"/>
      <c r="D7" s="332" t="s">
        <v>9</v>
      </c>
      <c r="E7" s="334"/>
      <c r="F7" s="334"/>
      <c r="G7" s="333"/>
      <c r="H7" s="323" t="s">
        <v>10</v>
      </c>
      <c r="I7" s="322" t="s">
        <v>11</v>
      </c>
      <c r="J7" s="322" t="s">
        <v>12</v>
      </c>
      <c r="K7" s="322" t="s">
        <v>13</v>
      </c>
      <c r="L7" s="13"/>
      <c r="M7" s="13"/>
      <c r="N7" s="13"/>
      <c r="O7" s="323" t="s">
        <v>14</v>
      </c>
      <c r="P7" s="332" t="s">
        <v>15</v>
      </c>
      <c r="Q7" s="334"/>
      <c r="R7" s="334"/>
      <c r="S7" s="334"/>
      <c r="T7" s="333"/>
      <c r="U7" s="345" t="s">
        <v>16</v>
      </c>
      <c r="V7" s="345"/>
      <c r="W7" s="322" t="s">
        <v>17</v>
      </c>
      <c r="X7" s="332" t="s">
        <v>18</v>
      </c>
      <c r="Y7" s="333"/>
      <c r="Z7" s="332" t="s">
        <v>19</v>
      </c>
      <c r="AA7" s="333"/>
      <c r="AB7" s="332" t="s">
        <v>20</v>
      </c>
      <c r="AC7" s="333"/>
      <c r="AD7" s="332" t="s">
        <v>21</v>
      </c>
      <c r="AE7" s="333"/>
      <c r="AF7" s="322" t="s">
        <v>22</v>
      </c>
      <c r="AG7" s="322" t="s">
        <v>23</v>
      </c>
      <c r="AH7" s="322" t="s">
        <v>24</v>
      </c>
      <c r="AI7" s="322" t="s">
        <v>25</v>
      </c>
      <c r="AJ7" s="332" t="s">
        <v>26</v>
      </c>
      <c r="AK7" s="334"/>
      <c r="AL7" s="334"/>
      <c r="AM7" s="334"/>
      <c r="AN7" s="333"/>
      <c r="AO7" s="332" t="s">
        <v>27</v>
      </c>
      <c r="AP7" s="334"/>
      <c r="AQ7" s="333"/>
      <c r="AR7" s="322" t="s">
        <v>28</v>
      </c>
      <c r="AS7" s="28"/>
      <c r="AT7" s="13"/>
      <c r="AU7" s="13"/>
      <c r="AV7" s="13"/>
      <c r="AW7" s="13"/>
      <c r="AX7" s="13"/>
      <c r="AY7" s="13"/>
    </row>
    <row r="8" spans="2:51" x14ac:dyDescent="0.25">
      <c r="B8" s="335">
        <v>42247</v>
      </c>
      <c r="C8" s="336"/>
      <c r="D8" s="337" t="s">
        <v>29</v>
      </c>
      <c r="E8" s="338"/>
      <c r="F8" s="338"/>
      <c r="G8" s="339"/>
      <c r="H8" s="29"/>
      <c r="I8" s="337" t="s">
        <v>29</v>
      </c>
      <c r="J8" s="338"/>
      <c r="K8" s="339"/>
      <c r="L8" s="30"/>
      <c r="M8" s="30"/>
      <c r="N8" s="30"/>
      <c r="O8" s="29" t="s">
        <v>30</v>
      </c>
      <c r="P8" s="29" t="s">
        <v>30</v>
      </c>
      <c r="Q8" s="29" t="s">
        <v>31</v>
      </c>
      <c r="R8" s="29" t="s">
        <v>31</v>
      </c>
      <c r="S8" s="29" t="s">
        <v>30</v>
      </c>
      <c r="T8" s="29" t="s">
        <v>32</v>
      </c>
      <c r="U8" s="340" t="s">
        <v>33</v>
      </c>
      <c r="V8" s="340"/>
      <c r="W8" s="31" t="s">
        <v>133</v>
      </c>
      <c r="X8" s="341">
        <v>0</v>
      </c>
      <c r="Y8" s="342"/>
      <c r="Z8" s="343" t="s">
        <v>35</v>
      </c>
      <c r="AA8" s="344"/>
      <c r="AB8" s="341">
        <v>1185</v>
      </c>
      <c r="AC8" s="342"/>
      <c r="AD8" s="346">
        <v>800</v>
      </c>
      <c r="AE8" s="347"/>
      <c r="AF8" s="29"/>
      <c r="AG8" s="31">
        <f>AG34-AG10</f>
        <v>26856</v>
      </c>
      <c r="AH8" s="32"/>
      <c r="AI8" s="32"/>
      <c r="AJ8" s="29" t="s">
        <v>36</v>
      </c>
      <c r="AK8" s="29" t="s">
        <v>36</v>
      </c>
      <c r="AL8" s="29" t="s">
        <v>36</v>
      </c>
      <c r="AM8" s="29" t="s">
        <v>36</v>
      </c>
      <c r="AN8" s="29" t="s">
        <v>36</v>
      </c>
      <c r="AO8" s="29" t="s">
        <v>36</v>
      </c>
      <c r="AP8" s="29" t="s">
        <v>31</v>
      </c>
      <c r="AQ8" s="29" t="s">
        <v>31</v>
      </c>
      <c r="AR8" s="29" t="s">
        <v>37</v>
      </c>
      <c r="AS8" s="28"/>
      <c r="AV8" s="33" t="s">
        <v>38</v>
      </c>
    </row>
    <row r="9" spans="2:51" ht="60" x14ac:dyDescent="0.25">
      <c r="B9" s="348" t="s">
        <v>39</v>
      </c>
      <c r="C9" s="348"/>
      <c r="D9" s="349" t="s">
        <v>40</v>
      </c>
      <c r="E9" s="350"/>
      <c r="F9" s="351" t="s">
        <v>41</v>
      </c>
      <c r="G9" s="350"/>
      <c r="H9" s="352" t="s">
        <v>42</v>
      </c>
      <c r="I9" s="348" t="s">
        <v>43</v>
      </c>
      <c r="J9" s="348"/>
      <c r="K9" s="348"/>
      <c r="L9" s="322" t="s">
        <v>44</v>
      </c>
      <c r="M9" s="345" t="s">
        <v>45</v>
      </c>
      <c r="N9" s="34" t="s">
        <v>46</v>
      </c>
      <c r="O9" s="353" t="s">
        <v>47</v>
      </c>
      <c r="P9" s="353" t="s">
        <v>48</v>
      </c>
      <c r="Q9" s="35" t="s">
        <v>49</v>
      </c>
      <c r="R9" s="360" t="s">
        <v>50</v>
      </c>
      <c r="S9" s="361"/>
      <c r="T9" s="362"/>
      <c r="U9" s="320" t="s">
        <v>51</v>
      </c>
      <c r="V9" s="320" t="s">
        <v>52</v>
      </c>
      <c r="W9" s="348" t="s">
        <v>53</v>
      </c>
      <c r="X9" s="366" t="s">
        <v>54</v>
      </c>
      <c r="Y9" s="367"/>
      <c r="Z9" s="367"/>
      <c r="AA9" s="367"/>
      <c r="AB9" s="367"/>
      <c r="AC9" s="367"/>
      <c r="AD9" s="367"/>
      <c r="AE9" s="368"/>
      <c r="AF9" s="318" t="s">
        <v>55</v>
      </c>
      <c r="AG9" s="318" t="s">
        <v>56</v>
      </c>
      <c r="AH9" s="355" t="s">
        <v>57</v>
      </c>
      <c r="AI9" s="369" t="s">
        <v>58</v>
      </c>
      <c r="AJ9" s="320" t="s">
        <v>59</v>
      </c>
      <c r="AK9" s="320" t="s">
        <v>60</v>
      </c>
      <c r="AL9" s="320" t="s">
        <v>61</v>
      </c>
      <c r="AM9" s="320" t="s">
        <v>62</v>
      </c>
      <c r="AN9" s="320" t="s">
        <v>63</v>
      </c>
      <c r="AO9" s="320" t="s">
        <v>64</v>
      </c>
      <c r="AP9" s="320" t="s">
        <v>65</v>
      </c>
      <c r="AQ9" s="353" t="s">
        <v>66</v>
      </c>
      <c r="AR9" s="320" t="s">
        <v>67</v>
      </c>
      <c r="AS9" s="355" t="s">
        <v>68</v>
      </c>
      <c r="AV9" s="36" t="s">
        <v>69</v>
      </c>
      <c r="AW9" s="36" t="s">
        <v>70</v>
      </c>
      <c r="AY9" s="37" t="s">
        <v>71</v>
      </c>
    </row>
    <row r="10" spans="2:51" x14ac:dyDescent="0.25">
      <c r="B10" s="320" t="s">
        <v>72</v>
      </c>
      <c r="C10" s="320" t="s">
        <v>73</v>
      </c>
      <c r="D10" s="320" t="s">
        <v>74</v>
      </c>
      <c r="E10" s="320" t="s">
        <v>75</v>
      </c>
      <c r="F10" s="320" t="s">
        <v>74</v>
      </c>
      <c r="G10" s="320" t="s">
        <v>75</v>
      </c>
      <c r="H10" s="352"/>
      <c r="I10" s="320" t="s">
        <v>75</v>
      </c>
      <c r="J10" s="320" t="s">
        <v>75</v>
      </c>
      <c r="K10" s="320" t="s">
        <v>75</v>
      </c>
      <c r="L10" s="29" t="s">
        <v>29</v>
      </c>
      <c r="M10" s="345"/>
      <c r="N10" s="29" t="s">
        <v>29</v>
      </c>
      <c r="O10" s="354"/>
      <c r="P10" s="354"/>
      <c r="Q10" s="2">
        <f>'AUG 30'!Q34:Q34</f>
        <v>49741836</v>
      </c>
      <c r="R10" s="363"/>
      <c r="S10" s="364"/>
      <c r="T10" s="365"/>
      <c r="U10" s="320" t="s">
        <v>75</v>
      </c>
      <c r="V10" s="320" t="s">
        <v>75</v>
      </c>
      <c r="W10" s="348"/>
      <c r="X10" s="38" t="s">
        <v>76</v>
      </c>
      <c r="Y10" s="38" t="s">
        <v>77</v>
      </c>
      <c r="Z10" s="38" t="s">
        <v>78</v>
      </c>
      <c r="AA10" s="38" t="s">
        <v>79</v>
      </c>
      <c r="AB10" s="38" t="s">
        <v>80</v>
      </c>
      <c r="AC10" s="38" t="s">
        <v>81</v>
      </c>
      <c r="AD10" s="38" t="s">
        <v>82</v>
      </c>
      <c r="AE10" s="38" t="s">
        <v>83</v>
      </c>
      <c r="AF10" s="39"/>
      <c r="AG10" s="2">
        <f>'AUG 30'!AG34:AG34</f>
        <v>39939144</v>
      </c>
      <c r="AH10" s="355"/>
      <c r="AI10" s="370"/>
      <c r="AJ10" s="320" t="s">
        <v>84</v>
      </c>
      <c r="AK10" s="320" t="s">
        <v>84</v>
      </c>
      <c r="AL10" s="320" t="s">
        <v>84</v>
      </c>
      <c r="AM10" s="320" t="s">
        <v>84</v>
      </c>
      <c r="AN10" s="320" t="s">
        <v>84</v>
      </c>
      <c r="AO10" s="320" t="s">
        <v>84</v>
      </c>
      <c r="AP10" s="2">
        <f>'AUG 30'!AP34:AP34</f>
        <v>9075500</v>
      </c>
      <c r="AQ10" s="354"/>
      <c r="AR10" s="321" t="s">
        <v>85</v>
      </c>
      <c r="AS10" s="355"/>
      <c r="AV10" s="40" t="s">
        <v>86</v>
      </c>
      <c r="AW10" s="40" t="s">
        <v>87</v>
      </c>
      <c r="AY10" s="84" t="s">
        <v>126</v>
      </c>
    </row>
    <row r="11" spans="2:51" x14ac:dyDescent="0.25">
      <c r="B11" s="41">
        <v>2</v>
      </c>
      <c r="C11" s="41">
        <v>4.1666666666666664E-2</v>
      </c>
      <c r="D11" s="123">
        <v>9</v>
      </c>
      <c r="E11" s="42">
        <f>D11/1.42</f>
        <v>6.3380281690140849</v>
      </c>
      <c r="F11" s="110">
        <v>66</v>
      </c>
      <c r="G11" s="42">
        <f>F11/1.42</f>
        <v>46.478873239436624</v>
      </c>
      <c r="H11" s="43" t="s">
        <v>88</v>
      </c>
      <c r="I11" s="43">
        <f>J11-(2/1.42)</f>
        <v>41.549295774647888</v>
      </c>
      <c r="J11" s="44">
        <f>(F11-5)/1.42</f>
        <v>42.95774647887324</v>
      </c>
      <c r="K11" s="43">
        <f>J11+(6/1.42)</f>
        <v>47.183098591549296</v>
      </c>
      <c r="L11" s="45">
        <v>14</v>
      </c>
      <c r="M11" s="46" t="s">
        <v>89</v>
      </c>
      <c r="N11" s="46">
        <v>11.4</v>
      </c>
      <c r="O11" s="124">
        <v>130</v>
      </c>
      <c r="P11" s="124">
        <v>97</v>
      </c>
      <c r="Q11" s="124">
        <v>49745957</v>
      </c>
      <c r="R11" s="47">
        <f>IF(ISBLANK(Q11),"-",Q11-Q10)</f>
        <v>4121</v>
      </c>
      <c r="S11" s="48">
        <f>R11*24/1000</f>
        <v>98.903999999999996</v>
      </c>
      <c r="T11" s="48">
        <f>R11/1000</f>
        <v>4.1210000000000004</v>
      </c>
      <c r="U11" s="125">
        <v>5.3</v>
      </c>
      <c r="V11" s="125">
        <f t="shared" ref="V11:V34" si="0">U11</f>
        <v>5.3</v>
      </c>
      <c r="W11" s="126" t="s">
        <v>125</v>
      </c>
      <c r="X11" s="128">
        <v>0</v>
      </c>
      <c r="Y11" s="128">
        <v>0</v>
      </c>
      <c r="Z11" s="128">
        <v>1086</v>
      </c>
      <c r="AA11" s="128">
        <v>0</v>
      </c>
      <c r="AB11" s="128">
        <v>1117</v>
      </c>
      <c r="AC11" s="49" t="s">
        <v>90</v>
      </c>
      <c r="AD11" s="49" t="s">
        <v>90</v>
      </c>
      <c r="AE11" s="49" t="s">
        <v>90</v>
      </c>
      <c r="AF11" s="127" t="s">
        <v>90</v>
      </c>
      <c r="AG11" s="127">
        <v>39939908</v>
      </c>
      <c r="AH11" s="50">
        <f>IF(ISBLANK(AG11),"-",AG11-AG10)</f>
        <v>764</v>
      </c>
      <c r="AI11" s="51">
        <f>AH11/T11</f>
        <v>185.39189517107496</v>
      </c>
      <c r="AJ11" s="108">
        <v>0</v>
      </c>
      <c r="AK11" s="108">
        <v>0</v>
      </c>
      <c r="AL11" s="108">
        <v>1</v>
      </c>
      <c r="AM11" s="108">
        <v>0</v>
      </c>
      <c r="AN11" s="108">
        <v>1</v>
      </c>
      <c r="AO11" s="108">
        <v>0.45</v>
      </c>
      <c r="AP11" s="128">
        <v>9076954</v>
      </c>
      <c r="AQ11" s="128">
        <f t="shared" ref="AQ11:AQ34" si="1">AP11-AP10</f>
        <v>1454</v>
      </c>
      <c r="AR11" s="52"/>
      <c r="AS11" s="53" t="s">
        <v>113</v>
      </c>
      <c r="AV11" s="40" t="s">
        <v>88</v>
      </c>
      <c r="AW11" s="40" t="s">
        <v>91</v>
      </c>
      <c r="AY11" s="84" t="s">
        <v>131</v>
      </c>
    </row>
    <row r="12" spans="2:51" x14ac:dyDescent="0.25">
      <c r="B12" s="41">
        <v>2.0416666666666701</v>
      </c>
      <c r="C12" s="41">
        <v>8.3333333333333329E-2</v>
      </c>
      <c r="D12" s="123">
        <v>11</v>
      </c>
      <c r="E12" s="42">
        <f t="shared" ref="E12:E34" si="2">D12/1.42</f>
        <v>7.746478873239437</v>
      </c>
      <c r="F12" s="110">
        <v>66</v>
      </c>
      <c r="G12" s="42">
        <f t="shared" ref="G12:G34" si="3">F12/1.42</f>
        <v>46.478873239436624</v>
      </c>
      <c r="H12" s="43" t="s">
        <v>88</v>
      </c>
      <c r="I12" s="43">
        <f t="shared" ref="I12:I34" si="4">J12-(2/1.42)</f>
        <v>41.549295774647888</v>
      </c>
      <c r="J12" s="44">
        <f>(F12-5)/1.42</f>
        <v>42.95774647887324</v>
      </c>
      <c r="K12" s="43">
        <f>J12+(6/1.42)</f>
        <v>47.183098591549296</v>
      </c>
      <c r="L12" s="45">
        <v>14</v>
      </c>
      <c r="M12" s="46" t="s">
        <v>89</v>
      </c>
      <c r="N12" s="46">
        <v>11.2</v>
      </c>
      <c r="O12" s="124">
        <v>126</v>
      </c>
      <c r="P12" s="124">
        <v>90</v>
      </c>
      <c r="Q12" s="124">
        <v>49749736</v>
      </c>
      <c r="R12" s="47">
        <f t="shared" ref="R12:R34" si="5">IF(ISBLANK(Q12),"-",Q12-Q11)</f>
        <v>3779</v>
      </c>
      <c r="S12" s="48">
        <f t="shared" ref="S12:S34" si="6">R12*24/1000</f>
        <v>90.695999999999998</v>
      </c>
      <c r="T12" s="48">
        <f t="shared" ref="T12:T34" si="7">R12/1000</f>
        <v>3.7789999999999999</v>
      </c>
      <c r="U12" s="125">
        <v>6.7</v>
      </c>
      <c r="V12" s="125">
        <f t="shared" si="0"/>
        <v>6.7</v>
      </c>
      <c r="W12" s="126" t="s">
        <v>125</v>
      </c>
      <c r="X12" s="128">
        <v>0</v>
      </c>
      <c r="Y12" s="128">
        <v>0</v>
      </c>
      <c r="Z12" s="128">
        <v>1036</v>
      </c>
      <c r="AA12" s="128">
        <v>0</v>
      </c>
      <c r="AB12" s="128">
        <v>1087</v>
      </c>
      <c r="AC12" s="49" t="s">
        <v>90</v>
      </c>
      <c r="AD12" s="49" t="s">
        <v>90</v>
      </c>
      <c r="AE12" s="49" t="s">
        <v>90</v>
      </c>
      <c r="AF12" s="127" t="s">
        <v>90</v>
      </c>
      <c r="AG12" s="127">
        <v>39940572</v>
      </c>
      <c r="AH12" s="50">
        <f>IF(ISBLANK(AG12),"-",AG12-AG11)</f>
        <v>664</v>
      </c>
      <c r="AI12" s="51">
        <f t="shared" ref="AI12:AI34" si="8">AH12/T12</f>
        <v>175.70785922201642</v>
      </c>
      <c r="AJ12" s="108">
        <v>0</v>
      </c>
      <c r="AK12" s="108">
        <v>0</v>
      </c>
      <c r="AL12" s="108">
        <v>1</v>
      </c>
      <c r="AM12" s="108">
        <v>0</v>
      </c>
      <c r="AN12" s="108">
        <v>1</v>
      </c>
      <c r="AO12" s="108">
        <v>0.45</v>
      </c>
      <c r="AP12" s="128">
        <v>9078393</v>
      </c>
      <c r="AQ12" s="128">
        <f t="shared" si="1"/>
        <v>1439</v>
      </c>
      <c r="AR12" s="54">
        <v>1.1499999999999999</v>
      </c>
      <c r="AS12" s="53" t="s">
        <v>113</v>
      </c>
      <c r="AV12" s="40" t="s">
        <v>92</v>
      </c>
      <c r="AW12" s="40" t="s">
        <v>93</v>
      </c>
      <c r="AY12" s="84" t="s">
        <v>132</v>
      </c>
    </row>
    <row r="13" spans="2:51" x14ac:dyDescent="0.25">
      <c r="B13" s="41">
        <v>2.0833333333333299</v>
      </c>
      <c r="C13" s="41">
        <v>0.125</v>
      </c>
      <c r="D13" s="123">
        <v>12</v>
      </c>
      <c r="E13" s="42">
        <f t="shared" si="2"/>
        <v>8.4507042253521139</v>
      </c>
      <c r="F13" s="110">
        <v>66</v>
      </c>
      <c r="G13" s="42">
        <f t="shared" si="3"/>
        <v>46.478873239436624</v>
      </c>
      <c r="H13" s="43" t="s">
        <v>88</v>
      </c>
      <c r="I13" s="43">
        <f t="shared" si="4"/>
        <v>41.549295774647888</v>
      </c>
      <c r="J13" s="44">
        <f>(F13-5)/1.42</f>
        <v>42.95774647887324</v>
      </c>
      <c r="K13" s="43">
        <f>J13+(6/1.42)</f>
        <v>47.183098591549296</v>
      </c>
      <c r="L13" s="45">
        <v>14</v>
      </c>
      <c r="M13" s="46" t="s">
        <v>89</v>
      </c>
      <c r="N13" s="46">
        <v>11.2</v>
      </c>
      <c r="O13" s="124">
        <v>122</v>
      </c>
      <c r="P13" s="124">
        <v>86</v>
      </c>
      <c r="Q13" s="124">
        <v>49753536</v>
      </c>
      <c r="R13" s="47">
        <f t="shared" si="5"/>
        <v>3800</v>
      </c>
      <c r="S13" s="48">
        <f t="shared" si="6"/>
        <v>91.2</v>
      </c>
      <c r="T13" s="48">
        <f t="shared" si="7"/>
        <v>3.8</v>
      </c>
      <c r="U13" s="125">
        <v>8.1999999999999993</v>
      </c>
      <c r="V13" s="125">
        <f t="shared" si="0"/>
        <v>8.1999999999999993</v>
      </c>
      <c r="W13" s="126" t="s">
        <v>125</v>
      </c>
      <c r="X13" s="128">
        <v>0</v>
      </c>
      <c r="Y13" s="128">
        <v>0</v>
      </c>
      <c r="Z13" s="128">
        <v>1027</v>
      </c>
      <c r="AA13" s="128">
        <v>0</v>
      </c>
      <c r="AB13" s="128">
        <v>1037</v>
      </c>
      <c r="AC13" s="49" t="s">
        <v>90</v>
      </c>
      <c r="AD13" s="49" t="s">
        <v>90</v>
      </c>
      <c r="AE13" s="49" t="s">
        <v>90</v>
      </c>
      <c r="AF13" s="127" t="s">
        <v>90</v>
      </c>
      <c r="AG13" s="127">
        <v>39941224</v>
      </c>
      <c r="AH13" s="50">
        <f>IF(ISBLANK(AG13),"-",AG13-AG12)</f>
        <v>652</v>
      </c>
      <c r="AI13" s="51">
        <f t="shared" si="8"/>
        <v>171.57894736842107</v>
      </c>
      <c r="AJ13" s="108">
        <v>0</v>
      </c>
      <c r="AK13" s="108">
        <v>0</v>
      </c>
      <c r="AL13" s="108">
        <v>1</v>
      </c>
      <c r="AM13" s="108">
        <v>0</v>
      </c>
      <c r="AN13" s="108">
        <v>1</v>
      </c>
      <c r="AO13" s="108">
        <v>0.45</v>
      </c>
      <c r="AP13" s="128">
        <v>9079804</v>
      </c>
      <c r="AQ13" s="128">
        <f t="shared" si="1"/>
        <v>1411</v>
      </c>
      <c r="AR13" s="52"/>
      <c r="AS13" s="53" t="s">
        <v>113</v>
      </c>
      <c r="AV13" s="40" t="s">
        <v>94</v>
      </c>
      <c r="AW13" s="40" t="s">
        <v>95</v>
      </c>
      <c r="AY13" s="84" t="s">
        <v>129</v>
      </c>
    </row>
    <row r="14" spans="2:51" x14ac:dyDescent="0.25">
      <c r="B14" s="41">
        <v>2.125</v>
      </c>
      <c r="C14" s="41">
        <v>0.16666666666666699</v>
      </c>
      <c r="D14" s="123">
        <v>19</v>
      </c>
      <c r="E14" s="42">
        <f t="shared" si="2"/>
        <v>13.380281690140846</v>
      </c>
      <c r="F14" s="110">
        <v>66</v>
      </c>
      <c r="G14" s="42">
        <f t="shared" si="3"/>
        <v>46.478873239436624</v>
      </c>
      <c r="H14" s="43" t="s">
        <v>88</v>
      </c>
      <c r="I14" s="43">
        <f t="shared" si="4"/>
        <v>41.549295774647888</v>
      </c>
      <c r="J14" s="44">
        <f>(F14-5)/1.42</f>
        <v>42.95774647887324</v>
      </c>
      <c r="K14" s="43">
        <f>J14+(6/1.42)</f>
        <v>47.183098591549296</v>
      </c>
      <c r="L14" s="45">
        <v>14</v>
      </c>
      <c r="M14" s="46" t="s">
        <v>89</v>
      </c>
      <c r="N14" s="46">
        <v>12.8</v>
      </c>
      <c r="O14" s="124">
        <v>97</v>
      </c>
      <c r="P14" s="124">
        <v>94</v>
      </c>
      <c r="Q14" s="124">
        <v>49757103</v>
      </c>
      <c r="R14" s="47">
        <f t="shared" si="5"/>
        <v>3567</v>
      </c>
      <c r="S14" s="48">
        <f t="shared" si="6"/>
        <v>85.608000000000004</v>
      </c>
      <c r="T14" s="48">
        <f t="shared" si="7"/>
        <v>3.5670000000000002</v>
      </c>
      <c r="U14" s="125">
        <v>9.6</v>
      </c>
      <c r="V14" s="125">
        <f t="shared" si="0"/>
        <v>9.6</v>
      </c>
      <c r="W14" s="126" t="s">
        <v>125</v>
      </c>
      <c r="X14" s="128">
        <v>0</v>
      </c>
      <c r="Y14" s="128">
        <v>0</v>
      </c>
      <c r="Z14" s="128">
        <v>1026</v>
      </c>
      <c r="AA14" s="128">
        <v>0</v>
      </c>
      <c r="AB14" s="128">
        <v>1036</v>
      </c>
      <c r="AC14" s="49" t="s">
        <v>90</v>
      </c>
      <c r="AD14" s="49" t="s">
        <v>90</v>
      </c>
      <c r="AE14" s="49" t="s">
        <v>90</v>
      </c>
      <c r="AF14" s="127" t="s">
        <v>90</v>
      </c>
      <c r="AG14" s="127">
        <v>39941804</v>
      </c>
      <c r="AH14" s="50">
        <f t="shared" ref="AH14:AH34" si="9">IF(ISBLANK(AG14),"-",AG14-AG13)</f>
        <v>580</v>
      </c>
      <c r="AI14" s="51">
        <f t="shared" si="8"/>
        <v>162.60162601626016</v>
      </c>
      <c r="AJ14" s="108">
        <v>0</v>
      </c>
      <c r="AK14" s="108">
        <v>0</v>
      </c>
      <c r="AL14" s="108">
        <v>1</v>
      </c>
      <c r="AM14" s="108">
        <v>0</v>
      </c>
      <c r="AN14" s="108">
        <v>1</v>
      </c>
      <c r="AO14" s="108">
        <v>0.45</v>
      </c>
      <c r="AP14" s="128">
        <v>9081079</v>
      </c>
      <c r="AQ14" s="128">
        <f t="shared" si="1"/>
        <v>1275</v>
      </c>
      <c r="AR14" s="52"/>
      <c r="AS14" s="53" t="s">
        <v>113</v>
      </c>
      <c r="AT14" s="55"/>
      <c r="AV14" s="40" t="s">
        <v>96</v>
      </c>
      <c r="AW14" s="40" t="s">
        <v>97</v>
      </c>
    </row>
    <row r="15" spans="2:51" x14ac:dyDescent="0.25">
      <c r="B15" s="41">
        <v>2.1666666666666701</v>
      </c>
      <c r="C15" s="41">
        <v>0.20833333333333301</v>
      </c>
      <c r="D15" s="123">
        <v>24</v>
      </c>
      <c r="E15" s="42">
        <f t="shared" si="2"/>
        <v>16.901408450704228</v>
      </c>
      <c r="F15" s="110">
        <v>66</v>
      </c>
      <c r="G15" s="42">
        <f t="shared" si="3"/>
        <v>46.478873239436624</v>
      </c>
      <c r="H15" s="43" t="s">
        <v>88</v>
      </c>
      <c r="I15" s="43">
        <f t="shared" si="4"/>
        <v>41.549295774647888</v>
      </c>
      <c r="J15" s="44">
        <f>(F15-5)/1.42</f>
        <v>42.95774647887324</v>
      </c>
      <c r="K15" s="43">
        <f>J15+(6/1.42)</f>
        <v>47.183098591549296</v>
      </c>
      <c r="L15" s="45">
        <v>18</v>
      </c>
      <c r="M15" s="46" t="s">
        <v>89</v>
      </c>
      <c r="N15" s="46">
        <v>13.1</v>
      </c>
      <c r="O15" s="124">
        <v>98</v>
      </c>
      <c r="P15" s="124">
        <v>95</v>
      </c>
      <c r="Q15" s="124">
        <v>49761083</v>
      </c>
      <c r="R15" s="47">
        <f t="shared" si="5"/>
        <v>3980</v>
      </c>
      <c r="S15" s="48">
        <f t="shared" si="6"/>
        <v>95.52</v>
      </c>
      <c r="T15" s="48">
        <f t="shared" si="7"/>
        <v>3.98</v>
      </c>
      <c r="U15" s="125">
        <v>9.6</v>
      </c>
      <c r="V15" s="125">
        <f t="shared" si="0"/>
        <v>9.6</v>
      </c>
      <c r="W15" s="126" t="s">
        <v>125</v>
      </c>
      <c r="X15" s="128">
        <v>0</v>
      </c>
      <c r="Y15" s="128">
        <v>0</v>
      </c>
      <c r="Z15" s="128">
        <v>996</v>
      </c>
      <c r="AA15" s="128">
        <v>0</v>
      </c>
      <c r="AB15" s="128">
        <v>1007</v>
      </c>
      <c r="AC15" s="49" t="s">
        <v>90</v>
      </c>
      <c r="AD15" s="49" t="s">
        <v>90</v>
      </c>
      <c r="AE15" s="49" t="s">
        <v>90</v>
      </c>
      <c r="AF15" s="127" t="s">
        <v>90</v>
      </c>
      <c r="AG15" s="127">
        <v>39942384</v>
      </c>
      <c r="AH15" s="50">
        <f t="shared" si="9"/>
        <v>580</v>
      </c>
      <c r="AI15" s="51">
        <f t="shared" si="8"/>
        <v>145.7286432160804</v>
      </c>
      <c r="AJ15" s="108">
        <v>0</v>
      </c>
      <c r="AK15" s="108">
        <v>0</v>
      </c>
      <c r="AL15" s="108">
        <v>1</v>
      </c>
      <c r="AM15" s="108">
        <v>0</v>
      </c>
      <c r="AN15" s="108">
        <v>1</v>
      </c>
      <c r="AO15" s="108">
        <v>0</v>
      </c>
      <c r="AP15" s="128">
        <v>9081079</v>
      </c>
      <c r="AQ15" s="128">
        <f t="shared" si="1"/>
        <v>0</v>
      </c>
      <c r="AR15" s="52"/>
      <c r="AS15" s="53" t="s">
        <v>113</v>
      </c>
      <c r="AV15" s="40" t="s">
        <v>98</v>
      </c>
      <c r="AW15" s="40" t="s">
        <v>99</v>
      </c>
      <c r="AY15" s="107"/>
    </row>
    <row r="16" spans="2:51" x14ac:dyDescent="0.25">
      <c r="B16" s="41">
        <v>2.2083333333333299</v>
      </c>
      <c r="C16" s="41">
        <v>0.25</v>
      </c>
      <c r="D16" s="123">
        <v>19</v>
      </c>
      <c r="E16" s="42">
        <f t="shared" si="2"/>
        <v>13.380281690140846</v>
      </c>
      <c r="F16" s="110">
        <v>75</v>
      </c>
      <c r="G16" s="42">
        <f t="shared" si="3"/>
        <v>52.816901408450704</v>
      </c>
      <c r="H16" s="43" t="s">
        <v>88</v>
      </c>
      <c r="I16" s="43">
        <f t="shared" si="4"/>
        <v>51.408450704225352</v>
      </c>
      <c r="J16" s="44">
        <f t="shared" ref="J16:J25" si="10">F16/1.42</f>
        <v>52.816901408450704</v>
      </c>
      <c r="K16" s="43">
        <f>J16+1.42</f>
        <v>54.236901408450706</v>
      </c>
      <c r="L16" s="45">
        <v>19</v>
      </c>
      <c r="M16" s="46" t="s">
        <v>100</v>
      </c>
      <c r="N16" s="46">
        <v>13.1</v>
      </c>
      <c r="O16" s="124">
        <v>117</v>
      </c>
      <c r="P16" s="124">
        <v>114</v>
      </c>
      <c r="Q16" s="124">
        <v>49765691</v>
      </c>
      <c r="R16" s="47">
        <f t="shared" si="5"/>
        <v>4608</v>
      </c>
      <c r="S16" s="48">
        <f t="shared" si="6"/>
        <v>110.592</v>
      </c>
      <c r="T16" s="48">
        <f t="shared" si="7"/>
        <v>4.6079999999999997</v>
      </c>
      <c r="U16" s="125">
        <v>9.6999999999999993</v>
      </c>
      <c r="V16" s="125">
        <f t="shared" si="0"/>
        <v>9.6999999999999993</v>
      </c>
      <c r="W16" s="126" t="s">
        <v>125</v>
      </c>
      <c r="X16" s="128">
        <v>0</v>
      </c>
      <c r="Y16" s="128">
        <v>0</v>
      </c>
      <c r="Z16" s="128">
        <v>1076</v>
      </c>
      <c r="AA16" s="128">
        <v>0</v>
      </c>
      <c r="AB16" s="128">
        <v>1117</v>
      </c>
      <c r="AC16" s="49" t="s">
        <v>90</v>
      </c>
      <c r="AD16" s="49" t="s">
        <v>90</v>
      </c>
      <c r="AE16" s="49" t="s">
        <v>90</v>
      </c>
      <c r="AF16" s="127" t="s">
        <v>90</v>
      </c>
      <c r="AG16" s="127">
        <v>39943112</v>
      </c>
      <c r="AH16" s="50">
        <f t="shared" si="9"/>
        <v>728</v>
      </c>
      <c r="AI16" s="51">
        <f t="shared" si="8"/>
        <v>157.98611111111111</v>
      </c>
      <c r="AJ16" s="108">
        <v>0</v>
      </c>
      <c r="AK16" s="108">
        <v>0</v>
      </c>
      <c r="AL16" s="108">
        <v>1</v>
      </c>
      <c r="AM16" s="108">
        <v>0</v>
      </c>
      <c r="AN16" s="108">
        <v>1</v>
      </c>
      <c r="AO16" s="108">
        <v>0</v>
      </c>
      <c r="AP16" s="128">
        <v>9081079</v>
      </c>
      <c r="AQ16" s="128">
        <f t="shared" si="1"/>
        <v>0</v>
      </c>
      <c r="AR16" s="54">
        <v>1.03</v>
      </c>
      <c r="AS16" s="53" t="s">
        <v>101</v>
      </c>
      <c r="AV16" s="40" t="s">
        <v>102</v>
      </c>
      <c r="AW16" s="40" t="s">
        <v>103</v>
      </c>
      <c r="AY16" s="107"/>
    </row>
    <row r="17" spans="1:51" x14ac:dyDescent="0.25">
      <c r="B17" s="41">
        <v>2.25</v>
      </c>
      <c r="C17" s="41">
        <v>0.29166666666666702</v>
      </c>
      <c r="D17" s="123">
        <v>11</v>
      </c>
      <c r="E17" s="42">
        <f t="shared" si="2"/>
        <v>7.746478873239437</v>
      </c>
      <c r="F17" s="93">
        <v>83</v>
      </c>
      <c r="G17" s="42">
        <f t="shared" si="3"/>
        <v>58.450704225352112</v>
      </c>
      <c r="H17" s="43" t="s">
        <v>88</v>
      </c>
      <c r="I17" s="43">
        <f t="shared" si="4"/>
        <v>57.04225352112676</v>
      </c>
      <c r="J17" s="44">
        <f t="shared" si="10"/>
        <v>58.450704225352112</v>
      </c>
      <c r="K17" s="43">
        <f t="shared" ref="K17:K22" si="11">J17+1.42</f>
        <v>59.870704225352114</v>
      </c>
      <c r="L17" s="45">
        <v>19</v>
      </c>
      <c r="M17" s="46" t="s">
        <v>100</v>
      </c>
      <c r="N17" s="46">
        <v>16.7</v>
      </c>
      <c r="O17" s="124">
        <v>143</v>
      </c>
      <c r="P17" s="124">
        <v>138</v>
      </c>
      <c r="Q17" s="124">
        <v>49771176</v>
      </c>
      <c r="R17" s="47">
        <f t="shared" si="5"/>
        <v>5485</v>
      </c>
      <c r="S17" s="48">
        <f t="shared" si="6"/>
        <v>131.63999999999999</v>
      </c>
      <c r="T17" s="48">
        <f t="shared" si="7"/>
        <v>5.4850000000000003</v>
      </c>
      <c r="U17" s="125">
        <v>9.6999999999999993</v>
      </c>
      <c r="V17" s="125">
        <f t="shared" si="0"/>
        <v>9.6999999999999993</v>
      </c>
      <c r="W17" s="126" t="s">
        <v>171</v>
      </c>
      <c r="X17" s="128">
        <v>0</v>
      </c>
      <c r="Y17" s="128">
        <v>0</v>
      </c>
      <c r="Z17" s="128">
        <v>1188</v>
      </c>
      <c r="AA17" s="128">
        <v>1185</v>
      </c>
      <c r="AB17" s="128">
        <v>1188</v>
      </c>
      <c r="AC17" s="49" t="s">
        <v>90</v>
      </c>
      <c r="AD17" s="49" t="s">
        <v>90</v>
      </c>
      <c r="AE17" s="49" t="s">
        <v>90</v>
      </c>
      <c r="AF17" s="127" t="s">
        <v>90</v>
      </c>
      <c r="AG17" s="127">
        <v>39944228</v>
      </c>
      <c r="AH17" s="50">
        <f t="shared" si="9"/>
        <v>1116</v>
      </c>
      <c r="AI17" s="51">
        <f t="shared" si="8"/>
        <v>203.46399270738377</v>
      </c>
      <c r="AJ17" s="108">
        <v>0</v>
      </c>
      <c r="AK17" s="108">
        <v>0</v>
      </c>
      <c r="AL17" s="108">
        <v>1</v>
      </c>
      <c r="AM17" s="108">
        <v>1</v>
      </c>
      <c r="AN17" s="108">
        <v>1</v>
      </c>
      <c r="AO17" s="108">
        <v>0</v>
      </c>
      <c r="AP17" s="128">
        <v>9081079</v>
      </c>
      <c r="AQ17" s="128">
        <f t="shared" si="1"/>
        <v>0</v>
      </c>
      <c r="AR17" s="52"/>
      <c r="AS17" s="53" t="s">
        <v>101</v>
      </c>
      <c r="AT17" s="55"/>
      <c r="AV17" s="40" t="s">
        <v>104</v>
      </c>
      <c r="AW17" s="40" t="s">
        <v>105</v>
      </c>
      <c r="AY17" s="111"/>
    </row>
    <row r="18" spans="1:51" x14ac:dyDescent="0.25">
      <c r="B18" s="41">
        <v>2.2916666666666701</v>
      </c>
      <c r="C18" s="41">
        <v>0.33333333333333298</v>
      </c>
      <c r="D18" s="123">
        <v>9</v>
      </c>
      <c r="E18" s="42">
        <f t="shared" si="2"/>
        <v>6.3380281690140849</v>
      </c>
      <c r="F18" s="93">
        <v>83</v>
      </c>
      <c r="G18" s="42">
        <f t="shared" si="3"/>
        <v>58.450704225352112</v>
      </c>
      <c r="H18" s="43" t="s">
        <v>88</v>
      </c>
      <c r="I18" s="43">
        <f t="shared" si="4"/>
        <v>57.04225352112676</v>
      </c>
      <c r="J18" s="44">
        <f t="shared" si="10"/>
        <v>58.450704225352112</v>
      </c>
      <c r="K18" s="43">
        <f t="shared" si="11"/>
        <v>59.870704225352114</v>
      </c>
      <c r="L18" s="45">
        <v>19</v>
      </c>
      <c r="M18" s="46" t="s">
        <v>100</v>
      </c>
      <c r="N18" s="46">
        <v>17.3</v>
      </c>
      <c r="O18" s="124">
        <v>138</v>
      </c>
      <c r="P18" s="124">
        <v>150</v>
      </c>
      <c r="Q18" s="124">
        <v>49777370</v>
      </c>
      <c r="R18" s="47">
        <f t="shared" si="5"/>
        <v>6194</v>
      </c>
      <c r="S18" s="48">
        <f t="shared" si="6"/>
        <v>148.65600000000001</v>
      </c>
      <c r="T18" s="48">
        <f t="shared" si="7"/>
        <v>6.194</v>
      </c>
      <c r="U18" s="125">
        <v>9.5</v>
      </c>
      <c r="V18" s="125">
        <f t="shared" si="0"/>
        <v>9.5</v>
      </c>
      <c r="W18" s="126" t="s">
        <v>133</v>
      </c>
      <c r="X18" s="128">
        <v>1045</v>
      </c>
      <c r="Y18" s="128">
        <v>0</v>
      </c>
      <c r="Z18" s="128">
        <v>1188</v>
      </c>
      <c r="AA18" s="128">
        <v>1185</v>
      </c>
      <c r="AB18" s="128">
        <v>1188</v>
      </c>
      <c r="AC18" s="49" t="s">
        <v>90</v>
      </c>
      <c r="AD18" s="49" t="s">
        <v>90</v>
      </c>
      <c r="AE18" s="49" t="s">
        <v>90</v>
      </c>
      <c r="AF18" s="127" t="s">
        <v>90</v>
      </c>
      <c r="AG18" s="127">
        <v>39945564</v>
      </c>
      <c r="AH18" s="50">
        <f t="shared" si="9"/>
        <v>1336</v>
      </c>
      <c r="AI18" s="51">
        <f t="shared" si="8"/>
        <v>215.69260574749757</v>
      </c>
      <c r="AJ18" s="108">
        <v>1</v>
      </c>
      <c r="AK18" s="108">
        <v>0</v>
      </c>
      <c r="AL18" s="108">
        <v>1</v>
      </c>
      <c r="AM18" s="108">
        <v>1</v>
      </c>
      <c r="AN18" s="108">
        <v>1</v>
      </c>
      <c r="AO18" s="108">
        <v>0</v>
      </c>
      <c r="AP18" s="128">
        <v>9081079</v>
      </c>
      <c r="AQ18" s="128">
        <f t="shared" si="1"/>
        <v>0</v>
      </c>
      <c r="AR18" s="52"/>
      <c r="AS18" s="53" t="s">
        <v>101</v>
      </c>
      <c r="AV18" s="40" t="s">
        <v>106</v>
      </c>
      <c r="AW18" s="40" t="s">
        <v>107</v>
      </c>
      <c r="AY18" s="111"/>
    </row>
    <row r="19" spans="1:51" x14ac:dyDescent="0.25">
      <c r="B19" s="41">
        <v>2.3333333333333299</v>
      </c>
      <c r="C19" s="41">
        <v>0.375</v>
      </c>
      <c r="D19" s="123">
        <v>7</v>
      </c>
      <c r="E19" s="42">
        <f t="shared" si="2"/>
        <v>4.9295774647887329</v>
      </c>
      <c r="F19" s="93">
        <v>83</v>
      </c>
      <c r="G19" s="42">
        <f t="shared" si="3"/>
        <v>58.450704225352112</v>
      </c>
      <c r="H19" s="43" t="s">
        <v>88</v>
      </c>
      <c r="I19" s="43">
        <f t="shared" si="4"/>
        <v>57.04225352112676</v>
      </c>
      <c r="J19" s="44">
        <f t="shared" si="10"/>
        <v>58.450704225352112</v>
      </c>
      <c r="K19" s="43">
        <f t="shared" si="11"/>
        <v>59.870704225352114</v>
      </c>
      <c r="L19" s="45">
        <v>19</v>
      </c>
      <c r="M19" s="46" t="s">
        <v>100</v>
      </c>
      <c r="N19" s="46">
        <v>18.399999999999999</v>
      </c>
      <c r="O19" s="124">
        <v>138</v>
      </c>
      <c r="P19" s="124">
        <v>144</v>
      </c>
      <c r="Q19" s="124">
        <v>49783449</v>
      </c>
      <c r="R19" s="47">
        <f t="shared" si="5"/>
        <v>6079</v>
      </c>
      <c r="S19" s="48">
        <f t="shared" si="6"/>
        <v>145.89599999999999</v>
      </c>
      <c r="T19" s="48">
        <f t="shared" si="7"/>
        <v>6.0789999999999997</v>
      </c>
      <c r="U19" s="125">
        <v>8.8000000000000007</v>
      </c>
      <c r="V19" s="125">
        <f t="shared" si="0"/>
        <v>8.8000000000000007</v>
      </c>
      <c r="W19" s="126" t="s">
        <v>133</v>
      </c>
      <c r="X19" s="128">
        <v>1067</v>
      </c>
      <c r="Y19" s="128">
        <v>0</v>
      </c>
      <c r="Z19" s="128">
        <v>1188</v>
      </c>
      <c r="AA19" s="128">
        <v>1185</v>
      </c>
      <c r="AB19" s="128">
        <v>1188</v>
      </c>
      <c r="AC19" s="49" t="s">
        <v>90</v>
      </c>
      <c r="AD19" s="49" t="s">
        <v>90</v>
      </c>
      <c r="AE19" s="49" t="s">
        <v>90</v>
      </c>
      <c r="AF19" s="127" t="s">
        <v>90</v>
      </c>
      <c r="AG19" s="127">
        <v>39946940</v>
      </c>
      <c r="AH19" s="50">
        <f t="shared" si="9"/>
        <v>1376</v>
      </c>
      <c r="AI19" s="51">
        <f t="shared" si="8"/>
        <v>226.35301858858367</v>
      </c>
      <c r="AJ19" s="108">
        <v>1</v>
      </c>
      <c r="AK19" s="108">
        <v>0</v>
      </c>
      <c r="AL19" s="108">
        <v>1</v>
      </c>
      <c r="AM19" s="108">
        <v>1</v>
      </c>
      <c r="AN19" s="108">
        <v>1</v>
      </c>
      <c r="AO19" s="108">
        <v>0</v>
      </c>
      <c r="AP19" s="128">
        <v>9081079</v>
      </c>
      <c r="AQ19" s="128">
        <f t="shared" si="1"/>
        <v>0</v>
      </c>
      <c r="AR19" s="52"/>
      <c r="AS19" s="53" t="s">
        <v>101</v>
      </c>
      <c r="AV19" s="40" t="s">
        <v>108</v>
      </c>
      <c r="AW19" s="40" t="s">
        <v>109</v>
      </c>
      <c r="AY19" s="111"/>
    </row>
    <row r="20" spans="1:51" x14ac:dyDescent="0.25">
      <c r="B20" s="41">
        <v>2.375</v>
      </c>
      <c r="C20" s="41">
        <v>0.41666666666666669</v>
      </c>
      <c r="D20" s="123">
        <v>6</v>
      </c>
      <c r="E20" s="42">
        <f t="shared" si="2"/>
        <v>4.2253521126760569</v>
      </c>
      <c r="F20" s="93">
        <v>83</v>
      </c>
      <c r="G20" s="42">
        <f t="shared" si="3"/>
        <v>58.450704225352112</v>
      </c>
      <c r="H20" s="43" t="s">
        <v>88</v>
      </c>
      <c r="I20" s="43">
        <f t="shared" si="4"/>
        <v>57.04225352112676</v>
      </c>
      <c r="J20" s="44">
        <f t="shared" si="10"/>
        <v>58.450704225352112</v>
      </c>
      <c r="K20" s="43">
        <f t="shared" si="11"/>
        <v>59.870704225352114</v>
      </c>
      <c r="L20" s="45">
        <v>19</v>
      </c>
      <c r="M20" s="46" t="s">
        <v>100</v>
      </c>
      <c r="N20" s="46">
        <v>17.7</v>
      </c>
      <c r="O20" s="124">
        <v>133</v>
      </c>
      <c r="P20" s="124">
        <v>149</v>
      </c>
      <c r="Q20" s="124">
        <v>49789956</v>
      </c>
      <c r="R20" s="47">
        <f t="shared" si="5"/>
        <v>6507</v>
      </c>
      <c r="S20" s="48">
        <f t="shared" si="6"/>
        <v>156.16800000000001</v>
      </c>
      <c r="T20" s="48">
        <f t="shared" si="7"/>
        <v>6.5069999999999997</v>
      </c>
      <c r="U20" s="125">
        <v>8.1999999999999993</v>
      </c>
      <c r="V20" s="125">
        <v>8.1999999999999993</v>
      </c>
      <c r="W20" s="126" t="s">
        <v>133</v>
      </c>
      <c r="X20" s="128">
        <v>1135</v>
      </c>
      <c r="Y20" s="128">
        <v>0</v>
      </c>
      <c r="Z20" s="128">
        <v>1188</v>
      </c>
      <c r="AA20" s="128">
        <v>1185</v>
      </c>
      <c r="AB20" s="128">
        <v>1188</v>
      </c>
      <c r="AC20" s="49" t="s">
        <v>90</v>
      </c>
      <c r="AD20" s="49" t="s">
        <v>90</v>
      </c>
      <c r="AE20" s="49" t="s">
        <v>90</v>
      </c>
      <c r="AF20" s="127" t="s">
        <v>90</v>
      </c>
      <c r="AG20" s="127">
        <v>39948372</v>
      </c>
      <c r="AH20" s="50">
        <f t="shared" si="9"/>
        <v>1432</v>
      </c>
      <c r="AI20" s="51">
        <f t="shared" si="8"/>
        <v>220.07069309973875</v>
      </c>
      <c r="AJ20" s="108">
        <v>1</v>
      </c>
      <c r="AK20" s="108">
        <v>0</v>
      </c>
      <c r="AL20" s="108">
        <v>1</v>
      </c>
      <c r="AM20" s="108">
        <v>1</v>
      </c>
      <c r="AN20" s="108">
        <v>1</v>
      </c>
      <c r="AO20" s="108">
        <v>0</v>
      </c>
      <c r="AP20" s="128">
        <v>9081079</v>
      </c>
      <c r="AQ20" s="128">
        <f t="shared" si="1"/>
        <v>0</v>
      </c>
      <c r="AR20" s="54">
        <v>1.0900000000000001</v>
      </c>
      <c r="AS20" s="53" t="s">
        <v>101</v>
      </c>
      <c r="AY20" s="111"/>
    </row>
    <row r="21" spans="1:51" x14ac:dyDescent="0.25">
      <c r="B21" s="41">
        <v>2.4166666666666701</v>
      </c>
      <c r="C21" s="41">
        <v>0.45833333333333298</v>
      </c>
      <c r="D21" s="123">
        <v>5</v>
      </c>
      <c r="E21" s="42">
        <f t="shared" si="2"/>
        <v>3.5211267605633805</v>
      </c>
      <c r="F21" s="93">
        <v>83</v>
      </c>
      <c r="G21" s="42">
        <f t="shared" si="3"/>
        <v>58.450704225352112</v>
      </c>
      <c r="H21" s="43" t="s">
        <v>88</v>
      </c>
      <c r="I21" s="43">
        <f t="shared" si="4"/>
        <v>57.04225352112676</v>
      </c>
      <c r="J21" s="44">
        <f t="shared" si="10"/>
        <v>58.450704225352112</v>
      </c>
      <c r="K21" s="43">
        <f t="shared" si="11"/>
        <v>59.870704225352114</v>
      </c>
      <c r="L21" s="45">
        <v>19</v>
      </c>
      <c r="M21" s="46" t="s">
        <v>100</v>
      </c>
      <c r="N21" s="46">
        <v>17.7</v>
      </c>
      <c r="O21" s="124">
        <v>130</v>
      </c>
      <c r="P21" s="124">
        <v>151</v>
      </c>
      <c r="Q21" s="124">
        <v>49796305</v>
      </c>
      <c r="R21" s="47">
        <f t="shared" si="5"/>
        <v>6349</v>
      </c>
      <c r="S21" s="48">
        <f t="shared" si="6"/>
        <v>152.376</v>
      </c>
      <c r="T21" s="48">
        <f t="shared" si="7"/>
        <v>6.3490000000000002</v>
      </c>
      <c r="U21" s="125">
        <v>7.3</v>
      </c>
      <c r="V21" s="125">
        <v>7.2</v>
      </c>
      <c r="W21" s="126" t="s">
        <v>133</v>
      </c>
      <c r="X21" s="128">
        <v>1136</v>
      </c>
      <c r="Y21" s="128">
        <v>0</v>
      </c>
      <c r="Z21" s="128">
        <v>1188</v>
      </c>
      <c r="AA21" s="128">
        <v>1185</v>
      </c>
      <c r="AB21" s="128">
        <v>1188</v>
      </c>
      <c r="AC21" s="49" t="s">
        <v>90</v>
      </c>
      <c r="AD21" s="49" t="s">
        <v>90</v>
      </c>
      <c r="AE21" s="49" t="s">
        <v>90</v>
      </c>
      <c r="AF21" s="127" t="s">
        <v>90</v>
      </c>
      <c r="AG21" s="127">
        <v>39949812</v>
      </c>
      <c r="AH21" s="50">
        <f t="shared" si="9"/>
        <v>1440</v>
      </c>
      <c r="AI21" s="51">
        <f t="shared" si="8"/>
        <v>226.80737123956527</v>
      </c>
      <c r="AJ21" s="108">
        <v>1</v>
      </c>
      <c r="AK21" s="108">
        <v>0</v>
      </c>
      <c r="AL21" s="108">
        <v>1</v>
      </c>
      <c r="AM21" s="108">
        <v>1</v>
      </c>
      <c r="AN21" s="108">
        <v>1</v>
      </c>
      <c r="AO21" s="108">
        <v>0</v>
      </c>
      <c r="AP21" s="128">
        <v>9081079</v>
      </c>
      <c r="AQ21" s="128">
        <f t="shared" si="1"/>
        <v>0</v>
      </c>
      <c r="AR21" s="52"/>
      <c r="AS21" s="53" t="s">
        <v>101</v>
      </c>
      <c r="AY21" s="111"/>
    </row>
    <row r="22" spans="1:51" x14ac:dyDescent="0.25">
      <c r="B22" s="41">
        <v>2.4583333333333299</v>
      </c>
      <c r="C22" s="41">
        <v>0.5</v>
      </c>
      <c r="D22" s="123">
        <v>4</v>
      </c>
      <c r="E22" s="42">
        <f t="shared" si="2"/>
        <v>2.8169014084507045</v>
      </c>
      <c r="F22" s="93">
        <v>83</v>
      </c>
      <c r="G22" s="42">
        <f t="shared" si="3"/>
        <v>58.450704225352112</v>
      </c>
      <c r="H22" s="43" t="s">
        <v>88</v>
      </c>
      <c r="I22" s="43">
        <f t="shared" si="4"/>
        <v>57.04225352112676</v>
      </c>
      <c r="J22" s="44">
        <f t="shared" si="10"/>
        <v>58.450704225352112</v>
      </c>
      <c r="K22" s="43">
        <f t="shared" si="11"/>
        <v>59.870704225352114</v>
      </c>
      <c r="L22" s="45">
        <v>19</v>
      </c>
      <c r="M22" s="46" t="s">
        <v>100</v>
      </c>
      <c r="N22" s="46">
        <v>17.3</v>
      </c>
      <c r="O22" s="124">
        <v>129</v>
      </c>
      <c r="P22" s="124">
        <v>148</v>
      </c>
      <c r="Q22" s="124">
        <v>49802335</v>
      </c>
      <c r="R22" s="47">
        <f t="shared" si="5"/>
        <v>6030</v>
      </c>
      <c r="S22" s="48">
        <f t="shared" si="6"/>
        <v>144.72</v>
      </c>
      <c r="T22" s="48">
        <f t="shared" si="7"/>
        <v>6.03</v>
      </c>
      <c r="U22" s="125">
        <v>6.2</v>
      </c>
      <c r="V22" s="125">
        <f t="shared" si="0"/>
        <v>6.2</v>
      </c>
      <c r="W22" s="126" t="s">
        <v>133</v>
      </c>
      <c r="X22" s="128">
        <v>1175</v>
      </c>
      <c r="Y22" s="128">
        <v>0</v>
      </c>
      <c r="Z22" s="128">
        <v>1188</v>
      </c>
      <c r="AA22" s="128">
        <v>1185</v>
      </c>
      <c r="AB22" s="128">
        <v>1188</v>
      </c>
      <c r="AC22" s="49" t="s">
        <v>90</v>
      </c>
      <c r="AD22" s="49" t="s">
        <v>90</v>
      </c>
      <c r="AE22" s="49" t="s">
        <v>90</v>
      </c>
      <c r="AF22" s="127" t="s">
        <v>90</v>
      </c>
      <c r="AG22" s="127">
        <v>39951228</v>
      </c>
      <c r="AH22" s="50">
        <f t="shared" si="9"/>
        <v>1416</v>
      </c>
      <c r="AI22" s="51">
        <f t="shared" si="8"/>
        <v>234.82587064676616</v>
      </c>
      <c r="AJ22" s="108">
        <v>1</v>
      </c>
      <c r="AK22" s="108">
        <v>0</v>
      </c>
      <c r="AL22" s="108">
        <v>1</v>
      </c>
      <c r="AM22" s="108">
        <v>1</v>
      </c>
      <c r="AN22" s="108">
        <v>1</v>
      </c>
      <c r="AO22" s="108">
        <v>0</v>
      </c>
      <c r="AP22" s="128">
        <v>9081079</v>
      </c>
      <c r="AQ22" s="128">
        <f t="shared" si="1"/>
        <v>0</v>
      </c>
      <c r="AR22" s="52"/>
      <c r="AS22" s="53" t="s">
        <v>101</v>
      </c>
      <c r="AV22" s="56" t="s">
        <v>110</v>
      </c>
      <c r="AY22" s="111"/>
    </row>
    <row r="23" spans="1:51" x14ac:dyDescent="0.25">
      <c r="A23" s="107" t="s">
        <v>128</v>
      </c>
      <c r="B23" s="41">
        <v>2.5</v>
      </c>
      <c r="C23" s="41">
        <v>0.54166666666666696</v>
      </c>
      <c r="D23" s="123">
        <v>4</v>
      </c>
      <c r="E23" s="42">
        <v>8</v>
      </c>
      <c r="F23" s="110">
        <v>81</v>
      </c>
      <c r="G23" s="42">
        <f t="shared" si="3"/>
        <v>57.04225352112676</v>
      </c>
      <c r="H23" s="43" t="s">
        <v>88</v>
      </c>
      <c r="I23" s="43">
        <f t="shared" si="4"/>
        <v>55.633802816901408</v>
      </c>
      <c r="J23" s="44">
        <f t="shared" si="10"/>
        <v>57.04225352112676</v>
      </c>
      <c r="K23" s="43">
        <f>J23+(6/1.42)</f>
        <v>61.267605633802816</v>
      </c>
      <c r="L23" s="45">
        <v>19</v>
      </c>
      <c r="M23" s="46" t="s">
        <v>100</v>
      </c>
      <c r="N23" s="46">
        <v>17.5</v>
      </c>
      <c r="O23" s="124">
        <v>127</v>
      </c>
      <c r="P23" s="124">
        <v>145</v>
      </c>
      <c r="Q23" s="124">
        <v>49808544</v>
      </c>
      <c r="R23" s="47">
        <f t="shared" si="5"/>
        <v>6209</v>
      </c>
      <c r="S23" s="48">
        <f t="shared" si="6"/>
        <v>149.01599999999999</v>
      </c>
      <c r="T23" s="48">
        <f t="shared" si="7"/>
        <v>6.2089999999999996</v>
      </c>
      <c r="U23" s="125">
        <v>5.4</v>
      </c>
      <c r="V23" s="125">
        <f t="shared" si="0"/>
        <v>5.4</v>
      </c>
      <c r="W23" s="126" t="s">
        <v>133</v>
      </c>
      <c r="X23" s="128">
        <v>1175</v>
      </c>
      <c r="Y23" s="128">
        <v>0</v>
      </c>
      <c r="Z23" s="128">
        <v>1188</v>
      </c>
      <c r="AA23" s="128">
        <v>1185</v>
      </c>
      <c r="AB23" s="128">
        <v>1188</v>
      </c>
      <c r="AC23" s="49" t="s">
        <v>90</v>
      </c>
      <c r="AD23" s="49" t="s">
        <v>90</v>
      </c>
      <c r="AE23" s="49" t="s">
        <v>90</v>
      </c>
      <c r="AF23" s="127" t="s">
        <v>90</v>
      </c>
      <c r="AG23" s="127">
        <v>39952644</v>
      </c>
      <c r="AH23" s="50">
        <f t="shared" si="9"/>
        <v>1416</v>
      </c>
      <c r="AI23" s="51">
        <f t="shared" si="8"/>
        <v>228.05604767273314</v>
      </c>
      <c r="AJ23" s="108">
        <v>1</v>
      </c>
      <c r="AK23" s="108">
        <v>0</v>
      </c>
      <c r="AL23" s="108">
        <v>1</v>
      </c>
      <c r="AM23" s="108">
        <v>1</v>
      </c>
      <c r="AN23" s="108">
        <v>1</v>
      </c>
      <c r="AO23" s="108">
        <v>0</v>
      </c>
      <c r="AP23" s="128">
        <v>9081079</v>
      </c>
      <c r="AQ23" s="128">
        <f t="shared" si="1"/>
        <v>0</v>
      </c>
      <c r="AR23" s="52"/>
      <c r="AS23" s="53" t="s">
        <v>113</v>
      </c>
      <c r="AT23" s="55"/>
      <c r="AV23" s="57" t="s">
        <v>111</v>
      </c>
      <c r="AW23" s="58" t="s">
        <v>112</v>
      </c>
      <c r="AY23" s="111"/>
    </row>
    <row r="24" spans="1:51" x14ac:dyDescent="0.25">
      <c r="B24" s="41">
        <v>2.5416666666666701</v>
      </c>
      <c r="C24" s="41">
        <v>0.58333333333333404</v>
      </c>
      <c r="D24" s="123">
        <v>4</v>
      </c>
      <c r="E24" s="42">
        <f t="shared" si="2"/>
        <v>2.8169014084507045</v>
      </c>
      <c r="F24" s="110">
        <v>81</v>
      </c>
      <c r="G24" s="42">
        <f t="shared" si="3"/>
        <v>57.04225352112676</v>
      </c>
      <c r="H24" s="43" t="s">
        <v>88</v>
      </c>
      <c r="I24" s="43">
        <f t="shared" si="4"/>
        <v>55.633802816901408</v>
      </c>
      <c r="J24" s="44">
        <f t="shared" si="10"/>
        <v>57.04225352112676</v>
      </c>
      <c r="K24" s="43">
        <f t="shared" ref="K24:K34" si="12">J24+(6/1.42)</f>
        <v>61.267605633802816</v>
      </c>
      <c r="L24" s="45">
        <v>18</v>
      </c>
      <c r="M24" s="46" t="s">
        <v>100</v>
      </c>
      <c r="N24" s="46">
        <v>17.3</v>
      </c>
      <c r="O24" s="124">
        <v>131</v>
      </c>
      <c r="P24" s="124">
        <v>140</v>
      </c>
      <c r="Q24" s="124">
        <v>49814206</v>
      </c>
      <c r="R24" s="47">
        <f t="shared" si="5"/>
        <v>5662</v>
      </c>
      <c r="S24" s="48">
        <f t="shared" si="6"/>
        <v>135.88800000000001</v>
      </c>
      <c r="T24" s="48">
        <f t="shared" si="7"/>
        <v>5.6619999999999999</v>
      </c>
      <c r="U24" s="125">
        <v>4.7</v>
      </c>
      <c r="V24" s="125">
        <f t="shared" si="0"/>
        <v>4.7</v>
      </c>
      <c r="W24" s="126" t="s">
        <v>133</v>
      </c>
      <c r="X24" s="128">
        <v>1065</v>
      </c>
      <c r="Y24" s="128">
        <v>0</v>
      </c>
      <c r="Z24" s="128">
        <v>1187</v>
      </c>
      <c r="AA24" s="128">
        <v>1185</v>
      </c>
      <c r="AB24" s="128">
        <v>1187</v>
      </c>
      <c r="AC24" s="49" t="s">
        <v>90</v>
      </c>
      <c r="AD24" s="49" t="s">
        <v>90</v>
      </c>
      <c r="AE24" s="49" t="s">
        <v>90</v>
      </c>
      <c r="AF24" s="127" t="s">
        <v>90</v>
      </c>
      <c r="AG24" s="127">
        <v>39953956</v>
      </c>
      <c r="AH24" s="50">
        <f t="shared" si="9"/>
        <v>1312</v>
      </c>
      <c r="AI24" s="51">
        <f t="shared" si="8"/>
        <v>231.72024019780997</v>
      </c>
      <c r="AJ24" s="108">
        <v>1</v>
      </c>
      <c r="AK24" s="108">
        <v>0</v>
      </c>
      <c r="AL24" s="108">
        <v>1</v>
      </c>
      <c r="AM24" s="108">
        <v>1</v>
      </c>
      <c r="AN24" s="108">
        <v>1</v>
      </c>
      <c r="AO24" s="108">
        <v>0</v>
      </c>
      <c r="AP24" s="128">
        <v>9081079</v>
      </c>
      <c r="AQ24" s="128">
        <f t="shared" si="1"/>
        <v>0</v>
      </c>
      <c r="AR24" s="54">
        <v>1.24</v>
      </c>
      <c r="AS24" s="53" t="s">
        <v>113</v>
      </c>
      <c r="AV24" s="59" t="s">
        <v>29</v>
      </c>
      <c r="AW24" s="59">
        <v>14.7</v>
      </c>
      <c r="AY24" s="111"/>
    </row>
    <row r="25" spans="1:51" x14ac:dyDescent="0.25">
      <c r="B25" s="41">
        <v>2.5833333333333299</v>
      </c>
      <c r="C25" s="41">
        <v>0.625</v>
      </c>
      <c r="D25" s="123">
        <v>4</v>
      </c>
      <c r="E25" s="42">
        <f t="shared" si="2"/>
        <v>2.8169014084507045</v>
      </c>
      <c r="F25" s="110">
        <v>81</v>
      </c>
      <c r="G25" s="42">
        <f t="shared" si="3"/>
        <v>57.04225352112676</v>
      </c>
      <c r="H25" s="43" t="s">
        <v>88</v>
      </c>
      <c r="I25" s="43">
        <f t="shared" si="4"/>
        <v>55.633802816901408</v>
      </c>
      <c r="J25" s="44">
        <f t="shared" si="10"/>
        <v>57.04225352112676</v>
      </c>
      <c r="K25" s="43">
        <f t="shared" si="12"/>
        <v>61.267605633802816</v>
      </c>
      <c r="L25" s="45">
        <v>18</v>
      </c>
      <c r="M25" s="46" t="s">
        <v>100</v>
      </c>
      <c r="N25" s="46">
        <v>16.899999999999999</v>
      </c>
      <c r="O25" s="124">
        <v>130</v>
      </c>
      <c r="P25" s="124">
        <v>141</v>
      </c>
      <c r="Q25" s="124">
        <v>49820086</v>
      </c>
      <c r="R25" s="47">
        <f t="shared" si="5"/>
        <v>5880</v>
      </c>
      <c r="S25" s="48">
        <f t="shared" si="6"/>
        <v>141.12</v>
      </c>
      <c r="T25" s="48">
        <f t="shared" si="7"/>
        <v>5.88</v>
      </c>
      <c r="U25" s="125">
        <v>4.0999999999999996</v>
      </c>
      <c r="V25" s="125">
        <f t="shared" si="0"/>
        <v>4.0999999999999996</v>
      </c>
      <c r="W25" s="126" t="s">
        <v>133</v>
      </c>
      <c r="X25" s="128">
        <v>1065</v>
      </c>
      <c r="Y25" s="128">
        <v>0</v>
      </c>
      <c r="Z25" s="128">
        <v>1187</v>
      </c>
      <c r="AA25" s="128">
        <v>1185</v>
      </c>
      <c r="AB25" s="128">
        <v>1187</v>
      </c>
      <c r="AC25" s="49" t="s">
        <v>90</v>
      </c>
      <c r="AD25" s="49" t="s">
        <v>90</v>
      </c>
      <c r="AE25" s="49" t="s">
        <v>90</v>
      </c>
      <c r="AF25" s="127" t="s">
        <v>90</v>
      </c>
      <c r="AG25" s="127">
        <v>39955316</v>
      </c>
      <c r="AH25" s="50">
        <f t="shared" si="9"/>
        <v>1360</v>
      </c>
      <c r="AI25" s="51">
        <f t="shared" si="8"/>
        <v>231.29251700680271</v>
      </c>
      <c r="AJ25" s="108">
        <v>1</v>
      </c>
      <c r="AK25" s="108">
        <v>0</v>
      </c>
      <c r="AL25" s="108">
        <v>1</v>
      </c>
      <c r="AM25" s="108">
        <v>1</v>
      </c>
      <c r="AN25" s="108">
        <v>1</v>
      </c>
      <c r="AO25" s="108">
        <v>0</v>
      </c>
      <c r="AP25" s="128">
        <v>9081079</v>
      </c>
      <c r="AQ25" s="128">
        <f t="shared" si="1"/>
        <v>0</v>
      </c>
      <c r="AR25" s="52"/>
      <c r="AS25" s="53" t="s">
        <v>113</v>
      </c>
      <c r="AV25" s="59" t="s">
        <v>74</v>
      </c>
      <c r="AW25" s="59">
        <v>10.36</v>
      </c>
      <c r="AY25" s="111"/>
    </row>
    <row r="26" spans="1:51" x14ac:dyDescent="0.25">
      <c r="B26" s="41">
        <v>2.625</v>
      </c>
      <c r="C26" s="41">
        <v>0.66666666666666696</v>
      </c>
      <c r="D26" s="123">
        <v>4</v>
      </c>
      <c r="E26" s="42">
        <f t="shared" si="2"/>
        <v>2.8169014084507045</v>
      </c>
      <c r="F26" s="110">
        <v>81</v>
      </c>
      <c r="G26" s="42">
        <f t="shared" si="3"/>
        <v>57.04225352112676</v>
      </c>
      <c r="H26" s="43" t="s">
        <v>88</v>
      </c>
      <c r="I26" s="43">
        <f t="shared" si="4"/>
        <v>53.521126760563384</v>
      </c>
      <c r="J26" s="44">
        <f>(F26-3)/1.42</f>
        <v>54.929577464788736</v>
      </c>
      <c r="K26" s="43">
        <f t="shared" si="12"/>
        <v>59.154929577464792</v>
      </c>
      <c r="L26" s="45">
        <v>18</v>
      </c>
      <c r="M26" s="46" t="s">
        <v>100</v>
      </c>
      <c r="N26" s="46">
        <v>16.7</v>
      </c>
      <c r="O26" s="124">
        <v>130</v>
      </c>
      <c r="P26" s="124">
        <v>135</v>
      </c>
      <c r="Q26" s="124">
        <v>49825908</v>
      </c>
      <c r="R26" s="47">
        <f t="shared" si="5"/>
        <v>5822</v>
      </c>
      <c r="S26" s="48">
        <f t="shared" si="6"/>
        <v>139.72800000000001</v>
      </c>
      <c r="T26" s="48">
        <f t="shared" si="7"/>
        <v>5.8220000000000001</v>
      </c>
      <c r="U26" s="125">
        <v>3.5</v>
      </c>
      <c r="V26" s="125">
        <f t="shared" si="0"/>
        <v>3.5</v>
      </c>
      <c r="W26" s="126" t="s">
        <v>133</v>
      </c>
      <c r="X26" s="128">
        <v>1065</v>
      </c>
      <c r="Y26" s="128">
        <v>0</v>
      </c>
      <c r="Z26" s="128">
        <v>1187</v>
      </c>
      <c r="AA26" s="128">
        <v>1185</v>
      </c>
      <c r="AB26" s="128">
        <v>1187</v>
      </c>
      <c r="AC26" s="49" t="s">
        <v>90</v>
      </c>
      <c r="AD26" s="49" t="s">
        <v>90</v>
      </c>
      <c r="AE26" s="49" t="s">
        <v>90</v>
      </c>
      <c r="AF26" s="127" t="s">
        <v>90</v>
      </c>
      <c r="AG26" s="127">
        <v>39956672</v>
      </c>
      <c r="AH26" s="50">
        <f t="shared" si="9"/>
        <v>1356</v>
      </c>
      <c r="AI26" s="51">
        <f t="shared" si="8"/>
        <v>232.90965304019238</v>
      </c>
      <c r="AJ26" s="108">
        <v>1</v>
      </c>
      <c r="AK26" s="108">
        <v>0</v>
      </c>
      <c r="AL26" s="108">
        <v>1</v>
      </c>
      <c r="AM26" s="108">
        <v>1</v>
      </c>
      <c r="AN26" s="108">
        <v>1</v>
      </c>
      <c r="AO26" s="108">
        <v>0</v>
      </c>
      <c r="AP26" s="128">
        <v>9081079</v>
      </c>
      <c r="AQ26" s="128">
        <f t="shared" si="1"/>
        <v>0</v>
      </c>
      <c r="AR26" s="52"/>
      <c r="AS26" s="53" t="s">
        <v>113</v>
      </c>
      <c r="AV26" s="59" t="s">
        <v>114</v>
      </c>
      <c r="AW26" s="59">
        <v>1.01325</v>
      </c>
      <c r="AY26" s="111"/>
    </row>
    <row r="27" spans="1:51" x14ac:dyDescent="0.25">
      <c r="B27" s="41">
        <v>2.6666666666666701</v>
      </c>
      <c r="C27" s="41">
        <v>0.70833333333333404</v>
      </c>
      <c r="D27" s="123">
        <v>3</v>
      </c>
      <c r="E27" s="42">
        <f t="shared" si="2"/>
        <v>2.1126760563380285</v>
      </c>
      <c r="F27" s="110">
        <v>81</v>
      </c>
      <c r="G27" s="42">
        <f t="shared" si="3"/>
        <v>57.04225352112676</v>
      </c>
      <c r="H27" s="43" t="s">
        <v>88</v>
      </c>
      <c r="I27" s="43">
        <f t="shared" si="4"/>
        <v>53.521126760563384</v>
      </c>
      <c r="J27" s="44">
        <f t="shared" ref="J27:J32" si="13">(F27-3)/1.42</f>
        <v>54.929577464788736</v>
      </c>
      <c r="K27" s="43">
        <f t="shared" si="12"/>
        <v>59.154929577464792</v>
      </c>
      <c r="L27" s="45">
        <v>18</v>
      </c>
      <c r="M27" s="46" t="s">
        <v>100</v>
      </c>
      <c r="N27" s="46">
        <v>16.7</v>
      </c>
      <c r="O27" s="124">
        <v>129</v>
      </c>
      <c r="P27" s="124">
        <v>139</v>
      </c>
      <c r="Q27" s="124">
        <v>49831692</v>
      </c>
      <c r="R27" s="47">
        <f t="shared" si="5"/>
        <v>5784</v>
      </c>
      <c r="S27" s="48">
        <f t="shared" si="6"/>
        <v>138.816</v>
      </c>
      <c r="T27" s="48">
        <f t="shared" si="7"/>
        <v>5.7839999999999998</v>
      </c>
      <c r="U27" s="125">
        <v>3</v>
      </c>
      <c r="V27" s="125">
        <f t="shared" si="0"/>
        <v>3</v>
      </c>
      <c r="W27" s="126" t="s">
        <v>133</v>
      </c>
      <c r="X27" s="128">
        <v>1065</v>
      </c>
      <c r="Y27" s="128">
        <v>0</v>
      </c>
      <c r="Z27" s="128">
        <v>1187</v>
      </c>
      <c r="AA27" s="128">
        <v>1185</v>
      </c>
      <c r="AB27" s="128">
        <v>1187</v>
      </c>
      <c r="AC27" s="49" t="s">
        <v>90</v>
      </c>
      <c r="AD27" s="49" t="s">
        <v>90</v>
      </c>
      <c r="AE27" s="49" t="s">
        <v>90</v>
      </c>
      <c r="AF27" s="127" t="s">
        <v>90</v>
      </c>
      <c r="AG27" s="127">
        <v>39958020</v>
      </c>
      <c r="AH27" s="50">
        <f t="shared" si="9"/>
        <v>1348</v>
      </c>
      <c r="AI27" s="51">
        <f t="shared" si="8"/>
        <v>233.05670816044261</v>
      </c>
      <c r="AJ27" s="108">
        <v>1</v>
      </c>
      <c r="AK27" s="108">
        <v>0</v>
      </c>
      <c r="AL27" s="108">
        <v>1</v>
      </c>
      <c r="AM27" s="108">
        <v>1</v>
      </c>
      <c r="AN27" s="108">
        <v>1</v>
      </c>
      <c r="AO27" s="108">
        <v>0</v>
      </c>
      <c r="AP27" s="128">
        <v>9081079</v>
      </c>
      <c r="AQ27" s="128">
        <f t="shared" si="1"/>
        <v>0</v>
      </c>
      <c r="AR27" s="52"/>
      <c r="AS27" s="53" t="s">
        <v>113</v>
      </c>
      <c r="AV27" s="59" t="s">
        <v>115</v>
      </c>
      <c r="AW27" s="59">
        <v>1</v>
      </c>
      <c r="AY27" s="111"/>
    </row>
    <row r="28" spans="1:51" x14ac:dyDescent="0.25">
      <c r="B28" s="41">
        <v>2.7083333333333299</v>
      </c>
      <c r="C28" s="41">
        <v>0.750000000000002</v>
      </c>
      <c r="D28" s="123">
        <v>3</v>
      </c>
      <c r="E28" s="42">
        <f t="shared" si="2"/>
        <v>2.1126760563380285</v>
      </c>
      <c r="F28" s="110">
        <v>78</v>
      </c>
      <c r="G28" s="42">
        <f t="shared" si="3"/>
        <v>54.929577464788736</v>
      </c>
      <c r="H28" s="43" t="s">
        <v>88</v>
      </c>
      <c r="I28" s="43">
        <f t="shared" si="4"/>
        <v>51.408450704225352</v>
      </c>
      <c r="J28" s="44">
        <f t="shared" si="13"/>
        <v>52.816901408450704</v>
      </c>
      <c r="K28" s="43">
        <f t="shared" si="12"/>
        <v>57.04225352112676</v>
      </c>
      <c r="L28" s="45">
        <v>18</v>
      </c>
      <c r="M28" s="46" t="s">
        <v>100</v>
      </c>
      <c r="N28" s="46">
        <v>16.7</v>
      </c>
      <c r="O28" s="124">
        <v>130</v>
      </c>
      <c r="P28" s="124">
        <v>138</v>
      </c>
      <c r="Q28" s="124">
        <v>49837455</v>
      </c>
      <c r="R28" s="47">
        <f t="shared" si="5"/>
        <v>5763</v>
      </c>
      <c r="S28" s="48">
        <f t="shared" si="6"/>
        <v>138.31200000000001</v>
      </c>
      <c r="T28" s="48">
        <f t="shared" si="7"/>
        <v>5.7629999999999999</v>
      </c>
      <c r="U28" s="125">
        <v>2.6</v>
      </c>
      <c r="V28" s="125">
        <f t="shared" si="0"/>
        <v>2.6</v>
      </c>
      <c r="W28" s="126" t="s">
        <v>133</v>
      </c>
      <c r="X28" s="128">
        <v>1065</v>
      </c>
      <c r="Y28" s="128">
        <v>0</v>
      </c>
      <c r="Z28" s="128">
        <v>1187</v>
      </c>
      <c r="AA28" s="128">
        <v>1185</v>
      </c>
      <c r="AB28" s="128">
        <v>1187</v>
      </c>
      <c r="AC28" s="49" t="s">
        <v>90</v>
      </c>
      <c r="AD28" s="49" t="s">
        <v>90</v>
      </c>
      <c r="AE28" s="49" t="s">
        <v>90</v>
      </c>
      <c r="AF28" s="127" t="s">
        <v>90</v>
      </c>
      <c r="AG28" s="127">
        <v>39959368</v>
      </c>
      <c r="AH28" s="50">
        <f t="shared" si="9"/>
        <v>1348</v>
      </c>
      <c r="AI28" s="51">
        <f t="shared" si="8"/>
        <v>233.90595176123549</v>
      </c>
      <c r="AJ28" s="108">
        <v>1</v>
      </c>
      <c r="AK28" s="108">
        <v>0</v>
      </c>
      <c r="AL28" s="108">
        <v>1</v>
      </c>
      <c r="AM28" s="108">
        <v>1</v>
      </c>
      <c r="AN28" s="108">
        <v>1</v>
      </c>
      <c r="AO28" s="108">
        <v>0</v>
      </c>
      <c r="AP28" s="128">
        <v>9081079</v>
      </c>
      <c r="AQ28" s="128">
        <f t="shared" si="1"/>
        <v>0</v>
      </c>
      <c r="AR28" s="54">
        <v>1.06</v>
      </c>
      <c r="AS28" s="53" t="s">
        <v>113</v>
      </c>
      <c r="AV28" s="59" t="s">
        <v>116</v>
      </c>
      <c r="AW28" s="59">
        <v>101.325</v>
      </c>
      <c r="AY28" s="111"/>
    </row>
    <row r="29" spans="1:51" x14ac:dyDescent="0.25">
      <c r="B29" s="41">
        <v>2.75</v>
      </c>
      <c r="C29" s="41">
        <v>0.79166666666666896</v>
      </c>
      <c r="D29" s="123">
        <v>4</v>
      </c>
      <c r="E29" s="42">
        <f t="shared" si="2"/>
        <v>2.8169014084507045</v>
      </c>
      <c r="F29" s="110">
        <v>78</v>
      </c>
      <c r="G29" s="42">
        <f t="shared" si="3"/>
        <v>54.929577464788736</v>
      </c>
      <c r="H29" s="43" t="s">
        <v>88</v>
      </c>
      <c r="I29" s="43">
        <f t="shared" si="4"/>
        <v>51.408450704225352</v>
      </c>
      <c r="J29" s="44">
        <f t="shared" si="13"/>
        <v>52.816901408450704</v>
      </c>
      <c r="K29" s="43">
        <f t="shared" si="12"/>
        <v>57.04225352112676</v>
      </c>
      <c r="L29" s="45">
        <v>18</v>
      </c>
      <c r="M29" s="46" t="s">
        <v>100</v>
      </c>
      <c r="N29" s="46">
        <v>16.600000000000001</v>
      </c>
      <c r="O29" s="124">
        <v>130</v>
      </c>
      <c r="P29" s="124">
        <v>138</v>
      </c>
      <c r="Q29" s="124">
        <v>49843258</v>
      </c>
      <c r="R29" s="47">
        <f t="shared" si="5"/>
        <v>5803</v>
      </c>
      <c r="S29" s="48">
        <f t="shared" si="6"/>
        <v>139.27199999999999</v>
      </c>
      <c r="T29" s="48">
        <f t="shared" si="7"/>
        <v>5.8029999999999999</v>
      </c>
      <c r="U29" s="125">
        <v>2.1</v>
      </c>
      <c r="V29" s="125">
        <f t="shared" si="0"/>
        <v>2.1</v>
      </c>
      <c r="W29" s="126" t="s">
        <v>133</v>
      </c>
      <c r="X29" s="128">
        <v>1063</v>
      </c>
      <c r="Y29" s="128">
        <v>0</v>
      </c>
      <c r="Z29" s="128">
        <v>1187</v>
      </c>
      <c r="AA29" s="128">
        <v>1185</v>
      </c>
      <c r="AB29" s="128">
        <v>1187</v>
      </c>
      <c r="AC29" s="49" t="s">
        <v>90</v>
      </c>
      <c r="AD29" s="49" t="s">
        <v>90</v>
      </c>
      <c r="AE29" s="49" t="s">
        <v>90</v>
      </c>
      <c r="AF29" s="127" t="s">
        <v>90</v>
      </c>
      <c r="AG29" s="127">
        <v>39960724</v>
      </c>
      <c r="AH29" s="50">
        <f t="shared" si="9"/>
        <v>1356</v>
      </c>
      <c r="AI29" s="51">
        <f t="shared" si="8"/>
        <v>233.67223849732898</v>
      </c>
      <c r="AJ29" s="108">
        <v>1</v>
      </c>
      <c r="AK29" s="108">
        <v>0</v>
      </c>
      <c r="AL29" s="108">
        <v>1</v>
      </c>
      <c r="AM29" s="108">
        <v>1</v>
      </c>
      <c r="AN29" s="108">
        <v>1</v>
      </c>
      <c r="AO29" s="108">
        <v>0</v>
      </c>
      <c r="AP29" s="128">
        <v>9081079</v>
      </c>
      <c r="AQ29" s="128">
        <f t="shared" si="1"/>
        <v>0</v>
      </c>
      <c r="AR29" s="52"/>
      <c r="AS29" s="53" t="s">
        <v>113</v>
      </c>
      <c r="AY29" s="111"/>
    </row>
    <row r="30" spans="1:51" x14ac:dyDescent="0.25">
      <c r="B30" s="41">
        <v>2.7916666666666701</v>
      </c>
      <c r="C30" s="41">
        <v>0.83333333333333703</v>
      </c>
      <c r="D30" s="123">
        <v>4</v>
      </c>
      <c r="E30" s="42">
        <f t="shared" si="2"/>
        <v>2.8169014084507045</v>
      </c>
      <c r="F30" s="110">
        <v>76</v>
      </c>
      <c r="G30" s="42">
        <f t="shared" si="3"/>
        <v>53.521126760563384</v>
      </c>
      <c r="H30" s="43" t="s">
        <v>88</v>
      </c>
      <c r="I30" s="43">
        <f t="shared" si="4"/>
        <v>50</v>
      </c>
      <c r="J30" s="44">
        <f t="shared" si="13"/>
        <v>51.408450704225352</v>
      </c>
      <c r="K30" s="43">
        <f t="shared" si="12"/>
        <v>55.633802816901408</v>
      </c>
      <c r="L30" s="45">
        <v>18</v>
      </c>
      <c r="M30" s="46" t="s">
        <v>100</v>
      </c>
      <c r="N30" s="46">
        <v>16.600000000000001</v>
      </c>
      <c r="O30" s="124">
        <v>130</v>
      </c>
      <c r="P30" s="124">
        <v>136</v>
      </c>
      <c r="Q30" s="124">
        <v>49848957</v>
      </c>
      <c r="R30" s="47">
        <f t="shared" si="5"/>
        <v>5699</v>
      </c>
      <c r="S30" s="48">
        <f t="shared" si="6"/>
        <v>136.77600000000001</v>
      </c>
      <c r="T30" s="48">
        <f t="shared" si="7"/>
        <v>5.6989999999999998</v>
      </c>
      <c r="U30" s="125">
        <v>1.7</v>
      </c>
      <c r="V30" s="125">
        <f t="shared" si="0"/>
        <v>1.7</v>
      </c>
      <c r="W30" s="126" t="s">
        <v>133</v>
      </c>
      <c r="X30" s="128">
        <v>1043</v>
      </c>
      <c r="Y30" s="128">
        <v>0</v>
      </c>
      <c r="Z30" s="128">
        <v>1166</v>
      </c>
      <c r="AA30" s="128">
        <v>1185</v>
      </c>
      <c r="AB30" s="128">
        <v>1166</v>
      </c>
      <c r="AC30" s="49" t="s">
        <v>90</v>
      </c>
      <c r="AD30" s="49" t="s">
        <v>90</v>
      </c>
      <c r="AE30" s="49" t="s">
        <v>90</v>
      </c>
      <c r="AF30" s="127" t="s">
        <v>90</v>
      </c>
      <c r="AG30" s="127">
        <v>39962044</v>
      </c>
      <c r="AH30" s="50">
        <f t="shared" si="9"/>
        <v>1320</v>
      </c>
      <c r="AI30" s="51">
        <f t="shared" si="8"/>
        <v>231.6195823828742</v>
      </c>
      <c r="AJ30" s="108">
        <v>1</v>
      </c>
      <c r="AK30" s="108">
        <v>0</v>
      </c>
      <c r="AL30" s="108">
        <v>1</v>
      </c>
      <c r="AM30" s="108">
        <v>1</v>
      </c>
      <c r="AN30" s="108">
        <v>1</v>
      </c>
      <c r="AO30" s="108">
        <v>0</v>
      </c>
      <c r="AP30" s="128">
        <v>9081079</v>
      </c>
      <c r="AQ30" s="128">
        <f t="shared" si="1"/>
        <v>0</v>
      </c>
      <c r="AR30" s="52"/>
      <c r="AS30" s="53" t="s">
        <v>113</v>
      </c>
      <c r="AV30" s="356" t="s">
        <v>117</v>
      </c>
      <c r="AW30" s="356"/>
      <c r="AY30" s="111"/>
    </row>
    <row r="31" spans="1:51" x14ac:dyDescent="0.25">
      <c r="B31" s="41">
        <v>2.8333333333333299</v>
      </c>
      <c r="C31" s="41">
        <v>0.875000000000004</v>
      </c>
      <c r="D31" s="123">
        <v>6</v>
      </c>
      <c r="E31" s="42">
        <f t="shared" si="2"/>
        <v>4.2253521126760569</v>
      </c>
      <c r="F31" s="110">
        <v>76</v>
      </c>
      <c r="G31" s="42">
        <f t="shared" si="3"/>
        <v>53.521126760563384</v>
      </c>
      <c r="H31" s="43" t="s">
        <v>88</v>
      </c>
      <c r="I31" s="43">
        <f t="shared" si="4"/>
        <v>50</v>
      </c>
      <c r="J31" s="44">
        <f t="shared" si="13"/>
        <v>51.408450704225352</v>
      </c>
      <c r="K31" s="43">
        <f t="shared" si="12"/>
        <v>55.633802816901408</v>
      </c>
      <c r="L31" s="45">
        <v>18</v>
      </c>
      <c r="M31" s="46" t="s">
        <v>100</v>
      </c>
      <c r="N31" s="46">
        <v>16.100000000000001</v>
      </c>
      <c r="O31" s="124">
        <v>128</v>
      </c>
      <c r="P31" s="124">
        <v>143</v>
      </c>
      <c r="Q31" s="124">
        <v>49854480</v>
      </c>
      <c r="R31" s="47">
        <f t="shared" si="5"/>
        <v>5523</v>
      </c>
      <c r="S31" s="48">
        <f t="shared" si="6"/>
        <v>132.55199999999999</v>
      </c>
      <c r="T31" s="48">
        <f t="shared" si="7"/>
        <v>5.5229999999999997</v>
      </c>
      <c r="U31" s="125">
        <v>1.4</v>
      </c>
      <c r="V31" s="125">
        <f t="shared" si="0"/>
        <v>1.4</v>
      </c>
      <c r="W31" s="126" t="s">
        <v>133</v>
      </c>
      <c r="X31" s="128">
        <v>1043</v>
      </c>
      <c r="Y31" s="128">
        <v>0</v>
      </c>
      <c r="Z31" s="128">
        <v>1166</v>
      </c>
      <c r="AA31" s="128">
        <v>1185</v>
      </c>
      <c r="AB31" s="128">
        <v>1166</v>
      </c>
      <c r="AC31" s="49" t="s">
        <v>90</v>
      </c>
      <c r="AD31" s="49" t="s">
        <v>90</v>
      </c>
      <c r="AE31" s="49" t="s">
        <v>90</v>
      </c>
      <c r="AF31" s="127" t="s">
        <v>90</v>
      </c>
      <c r="AG31" s="127">
        <v>39963332</v>
      </c>
      <c r="AH31" s="50">
        <f t="shared" si="9"/>
        <v>1288</v>
      </c>
      <c r="AI31" s="51">
        <f t="shared" si="8"/>
        <v>233.20659062103931</v>
      </c>
      <c r="AJ31" s="108">
        <v>1</v>
      </c>
      <c r="AK31" s="108">
        <v>0</v>
      </c>
      <c r="AL31" s="108">
        <v>1</v>
      </c>
      <c r="AM31" s="108">
        <v>1</v>
      </c>
      <c r="AN31" s="108">
        <v>1</v>
      </c>
      <c r="AO31" s="108">
        <v>0</v>
      </c>
      <c r="AP31" s="128">
        <v>9081079</v>
      </c>
      <c r="AQ31" s="128">
        <f t="shared" si="1"/>
        <v>0</v>
      </c>
      <c r="AR31" s="52"/>
      <c r="AS31" s="53" t="s">
        <v>113</v>
      </c>
      <c r="AV31" s="60" t="s">
        <v>29</v>
      </c>
      <c r="AW31" s="60" t="s">
        <v>74</v>
      </c>
      <c r="AY31" s="111"/>
    </row>
    <row r="32" spans="1:51" x14ac:dyDescent="0.25">
      <c r="B32" s="41">
        <v>2.875</v>
      </c>
      <c r="C32" s="41">
        <v>0.91666666666667096</v>
      </c>
      <c r="D32" s="123">
        <v>9</v>
      </c>
      <c r="E32" s="42">
        <f t="shared" si="2"/>
        <v>6.3380281690140849</v>
      </c>
      <c r="F32" s="110">
        <v>76</v>
      </c>
      <c r="G32" s="42">
        <f t="shared" si="3"/>
        <v>53.521126760563384</v>
      </c>
      <c r="H32" s="43" t="s">
        <v>88</v>
      </c>
      <c r="I32" s="43">
        <f t="shared" si="4"/>
        <v>50</v>
      </c>
      <c r="J32" s="44">
        <f t="shared" si="13"/>
        <v>51.408450704225352</v>
      </c>
      <c r="K32" s="43">
        <f t="shared" si="12"/>
        <v>55.633802816901408</v>
      </c>
      <c r="L32" s="45">
        <v>14</v>
      </c>
      <c r="M32" s="46" t="s">
        <v>118</v>
      </c>
      <c r="N32" s="46">
        <v>12.6</v>
      </c>
      <c r="O32" s="124">
        <v>116</v>
      </c>
      <c r="P32" s="124">
        <v>114</v>
      </c>
      <c r="Q32" s="124">
        <v>49859663</v>
      </c>
      <c r="R32" s="47">
        <f t="shared" si="5"/>
        <v>5183</v>
      </c>
      <c r="S32" s="48">
        <f t="shared" si="6"/>
        <v>124.392</v>
      </c>
      <c r="T32" s="48">
        <f t="shared" si="7"/>
        <v>5.1829999999999998</v>
      </c>
      <c r="U32" s="125">
        <v>1.3</v>
      </c>
      <c r="V32" s="125">
        <f t="shared" si="0"/>
        <v>1.3</v>
      </c>
      <c r="W32" s="126" t="s">
        <v>125</v>
      </c>
      <c r="X32" s="128">
        <v>0</v>
      </c>
      <c r="Y32" s="128">
        <v>0</v>
      </c>
      <c r="Z32" s="128">
        <v>1188</v>
      </c>
      <c r="AA32" s="128">
        <v>0</v>
      </c>
      <c r="AB32" s="128">
        <v>1188</v>
      </c>
      <c r="AC32" s="49" t="s">
        <v>90</v>
      </c>
      <c r="AD32" s="49" t="s">
        <v>90</v>
      </c>
      <c r="AE32" s="49" t="s">
        <v>90</v>
      </c>
      <c r="AF32" s="127" t="s">
        <v>90</v>
      </c>
      <c r="AG32" s="127">
        <v>39964412</v>
      </c>
      <c r="AH32" s="50">
        <f t="shared" si="9"/>
        <v>1080</v>
      </c>
      <c r="AI32" s="51">
        <f t="shared" si="8"/>
        <v>208.37352884429868</v>
      </c>
      <c r="AJ32" s="108">
        <v>1</v>
      </c>
      <c r="AK32" s="108">
        <v>0</v>
      </c>
      <c r="AL32" s="108">
        <v>1</v>
      </c>
      <c r="AM32" s="108">
        <v>0</v>
      </c>
      <c r="AN32" s="108">
        <v>1</v>
      </c>
      <c r="AO32" s="108">
        <v>0</v>
      </c>
      <c r="AP32" s="128">
        <v>9081079</v>
      </c>
      <c r="AQ32" s="128">
        <f t="shared" si="1"/>
        <v>0</v>
      </c>
      <c r="AR32" s="54">
        <v>0.98</v>
      </c>
      <c r="AS32" s="53" t="s">
        <v>113</v>
      </c>
      <c r="AV32" s="61">
        <v>1</v>
      </c>
      <c r="AW32" s="61">
        <f>IFERROR(AV32*VLOOKUP(AV31,AV24:AW28,2,FALSE)/VLOOKUP(AW31,AV24:AW28,2,FALSE),"Enter Unit and Value")</f>
        <v>1.4189189189189189</v>
      </c>
      <c r="AY32" s="111"/>
    </row>
    <row r="33" spans="2:51" x14ac:dyDescent="0.25">
      <c r="B33" s="41">
        <v>2.9166666666666701</v>
      </c>
      <c r="C33" s="41">
        <v>0.95833333333333803</v>
      </c>
      <c r="D33" s="123">
        <v>7</v>
      </c>
      <c r="E33" s="42">
        <f t="shared" si="2"/>
        <v>4.9295774647887329</v>
      </c>
      <c r="F33" s="110">
        <v>66</v>
      </c>
      <c r="G33" s="42">
        <f t="shared" si="3"/>
        <v>46.478873239436624</v>
      </c>
      <c r="H33" s="43" t="s">
        <v>88</v>
      </c>
      <c r="I33" s="43">
        <f>J33-(2/1.42)</f>
        <v>41.549295774647888</v>
      </c>
      <c r="J33" s="44">
        <f t="shared" ref="J33:J34" si="14">(F33-5)/1.42</f>
        <v>42.95774647887324</v>
      </c>
      <c r="K33" s="43">
        <f t="shared" si="12"/>
        <v>47.183098591549296</v>
      </c>
      <c r="L33" s="45">
        <v>14</v>
      </c>
      <c r="M33" s="46" t="s">
        <v>118</v>
      </c>
      <c r="N33" s="46">
        <v>11.9</v>
      </c>
      <c r="O33" s="124">
        <v>135</v>
      </c>
      <c r="P33" s="124">
        <v>100</v>
      </c>
      <c r="Q33" s="124">
        <v>49863937</v>
      </c>
      <c r="R33" s="47">
        <f t="shared" si="5"/>
        <v>4274</v>
      </c>
      <c r="S33" s="48">
        <f t="shared" si="6"/>
        <v>102.57599999999999</v>
      </c>
      <c r="T33" s="48">
        <f t="shared" si="7"/>
        <v>4.274</v>
      </c>
      <c r="U33" s="125">
        <v>2.2000000000000002</v>
      </c>
      <c r="V33" s="125">
        <f t="shared" si="0"/>
        <v>2.2000000000000002</v>
      </c>
      <c r="W33" s="126" t="s">
        <v>125</v>
      </c>
      <c r="X33" s="128">
        <v>0</v>
      </c>
      <c r="Y33" s="128">
        <v>0</v>
      </c>
      <c r="Z33" s="128">
        <v>1127</v>
      </c>
      <c r="AA33" s="128">
        <v>0</v>
      </c>
      <c r="AB33" s="128">
        <v>1127</v>
      </c>
      <c r="AC33" s="49" t="s">
        <v>90</v>
      </c>
      <c r="AD33" s="49" t="s">
        <v>90</v>
      </c>
      <c r="AE33" s="49" t="s">
        <v>90</v>
      </c>
      <c r="AF33" s="127" t="s">
        <v>90</v>
      </c>
      <c r="AG33" s="127">
        <v>39965228</v>
      </c>
      <c r="AH33" s="50">
        <f t="shared" si="9"/>
        <v>816</v>
      </c>
      <c r="AI33" s="51">
        <f t="shared" si="8"/>
        <v>190.92185306504444</v>
      </c>
      <c r="AJ33" s="108">
        <v>0</v>
      </c>
      <c r="AK33" s="108">
        <v>0</v>
      </c>
      <c r="AL33" s="108">
        <v>1</v>
      </c>
      <c r="AM33" s="108">
        <v>0</v>
      </c>
      <c r="AN33" s="108">
        <v>1</v>
      </c>
      <c r="AO33" s="108">
        <v>0.4</v>
      </c>
      <c r="AP33" s="128">
        <v>9082246</v>
      </c>
      <c r="AQ33" s="128">
        <f t="shared" si="1"/>
        <v>1167</v>
      </c>
      <c r="AR33" s="52"/>
      <c r="AS33" s="53" t="s">
        <v>113</v>
      </c>
      <c r="AY33" s="111"/>
    </row>
    <row r="34" spans="2:51" x14ac:dyDescent="0.25">
      <c r="B34" s="41">
        <v>2.9583333333333299</v>
      </c>
      <c r="C34" s="41">
        <v>1</v>
      </c>
      <c r="D34" s="123">
        <v>9</v>
      </c>
      <c r="E34" s="42">
        <f t="shared" si="2"/>
        <v>6.3380281690140849</v>
      </c>
      <c r="F34" s="110">
        <v>66</v>
      </c>
      <c r="G34" s="42">
        <f t="shared" si="3"/>
        <v>46.478873239436624</v>
      </c>
      <c r="H34" s="43" t="s">
        <v>88</v>
      </c>
      <c r="I34" s="43">
        <f t="shared" si="4"/>
        <v>41.549295774647888</v>
      </c>
      <c r="J34" s="44">
        <f t="shared" si="14"/>
        <v>42.95774647887324</v>
      </c>
      <c r="K34" s="43">
        <f t="shared" si="12"/>
        <v>47.183098591549296</v>
      </c>
      <c r="L34" s="45">
        <v>14</v>
      </c>
      <c r="M34" s="46" t="s">
        <v>118</v>
      </c>
      <c r="N34" s="62">
        <v>11.5</v>
      </c>
      <c r="O34" s="124">
        <v>127</v>
      </c>
      <c r="P34" s="124">
        <v>98</v>
      </c>
      <c r="Q34" s="124">
        <v>49868083</v>
      </c>
      <c r="R34" s="47">
        <f t="shared" si="5"/>
        <v>4146</v>
      </c>
      <c r="S34" s="48">
        <f t="shared" si="6"/>
        <v>99.504000000000005</v>
      </c>
      <c r="T34" s="48">
        <f t="shared" si="7"/>
        <v>4.1459999999999999</v>
      </c>
      <c r="U34" s="125">
        <v>3.7</v>
      </c>
      <c r="V34" s="125">
        <f t="shared" si="0"/>
        <v>3.7</v>
      </c>
      <c r="W34" s="126" t="s">
        <v>125</v>
      </c>
      <c r="X34" s="128">
        <v>0</v>
      </c>
      <c r="Y34" s="128">
        <v>0</v>
      </c>
      <c r="Z34" s="128">
        <v>1127</v>
      </c>
      <c r="AA34" s="128">
        <v>0</v>
      </c>
      <c r="AB34" s="128">
        <v>1127</v>
      </c>
      <c r="AC34" s="49" t="s">
        <v>90</v>
      </c>
      <c r="AD34" s="49" t="s">
        <v>90</v>
      </c>
      <c r="AE34" s="49" t="s">
        <v>90</v>
      </c>
      <c r="AF34" s="127" t="s">
        <v>90</v>
      </c>
      <c r="AG34" s="127">
        <v>39966000</v>
      </c>
      <c r="AH34" s="50">
        <f t="shared" si="9"/>
        <v>772</v>
      </c>
      <c r="AI34" s="51">
        <f t="shared" si="8"/>
        <v>186.20356970574048</v>
      </c>
      <c r="AJ34" s="108">
        <v>0</v>
      </c>
      <c r="AK34" s="108">
        <v>0</v>
      </c>
      <c r="AL34" s="108">
        <v>1</v>
      </c>
      <c r="AM34" s="108">
        <v>0</v>
      </c>
      <c r="AN34" s="108">
        <v>1</v>
      </c>
      <c r="AO34" s="108">
        <v>0.4</v>
      </c>
      <c r="AP34" s="128">
        <v>9083523</v>
      </c>
      <c r="AQ34" s="128">
        <f t="shared" si="1"/>
        <v>1277</v>
      </c>
      <c r="AR34" s="52"/>
      <c r="AS34" s="53" t="s">
        <v>113</v>
      </c>
      <c r="AV34" s="57" t="s">
        <v>119</v>
      </c>
      <c r="AW34" s="63" t="s">
        <v>30</v>
      </c>
      <c r="AY34" s="111"/>
    </row>
    <row r="35" spans="2:51" x14ac:dyDescent="0.25">
      <c r="B35" s="102"/>
      <c r="C35" s="103"/>
      <c r="D35" s="102"/>
      <c r="E35" s="105"/>
      <c r="F35" s="105"/>
      <c r="G35" s="106"/>
      <c r="H35" s="104"/>
      <c r="I35" s="105"/>
      <c r="J35" s="105"/>
      <c r="K35" s="106"/>
      <c r="L35" s="357" t="s">
        <v>120</v>
      </c>
      <c r="M35" s="358"/>
      <c r="N35" s="359"/>
      <c r="O35" s="64"/>
      <c r="P35" s="64">
        <f>AVERAGE(P11:P34)</f>
        <v>125.95833333333333</v>
      </c>
      <c r="Q35" s="65">
        <f>Q34-Q10</f>
        <v>126247</v>
      </c>
      <c r="R35" s="66">
        <f>SUM(R11:R34)</f>
        <v>126247</v>
      </c>
      <c r="S35" s="67">
        <f>AVERAGE(S11:S34)</f>
        <v>126.24699999999997</v>
      </c>
      <c r="T35" s="67">
        <f>SUM(T11:T34)</f>
        <v>126.247</v>
      </c>
      <c r="U35" s="104"/>
      <c r="V35" s="104"/>
      <c r="W35" s="58"/>
      <c r="X35" s="96"/>
      <c r="Y35" s="97"/>
      <c r="Z35" s="97"/>
      <c r="AA35" s="97"/>
      <c r="AB35" s="98"/>
      <c r="AC35" s="96"/>
      <c r="AD35" s="97"/>
      <c r="AE35" s="98"/>
      <c r="AF35" s="99"/>
      <c r="AG35" s="68"/>
      <c r="AH35" s="69">
        <f>SUM(AH11:AH34)</f>
        <v>26856</v>
      </c>
      <c r="AI35" s="70">
        <f>$AH$35/$T35</f>
        <v>212.72584695081864</v>
      </c>
      <c r="AJ35" s="99"/>
      <c r="AK35" s="100"/>
      <c r="AL35" s="100"/>
      <c r="AM35" s="100"/>
      <c r="AN35" s="101"/>
      <c r="AO35" s="71"/>
      <c r="AP35" s="72">
        <f>AP34-AP10</f>
        <v>8023</v>
      </c>
      <c r="AQ35" s="73">
        <f>SUM(AQ11:AQ34)</f>
        <v>8023</v>
      </c>
      <c r="AR35" s="74">
        <f>AVERAGE(AR11:AR34)</f>
        <v>1.0916666666666668</v>
      </c>
      <c r="AS35" s="71"/>
      <c r="AV35" s="75" t="s">
        <v>30</v>
      </c>
      <c r="AW35" s="75">
        <v>1</v>
      </c>
      <c r="AY35" s="111"/>
    </row>
    <row r="36" spans="2:51" x14ac:dyDescent="0.25">
      <c r="B36" s="76"/>
      <c r="C36" s="76"/>
      <c r="D36" s="76"/>
      <c r="E36" s="77"/>
      <c r="F36" s="77"/>
      <c r="G36" s="77"/>
      <c r="H36" s="77"/>
      <c r="I36" s="78"/>
      <c r="J36" s="78"/>
      <c r="K36" s="78"/>
      <c r="L36" s="109"/>
      <c r="M36" s="109"/>
      <c r="N36" s="109"/>
      <c r="O36" s="109"/>
      <c r="P36" s="109"/>
      <c r="Q36" s="109"/>
      <c r="R36" s="109"/>
      <c r="S36" s="109"/>
      <c r="T36" s="109"/>
      <c r="U36" s="79"/>
      <c r="V36" s="79"/>
      <c r="W36" s="109"/>
      <c r="X36" s="109"/>
      <c r="Y36" s="109"/>
      <c r="Z36" s="112"/>
      <c r="AA36" s="109"/>
      <c r="AB36" s="109"/>
      <c r="AC36" s="109"/>
      <c r="AD36" s="109"/>
      <c r="AE36" s="109"/>
      <c r="AH36" s="80"/>
      <c r="AM36" s="109"/>
      <c r="AN36" s="109"/>
      <c r="AO36" s="109"/>
      <c r="AP36" s="109"/>
      <c r="AQ36" s="109"/>
      <c r="AR36" s="109"/>
      <c r="AV36" s="75" t="s">
        <v>121</v>
      </c>
      <c r="AW36" s="75">
        <v>41.67</v>
      </c>
      <c r="AY36" s="111"/>
    </row>
    <row r="37" spans="2:51" x14ac:dyDescent="0.25">
      <c r="B37" s="89" t="s">
        <v>122</v>
      </c>
      <c r="C37" s="89"/>
      <c r="D37" s="89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112"/>
      <c r="X37" s="112"/>
      <c r="Y37" s="112"/>
      <c r="Z37" s="112"/>
      <c r="AA37" s="112"/>
      <c r="AB37" s="112"/>
      <c r="AC37" s="112"/>
      <c r="AD37" s="112"/>
      <c r="AE37" s="112"/>
      <c r="AM37" s="21"/>
      <c r="AN37" s="109"/>
      <c r="AO37" s="109"/>
      <c r="AP37" s="109"/>
      <c r="AQ37" s="109"/>
      <c r="AR37" s="112"/>
      <c r="AV37" s="75" t="s">
        <v>123</v>
      </c>
      <c r="AW37" s="75">
        <v>11.574999999999999</v>
      </c>
      <c r="AY37" s="111"/>
    </row>
    <row r="38" spans="2:51" x14ac:dyDescent="0.25">
      <c r="B38" s="87" t="s">
        <v>124</v>
      </c>
      <c r="C38" s="116"/>
      <c r="D38" s="116"/>
      <c r="E38" s="116"/>
      <c r="F38" s="116"/>
      <c r="G38" s="116"/>
      <c r="H38" s="116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88"/>
      <c r="T38" s="88"/>
      <c r="U38" s="88"/>
      <c r="V38" s="88"/>
      <c r="W38" s="112"/>
      <c r="X38" s="112"/>
      <c r="Y38" s="112"/>
      <c r="Z38" s="112"/>
      <c r="AA38" s="112"/>
      <c r="AB38" s="112"/>
      <c r="AC38" s="112"/>
      <c r="AD38" s="112"/>
      <c r="AE38" s="112"/>
      <c r="AM38" s="21"/>
      <c r="AN38" s="109"/>
      <c r="AO38" s="109"/>
      <c r="AP38" s="109"/>
      <c r="AQ38" s="109"/>
      <c r="AR38" s="112"/>
      <c r="AV38" s="75"/>
      <c r="AW38" s="75"/>
      <c r="AY38" s="111"/>
    </row>
    <row r="39" spans="2:51" x14ac:dyDescent="0.25">
      <c r="B39" s="122" t="s">
        <v>127</v>
      </c>
      <c r="C39" s="116"/>
      <c r="D39" s="116"/>
      <c r="E39" s="116"/>
      <c r="F39" s="116"/>
      <c r="G39" s="116"/>
      <c r="H39" s="116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88"/>
      <c r="T39" s="88"/>
      <c r="U39" s="88"/>
      <c r="V39" s="88"/>
      <c r="W39" s="112"/>
      <c r="X39" s="112"/>
      <c r="Y39" s="112"/>
      <c r="Z39" s="112"/>
      <c r="AA39" s="112"/>
      <c r="AB39" s="112"/>
      <c r="AC39" s="112"/>
      <c r="AD39" s="112"/>
      <c r="AE39" s="112"/>
      <c r="AM39" s="21"/>
      <c r="AN39" s="109"/>
      <c r="AO39" s="109"/>
      <c r="AP39" s="109"/>
      <c r="AQ39" s="109"/>
      <c r="AR39" s="112"/>
      <c r="AV39" s="75"/>
      <c r="AW39" s="75"/>
      <c r="AY39" s="111"/>
    </row>
    <row r="40" spans="2:51" x14ac:dyDescent="0.25">
      <c r="B40" s="85" t="s">
        <v>284</v>
      </c>
      <c r="C40" s="116"/>
      <c r="D40" s="116"/>
      <c r="E40" s="116"/>
      <c r="F40" s="116"/>
      <c r="G40" s="116"/>
      <c r="H40" s="116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88"/>
      <c r="T40" s="88"/>
      <c r="U40" s="88"/>
      <c r="V40" s="88"/>
      <c r="W40" s="112"/>
      <c r="X40" s="112"/>
      <c r="Y40" s="112"/>
      <c r="Z40" s="112"/>
      <c r="AA40" s="112"/>
      <c r="AB40" s="112"/>
      <c r="AC40" s="112"/>
      <c r="AD40" s="112"/>
      <c r="AE40" s="112"/>
      <c r="AM40" s="21"/>
      <c r="AN40" s="109"/>
      <c r="AO40" s="109"/>
      <c r="AP40" s="109"/>
      <c r="AQ40" s="109"/>
      <c r="AR40" s="112"/>
      <c r="AV40" s="75"/>
      <c r="AW40" s="75"/>
      <c r="AY40" s="111"/>
    </row>
    <row r="41" spans="2:51" x14ac:dyDescent="0.25">
      <c r="B41" s="86" t="s">
        <v>289</v>
      </c>
      <c r="C41" s="116"/>
      <c r="D41" s="116"/>
      <c r="E41" s="116"/>
      <c r="F41" s="116"/>
      <c r="G41" s="116"/>
      <c r="H41" s="116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88"/>
      <c r="T41" s="88"/>
      <c r="U41" s="88"/>
      <c r="V41" s="88"/>
      <c r="W41" s="112"/>
      <c r="X41" s="112"/>
      <c r="Y41" s="112"/>
      <c r="Z41" s="112"/>
      <c r="AA41" s="112"/>
      <c r="AB41" s="112"/>
      <c r="AC41" s="112"/>
      <c r="AD41" s="112"/>
      <c r="AE41" s="112"/>
      <c r="AM41" s="21"/>
      <c r="AN41" s="109"/>
      <c r="AO41" s="109"/>
      <c r="AP41" s="109"/>
      <c r="AQ41" s="109"/>
      <c r="AR41" s="112"/>
      <c r="AV41" s="75"/>
      <c r="AW41" s="75"/>
      <c r="AY41" s="111"/>
    </row>
    <row r="42" spans="2:51" x14ac:dyDescent="0.25">
      <c r="B42" s="122" t="s">
        <v>130</v>
      </c>
      <c r="C42" s="116"/>
      <c r="D42" s="116"/>
      <c r="E42" s="116"/>
      <c r="F42" s="116"/>
      <c r="G42" s="116"/>
      <c r="H42" s="116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9"/>
      <c r="T42" s="119"/>
      <c r="U42" s="119"/>
      <c r="V42" s="119"/>
      <c r="W42" s="112"/>
      <c r="X42" s="112"/>
      <c r="Y42" s="112"/>
      <c r="Z42" s="112"/>
      <c r="AA42" s="112"/>
      <c r="AB42" s="112"/>
      <c r="AC42" s="112"/>
      <c r="AD42" s="112"/>
      <c r="AE42" s="112"/>
      <c r="AM42" s="113"/>
      <c r="AN42" s="113"/>
      <c r="AO42" s="113"/>
      <c r="AP42" s="113"/>
      <c r="AQ42" s="113"/>
      <c r="AR42" s="113"/>
      <c r="AS42" s="114"/>
      <c r="AV42" s="111"/>
      <c r="AW42" s="107"/>
      <c r="AX42" s="107"/>
      <c r="AY42" s="107"/>
    </row>
    <row r="43" spans="2:51" x14ac:dyDescent="0.25">
      <c r="B43" s="122" t="s">
        <v>134</v>
      </c>
      <c r="C43" s="116"/>
      <c r="D43" s="116"/>
      <c r="E43" s="121"/>
      <c r="F43" s="121"/>
      <c r="G43" s="121"/>
      <c r="H43" s="116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9"/>
      <c r="T43" s="119"/>
      <c r="U43" s="119"/>
      <c r="V43" s="119"/>
      <c r="W43" s="112"/>
      <c r="X43" s="112"/>
      <c r="Y43" s="112"/>
      <c r="Z43" s="112"/>
      <c r="AA43" s="112"/>
      <c r="AB43" s="112"/>
      <c r="AC43" s="112"/>
      <c r="AD43" s="112"/>
      <c r="AE43" s="112"/>
      <c r="AM43" s="113"/>
      <c r="AN43" s="113"/>
      <c r="AO43" s="113"/>
      <c r="AP43" s="113"/>
      <c r="AQ43" s="113"/>
      <c r="AR43" s="113"/>
      <c r="AS43" s="114"/>
      <c r="AV43" s="111"/>
      <c r="AW43" s="107"/>
      <c r="AX43" s="107"/>
      <c r="AY43" s="107"/>
    </row>
    <row r="44" spans="2:51" x14ac:dyDescent="0.25">
      <c r="B44" s="91" t="s">
        <v>144</v>
      </c>
      <c r="C44" s="116"/>
      <c r="D44" s="116"/>
      <c r="E44" s="116"/>
      <c r="F44" s="116"/>
      <c r="G44" s="116"/>
      <c r="H44" s="116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9"/>
      <c r="U44" s="119"/>
      <c r="V44" s="119"/>
      <c r="W44" s="112"/>
      <c r="X44" s="112"/>
      <c r="Y44" s="112"/>
      <c r="Z44" s="112"/>
      <c r="AA44" s="112"/>
      <c r="AB44" s="112"/>
      <c r="AC44" s="112"/>
      <c r="AD44" s="112"/>
      <c r="AE44" s="112"/>
      <c r="AM44" s="113"/>
      <c r="AN44" s="113"/>
      <c r="AO44" s="113"/>
      <c r="AP44" s="113"/>
      <c r="AQ44" s="113"/>
      <c r="AR44" s="113"/>
      <c r="AS44" s="114"/>
      <c r="AV44" s="111"/>
      <c r="AW44" s="107"/>
      <c r="AX44" s="107"/>
      <c r="AY44" s="107"/>
    </row>
    <row r="45" spans="2:51" x14ac:dyDescent="0.25">
      <c r="B45" s="91" t="s">
        <v>290</v>
      </c>
      <c r="C45" s="116"/>
      <c r="D45" s="116"/>
      <c r="E45" s="116"/>
      <c r="F45" s="116"/>
      <c r="G45" s="116"/>
      <c r="H45" s="116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20"/>
      <c r="T45" s="119"/>
      <c r="U45" s="119"/>
      <c r="V45" s="119"/>
      <c r="W45" s="112"/>
      <c r="X45" s="112"/>
      <c r="Y45" s="112"/>
      <c r="Z45" s="112"/>
      <c r="AA45" s="112"/>
      <c r="AB45" s="112"/>
      <c r="AC45" s="112"/>
      <c r="AD45" s="112"/>
      <c r="AE45" s="112"/>
      <c r="AM45" s="113"/>
      <c r="AN45" s="113"/>
      <c r="AO45" s="113"/>
      <c r="AP45" s="113"/>
      <c r="AQ45" s="113"/>
      <c r="AR45" s="113"/>
      <c r="AS45" s="114"/>
      <c r="AV45" s="111"/>
      <c r="AW45" s="107"/>
      <c r="AX45" s="107"/>
      <c r="AY45" s="107"/>
    </row>
    <row r="46" spans="2:51" x14ac:dyDescent="0.25">
      <c r="B46" s="122" t="s">
        <v>291</v>
      </c>
      <c r="C46" s="116"/>
      <c r="D46" s="116"/>
      <c r="E46" s="116"/>
      <c r="F46" s="116"/>
      <c r="G46" s="116"/>
      <c r="H46" s="116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20"/>
      <c r="T46" s="119"/>
      <c r="U46" s="119"/>
      <c r="V46" s="119"/>
      <c r="W46" s="112"/>
      <c r="X46" s="112"/>
      <c r="Y46" s="112"/>
      <c r="Z46" s="112"/>
      <c r="AA46" s="112"/>
      <c r="AB46" s="112"/>
      <c r="AC46" s="112"/>
      <c r="AD46" s="112"/>
      <c r="AE46" s="112"/>
      <c r="AM46" s="113"/>
      <c r="AN46" s="113"/>
      <c r="AO46" s="113"/>
      <c r="AP46" s="113"/>
      <c r="AQ46" s="113"/>
      <c r="AR46" s="113"/>
      <c r="AS46" s="114"/>
      <c r="AV46" s="111"/>
      <c r="AW46" s="107"/>
      <c r="AX46" s="107"/>
      <c r="AY46" s="107"/>
    </row>
    <row r="47" spans="2:51" x14ac:dyDescent="0.25">
      <c r="B47" s="122" t="s">
        <v>135</v>
      </c>
      <c r="C47" s="116"/>
      <c r="D47" s="116"/>
      <c r="E47" s="116"/>
      <c r="F47" s="116"/>
      <c r="G47" s="116"/>
      <c r="H47" s="116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20"/>
      <c r="T47" s="119"/>
      <c r="U47" s="119"/>
      <c r="V47" s="119"/>
      <c r="W47" s="112"/>
      <c r="X47" s="112"/>
      <c r="Y47" s="112"/>
      <c r="Z47" s="112"/>
      <c r="AA47" s="112"/>
      <c r="AB47" s="112"/>
      <c r="AC47" s="112"/>
      <c r="AD47" s="112"/>
      <c r="AE47" s="112"/>
      <c r="AM47" s="113"/>
      <c r="AN47" s="113"/>
      <c r="AO47" s="113"/>
      <c r="AP47" s="113"/>
      <c r="AQ47" s="113"/>
      <c r="AR47" s="113"/>
      <c r="AS47" s="114"/>
      <c r="AV47" s="111"/>
      <c r="AW47" s="107"/>
      <c r="AX47" s="107"/>
      <c r="AY47" s="107"/>
    </row>
    <row r="48" spans="2:51" x14ac:dyDescent="0.25">
      <c r="B48" s="122" t="s">
        <v>136</v>
      </c>
      <c r="C48" s="118"/>
      <c r="D48" s="116"/>
      <c r="E48" s="116"/>
      <c r="F48" s="116"/>
      <c r="G48" s="116"/>
      <c r="H48" s="116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20"/>
      <c r="T48" s="119"/>
      <c r="U48" s="119"/>
      <c r="V48" s="119"/>
      <c r="W48" s="112"/>
      <c r="X48" s="112"/>
      <c r="Y48" s="112"/>
      <c r="Z48" s="112"/>
      <c r="AA48" s="112"/>
      <c r="AB48" s="112"/>
      <c r="AC48" s="112"/>
      <c r="AD48" s="112"/>
      <c r="AE48" s="112"/>
      <c r="AM48" s="113"/>
      <c r="AN48" s="113"/>
      <c r="AO48" s="113"/>
      <c r="AP48" s="113"/>
      <c r="AQ48" s="113"/>
      <c r="AR48" s="113"/>
      <c r="AS48" s="114"/>
      <c r="AV48" s="111"/>
      <c r="AW48" s="107"/>
      <c r="AX48" s="107"/>
      <c r="AY48" s="107"/>
    </row>
    <row r="49" spans="2:51" x14ac:dyDescent="0.25">
      <c r="B49" s="122" t="s">
        <v>137</v>
      </c>
      <c r="C49" s="115"/>
      <c r="D49" s="116"/>
      <c r="E49" s="116"/>
      <c r="F49" s="116"/>
      <c r="G49" s="116"/>
      <c r="H49" s="116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20"/>
      <c r="T49" s="119"/>
      <c r="U49" s="119"/>
      <c r="V49" s="119"/>
      <c r="W49" s="112"/>
      <c r="X49" s="112"/>
      <c r="Y49" s="112"/>
      <c r="Z49" s="112"/>
      <c r="AA49" s="112"/>
      <c r="AB49" s="112"/>
      <c r="AC49" s="112"/>
      <c r="AD49" s="112"/>
      <c r="AE49" s="112"/>
      <c r="AM49" s="113"/>
      <c r="AN49" s="113"/>
      <c r="AO49" s="113"/>
      <c r="AP49" s="113"/>
      <c r="AQ49" s="113"/>
      <c r="AR49" s="113"/>
      <c r="AS49" s="114"/>
      <c r="AV49" s="111"/>
      <c r="AW49" s="107"/>
      <c r="AX49" s="107"/>
      <c r="AY49" s="107"/>
    </row>
    <row r="50" spans="2:51" x14ac:dyDescent="0.25">
      <c r="B50" s="91" t="s">
        <v>157</v>
      </c>
      <c r="C50" s="115"/>
      <c r="D50" s="94"/>
      <c r="E50" s="116"/>
      <c r="F50" s="116"/>
      <c r="G50" s="116"/>
      <c r="H50" s="116"/>
      <c r="I50" s="116"/>
      <c r="J50" s="117"/>
      <c r="K50" s="117"/>
      <c r="L50" s="117"/>
      <c r="M50" s="117"/>
      <c r="N50" s="117"/>
      <c r="O50" s="117"/>
      <c r="P50" s="117"/>
      <c r="Q50" s="117"/>
      <c r="R50" s="117"/>
      <c r="S50" s="120"/>
      <c r="T50" s="137"/>
      <c r="U50" s="137"/>
      <c r="V50" s="137"/>
      <c r="W50" s="112"/>
      <c r="X50" s="112"/>
      <c r="Y50" s="112"/>
      <c r="Z50" s="112"/>
      <c r="AA50" s="112"/>
      <c r="AB50" s="112"/>
      <c r="AC50" s="112"/>
      <c r="AD50" s="112"/>
      <c r="AE50" s="112"/>
      <c r="AM50" s="113"/>
      <c r="AN50" s="113"/>
      <c r="AO50" s="113"/>
      <c r="AP50" s="113"/>
      <c r="AQ50" s="113"/>
      <c r="AR50" s="113"/>
      <c r="AS50" s="114"/>
      <c r="AV50" s="111"/>
      <c r="AW50" s="107"/>
      <c r="AX50" s="107"/>
      <c r="AY50" s="107"/>
    </row>
    <row r="51" spans="2:51" x14ac:dyDescent="0.25">
      <c r="B51" s="91" t="s">
        <v>293</v>
      </c>
      <c r="C51" s="116"/>
      <c r="D51" s="116"/>
      <c r="E51" s="116"/>
      <c r="F51" s="116"/>
      <c r="G51" s="116"/>
      <c r="H51" s="116"/>
      <c r="I51" s="94"/>
      <c r="J51" s="117"/>
      <c r="K51" s="117"/>
      <c r="L51" s="117"/>
      <c r="M51" s="117"/>
      <c r="N51" s="117"/>
      <c r="O51" s="117"/>
      <c r="P51" s="117"/>
      <c r="Q51" s="117"/>
      <c r="R51" s="117"/>
      <c r="S51" s="120"/>
      <c r="T51" s="137"/>
      <c r="U51" s="137"/>
      <c r="V51" s="137"/>
      <c r="W51" s="112"/>
      <c r="X51" s="112"/>
      <c r="Y51" s="112"/>
      <c r="Z51" s="112"/>
      <c r="AA51" s="112"/>
      <c r="AB51" s="112"/>
      <c r="AC51" s="112"/>
      <c r="AD51" s="112"/>
      <c r="AE51" s="112"/>
      <c r="AM51" s="113"/>
      <c r="AN51" s="113"/>
      <c r="AO51" s="113"/>
      <c r="AP51" s="113"/>
      <c r="AQ51" s="113"/>
      <c r="AR51" s="113"/>
      <c r="AS51" s="114"/>
      <c r="AV51" s="111"/>
      <c r="AW51" s="107"/>
      <c r="AX51" s="107"/>
      <c r="AY51" s="107"/>
    </row>
    <row r="52" spans="2:51" x14ac:dyDescent="0.25">
      <c r="B52" s="122" t="s">
        <v>138</v>
      </c>
      <c r="C52" s="122"/>
      <c r="D52" s="116"/>
      <c r="E52" s="94"/>
      <c r="F52" s="116"/>
      <c r="G52" s="94"/>
      <c r="H52" s="94"/>
      <c r="I52" s="94"/>
      <c r="J52" s="92"/>
      <c r="K52" s="92"/>
      <c r="L52" s="117"/>
      <c r="M52" s="117"/>
      <c r="N52" s="117"/>
      <c r="O52" s="117"/>
      <c r="P52" s="117"/>
      <c r="Q52" s="117"/>
      <c r="R52" s="117"/>
      <c r="S52" s="120"/>
      <c r="T52" s="137"/>
      <c r="U52" s="137"/>
      <c r="V52" s="137"/>
      <c r="W52" s="112"/>
      <c r="X52" s="112"/>
      <c r="Y52" s="112"/>
      <c r="Z52" s="112"/>
      <c r="AA52" s="112"/>
      <c r="AB52" s="112"/>
      <c r="AC52" s="112"/>
      <c r="AD52" s="112"/>
      <c r="AE52" s="112"/>
      <c r="AM52" s="113"/>
      <c r="AN52" s="113"/>
      <c r="AO52" s="113"/>
      <c r="AP52" s="113"/>
      <c r="AQ52" s="113"/>
      <c r="AR52" s="113"/>
      <c r="AS52" s="114"/>
      <c r="AV52" s="111"/>
      <c r="AW52" s="107"/>
      <c r="AX52" s="107"/>
      <c r="AY52" s="107"/>
    </row>
    <row r="53" spans="2:51" x14ac:dyDescent="0.25">
      <c r="B53" s="91" t="s">
        <v>288</v>
      </c>
      <c r="C53" s="118"/>
      <c r="D53" s="116"/>
      <c r="E53" s="94"/>
      <c r="F53" s="94"/>
      <c r="G53" s="94"/>
      <c r="H53" s="94"/>
      <c r="I53" s="116"/>
      <c r="J53" s="92"/>
      <c r="K53" s="92"/>
      <c r="L53" s="117"/>
      <c r="M53" s="117"/>
      <c r="N53" s="117"/>
      <c r="O53" s="117"/>
      <c r="P53" s="117"/>
      <c r="Q53" s="120"/>
      <c r="R53" s="119"/>
      <c r="S53" s="119"/>
      <c r="T53" s="137"/>
      <c r="U53" s="112"/>
      <c r="V53" s="112"/>
      <c r="W53" s="112"/>
      <c r="X53" s="112"/>
      <c r="Y53" s="112"/>
      <c r="Z53" s="112"/>
      <c r="AA53" s="112"/>
      <c r="AB53" s="112"/>
      <c r="AC53" s="112"/>
      <c r="AK53" s="113"/>
      <c r="AL53" s="113"/>
      <c r="AM53" s="113"/>
      <c r="AN53" s="113"/>
      <c r="AO53" s="113"/>
      <c r="AP53" s="113"/>
      <c r="AQ53" s="114"/>
      <c r="AR53" s="109"/>
      <c r="AS53" s="109"/>
      <c r="AT53" s="111"/>
      <c r="AU53" s="107"/>
      <c r="AV53" s="107"/>
      <c r="AW53" s="107"/>
      <c r="AX53" s="107"/>
      <c r="AY53" s="107"/>
    </row>
    <row r="54" spans="2:51" x14ac:dyDescent="0.25">
      <c r="B54" s="91"/>
      <c r="C54" s="122"/>
      <c r="D54" s="116"/>
      <c r="E54" s="94"/>
      <c r="F54" s="116"/>
      <c r="G54" s="94"/>
      <c r="H54" s="94"/>
      <c r="I54" s="116"/>
      <c r="J54" s="117"/>
      <c r="K54" s="117"/>
      <c r="L54" s="117"/>
      <c r="M54" s="117"/>
      <c r="N54" s="117"/>
      <c r="O54" s="117"/>
      <c r="P54" s="117"/>
      <c r="Q54" s="120"/>
      <c r="R54" s="120"/>
      <c r="S54" s="120"/>
      <c r="T54" s="137"/>
      <c r="U54" s="112"/>
      <c r="V54" s="112"/>
      <c r="W54" s="112"/>
      <c r="X54" s="112"/>
      <c r="Y54" s="112"/>
      <c r="Z54" s="112"/>
      <c r="AA54" s="112"/>
      <c r="AB54" s="112"/>
      <c r="AC54" s="112"/>
      <c r="AK54" s="113"/>
      <c r="AL54" s="113"/>
      <c r="AM54" s="113"/>
      <c r="AN54" s="113"/>
      <c r="AO54" s="113"/>
      <c r="AP54" s="113"/>
      <c r="AQ54" s="114"/>
      <c r="AR54" s="109"/>
      <c r="AS54" s="109"/>
      <c r="AT54" s="111"/>
      <c r="AU54" s="107"/>
      <c r="AV54" s="107"/>
      <c r="AW54" s="107"/>
      <c r="AX54" s="107"/>
      <c r="AY54" s="107"/>
    </row>
    <row r="55" spans="2:51" x14ac:dyDescent="0.25">
      <c r="B55" s="81"/>
      <c r="C55" s="118"/>
      <c r="D55" s="116"/>
      <c r="E55" s="94"/>
      <c r="F55" s="94"/>
      <c r="G55" s="94"/>
      <c r="H55" s="94"/>
      <c r="I55" s="116"/>
      <c r="J55" s="117"/>
      <c r="K55" s="117"/>
      <c r="L55" s="117"/>
      <c r="M55" s="117"/>
      <c r="N55" s="117"/>
      <c r="O55" s="117"/>
      <c r="P55" s="117"/>
      <c r="Q55" s="120"/>
      <c r="R55" s="120"/>
      <c r="S55" s="120"/>
      <c r="T55" s="137"/>
      <c r="U55" s="112"/>
      <c r="V55" s="112"/>
      <c r="W55" s="112"/>
      <c r="X55" s="112"/>
      <c r="Y55" s="112"/>
      <c r="Z55" s="112"/>
      <c r="AA55" s="112"/>
      <c r="AB55" s="112"/>
      <c r="AC55" s="112"/>
      <c r="AK55" s="113"/>
      <c r="AL55" s="113"/>
      <c r="AM55" s="113"/>
      <c r="AN55" s="113"/>
      <c r="AO55" s="113"/>
      <c r="AP55" s="113"/>
      <c r="AQ55" s="114"/>
      <c r="AR55" s="109"/>
      <c r="AS55" s="109"/>
      <c r="AT55" s="111"/>
      <c r="AU55" s="107"/>
      <c r="AV55" s="107"/>
      <c r="AW55" s="107"/>
      <c r="AX55" s="107"/>
      <c r="AY55" s="107"/>
    </row>
    <row r="56" spans="2:51" x14ac:dyDescent="0.25">
      <c r="B56" s="81"/>
      <c r="C56" s="118"/>
      <c r="D56" s="116"/>
      <c r="E56" s="116"/>
      <c r="F56" s="94"/>
      <c r="G56" s="116"/>
      <c r="H56" s="116"/>
      <c r="I56" s="116"/>
      <c r="J56" s="117"/>
      <c r="K56" s="117"/>
      <c r="L56" s="117"/>
      <c r="M56" s="117"/>
      <c r="N56" s="117"/>
      <c r="O56" s="117"/>
      <c r="P56" s="117"/>
      <c r="Q56" s="117"/>
      <c r="R56" s="117"/>
      <c r="S56" s="120"/>
      <c r="T56" s="119"/>
      <c r="U56" s="119"/>
      <c r="V56" s="119"/>
      <c r="W56" s="112"/>
      <c r="X56" s="112"/>
      <c r="Y56" s="112"/>
      <c r="Z56" s="112"/>
      <c r="AA56" s="112"/>
      <c r="AB56" s="112"/>
      <c r="AC56" s="112"/>
      <c r="AD56" s="112"/>
      <c r="AE56" s="112"/>
      <c r="AM56" s="113"/>
      <c r="AN56" s="113"/>
      <c r="AO56" s="113"/>
      <c r="AP56" s="113"/>
      <c r="AQ56" s="113"/>
      <c r="AR56" s="113"/>
      <c r="AS56" s="114"/>
      <c r="AV56" s="111"/>
      <c r="AW56" s="107"/>
      <c r="AX56" s="107"/>
      <c r="AY56" s="107"/>
    </row>
    <row r="57" spans="2:51" x14ac:dyDescent="0.25">
      <c r="B57" s="81"/>
      <c r="C57" s="92"/>
      <c r="D57" s="116"/>
      <c r="E57" s="116"/>
      <c r="F57" s="116"/>
      <c r="G57" s="116"/>
      <c r="H57" s="116"/>
      <c r="I57" s="92"/>
      <c r="J57" s="117"/>
      <c r="K57" s="117"/>
      <c r="L57" s="117"/>
      <c r="M57" s="117"/>
      <c r="N57" s="117"/>
      <c r="O57" s="117"/>
      <c r="P57" s="117"/>
      <c r="Q57" s="117"/>
      <c r="R57" s="117"/>
      <c r="S57" s="117"/>
      <c r="T57" s="120"/>
      <c r="U57" s="82"/>
      <c r="V57" s="82"/>
      <c r="W57" s="112"/>
      <c r="X57" s="112"/>
      <c r="Y57" s="112"/>
      <c r="Z57" s="112"/>
      <c r="AA57" s="112"/>
      <c r="AB57" s="112"/>
      <c r="AC57" s="112"/>
      <c r="AD57" s="112"/>
      <c r="AE57" s="112"/>
      <c r="AM57" s="113"/>
      <c r="AN57" s="113"/>
      <c r="AO57" s="113"/>
      <c r="AP57" s="113"/>
      <c r="AQ57" s="113"/>
      <c r="AR57" s="113"/>
      <c r="AS57" s="114"/>
      <c r="AV57" s="111"/>
      <c r="AW57" s="107"/>
      <c r="AX57" s="107"/>
      <c r="AY57" s="107"/>
    </row>
    <row r="58" spans="2:51" x14ac:dyDescent="0.25">
      <c r="B58" s="81"/>
      <c r="C58" s="122"/>
      <c r="D58" s="92"/>
      <c r="E58" s="116"/>
      <c r="F58" s="116"/>
      <c r="G58" s="116"/>
      <c r="H58" s="116"/>
      <c r="I58" s="92"/>
      <c r="J58" s="117"/>
      <c r="K58" s="117"/>
      <c r="L58" s="117"/>
      <c r="M58" s="117"/>
      <c r="N58" s="117"/>
      <c r="O58" s="117"/>
      <c r="P58" s="117"/>
      <c r="Q58" s="117"/>
      <c r="R58" s="117"/>
      <c r="S58" s="117"/>
      <c r="T58" s="120"/>
      <c r="U58" s="82"/>
      <c r="V58" s="82"/>
      <c r="W58" s="112"/>
      <c r="X58" s="112"/>
      <c r="Y58" s="112"/>
      <c r="Z58" s="92"/>
      <c r="AA58" s="112"/>
      <c r="AB58" s="112"/>
      <c r="AC58" s="112"/>
      <c r="AD58" s="112"/>
      <c r="AE58" s="112"/>
      <c r="AM58" s="113"/>
      <c r="AN58" s="113"/>
      <c r="AO58" s="113"/>
      <c r="AP58" s="113"/>
      <c r="AQ58" s="113"/>
      <c r="AR58" s="113"/>
      <c r="AS58" s="114"/>
      <c r="AV58" s="111"/>
      <c r="AW58" s="107"/>
      <c r="AX58" s="107"/>
      <c r="AY58" s="107"/>
    </row>
    <row r="59" spans="2:51" x14ac:dyDescent="0.25">
      <c r="B59" s="92"/>
      <c r="C59" s="118"/>
      <c r="D59" s="92"/>
      <c r="E59" s="116"/>
      <c r="F59" s="116"/>
      <c r="G59" s="116"/>
      <c r="H59" s="116"/>
      <c r="I59" s="116"/>
      <c r="J59" s="117"/>
      <c r="K59" s="117"/>
      <c r="L59" s="117"/>
      <c r="M59" s="117"/>
      <c r="N59" s="117"/>
      <c r="O59" s="117"/>
      <c r="P59" s="117"/>
      <c r="Q59" s="117"/>
      <c r="R59" s="117"/>
      <c r="S59" s="92"/>
      <c r="T59" s="92"/>
      <c r="U59" s="92"/>
      <c r="V59" s="92"/>
      <c r="W59" s="92"/>
      <c r="X59" s="92"/>
      <c r="Y59" s="92"/>
      <c r="Z59" s="83"/>
      <c r="AA59" s="92"/>
      <c r="AB59" s="92"/>
      <c r="AC59" s="92"/>
      <c r="AD59" s="92"/>
      <c r="AE59" s="92"/>
      <c r="AF59" s="92"/>
      <c r="AG59" s="92"/>
      <c r="AH59" s="92"/>
      <c r="AI59" s="92"/>
      <c r="AJ59" s="92"/>
      <c r="AK59" s="92"/>
      <c r="AL59" s="92"/>
      <c r="AM59" s="92"/>
      <c r="AN59" s="92"/>
      <c r="AO59" s="92"/>
      <c r="AP59" s="92"/>
      <c r="AQ59" s="92"/>
      <c r="AR59" s="92"/>
      <c r="AS59" s="92"/>
      <c r="AT59" s="92"/>
      <c r="AU59" s="92"/>
      <c r="AV59" s="111"/>
      <c r="AW59" s="107"/>
      <c r="AX59" s="107"/>
      <c r="AY59" s="107"/>
    </row>
    <row r="60" spans="2:51" x14ac:dyDescent="0.25">
      <c r="B60" s="92"/>
      <c r="C60" s="122"/>
      <c r="D60" s="116"/>
      <c r="E60" s="92"/>
      <c r="F60" s="116"/>
      <c r="G60" s="92"/>
      <c r="H60" s="92"/>
      <c r="I60" s="113"/>
      <c r="J60" s="113"/>
      <c r="K60" s="113"/>
      <c r="L60" s="92"/>
      <c r="M60" s="92"/>
      <c r="N60" s="92"/>
      <c r="O60" s="92"/>
      <c r="P60" s="92"/>
      <c r="Q60" s="92"/>
      <c r="R60" s="92"/>
      <c r="S60" s="92"/>
      <c r="T60" s="92"/>
      <c r="U60" s="92"/>
      <c r="V60" s="92"/>
      <c r="W60" s="83"/>
      <c r="X60" s="83"/>
      <c r="Y60" s="83"/>
      <c r="Z60" s="112"/>
      <c r="AA60" s="83"/>
      <c r="AB60" s="83"/>
      <c r="AC60" s="83"/>
      <c r="AD60" s="83"/>
      <c r="AE60" s="83"/>
      <c r="AF60" s="83"/>
      <c r="AG60" s="83"/>
      <c r="AH60" s="83"/>
      <c r="AI60" s="83"/>
      <c r="AJ60" s="83"/>
      <c r="AK60" s="83"/>
      <c r="AL60" s="83"/>
      <c r="AM60" s="83"/>
      <c r="AN60" s="83"/>
      <c r="AO60" s="83"/>
      <c r="AP60" s="83"/>
      <c r="AQ60" s="83"/>
      <c r="AR60" s="83"/>
      <c r="AS60" s="83"/>
      <c r="AT60" s="83"/>
      <c r="AU60" s="83"/>
      <c r="AV60" s="111"/>
      <c r="AW60" s="107"/>
      <c r="AX60" s="107"/>
      <c r="AY60" s="107"/>
    </row>
    <row r="61" spans="2:51" x14ac:dyDescent="0.25">
      <c r="B61" s="81"/>
      <c r="C61" s="90"/>
      <c r="D61" s="116"/>
      <c r="E61" s="92"/>
      <c r="F61" s="92"/>
      <c r="G61" s="92"/>
      <c r="H61" s="92"/>
      <c r="I61" s="113"/>
      <c r="J61" s="113"/>
      <c r="K61" s="113"/>
      <c r="L61" s="92"/>
      <c r="M61" s="92"/>
      <c r="N61" s="92"/>
      <c r="O61" s="92"/>
      <c r="P61" s="92"/>
      <c r="Q61" s="92"/>
      <c r="R61" s="92"/>
      <c r="S61" s="117"/>
      <c r="T61" s="120"/>
      <c r="U61" s="82"/>
      <c r="V61" s="82"/>
      <c r="W61" s="112"/>
      <c r="X61" s="112"/>
      <c r="Y61" s="112"/>
      <c r="Z61" s="112"/>
      <c r="AA61" s="112"/>
      <c r="AB61" s="112"/>
      <c r="AC61" s="112"/>
      <c r="AD61" s="112"/>
      <c r="AE61" s="112"/>
      <c r="AM61" s="113"/>
      <c r="AN61" s="113"/>
      <c r="AO61" s="113"/>
      <c r="AP61" s="113"/>
      <c r="AQ61" s="113"/>
      <c r="AR61" s="113"/>
      <c r="AS61" s="114"/>
      <c r="AV61" s="111"/>
      <c r="AW61" s="107"/>
      <c r="AX61" s="107"/>
      <c r="AY61" s="107"/>
    </row>
    <row r="62" spans="2:51" x14ac:dyDescent="0.25">
      <c r="I62" s="113"/>
      <c r="J62" s="113"/>
      <c r="K62" s="113"/>
      <c r="L62" s="117"/>
      <c r="M62" s="117"/>
      <c r="N62" s="117"/>
      <c r="O62" s="117"/>
      <c r="P62" s="117"/>
      <c r="Q62" s="117"/>
      <c r="R62" s="117"/>
      <c r="S62" s="117"/>
      <c r="T62" s="120"/>
      <c r="U62" s="82"/>
      <c r="V62" s="82"/>
      <c r="W62" s="112"/>
      <c r="X62" s="112"/>
      <c r="Y62" s="112"/>
      <c r="Z62" s="112"/>
      <c r="AA62" s="112"/>
      <c r="AB62" s="112"/>
      <c r="AC62" s="112"/>
      <c r="AD62" s="112"/>
      <c r="AE62" s="112"/>
      <c r="AM62" s="113"/>
      <c r="AN62" s="113"/>
      <c r="AO62" s="113"/>
      <c r="AP62" s="113"/>
      <c r="AQ62" s="113"/>
      <c r="AR62" s="113"/>
      <c r="AS62" s="114"/>
      <c r="AV62" s="111"/>
      <c r="AW62" s="107"/>
      <c r="AX62" s="107"/>
      <c r="AY62" s="107"/>
    </row>
    <row r="63" spans="2:51" x14ac:dyDescent="0.25">
      <c r="I63" s="113"/>
      <c r="J63" s="113"/>
      <c r="K63" s="113"/>
      <c r="L63" s="117"/>
      <c r="M63" s="117"/>
      <c r="N63" s="117"/>
      <c r="O63" s="117"/>
      <c r="P63" s="117"/>
      <c r="Q63" s="117"/>
      <c r="R63" s="117"/>
      <c r="S63" s="117"/>
      <c r="T63" s="120"/>
      <c r="U63" s="82"/>
      <c r="V63" s="82"/>
      <c r="W63" s="112"/>
      <c r="X63" s="112"/>
      <c r="Y63" s="112"/>
      <c r="Z63" s="112"/>
      <c r="AA63" s="112"/>
      <c r="AB63" s="112"/>
      <c r="AC63" s="112"/>
      <c r="AD63" s="112"/>
      <c r="AE63" s="112"/>
      <c r="AM63" s="113"/>
      <c r="AN63" s="113"/>
      <c r="AO63" s="113"/>
      <c r="AP63" s="113"/>
      <c r="AQ63" s="113"/>
      <c r="AR63" s="113"/>
      <c r="AS63" s="114"/>
      <c r="AV63" s="111"/>
      <c r="AW63" s="107"/>
      <c r="AX63" s="107"/>
      <c r="AY63" s="107"/>
    </row>
    <row r="64" spans="2:51" x14ac:dyDescent="0.25">
      <c r="I64" s="113"/>
      <c r="J64" s="113"/>
      <c r="K64" s="113"/>
      <c r="L64" s="117"/>
      <c r="M64" s="117"/>
      <c r="N64" s="117"/>
      <c r="O64" s="117"/>
      <c r="P64" s="117"/>
      <c r="Q64" s="117"/>
      <c r="R64" s="117"/>
      <c r="S64" s="117"/>
      <c r="T64" s="120"/>
      <c r="U64" s="82"/>
      <c r="V64" s="82"/>
      <c r="W64" s="112"/>
      <c r="X64" s="112"/>
      <c r="Y64" s="112"/>
      <c r="Z64" s="112"/>
      <c r="AA64" s="112"/>
      <c r="AB64" s="112"/>
      <c r="AC64" s="112"/>
      <c r="AD64" s="112"/>
      <c r="AE64" s="112"/>
      <c r="AM64" s="113"/>
      <c r="AN64" s="113"/>
      <c r="AO64" s="113"/>
      <c r="AP64" s="113"/>
      <c r="AQ64" s="113"/>
      <c r="AR64" s="113"/>
      <c r="AS64" s="114"/>
      <c r="AV64" s="111"/>
      <c r="AW64" s="107"/>
      <c r="AX64" s="107"/>
      <c r="AY64" s="107"/>
    </row>
    <row r="65" spans="1:51" x14ac:dyDescent="0.25">
      <c r="I65" s="113"/>
      <c r="J65" s="113"/>
      <c r="K65" s="113"/>
      <c r="L65" s="117"/>
      <c r="M65" s="117"/>
      <c r="N65" s="117"/>
      <c r="O65" s="117"/>
      <c r="P65" s="117"/>
      <c r="Q65" s="117"/>
      <c r="R65" s="117"/>
      <c r="S65" s="117"/>
      <c r="T65" s="120"/>
      <c r="U65" s="82"/>
      <c r="V65" s="82"/>
      <c r="W65" s="112"/>
      <c r="X65" s="112"/>
      <c r="Y65" s="112"/>
      <c r="Z65" s="112"/>
      <c r="AA65" s="112"/>
      <c r="AB65" s="112"/>
      <c r="AC65" s="112"/>
      <c r="AD65" s="112"/>
      <c r="AE65" s="112"/>
      <c r="AM65" s="113"/>
      <c r="AN65" s="113"/>
      <c r="AO65" s="113"/>
      <c r="AP65" s="113"/>
      <c r="AQ65" s="113"/>
      <c r="AR65" s="113"/>
      <c r="AS65" s="114"/>
      <c r="AV65" s="111"/>
      <c r="AW65" s="107"/>
      <c r="AX65" s="107"/>
      <c r="AY65" s="107"/>
    </row>
    <row r="66" spans="1:51" x14ac:dyDescent="0.25">
      <c r="I66" s="113"/>
      <c r="J66" s="113"/>
      <c r="K66" s="113"/>
      <c r="L66" s="117"/>
      <c r="M66" s="117"/>
      <c r="N66" s="117"/>
      <c r="O66" s="117"/>
      <c r="P66" s="117"/>
      <c r="Q66" s="117"/>
      <c r="R66" s="117"/>
      <c r="S66" s="117"/>
      <c r="T66" s="120"/>
      <c r="U66" s="82"/>
      <c r="V66" s="82"/>
      <c r="W66" s="112"/>
      <c r="X66" s="112"/>
      <c r="Y66" s="112"/>
      <c r="Z66" s="112"/>
      <c r="AA66" s="112"/>
      <c r="AB66" s="112"/>
      <c r="AC66" s="112"/>
      <c r="AD66" s="112"/>
      <c r="AE66" s="112"/>
      <c r="AM66" s="113"/>
      <c r="AN66" s="113"/>
      <c r="AO66" s="113"/>
      <c r="AP66" s="113"/>
      <c r="AQ66" s="113"/>
      <c r="AR66" s="113"/>
      <c r="AS66" s="114"/>
      <c r="AU66" s="107"/>
      <c r="AV66" s="111"/>
      <c r="AW66" s="107"/>
      <c r="AX66" s="107"/>
      <c r="AY66" s="107"/>
    </row>
    <row r="67" spans="1:51" ht="229.5" customHeight="1" x14ac:dyDescent="0.25">
      <c r="I67" s="113"/>
      <c r="J67" s="113"/>
      <c r="K67" s="113"/>
      <c r="L67" s="117"/>
      <c r="M67" s="117"/>
      <c r="N67" s="117"/>
      <c r="O67" s="117"/>
      <c r="P67" s="117"/>
      <c r="Q67" s="117"/>
      <c r="R67" s="117"/>
      <c r="S67" s="117"/>
      <c r="T67" s="120"/>
      <c r="U67" s="82"/>
      <c r="V67" s="82"/>
      <c r="W67" s="112"/>
      <c r="X67" s="112"/>
      <c r="Y67" s="112"/>
      <c r="Z67" s="112"/>
      <c r="AA67" s="112"/>
      <c r="AB67" s="112"/>
      <c r="AC67" s="112"/>
      <c r="AD67" s="112"/>
      <c r="AE67" s="112"/>
      <c r="AM67" s="113"/>
      <c r="AN67" s="113"/>
      <c r="AO67" s="113"/>
      <c r="AP67" s="113"/>
      <c r="AQ67" s="113"/>
      <c r="AR67" s="113"/>
      <c r="AS67" s="114"/>
      <c r="AU67" s="107"/>
      <c r="AV67" s="111"/>
      <c r="AW67" s="107"/>
      <c r="AX67" s="107"/>
      <c r="AY67" s="107"/>
    </row>
    <row r="68" spans="1:51" x14ac:dyDescent="0.25">
      <c r="A68" s="112"/>
      <c r="L68" s="113"/>
      <c r="M68" s="113"/>
      <c r="N68" s="113"/>
      <c r="O68" s="114"/>
      <c r="P68" s="109"/>
      <c r="R68" s="111"/>
      <c r="AS68" s="107"/>
      <c r="AT68" s="107"/>
      <c r="AU68" s="107"/>
      <c r="AV68" s="107"/>
      <c r="AW68" s="107"/>
      <c r="AX68" s="107"/>
      <c r="AY68" s="107"/>
    </row>
    <row r="69" spans="1:51" x14ac:dyDescent="0.25">
      <c r="A69" s="112"/>
      <c r="L69" s="113"/>
      <c r="M69" s="113"/>
      <c r="N69" s="113"/>
      <c r="O69" s="114"/>
      <c r="P69" s="109"/>
      <c r="R69" s="109"/>
      <c r="AS69" s="107"/>
      <c r="AT69" s="107"/>
      <c r="AU69" s="107"/>
      <c r="AV69" s="107"/>
      <c r="AW69" s="107"/>
      <c r="AX69" s="107"/>
      <c r="AY69" s="107"/>
    </row>
    <row r="70" spans="1:51" x14ac:dyDescent="0.25">
      <c r="A70" s="112"/>
      <c r="L70" s="113"/>
      <c r="M70" s="113"/>
      <c r="N70" s="113"/>
      <c r="O70" s="114"/>
      <c r="P70" s="109"/>
      <c r="R70" s="109"/>
      <c r="AS70" s="107"/>
      <c r="AT70" s="107"/>
      <c r="AU70" s="107"/>
      <c r="AV70" s="107"/>
      <c r="AW70" s="107"/>
      <c r="AX70" s="107"/>
      <c r="AY70" s="107"/>
    </row>
    <row r="71" spans="1:51" x14ac:dyDescent="0.25">
      <c r="A71" s="112"/>
      <c r="L71" s="113"/>
      <c r="M71" s="113"/>
      <c r="N71" s="113"/>
      <c r="O71" s="114"/>
      <c r="P71" s="109"/>
      <c r="R71" s="109"/>
      <c r="AS71" s="107"/>
      <c r="AT71" s="107"/>
      <c r="AU71" s="107"/>
      <c r="AV71" s="107"/>
      <c r="AW71" s="107"/>
      <c r="AX71" s="107"/>
      <c r="AY71" s="107"/>
    </row>
    <row r="72" spans="1:51" x14ac:dyDescent="0.25">
      <c r="A72" s="112"/>
      <c r="L72" s="113"/>
      <c r="M72" s="113"/>
      <c r="N72" s="113"/>
      <c r="O72" s="114"/>
      <c r="P72" s="109"/>
      <c r="R72" s="109"/>
      <c r="AS72" s="107"/>
      <c r="AT72" s="107"/>
      <c r="AU72" s="107"/>
      <c r="AV72" s="107"/>
      <c r="AW72" s="107"/>
      <c r="AX72" s="107"/>
      <c r="AY72" s="107"/>
    </row>
    <row r="73" spans="1:51" x14ac:dyDescent="0.25">
      <c r="A73" s="112"/>
      <c r="L73" s="113"/>
      <c r="M73" s="113"/>
      <c r="N73" s="113"/>
      <c r="O73" s="114"/>
      <c r="P73" s="109"/>
      <c r="R73" s="109"/>
      <c r="AS73" s="107"/>
      <c r="AT73" s="107"/>
      <c r="AU73" s="107"/>
      <c r="AV73" s="107"/>
      <c r="AW73" s="107"/>
      <c r="AX73" s="107"/>
      <c r="AY73" s="107"/>
    </row>
    <row r="74" spans="1:51" x14ac:dyDescent="0.25">
      <c r="A74" s="112"/>
      <c r="L74" s="113"/>
      <c r="M74" s="113"/>
      <c r="N74" s="113"/>
      <c r="O74" s="114"/>
      <c r="P74" s="109"/>
      <c r="R74" s="83"/>
      <c r="AS74" s="107"/>
      <c r="AT74" s="107"/>
      <c r="AU74" s="107"/>
      <c r="AV74" s="107"/>
      <c r="AW74" s="107"/>
      <c r="AX74" s="107"/>
      <c r="AY74" s="107"/>
    </row>
    <row r="75" spans="1:51" x14ac:dyDescent="0.25">
      <c r="A75" s="112"/>
      <c r="L75" s="113"/>
      <c r="M75" s="113"/>
      <c r="N75" s="113"/>
      <c r="O75" s="114"/>
      <c r="R75" s="109"/>
      <c r="AS75" s="107"/>
      <c r="AT75" s="107"/>
      <c r="AU75" s="107"/>
      <c r="AV75" s="107"/>
      <c r="AW75" s="107"/>
      <c r="AX75" s="107"/>
      <c r="AY75" s="107"/>
    </row>
    <row r="76" spans="1:51" x14ac:dyDescent="0.25">
      <c r="O76" s="114"/>
      <c r="R76" s="109"/>
      <c r="AS76" s="107"/>
      <c r="AT76" s="107"/>
      <c r="AU76" s="107"/>
      <c r="AV76" s="107"/>
      <c r="AW76" s="107"/>
      <c r="AX76" s="107"/>
      <c r="AY76" s="107"/>
    </row>
    <row r="77" spans="1:51" x14ac:dyDescent="0.25">
      <c r="O77" s="114"/>
      <c r="R77" s="109"/>
      <c r="AS77" s="107"/>
      <c r="AT77" s="107"/>
      <c r="AU77" s="107"/>
      <c r="AV77" s="107"/>
      <c r="AW77" s="107"/>
      <c r="AX77" s="107"/>
      <c r="AY77" s="107"/>
    </row>
    <row r="78" spans="1:51" x14ac:dyDescent="0.25">
      <c r="O78" s="114"/>
      <c r="R78" s="109"/>
      <c r="AS78" s="107"/>
      <c r="AT78" s="107"/>
      <c r="AU78" s="107"/>
      <c r="AV78" s="107"/>
      <c r="AW78" s="107"/>
      <c r="AX78" s="107"/>
      <c r="AY78" s="107"/>
    </row>
    <row r="79" spans="1:51" x14ac:dyDescent="0.25">
      <c r="O79" s="114"/>
      <c r="R79" s="109"/>
      <c r="AS79" s="107"/>
      <c r="AT79" s="107"/>
      <c r="AU79" s="107"/>
      <c r="AV79" s="107"/>
      <c r="AW79" s="107"/>
      <c r="AX79" s="107"/>
      <c r="AY79" s="107"/>
    </row>
    <row r="80" spans="1:51" x14ac:dyDescent="0.25">
      <c r="O80" s="114"/>
      <c r="AS80" s="107"/>
      <c r="AT80" s="107"/>
      <c r="AU80" s="107"/>
      <c r="AV80" s="107"/>
      <c r="AW80" s="107"/>
      <c r="AX80" s="107"/>
      <c r="AY80" s="107"/>
    </row>
    <row r="81" spans="15:51" x14ac:dyDescent="0.25">
      <c r="O81" s="114"/>
      <c r="AS81" s="107"/>
      <c r="AT81" s="107"/>
      <c r="AU81" s="107"/>
      <c r="AV81" s="107"/>
      <c r="AW81" s="107"/>
      <c r="AX81" s="107"/>
      <c r="AY81" s="107"/>
    </row>
    <row r="82" spans="15:51" x14ac:dyDescent="0.25">
      <c r="O82" s="114"/>
      <c r="AS82" s="107"/>
      <c r="AT82" s="107"/>
      <c r="AU82" s="107"/>
      <c r="AV82" s="107"/>
      <c r="AW82" s="107"/>
      <c r="AX82" s="107"/>
      <c r="AY82" s="107"/>
    </row>
    <row r="83" spans="15:51" x14ac:dyDescent="0.25">
      <c r="O83" s="114"/>
      <c r="AS83" s="107"/>
      <c r="AT83" s="107"/>
      <c r="AU83" s="107"/>
      <c r="AV83" s="107"/>
      <c r="AW83" s="107"/>
      <c r="AX83" s="107"/>
      <c r="AY83" s="107"/>
    </row>
    <row r="84" spans="15:51" x14ac:dyDescent="0.25">
      <c r="O84" s="114"/>
      <c r="AS84" s="107"/>
      <c r="AT84" s="107"/>
      <c r="AU84" s="107"/>
      <c r="AV84" s="107"/>
      <c r="AW84" s="107"/>
      <c r="AX84" s="107"/>
      <c r="AY84" s="107"/>
    </row>
    <row r="85" spans="15:51" x14ac:dyDescent="0.25">
      <c r="O85" s="114"/>
      <c r="AS85" s="107"/>
      <c r="AT85" s="107"/>
      <c r="AU85" s="107"/>
      <c r="AV85" s="107"/>
      <c r="AW85" s="107"/>
      <c r="AX85" s="107"/>
      <c r="AY85" s="107"/>
    </row>
    <row r="86" spans="15:51" x14ac:dyDescent="0.25">
      <c r="O86" s="114"/>
      <c r="Q86" s="109"/>
      <c r="AS86" s="107"/>
      <c r="AT86" s="107"/>
      <c r="AU86" s="107"/>
      <c r="AV86" s="107"/>
      <c r="AW86" s="107"/>
      <c r="AX86" s="107"/>
      <c r="AY86" s="107"/>
    </row>
    <row r="87" spans="15:51" x14ac:dyDescent="0.25">
      <c r="O87" s="13"/>
      <c r="P87" s="109"/>
      <c r="Q87" s="109"/>
      <c r="AS87" s="107"/>
      <c r="AT87" s="107"/>
      <c r="AU87" s="107"/>
      <c r="AV87" s="107"/>
      <c r="AW87" s="107"/>
      <c r="AX87" s="107"/>
      <c r="AY87" s="107"/>
    </row>
    <row r="88" spans="15:51" x14ac:dyDescent="0.25">
      <c r="O88" s="13"/>
      <c r="P88" s="109"/>
      <c r="Q88" s="109"/>
      <c r="AS88" s="107"/>
      <c r="AT88" s="107"/>
      <c r="AU88" s="107"/>
      <c r="AV88" s="107"/>
      <c r="AW88" s="107"/>
      <c r="AX88" s="107"/>
      <c r="AY88" s="107"/>
    </row>
    <row r="89" spans="15:51" x14ac:dyDescent="0.25">
      <c r="O89" s="13"/>
      <c r="P89" s="109"/>
      <c r="Q89" s="109"/>
      <c r="AS89" s="107"/>
      <c r="AT89" s="107"/>
      <c r="AU89" s="107"/>
      <c r="AV89" s="107"/>
      <c r="AW89" s="107"/>
      <c r="AX89" s="107"/>
      <c r="AY89" s="107"/>
    </row>
    <row r="90" spans="15:51" x14ac:dyDescent="0.25">
      <c r="O90" s="13"/>
      <c r="P90" s="109"/>
      <c r="Q90" s="109"/>
      <c r="AS90" s="107"/>
      <c r="AT90" s="107"/>
      <c r="AU90" s="107"/>
      <c r="AV90" s="107"/>
      <c r="AW90" s="107"/>
      <c r="AX90" s="107"/>
      <c r="AY90" s="107"/>
    </row>
    <row r="91" spans="15:51" x14ac:dyDescent="0.25">
      <c r="O91" s="13"/>
      <c r="P91" s="109"/>
      <c r="Q91" s="109"/>
      <c r="AS91" s="107"/>
      <c r="AT91" s="107"/>
      <c r="AU91" s="107"/>
      <c r="AV91" s="107"/>
      <c r="AW91" s="107"/>
      <c r="AX91" s="107"/>
      <c r="AY91" s="107"/>
    </row>
    <row r="92" spans="15:51" x14ac:dyDescent="0.25">
      <c r="O92" s="13"/>
      <c r="P92" s="109"/>
      <c r="Q92" s="109"/>
      <c r="AS92" s="107"/>
      <c r="AT92" s="107"/>
      <c r="AU92" s="107"/>
      <c r="AV92" s="107"/>
      <c r="AW92" s="107"/>
      <c r="AX92" s="107"/>
      <c r="AY92" s="107"/>
    </row>
    <row r="93" spans="15:51" x14ac:dyDescent="0.25">
      <c r="O93" s="13"/>
      <c r="P93" s="109"/>
      <c r="Q93" s="109"/>
      <c r="AS93" s="107"/>
      <c r="AT93" s="107"/>
      <c r="AU93" s="107"/>
      <c r="AV93" s="107"/>
      <c r="AW93" s="107"/>
      <c r="AX93" s="107"/>
      <c r="AY93" s="107"/>
    </row>
    <row r="94" spans="15:51" x14ac:dyDescent="0.25">
      <c r="O94" s="13"/>
      <c r="P94" s="109"/>
      <c r="Q94" s="109"/>
      <c r="AS94" s="107"/>
      <c r="AT94" s="107"/>
      <c r="AU94" s="107"/>
      <c r="AV94" s="107"/>
      <c r="AW94" s="107"/>
      <c r="AX94" s="107"/>
      <c r="AY94" s="107"/>
    </row>
    <row r="95" spans="15:51" x14ac:dyDescent="0.25">
      <c r="O95" s="13"/>
      <c r="P95" s="109"/>
      <c r="Q95" s="109"/>
      <c r="AS95" s="107"/>
      <c r="AT95" s="107"/>
      <c r="AU95" s="107"/>
      <c r="AV95" s="107"/>
      <c r="AW95" s="107"/>
      <c r="AX95" s="107"/>
      <c r="AY95" s="107"/>
    </row>
    <row r="96" spans="15:51" x14ac:dyDescent="0.25">
      <c r="O96" s="13"/>
      <c r="P96" s="109"/>
      <c r="Q96" s="109"/>
      <c r="R96" s="109"/>
      <c r="S96" s="109"/>
      <c r="AS96" s="107"/>
      <c r="AT96" s="107"/>
      <c r="AU96" s="107"/>
      <c r="AV96" s="107"/>
      <c r="AW96" s="107"/>
      <c r="AX96" s="107"/>
      <c r="AY96" s="107"/>
    </row>
    <row r="97" spans="15:51" x14ac:dyDescent="0.25">
      <c r="O97" s="13"/>
      <c r="P97" s="109"/>
      <c r="Q97" s="109"/>
      <c r="R97" s="109"/>
      <c r="S97" s="109"/>
      <c r="T97" s="109"/>
      <c r="AS97" s="107"/>
      <c r="AT97" s="107"/>
      <c r="AU97" s="107"/>
      <c r="AV97" s="107"/>
      <c r="AW97" s="107"/>
      <c r="AX97" s="107"/>
      <c r="AY97" s="107"/>
    </row>
    <row r="98" spans="15:51" x14ac:dyDescent="0.25">
      <c r="O98" s="13"/>
      <c r="P98" s="109"/>
      <c r="Q98" s="109"/>
      <c r="R98" s="109"/>
      <c r="S98" s="109"/>
      <c r="T98" s="109"/>
      <c r="AS98" s="107"/>
      <c r="AT98" s="107"/>
      <c r="AU98" s="107"/>
      <c r="AV98" s="107"/>
      <c r="AW98" s="107"/>
      <c r="AX98" s="107"/>
      <c r="AY98" s="107"/>
    </row>
    <row r="99" spans="15:51" x14ac:dyDescent="0.25">
      <c r="O99" s="13"/>
      <c r="P99" s="109"/>
      <c r="T99" s="109"/>
      <c r="AS99" s="107"/>
      <c r="AT99" s="107"/>
      <c r="AU99" s="107"/>
      <c r="AV99" s="107"/>
      <c r="AW99" s="107"/>
      <c r="AX99" s="107"/>
      <c r="AY99" s="107"/>
    </row>
    <row r="100" spans="15:51" x14ac:dyDescent="0.25">
      <c r="O100" s="109"/>
      <c r="Q100" s="109"/>
      <c r="R100" s="109"/>
      <c r="S100" s="109"/>
      <c r="AS100" s="107"/>
      <c r="AT100" s="107"/>
      <c r="AU100" s="107"/>
      <c r="AV100" s="107"/>
      <c r="AW100" s="107"/>
      <c r="AX100" s="107"/>
      <c r="AY100" s="107"/>
    </row>
    <row r="101" spans="15:51" x14ac:dyDescent="0.25">
      <c r="O101" s="13"/>
      <c r="P101" s="109"/>
      <c r="Q101" s="109"/>
      <c r="R101" s="109"/>
      <c r="S101" s="109"/>
      <c r="T101" s="109"/>
      <c r="AS101" s="107"/>
      <c r="AT101" s="107"/>
      <c r="AU101" s="107"/>
      <c r="AV101" s="107"/>
      <c r="AW101" s="107"/>
      <c r="AX101" s="107"/>
      <c r="AY101" s="107"/>
    </row>
    <row r="102" spans="15:51" x14ac:dyDescent="0.25">
      <c r="O102" s="13"/>
      <c r="P102" s="109"/>
      <c r="Q102" s="109"/>
      <c r="R102" s="109"/>
      <c r="S102" s="109"/>
      <c r="T102" s="109"/>
      <c r="U102" s="109"/>
      <c r="AS102" s="107"/>
      <c r="AT102" s="107"/>
      <c r="AU102" s="107"/>
      <c r="AV102" s="107"/>
      <c r="AW102" s="107"/>
      <c r="AX102" s="107"/>
      <c r="AY102" s="107"/>
    </row>
    <row r="103" spans="15:51" x14ac:dyDescent="0.25">
      <c r="O103" s="13"/>
      <c r="P103" s="109"/>
      <c r="T103" s="109"/>
      <c r="U103" s="109"/>
      <c r="AS103" s="107"/>
      <c r="AT103" s="107"/>
      <c r="AU103" s="107"/>
      <c r="AV103" s="107"/>
      <c r="AW103" s="107"/>
      <c r="AX103" s="107"/>
      <c r="AY103" s="107"/>
    </row>
    <row r="115" spans="45:51" x14ac:dyDescent="0.25">
      <c r="AS115" s="107"/>
      <c r="AT115" s="107"/>
      <c r="AU115" s="107"/>
      <c r="AV115" s="107"/>
      <c r="AW115" s="107"/>
      <c r="AX115" s="107"/>
      <c r="AY115" s="107"/>
    </row>
  </sheetData>
  <protectedRanges>
    <protectedRange sqref="N59:R59 B61 S61:T67 B55:B58 N62:R67 T43 S57:T58" name="Range2_12_5_1_1"/>
    <protectedRange sqref="N10 L10 L6 D6 D8 AD8 AF8 O8:U8 AJ8:AR8 AF10 AR11:AR34 E11:E34 G11:G34 N11:V11 L24:N31 N32:N34 N12:N23 AC11:AG11 AC12:AF23 AB24:AF26 X23:X34 AA27:AF34 O12:V34 AG12:AG34 AA17:AA26" name="Range1_16_3_1_1"/>
    <protectedRange sqref="I56 J54:K59 J51:K51 I59 L59:M59 L62:M67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59:H59 F60 E59" name="Range2_2_2_9_2_1_1"/>
    <protectedRange sqref="D57 D60:D61" name="Range2_1_1_1_1_1_9_2_1_1"/>
    <protectedRange sqref="C58 C60" name="Range2_4_1_1_1"/>
    <protectedRange sqref="AS16:AS34" name="Range1_1_1_1"/>
    <protectedRange sqref="P3:U5" name="Range1_16_1_1_1_1"/>
    <protectedRange sqref="C61 C59 C56" name="Range2_1_3_1_1"/>
    <protectedRange sqref="H11:H34" name="Range1_1_1_1_1_1_1"/>
    <protectedRange sqref="B59:B60 J52:K53 D58:D59 I57:I58 Z58:Z59 S59:Y60 AA59:AU60 E60:E61 G60:H61 F61 L60:R61" name="Range2_2_1_10_1_1_1_2"/>
    <protectedRange sqref="C57" name="Range2_2_1_10_2_1_1_1"/>
    <protectedRange sqref="G56:H56 D54 F57 E56 N57:R58" name="Range2_12_1_6_1_1"/>
    <protectedRange sqref="I53:I55 I50:K50 G57:H58 E57:E58 F58:F59 L57:M58" name="Range2_2_12_1_7_1_1"/>
    <protectedRange sqref="D55:D56" name="Range2_1_1_1_1_11_1_2_1_1"/>
    <protectedRange sqref="F54" name="Range2_2_2_9_1_1_1_1"/>
    <protectedRange sqref="C55" name="Range2_1_1_2_1_1"/>
    <protectedRange sqref="C54" name="Range2_1_2_2_1_1"/>
    <protectedRange sqref="E54:E55 F55:F56 G54:H55 I51:I52" name="Range2_2_1_1_1_1"/>
    <protectedRange sqref="AS11:AS15" name="Range1_4_1_1_1_1"/>
    <protectedRange sqref="J11:J15 J26:J34" name="Range1_1_2_1_10_1_1_1_1"/>
    <protectedRange sqref="R74" name="Range2_2_1_10_1_1_1_1_1"/>
    <protectedRange sqref="T42" name="Range2_12_5_1_1_4"/>
    <protectedRange sqref="B41:B42" name="Range2_12_5_1_1_1"/>
    <protectedRange sqref="E42:H42" name="Range2_2_12_1_7_1_1_1"/>
    <protectedRange sqref="D42" name="Range2_3_2_1_3_1_1_2_10_1_1_1_1_1"/>
    <protectedRange sqref="C42" name="Range2_1_1_1_1_11_1_2_1_1_1"/>
    <protectedRange sqref="S38:S41" name="Range2_12_3_1_1_1_1"/>
    <protectedRange sqref="D38:H38 N38:R41" name="Range2_12_1_3_1_1_1_1"/>
    <protectedRange sqref="I38:M38 E39:M41" name="Range2_2_12_1_6_1_1_1_1"/>
    <protectedRange sqref="D39:D41" name="Range2_1_1_1_1_11_1_1_1_1_1_1"/>
    <protectedRange sqref="C39:C41" name="Range2_1_2_1_1_1_1_1"/>
    <protectedRange sqref="C38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G43:H43" name="Range2_2_12_1_3_1_1_1_1_1_4_1_1"/>
    <protectedRange sqref="E43:F43" name="Range2_2_12_1_7_1_1_3_1_1"/>
    <protectedRange sqref="I42:J42" name="Range2_2_12_1_4_2_1_1_1_2_1_1"/>
    <protectedRange sqref="S43" name="Range2_12_5_1_1_2_3_1"/>
    <protectedRange sqref="Q43:R43" name="Range2_12_1_6_1_1_1_1_2_1"/>
    <protectedRange sqref="N43:P43" name="Range2_12_1_2_3_1_1_1_1_2_1"/>
    <protectedRange sqref="I43:M43" name="Range2_2_12_1_4_3_1_1_1_1_2_1"/>
    <protectedRange sqref="D43" name="Range2_2_12_1_3_1_2_1_1_1_2_1_2_1"/>
    <protectedRange sqref="T56 R53:R55 T49:T52" name="Range2_12_5_1_1_3"/>
    <protectedRange sqref="T46:T48" name="Range2_12_5_1_1_2_2"/>
    <protectedRange sqref="S56 Q53:Q55 S46:S52" name="Range2_12_4_1_1_1_4_2_2_2"/>
    <protectedRange sqref="Q56:R56 O53:P55 Q46:R52" name="Range2_12_1_6_1_1_1_2_3_2_1_1_3"/>
    <protectedRange sqref="N56:P56 L53:N55 N46:P52" name="Range2_12_1_2_3_1_1_1_2_3_2_1_1_3"/>
    <protectedRange sqref="L46:M52 K46:K49 L56:M56" name="Range2_2_12_1_4_3_1_1_1_3_3_2_1_1_3"/>
    <protectedRange sqref="J46:J49" name="Range2_2_12_1_4_3_1_1_1_3_2_1_2_2"/>
    <protectedRange sqref="I49" name="Range2_2_12_1_4_3_1_1_1_2_1_2_1_1_3_1_1_1_1_1_1"/>
    <protectedRange sqref="T45" name="Range2_12_5_1_1_2_1_1"/>
    <protectedRange sqref="E46:H47" name="Range2_2_12_1_3_1_2_1_1_1_1_2_1_1_1_1_1_1"/>
    <protectedRange sqref="D46:D47" name="Range2_2_12_1_3_1_2_1_1_1_2_1_2_3_1_1_1_1"/>
    <protectedRange sqref="T44" name="Range2_12_5_1_1_6_1_1_1_1_1_1_1"/>
    <protectedRange sqref="S44" name="Range2_12_5_1_1_5_3_1_1_1_1_1_1_1"/>
    <protectedRange sqref="Q44:R44" name="Range2_12_1_6_1_1_1_2_3_2_1_1_2_1_1_1_1_1"/>
    <protectedRange sqref="N44:P44" name="Range2_12_1_2_3_1_1_1_2_3_2_1_1_2_1_1_1_1_1"/>
    <protectedRange sqref="J44:M44" name="Range2_2_12_1_4_3_1_1_1_3_3_2_1_1_2_1_1_1_1_1"/>
    <protectedRange sqref="I44" name="Range2_2_12_1_4_3_1_1_1_2_1_2_2_1_2_1_1_1_1_1"/>
    <protectedRange sqref="G44:H44 D44:E44" name="Range2_2_12_1_3_1_2_1_1_1_2_1_3_2_1_2_1_1_1_1_1"/>
    <protectedRange sqref="F44" name="Range2_2_12_1_3_1_2_1_1_1_1_1_2_2_1_2_1_1_1_1_1"/>
    <protectedRange sqref="S45" name="Range2_12_4_1_1_1_4_2_2_1_1"/>
    <protectedRange sqref="Q45:R45" name="Range2_12_1_6_1_1_1_2_3_2_1_1_1_1"/>
    <protectedRange sqref="N45:P45" name="Range2_12_1_2_3_1_1_1_2_3_2_1_1_1_1"/>
    <protectedRange sqref="K45:M45" name="Range2_2_12_1_4_3_1_1_1_3_3_2_1_1_1_1"/>
    <protectedRange sqref="J45" name="Range2_2_12_1_4_3_1_1_1_3_2_1_2_1_1"/>
    <protectedRange sqref="D45:E45" name="Range2_2_12_1_3_1_2_1_1_1_2_1_2_3_2_1_1"/>
    <protectedRange sqref="I45" name="Range2_2_12_1_4_2_1_1_1_4_1_2_1_1_1_2_1_1"/>
    <protectedRange sqref="F45:H45" name="Range2_2_12_1_3_1_1_1_1_1_4_1_2_1_2_1_2_1_1"/>
    <protectedRange sqref="I46:I48" name="Range2_2_12_1_4_2_1_1_1_4_1_2_1_1_1_2_2_1"/>
    <protectedRange sqref="F11:F34" name="Range1_16_3_1_1_2_1_1_1_2_1"/>
    <protectedRange sqref="Q10" name="Range1_16_3_1_1_1_1_1_1"/>
    <protectedRange sqref="AG10" name="Range1_16_3_1_1_1_1_1_2"/>
    <protectedRange sqref="AP10" name="Range1_16_3_1_1_1_1_1_3"/>
    <protectedRange sqref="B44" name="Range2_12_5_1_1_1_2_2_1_1_1_1_1_1_1_1_1_1_1_1_1_1_1_1_1_1_1_1_1_1_1_1_1_1_1_1_1_1_1_1"/>
    <protectedRange sqref="B45" name="Range2_12_5_1_1_1_2_2_1_1_1_1_1_1_1_1_1_1_1_2_1_1_1_1_1_1_1_1_1_1_1_1_1_1_1_1_1_1_1_1_1_1_1_1_1_1_1_1_1_1_1_1_1_1_1_1"/>
    <protectedRange sqref="B43" name="Range2_12_5_1_1_1_2_1_1_1_1_1_1_1_1_1_1_1_2_1_1_1_1_1_1_1_1_1_1_1_1_1_1_1_1_1"/>
    <protectedRange sqref="B46" name="Range2_12_5_1_1_1_2_2_1_1_1_1_1_1_1_1_1_1_1_2_1_1_1_2_1_1_1_2_1_1_1_3_1_1_1_1_1_1_1_1_1_1_1_1_1_1_1_1_1_1_1_1_1_1_1_1_1_1_1_1_1_1_1"/>
    <protectedRange sqref="B47" name="Range2_12_5_1_1_1_2_1_1_1_1_1_1_1_1_1_1_1_2_1_2_1_1_1_1_1_1_1_1_1_2_1_1_1_1_1_1_1_1_1_1_1_1_1_1_1_1"/>
    <protectedRange sqref="D52" name="Range2_12_1_6_1_1_1"/>
    <protectedRange sqref="D48 G48:H50 F49:F50 E48:E50" name="Range2_2_12_1_7_1_1_2"/>
    <protectedRange sqref="D53" name="Range2_1_1_1_1_11_1_2_1_1_2"/>
    <protectedRange sqref="F52" name="Range2_2_2_9_1_1_1_1_1"/>
    <protectedRange sqref="D49" name="Range2_1_1_1_1_1_9_1_1_1_1_1"/>
    <protectedRange sqref="C53 C48" name="Range2_1_1_2_1_1_1"/>
    <protectedRange sqref="C52" name="Range2_1_2_2_1_1_1"/>
    <protectedRange sqref="F48" name="Range2_2_12_1_1_1_1_1_1"/>
    <protectedRange sqref="C49:C50" name="Range2_5_1_1_1_1"/>
    <protectedRange sqref="E52:E53 F53 G52:H53" name="Range2_2_1_1_1_1_1"/>
    <protectedRange sqref="D50" name="Range2_1_1_1_1_1_1_1_1_1"/>
    <protectedRange sqref="B48" name="Range2_12_5_1_1_1_1_1_2_1_1_1_1_1_1_1_1_1_1_1_1_1_1_1_1_1_1_1_1_2_1_1"/>
    <protectedRange sqref="B49" name="Range2_12_5_1_1_1_1_1_2_1_1_2_1_1_1_1_1_1_1_1_1_1_1_1_1_1_1_1_1_2_1_1"/>
    <protectedRange sqref="B50" name="Range2_12_5_1_1_1_2_2_1_1_1_1_1_1_1_1_1_1_1_2_1_1_1_2_1_1_1_1_1_1_1_1_1_1_1_1_1_1_1_1_2_1_1"/>
    <protectedRange sqref="B52" name="Range2_12_5_1_1_1_1_1_2_1_2_1_1_1_2_1_1_1_1_1_1_1_1_1_1_2_1_1_1_1_1_2_1_1"/>
    <protectedRange sqref="G51:H51" name="Range2_2_12_1_3_1_2_1_1_1_2_1_1_1_1_1_1_2_1_1_1"/>
    <protectedRange sqref="D51:E51" name="Range2_2_12_1_3_1_2_1_1_1_2_1_1_1_1_3_1_1_1_1_1"/>
    <protectedRange sqref="F51" name="Range2_2_12_1_3_1_2_1_1_1_3_1_1_1_1_1_3_1_1_1_1_1"/>
    <protectedRange sqref="B51" name="Range2_12_5_1_1_1_1_1_2_1_1_2_1_1_1_1_1_1_1_1_1_1_1_1_1_1_1_1_1_2_1_1_1"/>
    <protectedRange sqref="W11:W34" name="Range1_16_3_1_1_1_1"/>
    <protectedRange sqref="X11:AB15 Z16:AB16 Y16:Y34 X16:X22 AB17:AB23 Z17:Z34" name="Range1_16_3_1_1_2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AC11:AE23 X23:X34 AA24:AE34 AA17:AA23">
    <cfRule type="containsText" dxfId="30" priority="13" operator="containsText" text="N/A">
      <formula>NOT(ISERROR(SEARCH("N/A",X11)))</formula>
    </cfRule>
    <cfRule type="cellIs" dxfId="29" priority="31" operator="equal">
      <formula>0</formula>
    </cfRule>
  </conditionalFormatting>
  <conditionalFormatting sqref="AC11:AE23 X23:X34 AA24:AE34 AA17:AA23">
    <cfRule type="cellIs" dxfId="28" priority="30" operator="greaterThanOrEqual">
      <formula>1185</formula>
    </cfRule>
  </conditionalFormatting>
  <conditionalFormatting sqref="AC11:AE23 X23:X34 AA24:AE34 AA17:AA23">
    <cfRule type="cellIs" dxfId="27" priority="29" operator="between">
      <formula>0.1</formula>
      <formula>1184</formula>
    </cfRule>
  </conditionalFormatting>
  <conditionalFormatting sqref="X8 AO11:AO34">
    <cfRule type="cellIs" dxfId="26" priority="28" operator="equal">
      <formula>0</formula>
    </cfRule>
  </conditionalFormatting>
  <conditionalFormatting sqref="X8 AO11:AO34">
    <cfRule type="cellIs" dxfId="25" priority="27" operator="greaterThan">
      <formula>1179</formula>
    </cfRule>
  </conditionalFormatting>
  <conditionalFormatting sqref="X8 AO11:AO34">
    <cfRule type="cellIs" dxfId="24" priority="26" operator="greaterThan">
      <formula>99</formula>
    </cfRule>
  </conditionalFormatting>
  <conditionalFormatting sqref="X8 AO11:AO34">
    <cfRule type="cellIs" dxfId="23" priority="25" operator="greaterThan">
      <formula>0.99</formula>
    </cfRule>
  </conditionalFormatting>
  <conditionalFormatting sqref="AB8">
    <cfRule type="cellIs" dxfId="22" priority="24" operator="equal">
      <formula>0</formula>
    </cfRule>
  </conditionalFormatting>
  <conditionalFormatting sqref="AB8">
    <cfRule type="cellIs" dxfId="21" priority="23" operator="greaterThan">
      <formula>1179</formula>
    </cfRule>
  </conditionalFormatting>
  <conditionalFormatting sqref="AB8">
    <cfRule type="cellIs" dxfId="20" priority="22" operator="greaterThan">
      <formula>99</formula>
    </cfRule>
  </conditionalFormatting>
  <conditionalFormatting sqref="AB8">
    <cfRule type="cellIs" dxfId="19" priority="21" operator="greaterThan">
      <formula>0.99</formula>
    </cfRule>
  </conditionalFormatting>
  <conditionalFormatting sqref="AQ11:AQ34">
    <cfRule type="cellIs" dxfId="18" priority="20" operator="equal">
      <formula>0</formula>
    </cfRule>
  </conditionalFormatting>
  <conditionalFormatting sqref="AQ11:AQ34">
    <cfRule type="cellIs" dxfId="17" priority="19" operator="greaterThan">
      <formula>1179</formula>
    </cfRule>
  </conditionalFormatting>
  <conditionalFormatting sqref="AQ11:AQ34">
    <cfRule type="cellIs" dxfId="16" priority="18" operator="greaterThan">
      <formula>99</formula>
    </cfRule>
  </conditionalFormatting>
  <conditionalFormatting sqref="AQ11:AQ34">
    <cfRule type="cellIs" dxfId="15" priority="17" operator="greaterThan">
      <formula>0.99</formula>
    </cfRule>
  </conditionalFormatting>
  <conditionalFormatting sqref="AI11:AI34">
    <cfRule type="cellIs" dxfId="14" priority="16" operator="greaterThan">
      <formula>$AI$8</formula>
    </cfRule>
  </conditionalFormatting>
  <conditionalFormatting sqref="AH11:AH34">
    <cfRule type="cellIs" dxfId="13" priority="14" operator="greaterThan">
      <formula>$AH$8</formula>
    </cfRule>
    <cfRule type="cellIs" dxfId="12" priority="15" operator="greaterThan">
      <formula>$AH$8</formula>
    </cfRule>
  </conditionalFormatting>
  <conditionalFormatting sqref="AP11:AP34">
    <cfRule type="cellIs" dxfId="11" priority="12" operator="equal">
      <formula>0</formula>
    </cfRule>
  </conditionalFormatting>
  <conditionalFormatting sqref="AP11:AP34">
    <cfRule type="cellIs" dxfId="10" priority="11" operator="greaterThan">
      <formula>1179</formula>
    </cfRule>
  </conditionalFormatting>
  <conditionalFormatting sqref="AP11:AP34">
    <cfRule type="cellIs" dxfId="9" priority="10" operator="greaterThan">
      <formula>99</formula>
    </cfRule>
  </conditionalFormatting>
  <conditionalFormatting sqref="AP11:AP34">
    <cfRule type="cellIs" dxfId="8" priority="9" operator="greaterThan">
      <formula>0.99</formula>
    </cfRule>
  </conditionalFormatting>
  <conditionalFormatting sqref="X11:AB15 Z16:AB16 Y16:Y34 X16:X22 AB17:AB23 Z17:Z34">
    <cfRule type="containsText" dxfId="7" priority="5" operator="containsText" text="N/A">
      <formula>NOT(ISERROR(SEARCH("N/A",X11)))</formula>
    </cfRule>
    <cfRule type="cellIs" dxfId="6" priority="8" operator="equal">
      <formula>0</formula>
    </cfRule>
  </conditionalFormatting>
  <conditionalFormatting sqref="X11:AB15 Z16:AB16 Y16:Y34 X16:X22 AB17:AB23 Z17:Z34">
    <cfRule type="cellIs" dxfId="5" priority="7" operator="greaterThanOrEqual">
      <formula>1185</formula>
    </cfRule>
  </conditionalFormatting>
  <conditionalFormatting sqref="X11:AB15 Z16:AB16 Y16:Y34 X16:X22 AB17:AB23 Z17:Z34">
    <cfRule type="cellIs" dxfId="4" priority="6" operator="between">
      <formula>0.1</formula>
      <formula>1184</formula>
    </cfRule>
  </conditionalFormatting>
  <conditionalFormatting sqref="AJ11:AN34">
    <cfRule type="cellIs" dxfId="3" priority="4" operator="equal">
      <formula>0</formula>
    </cfRule>
  </conditionalFormatting>
  <conditionalFormatting sqref="AJ11:AN34">
    <cfRule type="cellIs" dxfId="2" priority="3" operator="greaterThan">
      <formula>1179</formula>
    </cfRule>
  </conditionalFormatting>
  <conditionalFormatting sqref="AJ11:AN34">
    <cfRule type="cellIs" dxfId="1" priority="2" operator="greaterThan">
      <formula>99</formula>
    </cfRule>
  </conditionalFormatting>
  <conditionalFormatting sqref="AJ11:AN34">
    <cfRule type="cellIs" dxfId="0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12"/>
  <sheetViews>
    <sheetView topLeftCell="A34" workbookViewId="0">
      <selection activeCell="B48" sqref="B48:B53"/>
    </sheetView>
  </sheetViews>
  <sheetFormatPr defaultRowHeight="15" x14ac:dyDescent="0.25"/>
  <cols>
    <col min="1" max="1" width="5.7109375" style="107" customWidth="1"/>
    <col min="2" max="2" width="10.28515625" style="107" customWidth="1"/>
    <col min="3" max="3" width="14" style="107" customWidth="1"/>
    <col min="4" max="7" width="9.140625" style="107"/>
    <col min="8" max="8" width="20.42578125" style="107" customWidth="1"/>
    <col min="9" max="10" width="9.140625" style="107"/>
    <col min="11" max="11" width="9" style="107" customWidth="1"/>
    <col min="12" max="14" width="9.140625" style="107" hidden="1" customWidth="1"/>
    <col min="15" max="16" width="9.28515625" style="107" bestFit="1" customWidth="1"/>
    <col min="17" max="18" width="9.140625" style="107" customWidth="1"/>
    <col min="19" max="19" width="11.5703125" style="107" bestFit="1" customWidth="1"/>
    <col min="20" max="20" width="10.5703125" style="107" bestFit="1" customWidth="1"/>
    <col min="21" max="22" width="9.28515625" style="107" bestFit="1" customWidth="1"/>
    <col min="23" max="23" width="9.140625" style="107"/>
    <col min="24" max="28" width="9.28515625" style="107" bestFit="1" customWidth="1"/>
    <col min="29" max="32" width="9.140625" style="107"/>
    <col min="33" max="33" width="10.5703125" style="107" bestFit="1" customWidth="1"/>
    <col min="34" max="35" width="9.28515625" style="107" bestFit="1" customWidth="1"/>
    <col min="36" max="44" width="9.140625" style="107"/>
    <col min="45" max="45" width="83.85546875" style="13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07"/>
  </cols>
  <sheetData>
    <row r="2" spans="2:51" ht="21" x14ac:dyDescent="0.25">
      <c r="B2" s="3"/>
      <c r="C2" s="109"/>
      <c r="D2" s="109"/>
      <c r="E2" s="4"/>
      <c r="F2" s="4"/>
      <c r="G2" s="109"/>
      <c r="H2" s="5"/>
      <c r="I2" s="5"/>
      <c r="J2" s="109"/>
      <c r="K2" s="5"/>
      <c r="L2" s="5"/>
      <c r="M2" s="109"/>
      <c r="N2" s="109"/>
      <c r="O2" s="6"/>
      <c r="P2" s="7" t="s">
        <v>0</v>
      </c>
      <c r="Q2" s="7"/>
      <c r="R2" s="8"/>
      <c r="S2" s="9"/>
      <c r="T2" s="10"/>
      <c r="U2" s="10"/>
      <c r="V2" s="11"/>
      <c r="W2" s="12"/>
      <c r="X2" s="10"/>
      <c r="Y2" s="10"/>
      <c r="Z2" s="10"/>
      <c r="AA2" s="10"/>
      <c r="AB2" s="10"/>
      <c r="AC2" s="10"/>
      <c r="AD2" s="10"/>
      <c r="AE2" s="10"/>
      <c r="AM2" s="109"/>
      <c r="AN2" s="109"/>
      <c r="AO2" s="109"/>
      <c r="AP2" s="109"/>
      <c r="AQ2" s="109"/>
      <c r="AR2" s="109"/>
    </row>
    <row r="3" spans="2:51" ht="15.75" customHeight="1" x14ac:dyDescent="0.25">
      <c r="B3" s="14" t="s">
        <v>1</v>
      </c>
      <c r="C3" s="14"/>
      <c r="D3" s="14"/>
      <c r="E3" s="109"/>
      <c r="F3" s="5"/>
      <c r="G3" s="5"/>
      <c r="H3" s="109"/>
      <c r="I3" s="109"/>
      <c r="J3" s="109"/>
      <c r="K3" s="15"/>
      <c r="L3" s="16"/>
      <c r="M3" s="109"/>
      <c r="N3" s="109"/>
      <c r="O3" s="17" t="s">
        <v>2</v>
      </c>
      <c r="P3" s="324" t="s">
        <v>126</v>
      </c>
      <c r="Q3" s="325"/>
      <c r="R3" s="325"/>
      <c r="S3" s="325"/>
      <c r="T3" s="325"/>
      <c r="U3" s="326"/>
      <c r="V3" s="18"/>
      <c r="W3" s="18"/>
      <c r="X3" s="18"/>
      <c r="Y3" s="18"/>
      <c r="Z3" s="18"/>
      <c r="AH3" s="109"/>
      <c r="AI3" s="109"/>
      <c r="AJ3" s="109"/>
      <c r="AK3" s="109"/>
      <c r="AL3" s="13"/>
      <c r="AM3" s="109"/>
      <c r="AN3" s="109"/>
      <c r="AO3" s="109"/>
      <c r="AP3" s="109"/>
      <c r="AQ3" s="109"/>
      <c r="AR3" s="109"/>
      <c r="AS3" s="109"/>
    </row>
    <row r="4" spans="2:51" x14ac:dyDescent="0.25">
      <c r="B4" s="19" t="s">
        <v>3</v>
      </c>
      <c r="C4" s="19"/>
      <c r="D4" s="19"/>
      <c r="E4" s="109"/>
      <c r="F4" s="20"/>
      <c r="G4" s="109"/>
      <c r="H4" s="109"/>
      <c r="I4" s="109"/>
      <c r="J4" s="109"/>
      <c r="K4" s="109"/>
      <c r="L4" s="109"/>
      <c r="M4" s="109"/>
      <c r="N4" s="109"/>
      <c r="O4" s="17" t="s">
        <v>4</v>
      </c>
      <c r="P4" s="324" t="s">
        <v>132</v>
      </c>
      <c r="Q4" s="325"/>
      <c r="R4" s="325"/>
      <c r="S4" s="325"/>
      <c r="T4" s="325"/>
      <c r="U4" s="326"/>
      <c r="V4" s="18"/>
      <c r="W4" s="18"/>
      <c r="X4" s="18"/>
      <c r="Y4" s="18"/>
      <c r="Z4" s="18"/>
      <c r="AH4" s="109"/>
      <c r="AI4" s="109"/>
      <c r="AJ4" s="109"/>
      <c r="AK4" s="109"/>
      <c r="AL4" s="13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1"/>
      <c r="F5" s="21"/>
      <c r="G5" s="109"/>
      <c r="H5" s="109"/>
      <c r="I5" s="109"/>
      <c r="J5" s="109"/>
      <c r="K5" s="109"/>
      <c r="L5" s="109"/>
      <c r="M5" s="109"/>
      <c r="N5" s="109"/>
      <c r="O5" s="17" t="s">
        <v>5</v>
      </c>
      <c r="P5" s="324" t="s">
        <v>129</v>
      </c>
      <c r="Q5" s="325"/>
      <c r="R5" s="325"/>
      <c r="S5" s="325"/>
      <c r="T5" s="325"/>
      <c r="U5" s="326"/>
      <c r="V5" s="18"/>
      <c r="W5" s="18"/>
      <c r="X5" s="18"/>
      <c r="Y5" s="18"/>
      <c r="Z5" s="18"/>
      <c r="AH5" s="109"/>
      <c r="AI5" s="109"/>
      <c r="AJ5" s="109"/>
      <c r="AK5" s="109"/>
      <c r="AL5" s="13"/>
      <c r="AM5" s="109"/>
      <c r="AN5" s="109"/>
      <c r="AO5" s="109"/>
      <c r="AP5" s="109"/>
      <c r="AQ5" s="109"/>
      <c r="AR5" s="109"/>
      <c r="AS5" s="109"/>
    </row>
    <row r="6" spans="2:51" x14ac:dyDescent="0.25">
      <c r="B6" s="324" t="s">
        <v>6</v>
      </c>
      <c r="C6" s="326"/>
      <c r="D6" s="327" t="s">
        <v>7</v>
      </c>
      <c r="E6" s="328"/>
      <c r="F6" s="328"/>
      <c r="G6" s="328"/>
      <c r="H6" s="329"/>
      <c r="I6" s="109"/>
      <c r="J6" s="109"/>
      <c r="K6" s="155"/>
      <c r="L6" s="330">
        <v>41686</v>
      </c>
      <c r="M6" s="331"/>
      <c r="N6" s="22"/>
      <c r="O6" s="22"/>
      <c r="P6" s="23"/>
      <c r="Q6" s="23"/>
      <c r="R6" s="23"/>
      <c r="S6" s="23"/>
      <c r="T6" s="23"/>
      <c r="U6" s="23"/>
      <c r="V6" s="23"/>
      <c r="W6" s="24"/>
      <c r="X6" s="24"/>
      <c r="Y6" s="24"/>
      <c r="Z6" s="24"/>
      <c r="AA6" s="24"/>
      <c r="AB6" s="24"/>
      <c r="AC6" s="24"/>
      <c r="AD6" s="24"/>
      <c r="AE6" s="24"/>
      <c r="AJ6" s="25"/>
      <c r="AM6" s="26"/>
      <c r="AN6" s="26"/>
      <c r="AO6" s="26"/>
      <c r="AP6" s="26"/>
      <c r="AQ6" s="26"/>
      <c r="AR6" s="26"/>
      <c r="AS6" s="27"/>
    </row>
    <row r="7" spans="2:51" ht="36" x14ac:dyDescent="0.25">
      <c r="B7" s="332" t="s">
        <v>8</v>
      </c>
      <c r="C7" s="333"/>
      <c r="D7" s="332" t="s">
        <v>9</v>
      </c>
      <c r="E7" s="334"/>
      <c r="F7" s="334"/>
      <c r="G7" s="333"/>
      <c r="H7" s="150" t="s">
        <v>10</v>
      </c>
      <c r="I7" s="151" t="s">
        <v>11</v>
      </c>
      <c r="J7" s="151" t="s">
        <v>12</v>
      </c>
      <c r="K7" s="151" t="s">
        <v>13</v>
      </c>
      <c r="L7" s="13"/>
      <c r="M7" s="13"/>
      <c r="N7" s="13"/>
      <c r="O7" s="150" t="s">
        <v>14</v>
      </c>
      <c r="P7" s="332" t="s">
        <v>15</v>
      </c>
      <c r="Q7" s="334"/>
      <c r="R7" s="334"/>
      <c r="S7" s="334"/>
      <c r="T7" s="333"/>
      <c r="U7" s="345" t="s">
        <v>16</v>
      </c>
      <c r="V7" s="345"/>
      <c r="W7" s="151" t="s">
        <v>17</v>
      </c>
      <c r="X7" s="332" t="s">
        <v>18</v>
      </c>
      <c r="Y7" s="333"/>
      <c r="Z7" s="332" t="s">
        <v>19</v>
      </c>
      <c r="AA7" s="333"/>
      <c r="AB7" s="332" t="s">
        <v>20</v>
      </c>
      <c r="AC7" s="333"/>
      <c r="AD7" s="332" t="s">
        <v>21</v>
      </c>
      <c r="AE7" s="333"/>
      <c r="AF7" s="151" t="s">
        <v>22</v>
      </c>
      <c r="AG7" s="151" t="s">
        <v>23</v>
      </c>
      <c r="AH7" s="151" t="s">
        <v>24</v>
      </c>
      <c r="AI7" s="151" t="s">
        <v>25</v>
      </c>
      <c r="AJ7" s="332" t="s">
        <v>26</v>
      </c>
      <c r="AK7" s="334"/>
      <c r="AL7" s="334"/>
      <c r="AM7" s="334"/>
      <c r="AN7" s="333"/>
      <c r="AO7" s="332" t="s">
        <v>27</v>
      </c>
      <c r="AP7" s="334"/>
      <c r="AQ7" s="333"/>
      <c r="AR7" s="151" t="s">
        <v>28</v>
      </c>
      <c r="AS7" s="28"/>
      <c r="AT7" s="13"/>
      <c r="AU7" s="13"/>
      <c r="AV7" s="13"/>
      <c r="AW7" s="13"/>
      <c r="AX7" s="13"/>
      <c r="AY7" s="13"/>
    </row>
    <row r="8" spans="2:51" x14ac:dyDescent="0.25">
      <c r="B8" s="335">
        <v>42220</v>
      </c>
      <c r="C8" s="336"/>
      <c r="D8" s="337" t="s">
        <v>29</v>
      </c>
      <c r="E8" s="338"/>
      <c r="F8" s="338"/>
      <c r="G8" s="339"/>
      <c r="H8" s="29"/>
      <c r="I8" s="337" t="s">
        <v>29</v>
      </c>
      <c r="J8" s="338"/>
      <c r="K8" s="339"/>
      <c r="L8" s="30"/>
      <c r="M8" s="30"/>
      <c r="N8" s="30"/>
      <c r="O8" s="29" t="s">
        <v>30</v>
      </c>
      <c r="P8" s="29" t="s">
        <v>30</v>
      </c>
      <c r="Q8" s="29" t="s">
        <v>31</v>
      </c>
      <c r="R8" s="29" t="s">
        <v>31</v>
      </c>
      <c r="S8" s="29" t="s">
        <v>30</v>
      </c>
      <c r="T8" s="29" t="s">
        <v>32</v>
      </c>
      <c r="U8" s="340" t="s">
        <v>33</v>
      </c>
      <c r="V8" s="340"/>
      <c r="W8" s="31" t="s">
        <v>133</v>
      </c>
      <c r="X8" s="341">
        <v>0</v>
      </c>
      <c r="Y8" s="342"/>
      <c r="Z8" s="343" t="s">
        <v>35</v>
      </c>
      <c r="AA8" s="344"/>
      <c r="AB8" s="341">
        <v>1185</v>
      </c>
      <c r="AC8" s="342"/>
      <c r="AD8" s="346">
        <v>800</v>
      </c>
      <c r="AE8" s="347"/>
      <c r="AF8" s="29"/>
      <c r="AG8" s="31">
        <f>AG34-AG10</f>
        <v>27772</v>
      </c>
      <c r="AH8" s="32"/>
      <c r="AI8" s="32"/>
      <c r="AJ8" s="29" t="s">
        <v>36</v>
      </c>
      <c r="AK8" s="29" t="s">
        <v>36</v>
      </c>
      <c r="AL8" s="29" t="s">
        <v>36</v>
      </c>
      <c r="AM8" s="29" t="s">
        <v>36</v>
      </c>
      <c r="AN8" s="29" t="s">
        <v>36</v>
      </c>
      <c r="AO8" s="29" t="s">
        <v>36</v>
      </c>
      <c r="AP8" s="29" t="s">
        <v>31</v>
      </c>
      <c r="AQ8" s="29" t="s">
        <v>31</v>
      </c>
      <c r="AR8" s="29" t="s">
        <v>37</v>
      </c>
      <c r="AS8" s="28"/>
      <c r="AV8" s="33" t="s">
        <v>38</v>
      </c>
    </row>
    <row r="9" spans="2:51" ht="60" x14ac:dyDescent="0.25">
      <c r="B9" s="348" t="s">
        <v>39</v>
      </c>
      <c r="C9" s="348"/>
      <c r="D9" s="349" t="s">
        <v>40</v>
      </c>
      <c r="E9" s="350"/>
      <c r="F9" s="351" t="s">
        <v>41</v>
      </c>
      <c r="G9" s="350"/>
      <c r="H9" s="352" t="s">
        <v>42</v>
      </c>
      <c r="I9" s="348" t="s">
        <v>43</v>
      </c>
      <c r="J9" s="348"/>
      <c r="K9" s="348"/>
      <c r="L9" s="151" t="s">
        <v>44</v>
      </c>
      <c r="M9" s="345" t="s">
        <v>45</v>
      </c>
      <c r="N9" s="34" t="s">
        <v>46</v>
      </c>
      <c r="O9" s="353" t="s">
        <v>47</v>
      </c>
      <c r="P9" s="353" t="s">
        <v>48</v>
      </c>
      <c r="Q9" s="35" t="s">
        <v>49</v>
      </c>
      <c r="R9" s="360" t="s">
        <v>50</v>
      </c>
      <c r="S9" s="361"/>
      <c r="T9" s="362"/>
      <c r="U9" s="152" t="s">
        <v>51</v>
      </c>
      <c r="V9" s="152" t="s">
        <v>52</v>
      </c>
      <c r="W9" s="348" t="s">
        <v>53</v>
      </c>
      <c r="X9" s="366" t="s">
        <v>54</v>
      </c>
      <c r="Y9" s="367"/>
      <c r="Z9" s="367"/>
      <c r="AA9" s="367"/>
      <c r="AB9" s="367"/>
      <c r="AC9" s="367"/>
      <c r="AD9" s="367"/>
      <c r="AE9" s="368"/>
      <c r="AF9" s="154" t="s">
        <v>55</v>
      </c>
      <c r="AG9" s="154" t="s">
        <v>56</v>
      </c>
      <c r="AH9" s="355" t="s">
        <v>57</v>
      </c>
      <c r="AI9" s="369" t="s">
        <v>58</v>
      </c>
      <c r="AJ9" s="152" t="s">
        <v>59</v>
      </c>
      <c r="AK9" s="152" t="s">
        <v>60</v>
      </c>
      <c r="AL9" s="152" t="s">
        <v>61</v>
      </c>
      <c r="AM9" s="152" t="s">
        <v>62</v>
      </c>
      <c r="AN9" s="152" t="s">
        <v>63</v>
      </c>
      <c r="AO9" s="152" t="s">
        <v>64</v>
      </c>
      <c r="AP9" s="152" t="s">
        <v>65</v>
      </c>
      <c r="AQ9" s="353" t="s">
        <v>66</v>
      </c>
      <c r="AR9" s="152" t="s">
        <v>67</v>
      </c>
      <c r="AS9" s="355" t="s">
        <v>68</v>
      </c>
      <c r="AV9" s="36" t="s">
        <v>69</v>
      </c>
      <c r="AW9" s="36" t="s">
        <v>70</v>
      </c>
      <c r="AY9" s="37" t="s">
        <v>71</v>
      </c>
    </row>
    <row r="10" spans="2:51" x14ac:dyDescent="0.25">
      <c r="B10" s="152" t="s">
        <v>72</v>
      </c>
      <c r="C10" s="152" t="s">
        <v>73</v>
      </c>
      <c r="D10" s="152" t="s">
        <v>74</v>
      </c>
      <c r="E10" s="152" t="s">
        <v>75</v>
      </c>
      <c r="F10" s="152" t="s">
        <v>74</v>
      </c>
      <c r="G10" s="152" t="s">
        <v>75</v>
      </c>
      <c r="H10" s="352"/>
      <c r="I10" s="152" t="s">
        <v>75</v>
      </c>
      <c r="J10" s="152" t="s">
        <v>75</v>
      </c>
      <c r="K10" s="152" t="s">
        <v>75</v>
      </c>
      <c r="L10" s="29" t="s">
        <v>29</v>
      </c>
      <c r="M10" s="345"/>
      <c r="N10" s="29" t="s">
        <v>29</v>
      </c>
      <c r="O10" s="354"/>
      <c r="P10" s="354"/>
      <c r="Q10" s="2">
        <f>'[1]AUG 3'!Q34</f>
        <v>46466260</v>
      </c>
      <c r="R10" s="363"/>
      <c r="S10" s="364"/>
      <c r="T10" s="365"/>
      <c r="U10" s="152" t="s">
        <v>75</v>
      </c>
      <c r="V10" s="152" t="s">
        <v>75</v>
      </c>
      <c r="W10" s="348"/>
      <c r="X10" s="38" t="s">
        <v>76</v>
      </c>
      <c r="Y10" s="38" t="s">
        <v>77</v>
      </c>
      <c r="Z10" s="38" t="s">
        <v>78</v>
      </c>
      <c r="AA10" s="38" t="s">
        <v>79</v>
      </c>
      <c r="AB10" s="38" t="s">
        <v>80</v>
      </c>
      <c r="AC10" s="38" t="s">
        <v>81</v>
      </c>
      <c r="AD10" s="38" t="s">
        <v>82</v>
      </c>
      <c r="AE10" s="38" t="s">
        <v>83</v>
      </c>
      <c r="AF10" s="39"/>
      <c r="AG10" s="2">
        <f>'[2]AUG 3'!AG34</f>
        <v>39231640</v>
      </c>
      <c r="AH10" s="355"/>
      <c r="AI10" s="370"/>
      <c r="AJ10" s="152" t="s">
        <v>84</v>
      </c>
      <c r="AK10" s="152" t="s">
        <v>84</v>
      </c>
      <c r="AL10" s="152" t="s">
        <v>84</v>
      </c>
      <c r="AM10" s="152" t="s">
        <v>84</v>
      </c>
      <c r="AN10" s="152" t="s">
        <v>84</v>
      </c>
      <c r="AO10" s="152" t="s">
        <v>84</v>
      </c>
      <c r="AP10" s="2">
        <f>'[2]AUG 3'!AP34</f>
        <v>8878795</v>
      </c>
      <c r="AQ10" s="354"/>
      <c r="AR10" s="153" t="s">
        <v>85</v>
      </c>
      <c r="AS10" s="355"/>
      <c r="AV10" s="40" t="s">
        <v>86</v>
      </c>
      <c r="AW10" s="40" t="s">
        <v>87</v>
      </c>
      <c r="AY10" s="84" t="s">
        <v>126</v>
      </c>
    </row>
    <row r="11" spans="2:51" x14ac:dyDescent="0.25">
      <c r="B11" s="41">
        <v>2</v>
      </c>
      <c r="C11" s="41">
        <v>4.1666666666666664E-2</v>
      </c>
      <c r="D11" s="123">
        <v>9</v>
      </c>
      <c r="E11" s="42">
        <f>D11/1.42</f>
        <v>6.3380281690140849</v>
      </c>
      <c r="F11" s="110">
        <v>66</v>
      </c>
      <c r="G11" s="42">
        <f>F11/1.42</f>
        <v>46.478873239436624</v>
      </c>
      <c r="H11" s="43" t="s">
        <v>88</v>
      </c>
      <c r="I11" s="43">
        <f>J11-(2/1.42)</f>
        <v>41.549295774647888</v>
      </c>
      <c r="J11" s="44">
        <f>(F11-5)/1.42</f>
        <v>42.95774647887324</v>
      </c>
      <c r="K11" s="43">
        <f>J11+(6/1.42)</f>
        <v>47.183098591549296</v>
      </c>
      <c r="L11" s="45">
        <v>14</v>
      </c>
      <c r="M11" s="46" t="s">
        <v>89</v>
      </c>
      <c r="N11" s="46">
        <v>11.4</v>
      </c>
      <c r="O11" s="124">
        <v>130</v>
      </c>
      <c r="P11" s="124">
        <v>110</v>
      </c>
      <c r="Q11" s="124">
        <v>46470360</v>
      </c>
      <c r="R11" s="47">
        <f>IF(ISBLANK(Q11),"-",Q11-Q10)</f>
        <v>4100</v>
      </c>
      <c r="S11" s="48">
        <f>R11*24/1000</f>
        <v>98.4</v>
      </c>
      <c r="T11" s="48">
        <f>R11/1000</f>
        <v>4.0999999999999996</v>
      </c>
      <c r="U11" s="125">
        <v>6.3</v>
      </c>
      <c r="V11" s="125">
        <f t="shared" ref="V11:V34" si="0">U11</f>
        <v>6.3</v>
      </c>
      <c r="W11" s="126" t="s">
        <v>125</v>
      </c>
      <c r="X11" s="128">
        <v>0</v>
      </c>
      <c r="Y11" s="128">
        <v>0</v>
      </c>
      <c r="Z11" s="128">
        <v>1107</v>
      </c>
      <c r="AA11" s="128">
        <v>0</v>
      </c>
      <c r="AB11" s="128">
        <v>1107</v>
      </c>
      <c r="AC11" s="49" t="s">
        <v>90</v>
      </c>
      <c r="AD11" s="49" t="s">
        <v>90</v>
      </c>
      <c r="AE11" s="49" t="s">
        <v>90</v>
      </c>
      <c r="AF11" s="127" t="s">
        <v>90</v>
      </c>
      <c r="AG11" s="127">
        <v>39232393</v>
      </c>
      <c r="AH11" s="50">
        <f>IF(ISBLANK(AG11),"-",AG11-AG10)</f>
        <v>753</v>
      </c>
      <c r="AI11" s="51">
        <f>AH11/T11</f>
        <v>183.65853658536588</v>
      </c>
      <c r="AJ11" s="108">
        <v>0</v>
      </c>
      <c r="AK11" s="108">
        <v>0</v>
      </c>
      <c r="AL11" s="108">
        <v>1</v>
      </c>
      <c r="AM11" s="108">
        <v>0</v>
      </c>
      <c r="AN11" s="108">
        <v>1</v>
      </c>
      <c r="AO11" s="108">
        <v>0.55000000000000004</v>
      </c>
      <c r="AP11" s="128">
        <v>8880084</v>
      </c>
      <c r="AQ11" s="128">
        <f t="shared" ref="AQ11:AQ34" si="1">AP11-AP10</f>
        <v>1289</v>
      </c>
      <c r="AR11" s="52"/>
      <c r="AS11" s="53" t="s">
        <v>113</v>
      </c>
      <c r="AV11" s="40" t="s">
        <v>88</v>
      </c>
      <c r="AW11" s="40" t="s">
        <v>91</v>
      </c>
      <c r="AY11" s="84" t="s">
        <v>131</v>
      </c>
    </row>
    <row r="12" spans="2:51" x14ac:dyDescent="0.25">
      <c r="B12" s="41">
        <v>2.0416666666666701</v>
      </c>
      <c r="C12" s="41">
        <v>8.3333333333333329E-2</v>
      </c>
      <c r="D12" s="123">
        <v>11</v>
      </c>
      <c r="E12" s="42">
        <f t="shared" ref="E12:E34" si="2">D12/1.42</f>
        <v>7.746478873239437</v>
      </c>
      <c r="F12" s="110">
        <v>66</v>
      </c>
      <c r="G12" s="42">
        <f t="shared" ref="G12:G34" si="3">F12/1.42</f>
        <v>46.478873239436624</v>
      </c>
      <c r="H12" s="43" t="s">
        <v>88</v>
      </c>
      <c r="I12" s="43">
        <f t="shared" ref="I12:I34" si="4">J12-(2/1.42)</f>
        <v>41.549295774647888</v>
      </c>
      <c r="J12" s="44">
        <f>(F12-5)/1.42</f>
        <v>42.95774647887324</v>
      </c>
      <c r="K12" s="43">
        <f>J12+(6/1.42)</f>
        <v>47.183098591549296</v>
      </c>
      <c r="L12" s="45">
        <v>14</v>
      </c>
      <c r="M12" s="46" t="s">
        <v>89</v>
      </c>
      <c r="N12" s="46">
        <v>11.2</v>
      </c>
      <c r="O12" s="124">
        <v>131</v>
      </c>
      <c r="P12" s="124">
        <v>102</v>
      </c>
      <c r="Q12" s="124">
        <v>46474450</v>
      </c>
      <c r="R12" s="47">
        <f t="shared" ref="R12:R34" si="5">IF(ISBLANK(Q12),"-",Q12-Q11)</f>
        <v>4090</v>
      </c>
      <c r="S12" s="48">
        <f t="shared" ref="S12:S34" si="6">R12*24/1000</f>
        <v>98.16</v>
      </c>
      <c r="T12" s="48">
        <f t="shared" ref="T12:T34" si="7">R12/1000</f>
        <v>4.09</v>
      </c>
      <c r="U12" s="125">
        <v>7.8</v>
      </c>
      <c r="V12" s="125">
        <f t="shared" si="0"/>
        <v>7.8</v>
      </c>
      <c r="W12" s="126" t="s">
        <v>125</v>
      </c>
      <c r="X12" s="128">
        <v>0</v>
      </c>
      <c r="Y12" s="128">
        <v>0</v>
      </c>
      <c r="Z12" s="128">
        <v>1107</v>
      </c>
      <c r="AA12" s="128">
        <v>0</v>
      </c>
      <c r="AB12" s="128">
        <v>1107</v>
      </c>
      <c r="AC12" s="49" t="s">
        <v>90</v>
      </c>
      <c r="AD12" s="49" t="s">
        <v>90</v>
      </c>
      <c r="AE12" s="49" t="s">
        <v>90</v>
      </c>
      <c r="AF12" s="127" t="s">
        <v>90</v>
      </c>
      <c r="AG12" s="127">
        <v>39233140</v>
      </c>
      <c r="AH12" s="50">
        <f>IF(ISBLANK(AG12),"-",AG12-AG11)</f>
        <v>747</v>
      </c>
      <c r="AI12" s="51">
        <f t="shared" ref="AI12:AI34" si="8">AH12/T12</f>
        <v>182.64058679706602</v>
      </c>
      <c r="AJ12" s="108">
        <v>0</v>
      </c>
      <c r="AK12" s="108">
        <v>0</v>
      </c>
      <c r="AL12" s="108">
        <v>1</v>
      </c>
      <c r="AM12" s="108">
        <v>0</v>
      </c>
      <c r="AN12" s="108">
        <v>1</v>
      </c>
      <c r="AO12" s="108">
        <v>0.55000000000000004</v>
      </c>
      <c r="AP12" s="128">
        <v>8881370</v>
      </c>
      <c r="AQ12" s="128">
        <f t="shared" si="1"/>
        <v>1286</v>
      </c>
      <c r="AR12" s="54">
        <v>0.96</v>
      </c>
      <c r="AS12" s="53" t="s">
        <v>113</v>
      </c>
      <c r="AV12" s="40" t="s">
        <v>92</v>
      </c>
      <c r="AW12" s="40" t="s">
        <v>93</v>
      </c>
      <c r="AY12" s="84" t="s">
        <v>132</v>
      </c>
    </row>
    <row r="13" spans="2:51" x14ac:dyDescent="0.25">
      <c r="B13" s="41">
        <v>2.0833333333333299</v>
      </c>
      <c r="C13" s="41">
        <v>0.125</v>
      </c>
      <c r="D13" s="123">
        <v>11</v>
      </c>
      <c r="E13" s="42">
        <f t="shared" si="2"/>
        <v>7.746478873239437</v>
      </c>
      <c r="F13" s="110">
        <v>66</v>
      </c>
      <c r="G13" s="42">
        <f t="shared" si="3"/>
        <v>46.478873239436624</v>
      </c>
      <c r="H13" s="43" t="s">
        <v>88</v>
      </c>
      <c r="I13" s="43">
        <f t="shared" si="4"/>
        <v>41.549295774647888</v>
      </c>
      <c r="J13" s="44">
        <f>(F13-5)/1.42</f>
        <v>42.95774647887324</v>
      </c>
      <c r="K13" s="43">
        <f>J13+(6/1.42)</f>
        <v>47.183098591549296</v>
      </c>
      <c r="L13" s="45">
        <v>14</v>
      </c>
      <c r="M13" s="46" t="s">
        <v>89</v>
      </c>
      <c r="N13" s="46">
        <v>11.2</v>
      </c>
      <c r="O13" s="124">
        <v>126</v>
      </c>
      <c r="P13" s="124">
        <v>99</v>
      </c>
      <c r="Q13" s="124">
        <v>46478562</v>
      </c>
      <c r="R13" s="47">
        <f t="shared" si="5"/>
        <v>4112</v>
      </c>
      <c r="S13" s="48">
        <f t="shared" si="6"/>
        <v>98.688000000000002</v>
      </c>
      <c r="T13" s="48">
        <f t="shared" si="7"/>
        <v>4.1120000000000001</v>
      </c>
      <c r="U13" s="125">
        <v>8.5</v>
      </c>
      <c r="V13" s="125">
        <f t="shared" si="0"/>
        <v>8.5</v>
      </c>
      <c r="W13" s="126" t="s">
        <v>125</v>
      </c>
      <c r="X13" s="128">
        <v>0</v>
      </c>
      <c r="Y13" s="128">
        <v>0</v>
      </c>
      <c r="Z13" s="128">
        <v>1107</v>
      </c>
      <c r="AA13" s="128">
        <v>0</v>
      </c>
      <c r="AB13" s="128">
        <v>1107</v>
      </c>
      <c r="AC13" s="49" t="s">
        <v>90</v>
      </c>
      <c r="AD13" s="49" t="s">
        <v>90</v>
      </c>
      <c r="AE13" s="49" t="s">
        <v>90</v>
      </c>
      <c r="AF13" s="127" t="s">
        <v>90</v>
      </c>
      <c r="AG13" s="127">
        <v>39233892</v>
      </c>
      <c r="AH13" s="50">
        <f>IF(ISBLANK(AG13),"-",AG13-AG12)</f>
        <v>752</v>
      </c>
      <c r="AI13" s="51">
        <f t="shared" si="8"/>
        <v>182.87937743190662</v>
      </c>
      <c r="AJ13" s="108">
        <v>0</v>
      </c>
      <c r="AK13" s="108">
        <v>0</v>
      </c>
      <c r="AL13" s="108">
        <v>1</v>
      </c>
      <c r="AM13" s="108">
        <v>0</v>
      </c>
      <c r="AN13" s="108">
        <v>1</v>
      </c>
      <c r="AO13" s="108">
        <v>0.55000000000000004</v>
      </c>
      <c r="AP13" s="128">
        <v>8882670</v>
      </c>
      <c r="AQ13" s="128">
        <f t="shared" si="1"/>
        <v>1300</v>
      </c>
      <c r="AR13" s="52"/>
      <c r="AS13" s="53" t="s">
        <v>113</v>
      </c>
      <c r="AV13" s="40" t="s">
        <v>94</v>
      </c>
      <c r="AW13" s="40" t="s">
        <v>95</v>
      </c>
      <c r="AY13" s="84" t="s">
        <v>129</v>
      </c>
    </row>
    <row r="14" spans="2:51" x14ac:dyDescent="0.25">
      <c r="B14" s="41">
        <v>2.125</v>
      </c>
      <c r="C14" s="41">
        <v>0.16666666666666699</v>
      </c>
      <c r="D14" s="123">
        <v>15</v>
      </c>
      <c r="E14" s="42">
        <f t="shared" si="2"/>
        <v>10.563380281690142</v>
      </c>
      <c r="F14" s="110">
        <v>66</v>
      </c>
      <c r="G14" s="42">
        <f t="shared" si="3"/>
        <v>46.478873239436624</v>
      </c>
      <c r="H14" s="43" t="s">
        <v>88</v>
      </c>
      <c r="I14" s="43">
        <f t="shared" si="4"/>
        <v>41.549295774647888</v>
      </c>
      <c r="J14" s="44">
        <f>(F14-5)/1.42</f>
        <v>42.95774647887324</v>
      </c>
      <c r="K14" s="43">
        <f>J14+(6/1.42)</f>
        <v>47.183098591549296</v>
      </c>
      <c r="L14" s="45">
        <v>14</v>
      </c>
      <c r="M14" s="46" t="s">
        <v>89</v>
      </c>
      <c r="N14" s="46">
        <v>12.8</v>
      </c>
      <c r="O14" s="124">
        <v>105</v>
      </c>
      <c r="P14" s="124">
        <v>97</v>
      </c>
      <c r="Q14" s="124">
        <v>46482536</v>
      </c>
      <c r="R14" s="47">
        <f t="shared" si="5"/>
        <v>3974</v>
      </c>
      <c r="S14" s="48">
        <f t="shared" si="6"/>
        <v>95.376000000000005</v>
      </c>
      <c r="T14" s="48">
        <f t="shared" si="7"/>
        <v>3.9740000000000002</v>
      </c>
      <c r="U14" s="125">
        <v>9.5</v>
      </c>
      <c r="V14" s="125">
        <f t="shared" si="0"/>
        <v>9.5</v>
      </c>
      <c r="W14" s="126" t="s">
        <v>125</v>
      </c>
      <c r="X14" s="128">
        <v>0</v>
      </c>
      <c r="Y14" s="128">
        <v>0</v>
      </c>
      <c r="Z14" s="128">
        <v>1067</v>
      </c>
      <c r="AA14" s="128">
        <v>0</v>
      </c>
      <c r="AB14" s="128">
        <v>1067</v>
      </c>
      <c r="AC14" s="49" t="s">
        <v>90</v>
      </c>
      <c r="AD14" s="49" t="s">
        <v>90</v>
      </c>
      <c r="AE14" s="49" t="s">
        <v>90</v>
      </c>
      <c r="AF14" s="127" t="s">
        <v>90</v>
      </c>
      <c r="AG14" s="127">
        <v>39234576</v>
      </c>
      <c r="AH14" s="50">
        <f t="shared" ref="AH14:AH34" si="9">IF(ISBLANK(AG14),"-",AG14-AG13)</f>
        <v>684</v>
      </c>
      <c r="AI14" s="51">
        <f t="shared" si="8"/>
        <v>172.11877201811777</v>
      </c>
      <c r="AJ14" s="108">
        <v>0</v>
      </c>
      <c r="AK14" s="108">
        <v>0</v>
      </c>
      <c r="AL14" s="108">
        <v>1</v>
      </c>
      <c r="AM14" s="108">
        <v>0</v>
      </c>
      <c r="AN14" s="108">
        <v>1</v>
      </c>
      <c r="AO14" s="108">
        <v>0.55000000000000004</v>
      </c>
      <c r="AP14" s="128">
        <v>8883537</v>
      </c>
      <c r="AQ14" s="128">
        <f t="shared" si="1"/>
        <v>867</v>
      </c>
      <c r="AR14" s="52"/>
      <c r="AS14" s="53" t="s">
        <v>113</v>
      </c>
      <c r="AT14" s="55"/>
      <c r="AV14" s="40" t="s">
        <v>96</v>
      </c>
      <c r="AW14" s="40" t="s">
        <v>97</v>
      </c>
    </row>
    <row r="15" spans="2:51" x14ac:dyDescent="0.25">
      <c r="B15" s="41">
        <v>2.1666666666666701</v>
      </c>
      <c r="C15" s="41">
        <v>0.20833333333333301</v>
      </c>
      <c r="D15" s="123">
        <v>15</v>
      </c>
      <c r="E15" s="42">
        <f t="shared" si="2"/>
        <v>10.563380281690142</v>
      </c>
      <c r="F15" s="110">
        <v>66</v>
      </c>
      <c r="G15" s="42">
        <f t="shared" si="3"/>
        <v>46.478873239436624</v>
      </c>
      <c r="H15" s="43" t="s">
        <v>88</v>
      </c>
      <c r="I15" s="43">
        <f t="shared" si="4"/>
        <v>41.549295774647888</v>
      </c>
      <c r="J15" s="44">
        <f>(F15-5)/1.42</f>
        <v>42.95774647887324</v>
      </c>
      <c r="K15" s="43">
        <f>J15+(6/1.42)</f>
        <v>47.183098591549296</v>
      </c>
      <c r="L15" s="45">
        <v>18</v>
      </c>
      <c r="M15" s="46" t="s">
        <v>89</v>
      </c>
      <c r="N15" s="46">
        <v>13.1</v>
      </c>
      <c r="O15" s="124">
        <v>110</v>
      </c>
      <c r="P15" s="124">
        <v>109</v>
      </c>
      <c r="Q15" s="124">
        <v>46486847</v>
      </c>
      <c r="R15" s="47">
        <f t="shared" si="5"/>
        <v>4311</v>
      </c>
      <c r="S15" s="48">
        <f t="shared" si="6"/>
        <v>103.464</v>
      </c>
      <c r="T15" s="48">
        <f t="shared" si="7"/>
        <v>4.3109999999999999</v>
      </c>
      <c r="U15" s="125">
        <v>9.5</v>
      </c>
      <c r="V15" s="125">
        <f t="shared" si="0"/>
        <v>9.5</v>
      </c>
      <c r="W15" s="126" t="s">
        <v>125</v>
      </c>
      <c r="X15" s="128">
        <v>0</v>
      </c>
      <c r="Y15" s="128">
        <v>0</v>
      </c>
      <c r="Z15" s="128">
        <v>1067</v>
      </c>
      <c r="AA15" s="128">
        <v>0</v>
      </c>
      <c r="AB15" s="128">
        <v>1067</v>
      </c>
      <c r="AC15" s="49" t="s">
        <v>90</v>
      </c>
      <c r="AD15" s="49" t="s">
        <v>90</v>
      </c>
      <c r="AE15" s="49" t="s">
        <v>90</v>
      </c>
      <c r="AF15" s="127" t="s">
        <v>90</v>
      </c>
      <c r="AG15" s="127">
        <v>39235268</v>
      </c>
      <c r="AH15" s="50">
        <f t="shared" si="9"/>
        <v>692</v>
      </c>
      <c r="AI15" s="51">
        <f t="shared" si="8"/>
        <v>160.51960102064487</v>
      </c>
      <c r="AJ15" s="108">
        <v>0</v>
      </c>
      <c r="AK15" s="108">
        <v>0</v>
      </c>
      <c r="AL15" s="108">
        <v>1</v>
      </c>
      <c r="AM15" s="108">
        <v>0</v>
      </c>
      <c r="AN15" s="108">
        <v>1</v>
      </c>
      <c r="AO15" s="108">
        <v>0</v>
      </c>
      <c r="AP15" s="128">
        <v>8883537</v>
      </c>
      <c r="AQ15" s="128">
        <f t="shared" si="1"/>
        <v>0</v>
      </c>
      <c r="AR15" s="52"/>
      <c r="AS15" s="53" t="s">
        <v>113</v>
      </c>
      <c r="AV15" s="40" t="s">
        <v>98</v>
      </c>
      <c r="AW15" s="40" t="s">
        <v>99</v>
      </c>
      <c r="AY15" s="107"/>
    </row>
    <row r="16" spans="2:51" x14ac:dyDescent="0.25">
      <c r="B16" s="41">
        <v>2.2083333333333299</v>
      </c>
      <c r="C16" s="41">
        <v>0.25</v>
      </c>
      <c r="D16" s="123">
        <v>10</v>
      </c>
      <c r="E16" s="42">
        <f t="shared" si="2"/>
        <v>7.042253521126761</v>
      </c>
      <c r="F16" s="93">
        <v>75</v>
      </c>
      <c r="G16" s="42">
        <f t="shared" si="3"/>
        <v>52.816901408450704</v>
      </c>
      <c r="H16" s="43" t="s">
        <v>88</v>
      </c>
      <c r="I16" s="43">
        <f t="shared" si="4"/>
        <v>51.408450704225352</v>
      </c>
      <c r="J16" s="44">
        <f t="shared" ref="J16:J25" si="10">F16/1.42</f>
        <v>52.816901408450704</v>
      </c>
      <c r="K16" s="43">
        <f>J16+1.42</f>
        <v>54.236901408450706</v>
      </c>
      <c r="L16" s="45">
        <v>19</v>
      </c>
      <c r="M16" s="46" t="s">
        <v>100</v>
      </c>
      <c r="N16" s="46">
        <v>13.1</v>
      </c>
      <c r="O16" s="124">
        <v>129</v>
      </c>
      <c r="P16" s="124">
        <v>125</v>
      </c>
      <c r="Q16" s="124">
        <v>46491954</v>
      </c>
      <c r="R16" s="47">
        <f t="shared" si="5"/>
        <v>5107</v>
      </c>
      <c r="S16" s="48">
        <f t="shared" si="6"/>
        <v>122.568</v>
      </c>
      <c r="T16" s="48">
        <f t="shared" si="7"/>
        <v>5.1070000000000002</v>
      </c>
      <c r="U16" s="125">
        <v>9.5</v>
      </c>
      <c r="V16" s="125">
        <f t="shared" si="0"/>
        <v>9.5</v>
      </c>
      <c r="W16" s="126" t="s">
        <v>125</v>
      </c>
      <c r="X16" s="128">
        <v>0</v>
      </c>
      <c r="Y16" s="128">
        <v>0</v>
      </c>
      <c r="Z16" s="128">
        <v>1188</v>
      </c>
      <c r="AA16" s="128">
        <v>0</v>
      </c>
      <c r="AB16" s="128">
        <v>1188</v>
      </c>
      <c r="AC16" s="49" t="s">
        <v>90</v>
      </c>
      <c r="AD16" s="49" t="s">
        <v>90</v>
      </c>
      <c r="AE16" s="49" t="s">
        <v>90</v>
      </c>
      <c r="AF16" s="127" t="s">
        <v>90</v>
      </c>
      <c r="AG16" s="127">
        <v>39236236</v>
      </c>
      <c r="AH16" s="50">
        <f t="shared" si="9"/>
        <v>968</v>
      </c>
      <c r="AI16" s="51">
        <f t="shared" si="8"/>
        <v>189.54376346191501</v>
      </c>
      <c r="AJ16" s="108">
        <v>0</v>
      </c>
      <c r="AK16" s="108">
        <v>0</v>
      </c>
      <c r="AL16" s="108">
        <v>1</v>
      </c>
      <c r="AM16" s="108">
        <v>0</v>
      </c>
      <c r="AN16" s="108">
        <v>1</v>
      </c>
      <c r="AO16" s="108">
        <v>0</v>
      </c>
      <c r="AP16" s="128">
        <v>8883537</v>
      </c>
      <c r="AQ16" s="128">
        <f t="shared" si="1"/>
        <v>0</v>
      </c>
      <c r="AR16" s="54">
        <v>0.86</v>
      </c>
      <c r="AS16" s="53" t="s">
        <v>101</v>
      </c>
      <c r="AV16" s="40" t="s">
        <v>102</v>
      </c>
      <c r="AW16" s="40" t="s">
        <v>103</v>
      </c>
      <c r="AY16" s="107"/>
    </row>
    <row r="17" spans="1:51" x14ac:dyDescent="0.25">
      <c r="B17" s="41">
        <v>2.25</v>
      </c>
      <c r="C17" s="41">
        <v>0.29166666666666702</v>
      </c>
      <c r="D17" s="123">
        <v>7</v>
      </c>
      <c r="E17" s="42">
        <f t="shared" si="2"/>
        <v>4.9295774647887329</v>
      </c>
      <c r="F17" s="93">
        <v>83</v>
      </c>
      <c r="G17" s="42">
        <f t="shared" si="3"/>
        <v>58.450704225352112</v>
      </c>
      <c r="H17" s="43" t="s">
        <v>88</v>
      </c>
      <c r="I17" s="43">
        <f t="shared" si="4"/>
        <v>57.04225352112676</v>
      </c>
      <c r="J17" s="44">
        <f t="shared" si="10"/>
        <v>58.450704225352112</v>
      </c>
      <c r="K17" s="43">
        <f t="shared" ref="K17:K22" si="11">J17+1.42</f>
        <v>59.870704225352114</v>
      </c>
      <c r="L17" s="45">
        <v>19</v>
      </c>
      <c r="M17" s="46" t="s">
        <v>100</v>
      </c>
      <c r="N17" s="46">
        <v>16.7</v>
      </c>
      <c r="O17" s="124">
        <v>135</v>
      </c>
      <c r="P17" s="124">
        <v>148</v>
      </c>
      <c r="Q17" s="124">
        <v>46498087</v>
      </c>
      <c r="R17" s="47">
        <f t="shared" si="5"/>
        <v>6133</v>
      </c>
      <c r="S17" s="48">
        <f t="shared" si="6"/>
        <v>147.19200000000001</v>
      </c>
      <c r="T17" s="48">
        <f t="shared" si="7"/>
        <v>6.133</v>
      </c>
      <c r="U17" s="125">
        <v>8.8000000000000007</v>
      </c>
      <c r="V17" s="125">
        <f t="shared" si="0"/>
        <v>8.8000000000000007</v>
      </c>
      <c r="W17" s="126" t="s">
        <v>133</v>
      </c>
      <c r="X17" s="128">
        <v>0</v>
      </c>
      <c r="Y17" s="128">
        <v>1107</v>
      </c>
      <c r="Z17" s="128">
        <v>1188</v>
      </c>
      <c r="AA17" s="128">
        <v>1185</v>
      </c>
      <c r="AB17" s="128">
        <v>1188</v>
      </c>
      <c r="AC17" s="49" t="s">
        <v>90</v>
      </c>
      <c r="AD17" s="49" t="s">
        <v>90</v>
      </c>
      <c r="AE17" s="49" t="s">
        <v>90</v>
      </c>
      <c r="AF17" s="127" t="s">
        <v>90</v>
      </c>
      <c r="AG17" s="127">
        <v>39237648</v>
      </c>
      <c r="AH17" s="50">
        <f t="shared" si="9"/>
        <v>1412</v>
      </c>
      <c r="AI17" s="51">
        <f t="shared" si="8"/>
        <v>230.22990379911951</v>
      </c>
      <c r="AJ17" s="108">
        <v>0</v>
      </c>
      <c r="AK17" s="108">
        <v>1</v>
      </c>
      <c r="AL17" s="108">
        <v>1</v>
      </c>
      <c r="AM17" s="108">
        <v>1</v>
      </c>
      <c r="AN17" s="108">
        <v>1</v>
      </c>
      <c r="AO17" s="108">
        <v>0</v>
      </c>
      <c r="AP17" s="128">
        <v>8883537</v>
      </c>
      <c r="AQ17" s="128">
        <f t="shared" si="1"/>
        <v>0</v>
      </c>
      <c r="AR17" s="52"/>
      <c r="AS17" s="53" t="s">
        <v>101</v>
      </c>
      <c r="AT17" s="55"/>
      <c r="AV17" s="40" t="s">
        <v>104</v>
      </c>
      <c r="AW17" s="40" t="s">
        <v>105</v>
      </c>
      <c r="AY17" s="111"/>
    </row>
    <row r="18" spans="1:51" x14ac:dyDescent="0.25">
      <c r="B18" s="41">
        <v>2.2916666666666701</v>
      </c>
      <c r="C18" s="41">
        <v>0.33333333333333298</v>
      </c>
      <c r="D18" s="123">
        <v>7</v>
      </c>
      <c r="E18" s="42">
        <f t="shared" si="2"/>
        <v>4.9295774647887329</v>
      </c>
      <c r="F18" s="93">
        <v>83</v>
      </c>
      <c r="G18" s="42">
        <f t="shared" si="3"/>
        <v>58.450704225352112</v>
      </c>
      <c r="H18" s="43" t="s">
        <v>88</v>
      </c>
      <c r="I18" s="43">
        <f t="shared" si="4"/>
        <v>57.04225352112676</v>
      </c>
      <c r="J18" s="44">
        <f t="shared" si="10"/>
        <v>58.450704225352112</v>
      </c>
      <c r="K18" s="43">
        <f t="shared" si="11"/>
        <v>59.870704225352114</v>
      </c>
      <c r="L18" s="45">
        <v>19</v>
      </c>
      <c r="M18" s="46" t="s">
        <v>100</v>
      </c>
      <c r="N18" s="46">
        <v>17.3</v>
      </c>
      <c r="O18" s="124">
        <v>133</v>
      </c>
      <c r="P18" s="124">
        <v>152</v>
      </c>
      <c r="Q18" s="124">
        <v>46504220</v>
      </c>
      <c r="R18" s="47">
        <f t="shared" si="5"/>
        <v>6133</v>
      </c>
      <c r="S18" s="48">
        <f t="shared" si="6"/>
        <v>147.19200000000001</v>
      </c>
      <c r="T18" s="48">
        <f t="shared" si="7"/>
        <v>6.133</v>
      </c>
      <c r="U18" s="125">
        <v>7.9</v>
      </c>
      <c r="V18" s="125">
        <f t="shared" si="0"/>
        <v>7.9</v>
      </c>
      <c r="W18" s="126" t="s">
        <v>133</v>
      </c>
      <c r="X18" s="128">
        <v>0</v>
      </c>
      <c r="Y18" s="128">
        <v>1107</v>
      </c>
      <c r="Z18" s="128">
        <v>1188</v>
      </c>
      <c r="AA18" s="128">
        <v>1185</v>
      </c>
      <c r="AB18" s="128">
        <v>1188</v>
      </c>
      <c r="AC18" s="49" t="s">
        <v>90</v>
      </c>
      <c r="AD18" s="49" t="s">
        <v>90</v>
      </c>
      <c r="AE18" s="49" t="s">
        <v>90</v>
      </c>
      <c r="AF18" s="127" t="s">
        <v>90</v>
      </c>
      <c r="AG18" s="127">
        <v>39239060</v>
      </c>
      <c r="AH18" s="50">
        <f t="shared" si="9"/>
        <v>1412</v>
      </c>
      <c r="AI18" s="51">
        <f t="shared" si="8"/>
        <v>230.22990379911951</v>
      </c>
      <c r="AJ18" s="108">
        <v>0</v>
      </c>
      <c r="AK18" s="108">
        <v>1</v>
      </c>
      <c r="AL18" s="108">
        <v>1</v>
      </c>
      <c r="AM18" s="108">
        <v>1</v>
      </c>
      <c r="AN18" s="108">
        <v>1</v>
      </c>
      <c r="AO18" s="108">
        <v>0</v>
      </c>
      <c r="AP18" s="128">
        <v>8883537</v>
      </c>
      <c r="AQ18" s="128">
        <f t="shared" si="1"/>
        <v>0</v>
      </c>
      <c r="AR18" s="52"/>
      <c r="AS18" s="53" t="s">
        <v>101</v>
      </c>
      <c r="AV18" s="40" t="s">
        <v>106</v>
      </c>
      <c r="AW18" s="40" t="s">
        <v>107</v>
      </c>
      <c r="AY18" s="111"/>
    </row>
    <row r="19" spans="1:51" x14ac:dyDescent="0.25">
      <c r="B19" s="41">
        <v>2.3333333333333299</v>
      </c>
      <c r="C19" s="41">
        <v>0.375</v>
      </c>
      <c r="D19" s="123">
        <v>8</v>
      </c>
      <c r="E19" s="42">
        <f t="shared" si="2"/>
        <v>5.6338028169014089</v>
      </c>
      <c r="F19" s="93">
        <v>83</v>
      </c>
      <c r="G19" s="42">
        <f t="shared" si="3"/>
        <v>58.450704225352112</v>
      </c>
      <c r="H19" s="43" t="s">
        <v>88</v>
      </c>
      <c r="I19" s="43">
        <f t="shared" si="4"/>
        <v>57.04225352112676</v>
      </c>
      <c r="J19" s="44">
        <f t="shared" si="10"/>
        <v>58.450704225352112</v>
      </c>
      <c r="K19" s="43">
        <f t="shared" si="11"/>
        <v>59.870704225352114</v>
      </c>
      <c r="L19" s="45">
        <v>19</v>
      </c>
      <c r="M19" s="46" t="s">
        <v>100</v>
      </c>
      <c r="N19" s="46">
        <v>18.399999999999999</v>
      </c>
      <c r="O19" s="124">
        <v>136</v>
      </c>
      <c r="P19" s="124">
        <v>147</v>
      </c>
      <c r="Q19" s="124">
        <v>46510346</v>
      </c>
      <c r="R19" s="47">
        <f t="shared" si="5"/>
        <v>6126</v>
      </c>
      <c r="S19" s="48">
        <f t="shared" si="6"/>
        <v>147.024</v>
      </c>
      <c r="T19" s="48">
        <f t="shared" si="7"/>
        <v>6.1260000000000003</v>
      </c>
      <c r="U19" s="125">
        <v>7.1</v>
      </c>
      <c r="V19" s="125">
        <f t="shared" si="0"/>
        <v>7.1</v>
      </c>
      <c r="W19" s="126" t="s">
        <v>133</v>
      </c>
      <c r="X19" s="128">
        <v>0</v>
      </c>
      <c r="Y19" s="128">
        <v>1106</v>
      </c>
      <c r="Z19" s="128">
        <v>1188</v>
      </c>
      <c r="AA19" s="128">
        <v>1185</v>
      </c>
      <c r="AB19" s="128">
        <v>1188</v>
      </c>
      <c r="AC19" s="49" t="s">
        <v>90</v>
      </c>
      <c r="AD19" s="49" t="s">
        <v>90</v>
      </c>
      <c r="AE19" s="49" t="s">
        <v>90</v>
      </c>
      <c r="AF19" s="127" t="s">
        <v>90</v>
      </c>
      <c r="AG19" s="127">
        <v>39240452</v>
      </c>
      <c r="AH19" s="50">
        <f t="shared" si="9"/>
        <v>1392</v>
      </c>
      <c r="AI19" s="51">
        <f t="shared" si="8"/>
        <v>227.22820763956904</v>
      </c>
      <c r="AJ19" s="108">
        <v>0</v>
      </c>
      <c r="AK19" s="108">
        <v>1</v>
      </c>
      <c r="AL19" s="108">
        <v>1</v>
      </c>
      <c r="AM19" s="108">
        <v>1</v>
      </c>
      <c r="AN19" s="108">
        <v>1</v>
      </c>
      <c r="AO19" s="108">
        <v>0</v>
      </c>
      <c r="AP19" s="128">
        <v>8883537</v>
      </c>
      <c r="AQ19" s="128">
        <f t="shared" si="1"/>
        <v>0</v>
      </c>
      <c r="AR19" s="52"/>
      <c r="AS19" s="53" t="s">
        <v>101</v>
      </c>
      <c r="AV19" s="40" t="s">
        <v>108</v>
      </c>
      <c r="AW19" s="40" t="s">
        <v>109</v>
      </c>
      <c r="AY19" s="111"/>
    </row>
    <row r="20" spans="1:51" x14ac:dyDescent="0.25">
      <c r="B20" s="41">
        <v>2.375</v>
      </c>
      <c r="C20" s="41">
        <v>0.41666666666666669</v>
      </c>
      <c r="D20" s="123">
        <v>4</v>
      </c>
      <c r="E20" s="42">
        <f t="shared" si="2"/>
        <v>2.8169014084507045</v>
      </c>
      <c r="F20" s="93">
        <v>83</v>
      </c>
      <c r="G20" s="42">
        <f t="shared" si="3"/>
        <v>58.450704225352112</v>
      </c>
      <c r="H20" s="43" t="s">
        <v>88</v>
      </c>
      <c r="I20" s="43">
        <f t="shared" si="4"/>
        <v>57.04225352112676</v>
      </c>
      <c r="J20" s="44">
        <f t="shared" si="10"/>
        <v>58.450704225352112</v>
      </c>
      <c r="K20" s="43">
        <f t="shared" si="11"/>
        <v>59.870704225352114</v>
      </c>
      <c r="L20" s="45">
        <v>19</v>
      </c>
      <c r="M20" s="46" t="s">
        <v>100</v>
      </c>
      <c r="N20" s="46">
        <v>17.7</v>
      </c>
      <c r="O20" s="124">
        <v>127</v>
      </c>
      <c r="P20" s="124">
        <v>145</v>
      </c>
      <c r="Q20" s="124">
        <v>46516541</v>
      </c>
      <c r="R20" s="47">
        <f t="shared" si="5"/>
        <v>6195</v>
      </c>
      <c r="S20" s="48">
        <f t="shared" si="6"/>
        <v>148.68</v>
      </c>
      <c r="T20" s="48">
        <f t="shared" si="7"/>
        <v>6.1950000000000003</v>
      </c>
      <c r="U20" s="125">
        <v>6.3</v>
      </c>
      <c r="V20" s="125">
        <v>7.3</v>
      </c>
      <c r="W20" s="126" t="s">
        <v>133</v>
      </c>
      <c r="X20" s="128">
        <v>0</v>
      </c>
      <c r="Y20" s="128">
        <v>1106</v>
      </c>
      <c r="Z20" s="128">
        <v>1188</v>
      </c>
      <c r="AA20" s="128">
        <v>1185</v>
      </c>
      <c r="AB20" s="128">
        <v>1188</v>
      </c>
      <c r="AC20" s="49" t="s">
        <v>90</v>
      </c>
      <c r="AD20" s="49" t="s">
        <v>90</v>
      </c>
      <c r="AE20" s="49" t="s">
        <v>90</v>
      </c>
      <c r="AF20" s="127" t="s">
        <v>90</v>
      </c>
      <c r="AG20" s="127">
        <v>39241868</v>
      </c>
      <c r="AH20" s="50">
        <f t="shared" si="9"/>
        <v>1416</v>
      </c>
      <c r="AI20" s="51">
        <f t="shared" si="8"/>
        <v>228.57142857142856</v>
      </c>
      <c r="AJ20" s="108">
        <v>0</v>
      </c>
      <c r="AK20" s="108">
        <v>1</v>
      </c>
      <c r="AL20" s="108">
        <v>1</v>
      </c>
      <c r="AM20" s="108">
        <v>1</v>
      </c>
      <c r="AN20" s="108">
        <v>1</v>
      </c>
      <c r="AO20" s="108">
        <v>0</v>
      </c>
      <c r="AP20" s="128">
        <v>8883537</v>
      </c>
      <c r="AQ20" s="128">
        <f t="shared" si="1"/>
        <v>0</v>
      </c>
      <c r="AR20" s="54">
        <v>0.93</v>
      </c>
      <c r="AS20" s="53" t="s">
        <v>101</v>
      </c>
      <c r="AY20" s="111"/>
    </row>
    <row r="21" spans="1:51" x14ac:dyDescent="0.25">
      <c r="B21" s="41">
        <v>2.4166666666666701</v>
      </c>
      <c r="C21" s="41">
        <v>0.45833333333333298</v>
      </c>
      <c r="D21" s="123">
        <v>5</v>
      </c>
      <c r="E21" s="42">
        <f t="shared" si="2"/>
        <v>3.5211267605633805</v>
      </c>
      <c r="F21" s="93">
        <v>83</v>
      </c>
      <c r="G21" s="42">
        <f t="shared" si="3"/>
        <v>58.450704225352112</v>
      </c>
      <c r="H21" s="43" t="s">
        <v>88</v>
      </c>
      <c r="I21" s="43">
        <f t="shared" si="4"/>
        <v>57.04225352112676</v>
      </c>
      <c r="J21" s="44">
        <f t="shared" si="10"/>
        <v>58.450704225352112</v>
      </c>
      <c r="K21" s="43">
        <f t="shared" si="11"/>
        <v>59.870704225352114</v>
      </c>
      <c r="L21" s="45">
        <v>19</v>
      </c>
      <c r="M21" s="46" t="s">
        <v>100</v>
      </c>
      <c r="N21" s="46">
        <v>17.7</v>
      </c>
      <c r="O21" s="124">
        <v>127</v>
      </c>
      <c r="P21" s="124">
        <v>141</v>
      </c>
      <c r="Q21" s="124">
        <v>46522590</v>
      </c>
      <c r="R21" s="47">
        <f t="shared" si="5"/>
        <v>6049</v>
      </c>
      <c r="S21" s="48">
        <f t="shared" si="6"/>
        <v>145.17599999999999</v>
      </c>
      <c r="T21" s="48">
        <f t="shared" si="7"/>
        <v>6.0490000000000004</v>
      </c>
      <c r="U21" s="125">
        <v>5.3</v>
      </c>
      <c r="V21" s="125">
        <v>6.8</v>
      </c>
      <c r="W21" s="126" t="s">
        <v>133</v>
      </c>
      <c r="X21" s="128">
        <v>0</v>
      </c>
      <c r="Y21" s="128">
        <v>1166</v>
      </c>
      <c r="Z21" s="128">
        <v>1188</v>
      </c>
      <c r="AA21" s="128">
        <v>1185</v>
      </c>
      <c r="AB21" s="128">
        <v>1188</v>
      </c>
      <c r="AC21" s="49" t="s">
        <v>90</v>
      </c>
      <c r="AD21" s="49" t="s">
        <v>90</v>
      </c>
      <c r="AE21" s="49" t="s">
        <v>90</v>
      </c>
      <c r="AF21" s="127" t="s">
        <v>90</v>
      </c>
      <c r="AG21" s="127">
        <v>39243296</v>
      </c>
      <c r="AH21" s="50">
        <f t="shared" si="9"/>
        <v>1428</v>
      </c>
      <c r="AI21" s="51">
        <f t="shared" si="8"/>
        <v>236.07207802942634</v>
      </c>
      <c r="AJ21" s="108">
        <v>0</v>
      </c>
      <c r="AK21" s="108">
        <v>1</v>
      </c>
      <c r="AL21" s="108">
        <v>1</v>
      </c>
      <c r="AM21" s="108">
        <v>1</v>
      </c>
      <c r="AN21" s="108">
        <v>1</v>
      </c>
      <c r="AO21" s="108">
        <v>0</v>
      </c>
      <c r="AP21" s="128">
        <v>8883537</v>
      </c>
      <c r="AQ21" s="128">
        <f t="shared" si="1"/>
        <v>0</v>
      </c>
      <c r="AR21" s="52"/>
      <c r="AS21" s="53" t="s">
        <v>101</v>
      </c>
      <c r="AY21" s="111"/>
    </row>
    <row r="22" spans="1:51" x14ac:dyDescent="0.25">
      <c r="B22" s="41">
        <v>2.4583333333333299</v>
      </c>
      <c r="C22" s="41">
        <v>0.5</v>
      </c>
      <c r="D22" s="123">
        <v>6</v>
      </c>
      <c r="E22" s="42">
        <f t="shared" si="2"/>
        <v>4.2253521126760569</v>
      </c>
      <c r="F22" s="93">
        <v>83</v>
      </c>
      <c r="G22" s="42">
        <f t="shared" si="3"/>
        <v>58.450704225352112</v>
      </c>
      <c r="H22" s="43" t="s">
        <v>88</v>
      </c>
      <c r="I22" s="43">
        <f t="shared" si="4"/>
        <v>57.04225352112676</v>
      </c>
      <c r="J22" s="44">
        <f t="shared" si="10"/>
        <v>58.450704225352112</v>
      </c>
      <c r="K22" s="43">
        <f t="shared" si="11"/>
        <v>59.870704225352114</v>
      </c>
      <c r="L22" s="45">
        <v>19</v>
      </c>
      <c r="M22" s="46" t="s">
        <v>100</v>
      </c>
      <c r="N22" s="46">
        <v>17.3</v>
      </c>
      <c r="O22" s="124">
        <v>129</v>
      </c>
      <c r="P22" s="124">
        <v>145</v>
      </c>
      <c r="Q22" s="124">
        <v>46528648</v>
      </c>
      <c r="R22" s="47">
        <f t="shared" si="5"/>
        <v>6058</v>
      </c>
      <c r="S22" s="48">
        <f t="shared" si="6"/>
        <v>145.392</v>
      </c>
      <c r="T22" s="48">
        <f t="shared" si="7"/>
        <v>6.0579999999999998</v>
      </c>
      <c r="U22" s="125">
        <v>4.3</v>
      </c>
      <c r="V22" s="125">
        <f t="shared" si="0"/>
        <v>4.3</v>
      </c>
      <c r="W22" s="126" t="s">
        <v>133</v>
      </c>
      <c r="X22" s="128">
        <v>0</v>
      </c>
      <c r="Y22" s="128">
        <v>1167</v>
      </c>
      <c r="Z22" s="128">
        <v>1188</v>
      </c>
      <c r="AA22" s="128">
        <v>1185</v>
      </c>
      <c r="AB22" s="128">
        <v>1188</v>
      </c>
      <c r="AC22" s="49" t="s">
        <v>90</v>
      </c>
      <c r="AD22" s="49" t="s">
        <v>90</v>
      </c>
      <c r="AE22" s="49" t="s">
        <v>90</v>
      </c>
      <c r="AF22" s="127" t="s">
        <v>90</v>
      </c>
      <c r="AG22" s="127">
        <v>39244732</v>
      </c>
      <c r="AH22" s="50">
        <f t="shared" si="9"/>
        <v>1436</v>
      </c>
      <c r="AI22" s="51">
        <f t="shared" si="8"/>
        <v>237.04192802905249</v>
      </c>
      <c r="AJ22" s="108">
        <v>0</v>
      </c>
      <c r="AK22" s="108">
        <v>1</v>
      </c>
      <c r="AL22" s="108">
        <v>1</v>
      </c>
      <c r="AM22" s="108">
        <v>1</v>
      </c>
      <c r="AN22" s="108">
        <v>1</v>
      </c>
      <c r="AO22" s="108">
        <v>0</v>
      </c>
      <c r="AP22" s="128">
        <v>8883537</v>
      </c>
      <c r="AQ22" s="128">
        <f t="shared" si="1"/>
        <v>0</v>
      </c>
      <c r="AR22" s="52"/>
      <c r="AS22" s="53" t="s">
        <v>101</v>
      </c>
      <c r="AV22" s="56" t="s">
        <v>110</v>
      </c>
      <c r="AY22" s="111"/>
    </row>
    <row r="23" spans="1:51" x14ac:dyDescent="0.25">
      <c r="A23" s="107" t="s">
        <v>128</v>
      </c>
      <c r="B23" s="41">
        <v>2.5</v>
      </c>
      <c r="C23" s="41">
        <v>0.54166666666666696</v>
      </c>
      <c r="D23" s="123">
        <v>6</v>
      </c>
      <c r="E23" s="42">
        <v>8</v>
      </c>
      <c r="F23" s="110">
        <v>81</v>
      </c>
      <c r="G23" s="42">
        <f t="shared" si="3"/>
        <v>57.04225352112676</v>
      </c>
      <c r="H23" s="43" t="s">
        <v>88</v>
      </c>
      <c r="I23" s="43">
        <f t="shared" si="4"/>
        <v>55.633802816901408</v>
      </c>
      <c r="J23" s="44">
        <f t="shared" si="10"/>
        <v>57.04225352112676</v>
      </c>
      <c r="K23" s="43">
        <f>J23+(6/1.42)</f>
        <v>61.267605633802816</v>
      </c>
      <c r="L23" s="45">
        <v>19</v>
      </c>
      <c r="M23" s="46" t="s">
        <v>100</v>
      </c>
      <c r="N23" s="46">
        <v>17.5</v>
      </c>
      <c r="O23" s="124">
        <v>133</v>
      </c>
      <c r="P23" s="124">
        <v>137</v>
      </c>
      <c r="Q23" s="124">
        <v>46534355</v>
      </c>
      <c r="R23" s="47">
        <f t="shared" si="5"/>
        <v>5707</v>
      </c>
      <c r="S23" s="48">
        <f t="shared" si="6"/>
        <v>136.96799999999999</v>
      </c>
      <c r="T23" s="48">
        <f t="shared" si="7"/>
        <v>5.7069999999999999</v>
      </c>
      <c r="U23" s="125">
        <v>3.7</v>
      </c>
      <c r="V23" s="125">
        <f t="shared" si="0"/>
        <v>3.7</v>
      </c>
      <c r="W23" s="126" t="s">
        <v>133</v>
      </c>
      <c r="X23" s="128">
        <v>0</v>
      </c>
      <c r="Y23" s="128">
        <v>1064</v>
      </c>
      <c r="Z23" s="128">
        <v>1188</v>
      </c>
      <c r="AA23" s="128">
        <v>1185</v>
      </c>
      <c r="AB23" s="128">
        <v>1188</v>
      </c>
      <c r="AC23" s="49" t="s">
        <v>90</v>
      </c>
      <c r="AD23" s="49" t="s">
        <v>90</v>
      </c>
      <c r="AE23" s="49" t="s">
        <v>90</v>
      </c>
      <c r="AF23" s="127" t="s">
        <v>90</v>
      </c>
      <c r="AG23" s="127">
        <v>39246076</v>
      </c>
      <c r="AH23" s="50">
        <f t="shared" si="9"/>
        <v>1344</v>
      </c>
      <c r="AI23" s="51">
        <f t="shared" si="8"/>
        <v>235.50026283511477</v>
      </c>
      <c r="AJ23" s="108">
        <v>0</v>
      </c>
      <c r="AK23" s="108">
        <v>1</v>
      </c>
      <c r="AL23" s="108">
        <v>1</v>
      </c>
      <c r="AM23" s="108">
        <v>1</v>
      </c>
      <c r="AN23" s="108">
        <v>1</v>
      </c>
      <c r="AO23" s="108">
        <v>0</v>
      </c>
      <c r="AP23" s="128">
        <v>8883537</v>
      </c>
      <c r="AQ23" s="128">
        <f t="shared" si="1"/>
        <v>0</v>
      </c>
      <c r="AR23" s="52"/>
      <c r="AS23" s="53" t="s">
        <v>113</v>
      </c>
      <c r="AT23" s="55"/>
      <c r="AV23" s="57" t="s">
        <v>111</v>
      </c>
      <c r="AW23" s="58" t="s">
        <v>112</v>
      </c>
      <c r="AY23" s="111"/>
    </row>
    <row r="24" spans="1:51" x14ac:dyDescent="0.25">
      <c r="B24" s="41">
        <v>2.5416666666666701</v>
      </c>
      <c r="C24" s="41">
        <v>0.58333333333333404</v>
      </c>
      <c r="D24" s="123">
        <v>5</v>
      </c>
      <c r="E24" s="42">
        <f t="shared" si="2"/>
        <v>3.5211267605633805</v>
      </c>
      <c r="F24" s="110">
        <v>81</v>
      </c>
      <c r="G24" s="42">
        <f t="shared" si="3"/>
        <v>57.04225352112676</v>
      </c>
      <c r="H24" s="43" t="s">
        <v>88</v>
      </c>
      <c r="I24" s="43">
        <f t="shared" si="4"/>
        <v>55.633802816901408</v>
      </c>
      <c r="J24" s="44">
        <f t="shared" si="10"/>
        <v>57.04225352112676</v>
      </c>
      <c r="K24" s="43">
        <f t="shared" ref="K24:K34" si="12">J24+(6/1.42)</f>
        <v>61.267605633802816</v>
      </c>
      <c r="L24" s="45">
        <v>18</v>
      </c>
      <c r="M24" s="46" t="s">
        <v>100</v>
      </c>
      <c r="N24" s="46">
        <v>17.3</v>
      </c>
      <c r="O24" s="124">
        <v>132</v>
      </c>
      <c r="P24" s="124">
        <v>137</v>
      </c>
      <c r="Q24" s="124">
        <v>46540095</v>
      </c>
      <c r="R24" s="47">
        <f t="shared" si="5"/>
        <v>5740</v>
      </c>
      <c r="S24" s="48">
        <f t="shared" si="6"/>
        <v>137.76</v>
      </c>
      <c r="T24" s="48">
        <f t="shared" si="7"/>
        <v>5.74</v>
      </c>
      <c r="U24" s="125">
        <v>3.2</v>
      </c>
      <c r="V24" s="125">
        <f t="shared" si="0"/>
        <v>3.2</v>
      </c>
      <c r="W24" s="126" t="s">
        <v>133</v>
      </c>
      <c r="X24" s="128">
        <v>0</v>
      </c>
      <c r="Y24" s="128">
        <v>1065</v>
      </c>
      <c r="Z24" s="128">
        <v>1187</v>
      </c>
      <c r="AA24" s="128">
        <v>1185</v>
      </c>
      <c r="AB24" s="128">
        <v>1187</v>
      </c>
      <c r="AC24" s="49" t="s">
        <v>90</v>
      </c>
      <c r="AD24" s="49" t="s">
        <v>90</v>
      </c>
      <c r="AE24" s="49" t="s">
        <v>90</v>
      </c>
      <c r="AF24" s="127" t="s">
        <v>90</v>
      </c>
      <c r="AG24" s="127">
        <v>39247396</v>
      </c>
      <c r="AH24" s="50">
        <f t="shared" si="9"/>
        <v>1320</v>
      </c>
      <c r="AI24" s="51">
        <f t="shared" si="8"/>
        <v>229.96515679442507</v>
      </c>
      <c r="AJ24" s="108">
        <v>0</v>
      </c>
      <c r="AK24" s="108">
        <v>1</v>
      </c>
      <c r="AL24" s="108">
        <v>1</v>
      </c>
      <c r="AM24" s="108">
        <v>1</v>
      </c>
      <c r="AN24" s="108">
        <v>1</v>
      </c>
      <c r="AO24" s="108">
        <v>0</v>
      </c>
      <c r="AP24" s="128">
        <v>8883537</v>
      </c>
      <c r="AQ24" s="128">
        <f t="shared" si="1"/>
        <v>0</v>
      </c>
      <c r="AR24" s="54">
        <v>1.05</v>
      </c>
      <c r="AS24" s="53" t="s">
        <v>113</v>
      </c>
      <c r="AV24" s="59" t="s">
        <v>29</v>
      </c>
      <c r="AW24" s="59">
        <v>14.7</v>
      </c>
      <c r="AY24" s="111"/>
    </row>
    <row r="25" spans="1:51" x14ac:dyDescent="0.25">
      <c r="B25" s="41">
        <v>2.5833333333333299</v>
      </c>
      <c r="C25" s="41">
        <v>0.625</v>
      </c>
      <c r="D25" s="123">
        <v>5</v>
      </c>
      <c r="E25" s="42">
        <f t="shared" si="2"/>
        <v>3.5211267605633805</v>
      </c>
      <c r="F25" s="110">
        <v>81</v>
      </c>
      <c r="G25" s="42">
        <f t="shared" si="3"/>
        <v>57.04225352112676</v>
      </c>
      <c r="H25" s="43" t="s">
        <v>88</v>
      </c>
      <c r="I25" s="43">
        <f t="shared" si="4"/>
        <v>55.633802816901408</v>
      </c>
      <c r="J25" s="44">
        <f t="shared" si="10"/>
        <v>57.04225352112676</v>
      </c>
      <c r="K25" s="43">
        <f t="shared" si="12"/>
        <v>61.267605633802816</v>
      </c>
      <c r="L25" s="45">
        <v>18</v>
      </c>
      <c r="M25" s="46" t="s">
        <v>100</v>
      </c>
      <c r="N25" s="46">
        <v>16.899999999999999</v>
      </c>
      <c r="O25" s="124">
        <v>136</v>
      </c>
      <c r="P25" s="124">
        <v>131</v>
      </c>
      <c r="Q25" s="124">
        <v>46545712</v>
      </c>
      <c r="R25" s="47">
        <f t="shared" si="5"/>
        <v>5617</v>
      </c>
      <c r="S25" s="48">
        <f t="shared" si="6"/>
        <v>134.80799999999999</v>
      </c>
      <c r="T25" s="48">
        <f t="shared" si="7"/>
        <v>5.617</v>
      </c>
      <c r="U25" s="125">
        <v>2.9</v>
      </c>
      <c r="V25" s="125">
        <f t="shared" si="0"/>
        <v>2.9</v>
      </c>
      <c r="W25" s="126" t="s">
        <v>133</v>
      </c>
      <c r="X25" s="128">
        <v>0</v>
      </c>
      <c r="Y25" s="128">
        <v>1005</v>
      </c>
      <c r="Z25" s="128">
        <v>1187</v>
      </c>
      <c r="AA25" s="128">
        <v>1185</v>
      </c>
      <c r="AB25" s="128">
        <v>1187</v>
      </c>
      <c r="AC25" s="49" t="s">
        <v>90</v>
      </c>
      <c r="AD25" s="49" t="s">
        <v>90</v>
      </c>
      <c r="AE25" s="49" t="s">
        <v>90</v>
      </c>
      <c r="AF25" s="127" t="s">
        <v>90</v>
      </c>
      <c r="AG25" s="127">
        <v>39248728</v>
      </c>
      <c r="AH25" s="50">
        <f t="shared" si="9"/>
        <v>1332</v>
      </c>
      <c r="AI25" s="51">
        <f t="shared" si="8"/>
        <v>237.13726188356773</v>
      </c>
      <c r="AJ25" s="108">
        <v>0</v>
      </c>
      <c r="AK25" s="108">
        <v>1</v>
      </c>
      <c r="AL25" s="108">
        <v>1</v>
      </c>
      <c r="AM25" s="108">
        <v>1</v>
      </c>
      <c r="AN25" s="108">
        <v>1</v>
      </c>
      <c r="AO25" s="108">
        <v>0</v>
      </c>
      <c r="AP25" s="128">
        <v>8883537</v>
      </c>
      <c r="AQ25" s="128">
        <f t="shared" si="1"/>
        <v>0</v>
      </c>
      <c r="AR25" s="52"/>
      <c r="AS25" s="53" t="s">
        <v>113</v>
      </c>
      <c r="AV25" s="59" t="s">
        <v>74</v>
      </c>
      <c r="AW25" s="59">
        <v>10.36</v>
      </c>
      <c r="AY25" s="111"/>
    </row>
    <row r="26" spans="1:51" x14ac:dyDescent="0.25">
      <c r="B26" s="41">
        <v>2.625</v>
      </c>
      <c r="C26" s="41">
        <v>0.66666666666666696</v>
      </c>
      <c r="D26" s="123">
        <v>5</v>
      </c>
      <c r="E26" s="42">
        <f t="shared" si="2"/>
        <v>3.5211267605633805</v>
      </c>
      <c r="F26" s="110">
        <v>81</v>
      </c>
      <c r="G26" s="42">
        <f t="shared" si="3"/>
        <v>57.04225352112676</v>
      </c>
      <c r="H26" s="43" t="s">
        <v>88</v>
      </c>
      <c r="I26" s="43">
        <f t="shared" si="4"/>
        <v>53.521126760563384</v>
      </c>
      <c r="J26" s="44">
        <f>(F26-3)/1.42</f>
        <v>54.929577464788736</v>
      </c>
      <c r="K26" s="43">
        <f t="shared" si="12"/>
        <v>59.154929577464792</v>
      </c>
      <c r="L26" s="45">
        <v>18</v>
      </c>
      <c r="M26" s="46" t="s">
        <v>100</v>
      </c>
      <c r="N26" s="46">
        <v>16.7</v>
      </c>
      <c r="O26" s="124">
        <v>137</v>
      </c>
      <c r="P26" s="124">
        <v>134</v>
      </c>
      <c r="Q26" s="124">
        <v>46551125</v>
      </c>
      <c r="R26" s="47">
        <f t="shared" si="5"/>
        <v>5413</v>
      </c>
      <c r="S26" s="48">
        <f t="shared" si="6"/>
        <v>129.91200000000001</v>
      </c>
      <c r="T26" s="48">
        <f t="shared" si="7"/>
        <v>5.4130000000000003</v>
      </c>
      <c r="U26" s="125">
        <v>2.8</v>
      </c>
      <c r="V26" s="125">
        <f t="shared" si="0"/>
        <v>2.8</v>
      </c>
      <c r="W26" s="126" t="s">
        <v>133</v>
      </c>
      <c r="X26" s="128">
        <v>0</v>
      </c>
      <c r="Y26" s="128">
        <v>1005</v>
      </c>
      <c r="Z26" s="128">
        <v>1187</v>
      </c>
      <c r="AA26" s="128">
        <v>1185</v>
      </c>
      <c r="AB26" s="128">
        <v>1187</v>
      </c>
      <c r="AC26" s="49" t="s">
        <v>90</v>
      </c>
      <c r="AD26" s="49" t="s">
        <v>90</v>
      </c>
      <c r="AE26" s="49" t="s">
        <v>90</v>
      </c>
      <c r="AF26" s="127" t="s">
        <v>90</v>
      </c>
      <c r="AG26" s="127">
        <v>39250028</v>
      </c>
      <c r="AH26" s="50">
        <f t="shared" si="9"/>
        <v>1300</v>
      </c>
      <c r="AI26" s="51">
        <f t="shared" si="8"/>
        <v>240.16257158692036</v>
      </c>
      <c r="AJ26" s="108">
        <v>0</v>
      </c>
      <c r="AK26" s="108">
        <v>1</v>
      </c>
      <c r="AL26" s="108">
        <v>1</v>
      </c>
      <c r="AM26" s="108">
        <v>1</v>
      </c>
      <c r="AN26" s="108">
        <v>1</v>
      </c>
      <c r="AO26" s="108">
        <v>0</v>
      </c>
      <c r="AP26" s="128">
        <v>8883537</v>
      </c>
      <c r="AQ26" s="128">
        <f t="shared" si="1"/>
        <v>0</v>
      </c>
      <c r="AR26" s="52"/>
      <c r="AS26" s="53" t="s">
        <v>113</v>
      </c>
      <c r="AV26" s="59" t="s">
        <v>114</v>
      </c>
      <c r="AW26" s="59">
        <v>1.01325</v>
      </c>
      <c r="AY26" s="111"/>
    </row>
    <row r="27" spans="1:51" x14ac:dyDescent="0.25">
      <c r="B27" s="41">
        <v>2.6666666666666701</v>
      </c>
      <c r="C27" s="41">
        <v>0.70833333333333404</v>
      </c>
      <c r="D27" s="123">
        <v>4</v>
      </c>
      <c r="E27" s="42">
        <f t="shared" si="2"/>
        <v>2.8169014084507045</v>
      </c>
      <c r="F27" s="110">
        <v>81</v>
      </c>
      <c r="G27" s="42">
        <f t="shared" si="3"/>
        <v>57.04225352112676</v>
      </c>
      <c r="H27" s="43" t="s">
        <v>88</v>
      </c>
      <c r="I27" s="43">
        <f t="shared" si="4"/>
        <v>53.521126760563384</v>
      </c>
      <c r="J27" s="44">
        <f t="shared" ref="J27:J32" si="13">(F27-3)/1.42</f>
        <v>54.929577464788736</v>
      </c>
      <c r="K27" s="43">
        <f t="shared" si="12"/>
        <v>59.154929577464792</v>
      </c>
      <c r="L27" s="45">
        <v>18</v>
      </c>
      <c r="M27" s="46" t="s">
        <v>100</v>
      </c>
      <c r="N27" s="46">
        <v>16.7</v>
      </c>
      <c r="O27" s="124">
        <v>136</v>
      </c>
      <c r="P27" s="124">
        <v>131</v>
      </c>
      <c r="Q27" s="124">
        <v>46556581</v>
      </c>
      <c r="R27" s="47">
        <f t="shared" si="5"/>
        <v>5456</v>
      </c>
      <c r="S27" s="48">
        <f t="shared" si="6"/>
        <v>130.94399999999999</v>
      </c>
      <c r="T27" s="48">
        <f t="shared" si="7"/>
        <v>5.4560000000000004</v>
      </c>
      <c r="U27" s="125">
        <v>2.7</v>
      </c>
      <c r="V27" s="125">
        <f t="shared" si="0"/>
        <v>2.7</v>
      </c>
      <c r="W27" s="126" t="s">
        <v>133</v>
      </c>
      <c r="X27" s="128">
        <v>0</v>
      </c>
      <c r="Y27" s="128">
        <v>1005</v>
      </c>
      <c r="Z27" s="128">
        <v>1187</v>
      </c>
      <c r="AA27" s="128">
        <v>1185</v>
      </c>
      <c r="AB27" s="128">
        <v>1187</v>
      </c>
      <c r="AC27" s="49" t="s">
        <v>90</v>
      </c>
      <c r="AD27" s="49" t="s">
        <v>90</v>
      </c>
      <c r="AE27" s="49" t="s">
        <v>90</v>
      </c>
      <c r="AF27" s="127" t="s">
        <v>90</v>
      </c>
      <c r="AG27" s="127">
        <v>39251328</v>
      </c>
      <c r="AH27" s="50">
        <f t="shared" si="9"/>
        <v>1300</v>
      </c>
      <c r="AI27" s="51">
        <f t="shared" si="8"/>
        <v>238.26979472140761</v>
      </c>
      <c r="AJ27" s="108">
        <v>0</v>
      </c>
      <c r="AK27" s="108">
        <v>1</v>
      </c>
      <c r="AL27" s="108">
        <v>1</v>
      </c>
      <c r="AM27" s="108">
        <v>1</v>
      </c>
      <c r="AN27" s="108">
        <v>1</v>
      </c>
      <c r="AO27" s="108">
        <v>0</v>
      </c>
      <c r="AP27" s="128">
        <v>8883537</v>
      </c>
      <c r="AQ27" s="128">
        <f t="shared" si="1"/>
        <v>0</v>
      </c>
      <c r="AR27" s="52"/>
      <c r="AS27" s="53" t="s">
        <v>113</v>
      </c>
      <c r="AV27" s="59" t="s">
        <v>115</v>
      </c>
      <c r="AW27" s="59">
        <v>1</v>
      </c>
      <c r="AY27" s="111"/>
    </row>
    <row r="28" spans="1:51" x14ac:dyDescent="0.25">
      <c r="B28" s="41">
        <v>2.7083333333333299</v>
      </c>
      <c r="C28" s="41">
        <v>0.750000000000002</v>
      </c>
      <c r="D28" s="123">
        <v>4</v>
      </c>
      <c r="E28" s="42">
        <f t="shared" si="2"/>
        <v>2.8169014084507045</v>
      </c>
      <c r="F28" s="110">
        <v>78</v>
      </c>
      <c r="G28" s="42">
        <f t="shared" si="3"/>
        <v>54.929577464788736</v>
      </c>
      <c r="H28" s="43" t="s">
        <v>88</v>
      </c>
      <c r="I28" s="43">
        <f t="shared" si="4"/>
        <v>51.408450704225352</v>
      </c>
      <c r="J28" s="44">
        <f t="shared" si="13"/>
        <v>52.816901408450704</v>
      </c>
      <c r="K28" s="43">
        <f t="shared" si="12"/>
        <v>57.04225352112676</v>
      </c>
      <c r="L28" s="45">
        <v>18</v>
      </c>
      <c r="M28" s="46" t="s">
        <v>100</v>
      </c>
      <c r="N28" s="46">
        <v>16.7</v>
      </c>
      <c r="O28" s="124">
        <v>136</v>
      </c>
      <c r="P28" s="124">
        <v>130</v>
      </c>
      <c r="Q28" s="124">
        <v>46562268</v>
      </c>
      <c r="R28" s="47">
        <f t="shared" si="5"/>
        <v>5687</v>
      </c>
      <c r="S28" s="48">
        <f t="shared" si="6"/>
        <v>136.488</v>
      </c>
      <c r="T28" s="48">
        <f t="shared" si="7"/>
        <v>5.6870000000000003</v>
      </c>
      <c r="U28" s="125">
        <v>2.5</v>
      </c>
      <c r="V28" s="125">
        <f t="shared" si="0"/>
        <v>2.5</v>
      </c>
      <c r="W28" s="126" t="s">
        <v>133</v>
      </c>
      <c r="X28" s="128">
        <v>0</v>
      </c>
      <c r="Y28" s="128">
        <v>1003</v>
      </c>
      <c r="Z28" s="128">
        <v>1187</v>
      </c>
      <c r="AA28" s="128">
        <v>1185</v>
      </c>
      <c r="AB28" s="128">
        <v>1187</v>
      </c>
      <c r="AC28" s="49" t="s">
        <v>90</v>
      </c>
      <c r="AD28" s="49" t="s">
        <v>90</v>
      </c>
      <c r="AE28" s="49" t="s">
        <v>90</v>
      </c>
      <c r="AF28" s="127" t="s">
        <v>90</v>
      </c>
      <c r="AG28" s="127">
        <v>39252676</v>
      </c>
      <c r="AH28" s="50">
        <f t="shared" si="9"/>
        <v>1348</v>
      </c>
      <c r="AI28" s="51">
        <f t="shared" si="8"/>
        <v>237.03182697379989</v>
      </c>
      <c r="AJ28" s="108">
        <v>0</v>
      </c>
      <c r="AK28" s="108">
        <v>1</v>
      </c>
      <c r="AL28" s="108">
        <v>1</v>
      </c>
      <c r="AM28" s="108">
        <v>1</v>
      </c>
      <c r="AN28" s="108">
        <v>1</v>
      </c>
      <c r="AO28" s="108">
        <v>0</v>
      </c>
      <c r="AP28" s="128">
        <v>8883537</v>
      </c>
      <c r="AQ28" s="128">
        <f t="shared" si="1"/>
        <v>0</v>
      </c>
      <c r="AR28" s="54">
        <v>0.94</v>
      </c>
      <c r="AS28" s="53" t="s">
        <v>113</v>
      </c>
      <c r="AV28" s="59" t="s">
        <v>116</v>
      </c>
      <c r="AW28" s="59">
        <v>101.325</v>
      </c>
      <c r="AY28" s="111"/>
    </row>
    <row r="29" spans="1:51" x14ac:dyDescent="0.25">
      <c r="B29" s="41">
        <v>2.75</v>
      </c>
      <c r="C29" s="41">
        <v>0.79166666666666896</v>
      </c>
      <c r="D29" s="123">
        <v>3</v>
      </c>
      <c r="E29" s="42">
        <f t="shared" si="2"/>
        <v>2.1126760563380285</v>
      </c>
      <c r="F29" s="110">
        <v>78</v>
      </c>
      <c r="G29" s="42">
        <f t="shared" si="3"/>
        <v>54.929577464788736</v>
      </c>
      <c r="H29" s="43" t="s">
        <v>88</v>
      </c>
      <c r="I29" s="43">
        <f t="shared" si="4"/>
        <v>51.408450704225352</v>
      </c>
      <c r="J29" s="44">
        <f t="shared" si="13"/>
        <v>52.816901408450704</v>
      </c>
      <c r="K29" s="43">
        <f t="shared" si="12"/>
        <v>57.04225352112676</v>
      </c>
      <c r="L29" s="45">
        <v>18</v>
      </c>
      <c r="M29" s="46" t="s">
        <v>100</v>
      </c>
      <c r="N29" s="46">
        <v>16.600000000000001</v>
      </c>
      <c r="O29" s="124">
        <v>136</v>
      </c>
      <c r="P29" s="124">
        <v>129</v>
      </c>
      <c r="Q29" s="124">
        <v>46567978</v>
      </c>
      <c r="R29" s="47">
        <f t="shared" si="5"/>
        <v>5710</v>
      </c>
      <c r="S29" s="48">
        <f t="shared" si="6"/>
        <v>137.04</v>
      </c>
      <c r="T29" s="48">
        <f t="shared" si="7"/>
        <v>5.71</v>
      </c>
      <c r="U29" s="125">
        <v>2.4</v>
      </c>
      <c r="V29" s="125">
        <f t="shared" si="0"/>
        <v>2.4</v>
      </c>
      <c r="W29" s="126" t="s">
        <v>133</v>
      </c>
      <c r="X29" s="128">
        <v>0</v>
      </c>
      <c r="Y29" s="128">
        <v>1003</v>
      </c>
      <c r="Z29" s="128">
        <v>1187</v>
      </c>
      <c r="AA29" s="128">
        <v>1185</v>
      </c>
      <c r="AB29" s="128">
        <v>1187</v>
      </c>
      <c r="AC29" s="49" t="s">
        <v>90</v>
      </c>
      <c r="AD29" s="49" t="s">
        <v>90</v>
      </c>
      <c r="AE29" s="49" t="s">
        <v>90</v>
      </c>
      <c r="AF29" s="127" t="s">
        <v>90</v>
      </c>
      <c r="AG29" s="127">
        <v>39254028</v>
      </c>
      <c r="AH29" s="50">
        <f t="shared" si="9"/>
        <v>1352</v>
      </c>
      <c r="AI29" s="51">
        <f t="shared" si="8"/>
        <v>236.77758318739055</v>
      </c>
      <c r="AJ29" s="108">
        <v>0</v>
      </c>
      <c r="AK29" s="108">
        <v>1</v>
      </c>
      <c r="AL29" s="108">
        <v>1</v>
      </c>
      <c r="AM29" s="108">
        <v>1</v>
      </c>
      <c r="AN29" s="108">
        <v>1</v>
      </c>
      <c r="AO29" s="108">
        <v>0</v>
      </c>
      <c r="AP29" s="128">
        <v>8883537</v>
      </c>
      <c r="AQ29" s="128">
        <f t="shared" si="1"/>
        <v>0</v>
      </c>
      <c r="AR29" s="52"/>
      <c r="AS29" s="53" t="s">
        <v>113</v>
      </c>
      <c r="AY29" s="111"/>
    </row>
    <row r="30" spans="1:51" x14ac:dyDescent="0.25">
      <c r="B30" s="41">
        <v>2.7916666666666701</v>
      </c>
      <c r="C30" s="41">
        <v>0.83333333333333703</v>
      </c>
      <c r="D30" s="123">
        <v>3</v>
      </c>
      <c r="E30" s="42">
        <f t="shared" si="2"/>
        <v>2.1126760563380285</v>
      </c>
      <c r="F30" s="110">
        <v>76</v>
      </c>
      <c r="G30" s="42">
        <f t="shared" si="3"/>
        <v>53.521126760563384</v>
      </c>
      <c r="H30" s="43" t="s">
        <v>88</v>
      </c>
      <c r="I30" s="43">
        <f t="shared" si="4"/>
        <v>50</v>
      </c>
      <c r="J30" s="44">
        <f t="shared" si="13"/>
        <v>51.408450704225352</v>
      </c>
      <c r="K30" s="43">
        <f t="shared" si="12"/>
        <v>55.633802816901408</v>
      </c>
      <c r="L30" s="45">
        <v>18</v>
      </c>
      <c r="M30" s="46" t="s">
        <v>100</v>
      </c>
      <c r="N30" s="46">
        <v>16.600000000000001</v>
      </c>
      <c r="O30" s="124">
        <v>137</v>
      </c>
      <c r="P30" s="124">
        <v>134</v>
      </c>
      <c r="Q30" s="124">
        <v>46573461</v>
      </c>
      <c r="R30" s="47">
        <f t="shared" si="5"/>
        <v>5483</v>
      </c>
      <c r="S30" s="48">
        <f t="shared" si="6"/>
        <v>131.59200000000001</v>
      </c>
      <c r="T30" s="48">
        <f t="shared" si="7"/>
        <v>5.4829999999999997</v>
      </c>
      <c r="U30" s="125">
        <v>2.2999999999999998</v>
      </c>
      <c r="V30" s="125">
        <f t="shared" si="0"/>
        <v>2.2999999999999998</v>
      </c>
      <c r="W30" s="126" t="s">
        <v>133</v>
      </c>
      <c r="X30" s="128">
        <v>0</v>
      </c>
      <c r="Y30" s="128">
        <v>1004</v>
      </c>
      <c r="Z30" s="128">
        <v>1187</v>
      </c>
      <c r="AA30" s="128">
        <v>1185</v>
      </c>
      <c r="AB30" s="128">
        <v>1187</v>
      </c>
      <c r="AC30" s="49" t="s">
        <v>90</v>
      </c>
      <c r="AD30" s="49" t="s">
        <v>90</v>
      </c>
      <c r="AE30" s="49" t="s">
        <v>90</v>
      </c>
      <c r="AF30" s="127" t="s">
        <v>90</v>
      </c>
      <c r="AG30" s="127">
        <v>39255340</v>
      </c>
      <c r="AH30" s="50">
        <f t="shared" si="9"/>
        <v>1312</v>
      </c>
      <c r="AI30" s="51">
        <f t="shared" si="8"/>
        <v>239.28506292175817</v>
      </c>
      <c r="AJ30" s="108">
        <v>0</v>
      </c>
      <c r="AK30" s="108">
        <v>1</v>
      </c>
      <c r="AL30" s="108">
        <v>1</v>
      </c>
      <c r="AM30" s="108">
        <v>1</v>
      </c>
      <c r="AN30" s="108">
        <v>1</v>
      </c>
      <c r="AO30" s="108">
        <v>0</v>
      </c>
      <c r="AP30" s="128">
        <v>8883537</v>
      </c>
      <c r="AQ30" s="128">
        <f t="shared" si="1"/>
        <v>0</v>
      </c>
      <c r="AR30" s="52"/>
      <c r="AS30" s="53" t="s">
        <v>113</v>
      </c>
      <c r="AV30" s="356" t="s">
        <v>117</v>
      </c>
      <c r="AW30" s="356"/>
      <c r="AY30" s="111"/>
    </row>
    <row r="31" spans="1:51" x14ac:dyDescent="0.25">
      <c r="B31" s="41">
        <v>2.8333333333333299</v>
      </c>
      <c r="C31" s="41">
        <v>0.875000000000004</v>
      </c>
      <c r="D31" s="123">
        <v>4</v>
      </c>
      <c r="E31" s="42">
        <f t="shared" si="2"/>
        <v>2.8169014084507045</v>
      </c>
      <c r="F31" s="110">
        <v>76</v>
      </c>
      <c r="G31" s="42">
        <f t="shared" si="3"/>
        <v>53.521126760563384</v>
      </c>
      <c r="H31" s="43" t="s">
        <v>88</v>
      </c>
      <c r="I31" s="43">
        <f t="shared" si="4"/>
        <v>50</v>
      </c>
      <c r="J31" s="44">
        <f t="shared" si="13"/>
        <v>51.408450704225352</v>
      </c>
      <c r="K31" s="43">
        <f t="shared" si="12"/>
        <v>55.633802816901408</v>
      </c>
      <c r="L31" s="45">
        <v>18</v>
      </c>
      <c r="M31" s="46" t="s">
        <v>100</v>
      </c>
      <c r="N31" s="46">
        <v>16.100000000000001</v>
      </c>
      <c r="O31" s="124">
        <v>136</v>
      </c>
      <c r="P31" s="124">
        <v>133</v>
      </c>
      <c r="Q31" s="124">
        <v>46578740</v>
      </c>
      <c r="R31" s="47">
        <f t="shared" si="5"/>
        <v>5279</v>
      </c>
      <c r="S31" s="48">
        <f t="shared" si="6"/>
        <v>126.696</v>
      </c>
      <c r="T31" s="48">
        <f t="shared" si="7"/>
        <v>5.2789999999999999</v>
      </c>
      <c r="U31" s="125">
        <v>2.2000000000000002</v>
      </c>
      <c r="V31" s="125">
        <f t="shared" si="0"/>
        <v>2.2000000000000002</v>
      </c>
      <c r="W31" s="126" t="s">
        <v>133</v>
      </c>
      <c r="X31" s="128">
        <v>0</v>
      </c>
      <c r="Y31" s="128">
        <v>1004</v>
      </c>
      <c r="Z31" s="128">
        <v>1187</v>
      </c>
      <c r="AA31" s="128">
        <v>1185</v>
      </c>
      <c r="AB31" s="128">
        <v>1187</v>
      </c>
      <c r="AC31" s="49" t="s">
        <v>90</v>
      </c>
      <c r="AD31" s="49" t="s">
        <v>90</v>
      </c>
      <c r="AE31" s="49" t="s">
        <v>90</v>
      </c>
      <c r="AF31" s="127" t="s">
        <v>90</v>
      </c>
      <c r="AG31" s="127">
        <v>39256612</v>
      </c>
      <c r="AH31" s="50">
        <f t="shared" si="9"/>
        <v>1272</v>
      </c>
      <c r="AI31" s="51">
        <f t="shared" si="8"/>
        <v>240.95472627391553</v>
      </c>
      <c r="AJ31" s="108">
        <v>0</v>
      </c>
      <c r="AK31" s="108">
        <v>1</v>
      </c>
      <c r="AL31" s="108">
        <v>1</v>
      </c>
      <c r="AM31" s="108">
        <v>1</v>
      </c>
      <c r="AN31" s="108">
        <v>1</v>
      </c>
      <c r="AO31" s="108">
        <v>0</v>
      </c>
      <c r="AP31" s="128">
        <v>8883537</v>
      </c>
      <c r="AQ31" s="128">
        <f t="shared" si="1"/>
        <v>0</v>
      </c>
      <c r="AR31" s="52"/>
      <c r="AS31" s="53" t="s">
        <v>113</v>
      </c>
      <c r="AV31" s="60" t="s">
        <v>29</v>
      </c>
      <c r="AW31" s="60" t="s">
        <v>74</v>
      </c>
      <c r="AY31" s="111"/>
    </row>
    <row r="32" spans="1:51" x14ac:dyDescent="0.25">
      <c r="B32" s="41">
        <v>2.875</v>
      </c>
      <c r="C32" s="41">
        <v>0.91666666666667096</v>
      </c>
      <c r="D32" s="123">
        <v>9</v>
      </c>
      <c r="E32" s="42">
        <f t="shared" si="2"/>
        <v>6.3380281690140849</v>
      </c>
      <c r="F32" s="110">
        <v>76</v>
      </c>
      <c r="G32" s="42">
        <f t="shared" si="3"/>
        <v>53.521126760563384</v>
      </c>
      <c r="H32" s="43" t="s">
        <v>88</v>
      </c>
      <c r="I32" s="43">
        <f t="shared" si="4"/>
        <v>50</v>
      </c>
      <c r="J32" s="44">
        <f t="shared" si="13"/>
        <v>51.408450704225352</v>
      </c>
      <c r="K32" s="43">
        <f t="shared" si="12"/>
        <v>55.633802816901408</v>
      </c>
      <c r="L32" s="45">
        <v>14</v>
      </c>
      <c r="M32" s="46" t="s">
        <v>118</v>
      </c>
      <c r="N32" s="46">
        <v>12.6</v>
      </c>
      <c r="O32" s="124">
        <v>116</v>
      </c>
      <c r="P32" s="124">
        <v>119</v>
      </c>
      <c r="Q32" s="124">
        <v>46583834</v>
      </c>
      <c r="R32" s="47">
        <f t="shared" si="5"/>
        <v>5094</v>
      </c>
      <c r="S32" s="48">
        <f t="shared" si="6"/>
        <v>122.256</v>
      </c>
      <c r="T32" s="48">
        <f t="shared" si="7"/>
        <v>5.0940000000000003</v>
      </c>
      <c r="U32" s="125">
        <v>1.9</v>
      </c>
      <c r="V32" s="125">
        <f t="shared" si="0"/>
        <v>1.9</v>
      </c>
      <c r="W32" s="126" t="s">
        <v>146</v>
      </c>
      <c r="X32" s="128">
        <v>0</v>
      </c>
      <c r="Y32" s="128">
        <v>1005</v>
      </c>
      <c r="Z32" s="128">
        <v>1188</v>
      </c>
      <c r="AA32" s="128">
        <v>0</v>
      </c>
      <c r="AB32" s="128">
        <v>1188</v>
      </c>
      <c r="AC32" s="49" t="s">
        <v>90</v>
      </c>
      <c r="AD32" s="49" t="s">
        <v>90</v>
      </c>
      <c r="AE32" s="49" t="s">
        <v>90</v>
      </c>
      <c r="AF32" s="127" t="s">
        <v>90</v>
      </c>
      <c r="AG32" s="127">
        <v>39257676</v>
      </c>
      <c r="AH32" s="50">
        <f t="shared" si="9"/>
        <v>1064</v>
      </c>
      <c r="AI32" s="51">
        <f t="shared" si="8"/>
        <v>208.87318413820179</v>
      </c>
      <c r="AJ32" s="108">
        <v>0</v>
      </c>
      <c r="AK32" s="108">
        <v>1</v>
      </c>
      <c r="AL32" s="108">
        <v>1</v>
      </c>
      <c r="AM32" s="108">
        <v>0</v>
      </c>
      <c r="AN32" s="108">
        <v>1</v>
      </c>
      <c r="AO32" s="108">
        <v>0</v>
      </c>
      <c r="AP32" s="128">
        <v>8883537</v>
      </c>
      <c r="AQ32" s="128">
        <f t="shared" si="1"/>
        <v>0</v>
      </c>
      <c r="AR32" s="54">
        <v>1.1100000000000001</v>
      </c>
      <c r="AS32" s="53" t="s">
        <v>113</v>
      </c>
      <c r="AV32" s="61">
        <v>1</v>
      </c>
      <c r="AW32" s="61">
        <f>IFERROR(AV32*VLOOKUP(AV31,AV24:AW28,2,FALSE)/VLOOKUP(AW31,AV24:AW28,2,FALSE),"Enter Unit and Value")</f>
        <v>1.4189189189189189</v>
      </c>
      <c r="AY32" s="111"/>
    </row>
    <row r="33" spans="2:51" x14ac:dyDescent="0.25">
      <c r="B33" s="41">
        <v>2.9166666666666701</v>
      </c>
      <c r="C33" s="41">
        <v>0.95833333333333803</v>
      </c>
      <c r="D33" s="123">
        <v>6</v>
      </c>
      <c r="E33" s="42">
        <f t="shared" si="2"/>
        <v>4.2253521126760569</v>
      </c>
      <c r="F33" s="110">
        <v>66</v>
      </c>
      <c r="G33" s="42">
        <f t="shared" si="3"/>
        <v>46.478873239436624</v>
      </c>
      <c r="H33" s="43" t="s">
        <v>88</v>
      </c>
      <c r="I33" s="43">
        <f>J33-(2/1.42)</f>
        <v>41.549295774647888</v>
      </c>
      <c r="J33" s="44">
        <f t="shared" ref="J33:J34" si="14">(F33-5)/1.42</f>
        <v>42.95774647887324</v>
      </c>
      <c r="K33" s="43">
        <f t="shared" si="12"/>
        <v>47.183098591549296</v>
      </c>
      <c r="L33" s="45">
        <v>14</v>
      </c>
      <c r="M33" s="46" t="s">
        <v>118</v>
      </c>
      <c r="N33" s="46">
        <v>11.9</v>
      </c>
      <c r="O33" s="124">
        <v>142</v>
      </c>
      <c r="P33" s="124">
        <v>131</v>
      </c>
      <c r="Q33" s="124">
        <v>46588259</v>
      </c>
      <c r="R33" s="47">
        <f t="shared" si="5"/>
        <v>4425</v>
      </c>
      <c r="S33" s="48">
        <f t="shared" si="6"/>
        <v>106.2</v>
      </c>
      <c r="T33" s="48">
        <f t="shared" si="7"/>
        <v>4.4249999999999998</v>
      </c>
      <c r="U33" s="125">
        <v>2.9</v>
      </c>
      <c r="V33" s="125">
        <f t="shared" si="0"/>
        <v>2.9</v>
      </c>
      <c r="W33" s="126" t="s">
        <v>125</v>
      </c>
      <c r="X33" s="128">
        <v>0</v>
      </c>
      <c r="Y33" s="128">
        <v>0</v>
      </c>
      <c r="Z33" s="128">
        <v>1158</v>
      </c>
      <c r="AA33" s="128">
        <v>0</v>
      </c>
      <c r="AB33" s="128">
        <v>1157</v>
      </c>
      <c r="AC33" s="49" t="s">
        <v>90</v>
      </c>
      <c r="AD33" s="49" t="s">
        <v>90</v>
      </c>
      <c r="AE33" s="49" t="s">
        <v>90</v>
      </c>
      <c r="AF33" s="127" t="s">
        <v>90</v>
      </c>
      <c r="AG33" s="127">
        <v>39258552</v>
      </c>
      <c r="AH33" s="50">
        <f t="shared" si="9"/>
        <v>876</v>
      </c>
      <c r="AI33" s="51">
        <f t="shared" si="8"/>
        <v>197.96610169491527</v>
      </c>
      <c r="AJ33" s="108">
        <v>0</v>
      </c>
      <c r="AK33" s="108">
        <v>0</v>
      </c>
      <c r="AL33" s="108">
        <v>1</v>
      </c>
      <c r="AM33" s="108">
        <v>0</v>
      </c>
      <c r="AN33" s="108">
        <v>1</v>
      </c>
      <c r="AO33" s="108">
        <v>0.5</v>
      </c>
      <c r="AP33" s="128">
        <v>8884756</v>
      </c>
      <c r="AQ33" s="128">
        <f t="shared" si="1"/>
        <v>1219</v>
      </c>
      <c r="AR33" s="52"/>
      <c r="AS33" s="53" t="s">
        <v>113</v>
      </c>
      <c r="AY33" s="111"/>
    </row>
    <row r="34" spans="2:51" x14ac:dyDescent="0.25">
      <c r="B34" s="41">
        <v>2.9583333333333299</v>
      </c>
      <c r="C34" s="41">
        <v>1</v>
      </c>
      <c r="D34" s="123">
        <v>8</v>
      </c>
      <c r="E34" s="42">
        <f t="shared" si="2"/>
        <v>5.6338028169014089</v>
      </c>
      <c r="F34" s="110">
        <v>66</v>
      </c>
      <c r="G34" s="42">
        <f t="shared" si="3"/>
        <v>46.478873239436624</v>
      </c>
      <c r="H34" s="43" t="s">
        <v>88</v>
      </c>
      <c r="I34" s="43">
        <f t="shared" si="4"/>
        <v>41.549295774647888</v>
      </c>
      <c r="J34" s="44">
        <f t="shared" si="14"/>
        <v>42.95774647887324</v>
      </c>
      <c r="K34" s="43">
        <f t="shared" si="12"/>
        <v>47.183098591549296</v>
      </c>
      <c r="L34" s="45">
        <v>14</v>
      </c>
      <c r="M34" s="46" t="s">
        <v>118</v>
      </c>
      <c r="N34" s="62">
        <v>11.5</v>
      </c>
      <c r="O34" s="124">
        <v>140</v>
      </c>
      <c r="P34" s="124">
        <v>107</v>
      </c>
      <c r="Q34" s="124">
        <v>46592796</v>
      </c>
      <c r="R34" s="47">
        <f t="shared" si="5"/>
        <v>4537</v>
      </c>
      <c r="S34" s="48">
        <f t="shared" si="6"/>
        <v>108.88800000000001</v>
      </c>
      <c r="T34" s="48">
        <f t="shared" si="7"/>
        <v>4.5369999999999999</v>
      </c>
      <c r="U34" s="125">
        <v>4.4000000000000004</v>
      </c>
      <c r="V34" s="125">
        <f t="shared" si="0"/>
        <v>4.4000000000000004</v>
      </c>
      <c r="W34" s="126" t="s">
        <v>125</v>
      </c>
      <c r="X34" s="128">
        <v>0</v>
      </c>
      <c r="Y34" s="128">
        <v>0</v>
      </c>
      <c r="Z34" s="128">
        <v>1157</v>
      </c>
      <c r="AA34" s="128">
        <v>0</v>
      </c>
      <c r="AB34" s="128">
        <v>1157</v>
      </c>
      <c r="AC34" s="49" t="s">
        <v>90</v>
      </c>
      <c r="AD34" s="49" t="s">
        <v>90</v>
      </c>
      <c r="AE34" s="49" t="s">
        <v>90</v>
      </c>
      <c r="AF34" s="127" t="s">
        <v>90</v>
      </c>
      <c r="AG34" s="127">
        <v>39259412</v>
      </c>
      <c r="AH34" s="50">
        <f t="shared" si="9"/>
        <v>860</v>
      </c>
      <c r="AI34" s="51">
        <f t="shared" si="8"/>
        <v>189.55256777606348</v>
      </c>
      <c r="AJ34" s="108">
        <v>0</v>
      </c>
      <c r="AK34" s="108">
        <v>0</v>
      </c>
      <c r="AL34" s="108">
        <v>1</v>
      </c>
      <c r="AM34" s="108">
        <v>0</v>
      </c>
      <c r="AN34" s="108">
        <v>1</v>
      </c>
      <c r="AO34" s="108">
        <v>0.5</v>
      </c>
      <c r="AP34" s="128">
        <v>8886085</v>
      </c>
      <c r="AQ34" s="128">
        <f t="shared" si="1"/>
        <v>1329</v>
      </c>
      <c r="AR34" s="52"/>
      <c r="AS34" s="53" t="s">
        <v>113</v>
      </c>
      <c r="AV34" s="57" t="s">
        <v>119</v>
      </c>
      <c r="AW34" s="63" t="s">
        <v>30</v>
      </c>
      <c r="AY34" s="111"/>
    </row>
    <row r="35" spans="2:51" x14ac:dyDescent="0.25">
      <c r="B35" s="102"/>
      <c r="C35" s="103"/>
      <c r="D35" s="102"/>
      <c r="E35" s="105"/>
      <c r="F35" s="105"/>
      <c r="G35" s="106"/>
      <c r="H35" s="104"/>
      <c r="I35" s="105"/>
      <c r="J35" s="105"/>
      <c r="K35" s="106"/>
      <c r="L35" s="357" t="s">
        <v>120</v>
      </c>
      <c r="M35" s="358"/>
      <c r="N35" s="359"/>
      <c r="O35" s="64"/>
      <c r="P35" s="64">
        <f>AVERAGE(P11:P34)</f>
        <v>128.04166666666666</v>
      </c>
      <c r="Q35" s="65">
        <f>Q34-Q10</f>
        <v>126536</v>
      </c>
      <c r="R35" s="66">
        <f>SUM(R11:R34)</f>
        <v>126536</v>
      </c>
      <c r="S35" s="67">
        <f>AVERAGE(S11:S34)</f>
        <v>126.53599999999999</v>
      </c>
      <c r="T35" s="67">
        <f>SUM(T11:T34)</f>
        <v>126.53599999999999</v>
      </c>
      <c r="U35" s="104"/>
      <c r="V35" s="104"/>
      <c r="W35" s="58"/>
      <c r="X35" s="96"/>
      <c r="Y35" s="97"/>
      <c r="Z35" s="97"/>
      <c r="AA35" s="97"/>
      <c r="AB35" s="98"/>
      <c r="AC35" s="96"/>
      <c r="AD35" s="97"/>
      <c r="AE35" s="98"/>
      <c r="AF35" s="99"/>
      <c r="AG35" s="68"/>
      <c r="AH35" s="69">
        <f>SUM(AH11:AH34)</f>
        <v>27772</v>
      </c>
      <c r="AI35" s="70">
        <f>$AH$35/$T35</f>
        <v>219.47904153758617</v>
      </c>
      <c r="AJ35" s="99"/>
      <c r="AK35" s="100"/>
      <c r="AL35" s="100"/>
      <c r="AM35" s="100"/>
      <c r="AN35" s="101"/>
      <c r="AO35" s="71"/>
      <c r="AP35" s="72">
        <f>AP34-AP10</f>
        <v>7290</v>
      </c>
      <c r="AQ35" s="73">
        <f>SUM(AQ11:AQ34)</f>
        <v>7290</v>
      </c>
      <c r="AR35" s="74">
        <f>AVERAGE(AR11:AR34)</f>
        <v>0.97500000000000009</v>
      </c>
      <c r="AS35" s="71"/>
      <c r="AV35" s="75" t="s">
        <v>30</v>
      </c>
      <c r="AW35" s="75">
        <v>1</v>
      </c>
      <c r="AY35" s="111"/>
    </row>
    <row r="36" spans="2:51" x14ac:dyDescent="0.25">
      <c r="B36" s="76"/>
      <c r="C36" s="76"/>
      <c r="D36" s="76"/>
      <c r="E36" s="77"/>
      <c r="F36" s="77"/>
      <c r="G36" s="77"/>
      <c r="H36" s="77"/>
      <c r="I36" s="78"/>
      <c r="J36" s="78"/>
      <c r="K36" s="78"/>
      <c r="L36" s="109"/>
      <c r="M36" s="109"/>
      <c r="N36" s="109"/>
      <c r="O36" s="109"/>
      <c r="P36" s="109"/>
      <c r="Q36" s="109"/>
      <c r="R36" s="109"/>
      <c r="S36" s="109"/>
      <c r="T36" s="109"/>
      <c r="U36" s="79"/>
      <c r="V36" s="79"/>
      <c r="W36" s="109"/>
      <c r="X36" s="109"/>
      <c r="Y36" s="109"/>
      <c r="Z36" s="112"/>
      <c r="AA36" s="109"/>
      <c r="AB36" s="109"/>
      <c r="AC36" s="109"/>
      <c r="AD36" s="109"/>
      <c r="AE36" s="109"/>
      <c r="AH36" s="80"/>
      <c r="AM36" s="109"/>
      <c r="AN36" s="109"/>
      <c r="AO36" s="109"/>
      <c r="AP36" s="109"/>
      <c r="AQ36" s="109"/>
      <c r="AR36" s="109"/>
      <c r="AV36" s="75" t="s">
        <v>121</v>
      </c>
      <c r="AW36" s="75">
        <v>41.67</v>
      </c>
      <c r="AY36" s="111"/>
    </row>
    <row r="37" spans="2:51" x14ac:dyDescent="0.25">
      <c r="B37" s="89" t="s">
        <v>122</v>
      </c>
      <c r="C37" s="89"/>
      <c r="D37" s="89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112"/>
      <c r="X37" s="112"/>
      <c r="Y37" s="112"/>
      <c r="Z37" s="112"/>
      <c r="AA37" s="112"/>
      <c r="AB37" s="112"/>
      <c r="AC37" s="112"/>
      <c r="AD37" s="112"/>
      <c r="AE37" s="112"/>
      <c r="AM37" s="21"/>
      <c r="AN37" s="109"/>
      <c r="AO37" s="109"/>
      <c r="AP37" s="109"/>
      <c r="AQ37" s="109"/>
      <c r="AR37" s="112"/>
      <c r="AV37" s="75" t="s">
        <v>123</v>
      </c>
      <c r="AW37" s="75">
        <v>11.574999999999999</v>
      </c>
      <c r="AY37" s="111"/>
    </row>
    <row r="38" spans="2:51" x14ac:dyDescent="0.25">
      <c r="B38" s="87" t="s">
        <v>124</v>
      </c>
      <c r="C38" s="116"/>
      <c r="D38" s="116"/>
      <c r="E38" s="116"/>
      <c r="F38" s="116"/>
      <c r="G38" s="116"/>
      <c r="H38" s="116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88"/>
      <c r="T38" s="88"/>
      <c r="U38" s="88"/>
      <c r="V38" s="88"/>
      <c r="W38" s="112"/>
      <c r="X38" s="112"/>
      <c r="Y38" s="112"/>
      <c r="Z38" s="112"/>
      <c r="AA38" s="112"/>
      <c r="AB38" s="112"/>
      <c r="AC38" s="112"/>
      <c r="AD38" s="112"/>
      <c r="AE38" s="112"/>
      <c r="AM38" s="21"/>
      <c r="AN38" s="109"/>
      <c r="AO38" s="109"/>
      <c r="AP38" s="109"/>
      <c r="AQ38" s="109"/>
      <c r="AR38" s="112"/>
      <c r="AV38" s="75"/>
      <c r="AW38" s="75"/>
      <c r="AY38" s="111"/>
    </row>
    <row r="39" spans="2:51" x14ac:dyDescent="0.25">
      <c r="B39" s="122" t="s">
        <v>127</v>
      </c>
      <c r="C39" s="116"/>
      <c r="D39" s="116"/>
      <c r="E39" s="116"/>
      <c r="F39" s="116"/>
      <c r="G39" s="116"/>
      <c r="H39" s="116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88"/>
      <c r="T39" s="88"/>
      <c r="U39" s="88"/>
      <c r="V39" s="88"/>
      <c r="W39" s="112"/>
      <c r="X39" s="112"/>
      <c r="Y39" s="112"/>
      <c r="Z39" s="112"/>
      <c r="AA39" s="112"/>
      <c r="AB39" s="112"/>
      <c r="AC39" s="112"/>
      <c r="AD39" s="112"/>
      <c r="AE39" s="112"/>
      <c r="AM39" s="21"/>
      <c r="AN39" s="109"/>
      <c r="AO39" s="109"/>
      <c r="AP39" s="109"/>
      <c r="AQ39" s="109"/>
      <c r="AR39" s="112"/>
      <c r="AV39" s="75"/>
      <c r="AW39" s="75"/>
      <c r="AY39" s="111"/>
    </row>
    <row r="40" spans="2:51" x14ac:dyDescent="0.25">
      <c r="B40" s="85" t="s">
        <v>152</v>
      </c>
      <c r="C40" s="116"/>
      <c r="D40" s="116"/>
      <c r="E40" s="116"/>
      <c r="F40" s="116"/>
      <c r="G40" s="116"/>
      <c r="H40" s="116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88"/>
      <c r="T40" s="88"/>
      <c r="U40" s="88"/>
      <c r="V40" s="88"/>
      <c r="W40" s="112"/>
      <c r="X40" s="112"/>
      <c r="Y40" s="112"/>
      <c r="Z40" s="112"/>
      <c r="AA40" s="112"/>
      <c r="AB40" s="112"/>
      <c r="AC40" s="112"/>
      <c r="AD40" s="112"/>
      <c r="AE40" s="112"/>
      <c r="AM40" s="21"/>
      <c r="AN40" s="109"/>
      <c r="AO40" s="109"/>
      <c r="AP40" s="109"/>
      <c r="AQ40" s="109"/>
      <c r="AR40" s="112"/>
      <c r="AV40" s="75"/>
      <c r="AW40" s="75"/>
      <c r="AY40" s="111"/>
    </row>
    <row r="41" spans="2:51" x14ac:dyDescent="0.25">
      <c r="B41" s="86" t="s">
        <v>155</v>
      </c>
      <c r="C41" s="116"/>
      <c r="D41" s="116"/>
      <c r="E41" s="116"/>
      <c r="F41" s="116"/>
      <c r="G41" s="116"/>
      <c r="H41" s="116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9"/>
      <c r="T41" s="119"/>
      <c r="U41" s="119"/>
      <c r="V41" s="119"/>
      <c r="W41" s="112"/>
      <c r="X41" s="112"/>
      <c r="Y41" s="112"/>
      <c r="Z41" s="112"/>
      <c r="AA41" s="112"/>
      <c r="AB41" s="112"/>
      <c r="AC41" s="112"/>
      <c r="AD41" s="112"/>
      <c r="AE41" s="112"/>
      <c r="AM41" s="113"/>
      <c r="AN41" s="113"/>
      <c r="AO41" s="113"/>
      <c r="AP41" s="113"/>
      <c r="AQ41" s="113"/>
      <c r="AR41" s="113"/>
      <c r="AS41" s="114"/>
      <c r="AV41" s="111"/>
      <c r="AW41" s="107"/>
      <c r="AX41" s="107"/>
      <c r="AY41" s="107"/>
    </row>
    <row r="42" spans="2:51" x14ac:dyDescent="0.25">
      <c r="B42" s="122" t="s">
        <v>130</v>
      </c>
      <c r="C42" s="116"/>
      <c r="D42" s="116"/>
      <c r="E42" s="121"/>
      <c r="F42" s="121"/>
      <c r="G42" s="121"/>
      <c r="H42" s="116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9"/>
      <c r="T42" s="119"/>
      <c r="U42" s="119"/>
      <c r="V42" s="119"/>
      <c r="W42" s="112"/>
      <c r="X42" s="112"/>
      <c r="Y42" s="112"/>
      <c r="Z42" s="112"/>
      <c r="AA42" s="112"/>
      <c r="AB42" s="112"/>
      <c r="AC42" s="112"/>
      <c r="AD42" s="112"/>
      <c r="AE42" s="112"/>
      <c r="AM42" s="113"/>
      <c r="AN42" s="113"/>
      <c r="AO42" s="113"/>
      <c r="AP42" s="113"/>
      <c r="AQ42" s="113"/>
      <c r="AR42" s="113"/>
      <c r="AS42" s="114"/>
      <c r="AV42" s="111"/>
      <c r="AW42" s="107"/>
      <c r="AX42" s="107"/>
      <c r="AY42" s="107"/>
    </row>
    <row r="43" spans="2:51" x14ac:dyDescent="0.25">
      <c r="B43" s="122" t="s">
        <v>134</v>
      </c>
      <c r="C43" s="116"/>
      <c r="D43" s="116"/>
      <c r="E43" s="116"/>
      <c r="F43" s="116"/>
      <c r="G43" s="116"/>
      <c r="H43" s="116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9"/>
      <c r="U43" s="119"/>
      <c r="V43" s="119"/>
      <c r="W43" s="112"/>
      <c r="X43" s="112"/>
      <c r="Y43" s="112"/>
      <c r="Z43" s="112"/>
      <c r="AA43" s="112"/>
      <c r="AB43" s="112"/>
      <c r="AC43" s="112"/>
      <c r="AD43" s="112"/>
      <c r="AE43" s="112"/>
      <c r="AM43" s="113"/>
      <c r="AN43" s="113"/>
      <c r="AO43" s="113"/>
      <c r="AP43" s="113"/>
      <c r="AQ43" s="113"/>
      <c r="AR43" s="113"/>
      <c r="AS43" s="114"/>
      <c r="AV43" s="111"/>
      <c r="AW43" s="107"/>
      <c r="AX43" s="107"/>
      <c r="AY43" s="107"/>
    </row>
    <row r="44" spans="2:51" x14ac:dyDescent="0.25">
      <c r="B44" s="91" t="s">
        <v>144</v>
      </c>
      <c r="C44" s="116"/>
      <c r="D44" s="116"/>
      <c r="E44" s="116"/>
      <c r="F44" s="116"/>
      <c r="G44" s="116"/>
      <c r="H44" s="116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20"/>
      <c r="T44" s="119"/>
      <c r="U44" s="119"/>
      <c r="V44" s="119"/>
      <c r="W44" s="112"/>
      <c r="X44" s="112"/>
      <c r="Y44" s="112"/>
      <c r="Z44" s="112"/>
      <c r="AA44" s="112"/>
      <c r="AB44" s="112"/>
      <c r="AC44" s="112"/>
      <c r="AD44" s="112"/>
      <c r="AE44" s="112"/>
      <c r="AM44" s="113"/>
      <c r="AN44" s="113"/>
      <c r="AO44" s="113"/>
      <c r="AP44" s="113"/>
      <c r="AQ44" s="113"/>
      <c r="AR44" s="113"/>
      <c r="AS44" s="114"/>
      <c r="AV44" s="111"/>
      <c r="AW44" s="107"/>
      <c r="AX44" s="107"/>
      <c r="AY44" s="107"/>
    </row>
    <row r="45" spans="2:51" x14ac:dyDescent="0.25">
      <c r="B45" s="91" t="s">
        <v>143</v>
      </c>
      <c r="C45" s="116"/>
      <c r="D45" s="116"/>
      <c r="E45" s="116"/>
      <c r="F45" s="116"/>
      <c r="G45" s="116"/>
      <c r="H45" s="116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20"/>
      <c r="T45" s="119"/>
      <c r="U45" s="119"/>
      <c r="V45" s="119"/>
      <c r="W45" s="112"/>
      <c r="X45" s="112"/>
      <c r="Y45" s="112"/>
      <c r="Z45" s="112"/>
      <c r="AA45" s="112"/>
      <c r="AB45" s="112"/>
      <c r="AC45" s="112"/>
      <c r="AD45" s="112"/>
      <c r="AE45" s="112"/>
      <c r="AM45" s="113"/>
      <c r="AN45" s="113"/>
      <c r="AO45" s="113"/>
      <c r="AP45" s="113"/>
      <c r="AQ45" s="113"/>
      <c r="AR45" s="113"/>
      <c r="AS45" s="114"/>
      <c r="AV45" s="111"/>
      <c r="AW45" s="107"/>
      <c r="AX45" s="107"/>
      <c r="AY45" s="107"/>
    </row>
    <row r="46" spans="2:51" x14ac:dyDescent="0.25">
      <c r="B46" s="122" t="s">
        <v>156</v>
      </c>
      <c r="C46" s="116"/>
      <c r="D46" s="116"/>
      <c r="E46" s="116"/>
      <c r="F46" s="116"/>
      <c r="G46" s="116"/>
      <c r="H46" s="116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20"/>
      <c r="T46" s="119"/>
      <c r="U46" s="119"/>
      <c r="V46" s="119"/>
      <c r="W46" s="112"/>
      <c r="X46" s="112"/>
      <c r="Y46" s="112"/>
      <c r="Z46" s="112"/>
      <c r="AA46" s="112"/>
      <c r="AB46" s="112"/>
      <c r="AC46" s="112"/>
      <c r="AD46" s="112"/>
      <c r="AE46" s="112"/>
      <c r="AM46" s="113"/>
      <c r="AN46" s="113"/>
      <c r="AO46" s="113"/>
      <c r="AP46" s="113"/>
      <c r="AQ46" s="113"/>
      <c r="AR46" s="113"/>
      <c r="AS46" s="114"/>
      <c r="AV46" s="111"/>
      <c r="AW46" s="107"/>
      <c r="AX46" s="107"/>
      <c r="AY46" s="107"/>
    </row>
    <row r="47" spans="2:51" x14ac:dyDescent="0.25">
      <c r="B47" s="122" t="s">
        <v>135</v>
      </c>
      <c r="C47" s="116"/>
      <c r="D47" s="116"/>
      <c r="E47" s="116"/>
      <c r="F47" s="116"/>
      <c r="G47" s="116"/>
      <c r="H47" s="116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20"/>
      <c r="T47" s="119"/>
      <c r="U47" s="119"/>
      <c r="V47" s="119"/>
      <c r="W47" s="112"/>
      <c r="X47" s="112"/>
      <c r="Y47" s="112"/>
      <c r="Z47" s="112"/>
      <c r="AA47" s="112"/>
      <c r="AB47" s="112"/>
      <c r="AC47" s="112"/>
      <c r="AD47" s="112"/>
      <c r="AE47" s="112"/>
      <c r="AM47" s="113"/>
      <c r="AN47" s="113"/>
      <c r="AO47" s="113"/>
      <c r="AP47" s="113"/>
      <c r="AQ47" s="113"/>
      <c r="AR47" s="113"/>
      <c r="AS47" s="114"/>
      <c r="AV47" s="111"/>
      <c r="AW47" s="107"/>
      <c r="AX47" s="107"/>
      <c r="AY47" s="107"/>
    </row>
    <row r="48" spans="2:51" x14ac:dyDescent="0.25">
      <c r="B48" s="122" t="s">
        <v>136</v>
      </c>
      <c r="C48" s="116"/>
      <c r="D48" s="116"/>
      <c r="E48" s="116"/>
      <c r="F48" s="116"/>
      <c r="G48" s="117"/>
      <c r="H48" s="117"/>
      <c r="I48" s="117"/>
      <c r="J48" s="117"/>
      <c r="K48" s="117"/>
      <c r="L48" s="117"/>
      <c r="M48" s="117"/>
      <c r="N48" s="117"/>
      <c r="O48" s="117"/>
      <c r="P48" s="117"/>
      <c r="Q48" s="120"/>
      <c r="R48" s="119"/>
      <c r="S48" s="119"/>
      <c r="T48" s="137"/>
      <c r="U48" s="112"/>
      <c r="V48" s="112"/>
      <c r="W48" s="112"/>
      <c r="X48" s="112"/>
      <c r="Y48" s="112"/>
      <c r="Z48" s="112"/>
      <c r="AA48" s="112"/>
      <c r="AB48" s="112"/>
      <c r="AC48" s="112"/>
      <c r="AK48" s="113"/>
      <c r="AL48" s="113"/>
      <c r="AM48" s="113"/>
      <c r="AN48" s="113"/>
      <c r="AO48" s="113"/>
      <c r="AP48" s="113"/>
      <c r="AQ48" s="114"/>
      <c r="AR48" s="109"/>
      <c r="AS48" s="109"/>
      <c r="AT48" s="111"/>
      <c r="AU48" s="107"/>
      <c r="AV48" s="107"/>
      <c r="AW48" s="107"/>
      <c r="AX48" s="107"/>
      <c r="AY48" s="107"/>
    </row>
    <row r="49" spans="2:51" x14ac:dyDescent="0.25">
      <c r="B49" s="122" t="s">
        <v>137</v>
      </c>
      <c r="C49" s="129"/>
      <c r="D49" s="129"/>
      <c r="E49" s="129"/>
      <c r="F49" s="130"/>
      <c r="G49" s="117"/>
      <c r="H49" s="117"/>
      <c r="I49" s="117"/>
      <c r="J49" s="117"/>
      <c r="K49" s="117"/>
      <c r="L49" s="117"/>
      <c r="M49" s="117"/>
      <c r="N49" s="117"/>
      <c r="O49" s="117"/>
      <c r="P49" s="120"/>
      <c r="Q49" s="119"/>
      <c r="R49" s="119"/>
      <c r="S49" s="119"/>
      <c r="T49" s="112"/>
      <c r="U49" s="112"/>
      <c r="V49" s="112"/>
      <c r="W49" s="112"/>
      <c r="X49" s="112"/>
      <c r="Y49" s="112"/>
      <c r="Z49" s="112"/>
      <c r="AA49" s="112"/>
      <c r="AB49" s="112"/>
      <c r="AJ49" s="113"/>
      <c r="AK49" s="113"/>
      <c r="AL49" s="113"/>
      <c r="AM49" s="113"/>
      <c r="AN49" s="113"/>
      <c r="AO49" s="113"/>
      <c r="AP49" s="114"/>
      <c r="AQ49" s="109"/>
      <c r="AR49" s="109"/>
      <c r="AS49" s="111"/>
      <c r="AT49" s="107"/>
      <c r="AU49" s="107"/>
      <c r="AV49" s="107"/>
      <c r="AW49" s="107"/>
      <c r="AX49" s="107"/>
      <c r="AY49" s="107"/>
    </row>
    <row r="50" spans="2:51" x14ac:dyDescent="0.25">
      <c r="B50" s="91" t="s">
        <v>157</v>
      </c>
      <c r="C50" s="129"/>
      <c r="D50" s="129"/>
      <c r="E50" s="129"/>
      <c r="F50" s="130"/>
      <c r="G50" s="117"/>
      <c r="H50" s="117"/>
      <c r="I50" s="117"/>
      <c r="J50" s="117"/>
      <c r="K50" s="117"/>
      <c r="L50" s="117"/>
      <c r="M50" s="117"/>
      <c r="N50" s="117"/>
      <c r="O50" s="117"/>
      <c r="P50" s="120"/>
      <c r="Q50" s="119"/>
      <c r="R50" s="119"/>
      <c r="S50" s="119"/>
      <c r="T50" s="112"/>
      <c r="U50" s="112"/>
      <c r="V50" s="112"/>
      <c r="W50" s="112"/>
      <c r="X50" s="112"/>
      <c r="Y50" s="112"/>
      <c r="Z50" s="112"/>
      <c r="AA50" s="112"/>
      <c r="AB50" s="112"/>
      <c r="AJ50" s="113"/>
      <c r="AK50" s="113"/>
      <c r="AL50" s="113"/>
      <c r="AM50" s="113"/>
      <c r="AN50" s="113"/>
      <c r="AO50" s="113"/>
      <c r="AP50" s="114"/>
      <c r="AQ50" s="109"/>
      <c r="AR50" s="109"/>
      <c r="AS50" s="111"/>
      <c r="AT50" s="107"/>
      <c r="AU50" s="107"/>
      <c r="AV50" s="107"/>
      <c r="AW50" s="107"/>
      <c r="AX50" s="107"/>
      <c r="AY50" s="107"/>
    </row>
    <row r="51" spans="2:51" x14ac:dyDescent="0.25">
      <c r="B51" s="122" t="s">
        <v>138</v>
      </c>
      <c r="C51" s="116"/>
      <c r="D51" s="116"/>
      <c r="E51" s="116"/>
      <c r="F51" s="116"/>
      <c r="G51" s="116"/>
      <c r="H51" s="116"/>
      <c r="I51" s="116"/>
      <c r="J51" s="117"/>
      <c r="K51" s="117"/>
      <c r="L51" s="117"/>
      <c r="M51" s="117"/>
      <c r="N51" s="117"/>
      <c r="O51" s="117"/>
      <c r="P51" s="117"/>
      <c r="Q51" s="117"/>
      <c r="R51" s="117"/>
      <c r="S51" s="120"/>
      <c r="T51" s="119"/>
      <c r="U51" s="119"/>
      <c r="V51" s="119"/>
      <c r="W51" s="112"/>
      <c r="X51" s="112"/>
      <c r="Y51" s="112"/>
      <c r="Z51" s="112"/>
      <c r="AA51" s="112"/>
      <c r="AB51" s="112"/>
      <c r="AC51" s="112"/>
      <c r="AD51" s="112"/>
      <c r="AE51" s="112"/>
      <c r="AM51" s="113"/>
      <c r="AN51" s="113"/>
      <c r="AO51" s="113"/>
      <c r="AP51" s="113"/>
      <c r="AQ51" s="113"/>
      <c r="AR51" s="113"/>
      <c r="AS51" s="114"/>
      <c r="AV51" s="111"/>
      <c r="AW51" s="107"/>
      <c r="AX51" s="107"/>
      <c r="AY51" s="107"/>
    </row>
    <row r="52" spans="2:51" x14ac:dyDescent="0.25">
      <c r="B52" s="118" t="s">
        <v>139</v>
      </c>
      <c r="C52" s="116"/>
      <c r="D52" s="116"/>
      <c r="E52" s="116"/>
      <c r="F52" s="116"/>
      <c r="G52" s="116"/>
      <c r="H52" s="116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20"/>
      <c r="T52" s="119"/>
      <c r="U52" s="119"/>
      <c r="V52" s="119"/>
      <c r="W52" s="112"/>
      <c r="X52" s="112"/>
      <c r="Y52" s="112"/>
      <c r="Z52" s="112"/>
      <c r="AA52" s="112"/>
      <c r="AB52" s="112"/>
      <c r="AC52" s="112"/>
      <c r="AD52" s="112"/>
      <c r="AE52" s="112"/>
      <c r="AM52" s="113"/>
      <c r="AN52" s="113"/>
      <c r="AO52" s="113"/>
      <c r="AP52" s="113"/>
      <c r="AQ52" s="113"/>
      <c r="AR52" s="113"/>
      <c r="AS52" s="114"/>
      <c r="AV52" s="111"/>
      <c r="AW52" s="107"/>
      <c r="AX52" s="107"/>
      <c r="AY52" s="107"/>
    </row>
    <row r="53" spans="2:51" x14ac:dyDescent="0.25">
      <c r="B53" s="91" t="s">
        <v>150</v>
      </c>
      <c r="C53" s="116"/>
      <c r="D53" s="116"/>
      <c r="E53" s="116"/>
      <c r="F53" s="116"/>
      <c r="G53" s="116"/>
      <c r="H53" s="116"/>
      <c r="I53" s="116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19"/>
      <c r="U53" s="119"/>
      <c r="V53" s="119"/>
      <c r="W53" s="112"/>
      <c r="X53" s="112"/>
      <c r="Y53" s="112"/>
      <c r="Z53" s="112"/>
      <c r="AA53" s="112"/>
      <c r="AB53" s="112"/>
      <c r="AC53" s="112"/>
      <c r="AD53" s="112"/>
      <c r="AE53" s="112"/>
      <c r="AM53" s="113"/>
      <c r="AN53" s="113"/>
      <c r="AO53" s="113"/>
      <c r="AP53" s="113"/>
      <c r="AQ53" s="113"/>
      <c r="AR53" s="113"/>
      <c r="AS53" s="114"/>
      <c r="AV53" s="111"/>
      <c r="AW53" s="107"/>
      <c r="AX53" s="107"/>
      <c r="AY53" s="107"/>
    </row>
    <row r="54" spans="2:51" x14ac:dyDescent="0.25">
      <c r="B54" s="95"/>
      <c r="C54" s="122"/>
      <c r="D54" s="116"/>
      <c r="E54" s="94"/>
      <c r="F54" s="116"/>
      <c r="G54" s="116"/>
      <c r="H54" s="116"/>
      <c r="I54" s="116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20"/>
      <c r="U54" s="82"/>
      <c r="V54" s="82"/>
      <c r="W54" s="112"/>
      <c r="X54" s="112"/>
      <c r="Y54" s="112"/>
      <c r="Z54" s="112"/>
      <c r="AA54" s="112"/>
      <c r="AB54" s="112"/>
      <c r="AC54" s="112"/>
      <c r="AD54" s="112"/>
      <c r="AE54" s="112"/>
      <c r="AM54" s="113"/>
      <c r="AN54" s="113"/>
      <c r="AO54" s="113"/>
      <c r="AP54" s="113"/>
      <c r="AQ54" s="113"/>
      <c r="AR54" s="113"/>
      <c r="AS54" s="114"/>
      <c r="AV54" s="111"/>
      <c r="AW54" s="107"/>
      <c r="AX54" s="107"/>
      <c r="AY54" s="107"/>
    </row>
    <row r="55" spans="2:51" x14ac:dyDescent="0.25">
      <c r="B55" s="95"/>
      <c r="C55" s="118"/>
      <c r="D55" s="116"/>
      <c r="E55" s="94"/>
      <c r="F55" s="116"/>
      <c r="G55" s="116"/>
      <c r="H55" s="116"/>
      <c r="I55" s="116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20"/>
      <c r="U55" s="82"/>
      <c r="V55" s="82"/>
      <c r="W55" s="112"/>
      <c r="X55" s="112"/>
      <c r="Y55" s="112"/>
      <c r="Z55" s="92"/>
      <c r="AA55" s="112"/>
      <c r="AB55" s="112"/>
      <c r="AC55" s="112"/>
      <c r="AD55" s="112"/>
      <c r="AE55" s="112"/>
      <c r="AM55" s="113"/>
      <c r="AN55" s="113"/>
      <c r="AO55" s="113"/>
      <c r="AP55" s="113"/>
      <c r="AQ55" s="113"/>
      <c r="AR55" s="113"/>
      <c r="AS55" s="114"/>
      <c r="AV55" s="111"/>
      <c r="AW55" s="107"/>
      <c r="AX55" s="107"/>
      <c r="AY55" s="107"/>
    </row>
    <row r="56" spans="2:51" x14ac:dyDescent="0.25">
      <c r="B56" s="95"/>
      <c r="C56" s="118"/>
      <c r="D56" s="116"/>
      <c r="E56" s="116"/>
      <c r="F56" s="116"/>
      <c r="G56" s="116"/>
      <c r="H56" s="116"/>
      <c r="I56" s="94"/>
      <c r="J56" s="117"/>
      <c r="K56" s="117"/>
      <c r="L56" s="117"/>
      <c r="M56" s="117"/>
      <c r="N56" s="117"/>
      <c r="O56" s="117"/>
      <c r="P56" s="117"/>
      <c r="Q56" s="117"/>
      <c r="R56" s="117"/>
      <c r="S56" s="92"/>
      <c r="T56" s="92"/>
      <c r="U56" s="92"/>
      <c r="V56" s="92"/>
      <c r="W56" s="92"/>
      <c r="X56" s="92"/>
      <c r="Y56" s="92"/>
      <c r="Z56" s="83"/>
      <c r="AA56" s="92"/>
      <c r="AB56" s="92"/>
      <c r="AC56" s="92"/>
      <c r="AD56" s="92"/>
      <c r="AE56" s="92"/>
      <c r="AF56" s="92"/>
      <c r="AG56" s="92"/>
      <c r="AH56" s="92"/>
      <c r="AI56" s="92"/>
      <c r="AJ56" s="92"/>
      <c r="AK56" s="92"/>
      <c r="AL56" s="92"/>
      <c r="AM56" s="92"/>
      <c r="AN56" s="92"/>
      <c r="AO56" s="92"/>
      <c r="AP56" s="92"/>
      <c r="AQ56" s="92"/>
      <c r="AR56" s="92"/>
      <c r="AS56" s="92"/>
      <c r="AT56" s="92"/>
      <c r="AU56" s="92"/>
      <c r="AV56" s="111"/>
      <c r="AW56" s="107"/>
      <c r="AX56" s="107"/>
      <c r="AY56" s="107"/>
    </row>
    <row r="57" spans="2:51" x14ac:dyDescent="0.25">
      <c r="B57" s="95"/>
      <c r="C57" s="115"/>
      <c r="D57" s="116"/>
      <c r="E57" s="116"/>
      <c r="F57" s="116"/>
      <c r="G57" s="116"/>
      <c r="H57" s="116"/>
      <c r="I57" s="94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83"/>
      <c r="X57" s="83"/>
      <c r="Y57" s="83"/>
      <c r="Z57" s="112"/>
      <c r="AA57" s="83"/>
      <c r="AB57" s="83"/>
      <c r="AC57" s="83"/>
      <c r="AD57" s="83"/>
      <c r="AE57" s="83"/>
      <c r="AF57" s="83"/>
      <c r="AG57" s="83"/>
      <c r="AH57" s="83"/>
      <c r="AI57" s="83"/>
      <c r="AJ57" s="83"/>
      <c r="AK57" s="83"/>
      <c r="AL57" s="83"/>
      <c r="AM57" s="83"/>
      <c r="AN57" s="83"/>
      <c r="AO57" s="83"/>
      <c r="AP57" s="83"/>
      <c r="AQ57" s="83"/>
      <c r="AR57" s="83"/>
      <c r="AS57" s="83"/>
      <c r="AT57" s="83"/>
      <c r="AU57" s="83"/>
      <c r="AV57" s="111"/>
      <c r="AW57" s="107"/>
      <c r="AX57" s="107"/>
      <c r="AY57" s="107"/>
    </row>
    <row r="58" spans="2:51" x14ac:dyDescent="0.25">
      <c r="B58" s="95"/>
      <c r="C58" s="115"/>
      <c r="D58" s="94"/>
      <c r="E58" s="116"/>
      <c r="F58" s="116"/>
      <c r="G58" s="116"/>
      <c r="H58" s="116"/>
      <c r="I58" s="116"/>
      <c r="J58" s="92"/>
      <c r="K58" s="92"/>
      <c r="L58" s="92"/>
      <c r="M58" s="92"/>
      <c r="N58" s="92"/>
      <c r="O58" s="92"/>
      <c r="P58" s="92"/>
      <c r="Q58" s="92"/>
      <c r="R58" s="92"/>
      <c r="S58" s="117"/>
      <c r="T58" s="120"/>
      <c r="U58" s="82"/>
      <c r="V58" s="82"/>
      <c r="W58" s="112"/>
      <c r="X58" s="112"/>
      <c r="Y58" s="112"/>
      <c r="Z58" s="112"/>
      <c r="AA58" s="112"/>
      <c r="AB58" s="112"/>
      <c r="AC58" s="112"/>
      <c r="AD58" s="112"/>
      <c r="AE58" s="112"/>
      <c r="AM58" s="113"/>
      <c r="AN58" s="113"/>
      <c r="AO58" s="113"/>
      <c r="AP58" s="113"/>
      <c r="AQ58" s="113"/>
      <c r="AR58" s="113"/>
      <c r="AS58" s="114"/>
      <c r="AV58" s="111"/>
      <c r="AW58" s="107"/>
      <c r="AX58" s="107"/>
      <c r="AY58" s="107"/>
    </row>
    <row r="59" spans="2:51" x14ac:dyDescent="0.25">
      <c r="B59" s="95"/>
      <c r="C59" s="122"/>
      <c r="D59" s="94"/>
      <c r="E59" s="116"/>
      <c r="F59" s="116"/>
      <c r="G59" s="116"/>
      <c r="H59" s="116"/>
      <c r="I59" s="116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20"/>
      <c r="U59" s="82"/>
      <c r="V59" s="82"/>
      <c r="W59" s="112"/>
      <c r="X59" s="112"/>
      <c r="Y59" s="112"/>
      <c r="Z59" s="112"/>
      <c r="AA59" s="112"/>
      <c r="AB59" s="112"/>
      <c r="AC59" s="112"/>
      <c r="AD59" s="112"/>
      <c r="AE59" s="112"/>
      <c r="AM59" s="113"/>
      <c r="AN59" s="113"/>
      <c r="AO59" s="113"/>
      <c r="AP59" s="113"/>
      <c r="AQ59" s="113"/>
      <c r="AR59" s="113"/>
      <c r="AS59" s="114"/>
      <c r="AV59" s="111"/>
      <c r="AW59" s="107"/>
      <c r="AX59" s="107"/>
      <c r="AY59" s="107"/>
    </row>
    <row r="60" spans="2:51" x14ac:dyDescent="0.25">
      <c r="B60" s="1"/>
      <c r="C60" s="122"/>
      <c r="D60" s="116"/>
      <c r="E60" s="94"/>
      <c r="F60" s="116"/>
      <c r="G60" s="94"/>
      <c r="H60" s="94"/>
      <c r="I60" s="116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20"/>
      <c r="U60" s="82"/>
      <c r="V60" s="82"/>
      <c r="W60" s="112"/>
      <c r="X60" s="112"/>
      <c r="Y60" s="112"/>
      <c r="Z60" s="112"/>
      <c r="AA60" s="112"/>
      <c r="AB60" s="112"/>
      <c r="AC60" s="112"/>
      <c r="AD60" s="112"/>
      <c r="AE60" s="112"/>
      <c r="AM60" s="113"/>
      <c r="AN60" s="113"/>
      <c r="AO60" s="113"/>
      <c r="AP60" s="113"/>
      <c r="AQ60" s="113"/>
      <c r="AR60" s="113"/>
      <c r="AS60" s="114"/>
      <c r="AV60" s="111"/>
      <c r="AW60" s="107"/>
      <c r="AX60" s="107"/>
      <c r="AY60" s="107"/>
    </row>
    <row r="61" spans="2:51" x14ac:dyDescent="0.25">
      <c r="B61" s="1"/>
      <c r="C61" s="118"/>
      <c r="D61" s="116"/>
      <c r="E61" s="94"/>
      <c r="F61" s="94"/>
      <c r="G61" s="94"/>
      <c r="H61" s="94"/>
      <c r="I61" s="116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20"/>
      <c r="U61" s="82"/>
      <c r="V61" s="82"/>
      <c r="W61" s="112"/>
      <c r="X61" s="112"/>
      <c r="Y61" s="112"/>
      <c r="Z61" s="112"/>
      <c r="AA61" s="112"/>
      <c r="AB61" s="112"/>
      <c r="AC61" s="112"/>
      <c r="AD61" s="112"/>
      <c r="AE61" s="112"/>
      <c r="AM61" s="113"/>
      <c r="AN61" s="113"/>
      <c r="AO61" s="113"/>
      <c r="AP61" s="113"/>
      <c r="AQ61" s="113"/>
      <c r="AR61" s="113"/>
      <c r="AS61" s="114"/>
      <c r="AV61" s="111"/>
      <c r="AW61" s="107"/>
      <c r="AX61" s="107"/>
      <c r="AY61" s="107"/>
    </row>
    <row r="62" spans="2:51" x14ac:dyDescent="0.25">
      <c r="B62" s="81"/>
      <c r="C62" s="118"/>
      <c r="D62" s="116"/>
      <c r="E62" s="116"/>
      <c r="F62" s="94"/>
      <c r="G62" s="116"/>
      <c r="H62" s="116"/>
      <c r="I62" s="92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20"/>
      <c r="U62" s="82"/>
      <c r="V62" s="82"/>
      <c r="W62" s="112"/>
      <c r="X62" s="112"/>
      <c r="Y62" s="112"/>
      <c r="Z62" s="112"/>
      <c r="AA62" s="112"/>
      <c r="AB62" s="112"/>
      <c r="AC62" s="112"/>
      <c r="AD62" s="112"/>
      <c r="AE62" s="112"/>
      <c r="AM62" s="113"/>
      <c r="AN62" s="113"/>
      <c r="AO62" s="113"/>
      <c r="AP62" s="113"/>
      <c r="AQ62" s="113"/>
      <c r="AR62" s="113"/>
      <c r="AS62" s="114"/>
      <c r="AV62" s="111"/>
      <c r="AW62" s="107"/>
      <c r="AX62" s="107"/>
      <c r="AY62" s="107"/>
    </row>
    <row r="63" spans="2:51" x14ac:dyDescent="0.25">
      <c r="B63" s="81"/>
      <c r="C63" s="92"/>
      <c r="D63" s="116"/>
      <c r="E63" s="116"/>
      <c r="F63" s="116"/>
      <c r="G63" s="116"/>
      <c r="H63" s="116"/>
      <c r="I63" s="92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20"/>
      <c r="U63" s="82"/>
      <c r="V63" s="82"/>
      <c r="W63" s="112"/>
      <c r="X63" s="112"/>
      <c r="Y63" s="112"/>
      <c r="Z63" s="112"/>
      <c r="AA63" s="112"/>
      <c r="AB63" s="112"/>
      <c r="AC63" s="112"/>
      <c r="AD63" s="112"/>
      <c r="AE63" s="112"/>
      <c r="AM63" s="113"/>
      <c r="AN63" s="113"/>
      <c r="AO63" s="113"/>
      <c r="AP63" s="113"/>
      <c r="AQ63" s="113"/>
      <c r="AR63" s="113"/>
      <c r="AS63" s="114"/>
      <c r="AU63" s="107"/>
      <c r="AV63" s="111"/>
      <c r="AW63" s="107"/>
      <c r="AX63" s="107"/>
      <c r="AY63" s="107"/>
    </row>
    <row r="64" spans="2:51" ht="229.5" customHeight="1" x14ac:dyDescent="0.25">
      <c r="B64" s="81"/>
      <c r="C64" s="122"/>
      <c r="D64" s="92"/>
      <c r="E64" s="116"/>
      <c r="F64" s="116"/>
      <c r="G64" s="116"/>
      <c r="H64" s="116"/>
      <c r="I64" s="116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20"/>
      <c r="U64" s="82"/>
      <c r="V64" s="82"/>
      <c r="W64" s="112"/>
      <c r="X64" s="112"/>
      <c r="Y64" s="112"/>
      <c r="Z64" s="112"/>
      <c r="AA64" s="112"/>
      <c r="AB64" s="112"/>
      <c r="AC64" s="112"/>
      <c r="AD64" s="112"/>
      <c r="AE64" s="112"/>
      <c r="AM64" s="113"/>
      <c r="AN64" s="113"/>
      <c r="AO64" s="113"/>
      <c r="AP64" s="113"/>
      <c r="AQ64" s="113"/>
      <c r="AR64" s="113"/>
      <c r="AS64" s="114"/>
      <c r="AU64" s="107"/>
      <c r="AV64" s="111"/>
      <c r="AW64" s="107"/>
      <c r="AX64" s="107"/>
      <c r="AY64" s="107"/>
    </row>
    <row r="65" spans="1:51" x14ac:dyDescent="0.25">
      <c r="A65" s="112"/>
      <c r="B65" s="81"/>
      <c r="C65" s="118"/>
      <c r="D65" s="92"/>
      <c r="E65" s="116"/>
      <c r="F65" s="116"/>
      <c r="G65" s="116"/>
      <c r="H65" s="116"/>
      <c r="I65" s="113"/>
      <c r="J65" s="113"/>
      <c r="K65" s="113"/>
      <c r="L65" s="113"/>
      <c r="M65" s="113"/>
      <c r="N65" s="113"/>
      <c r="O65" s="114"/>
      <c r="P65" s="109"/>
      <c r="R65" s="111"/>
      <c r="AS65" s="107"/>
      <c r="AT65" s="107"/>
      <c r="AU65" s="107"/>
      <c r="AV65" s="107"/>
      <c r="AW65" s="107"/>
      <c r="AX65" s="107"/>
      <c r="AY65" s="107"/>
    </row>
    <row r="66" spans="1:51" x14ac:dyDescent="0.25">
      <c r="A66" s="112"/>
      <c r="B66" s="92"/>
      <c r="C66" s="122"/>
      <c r="D66" s="116"/>
      <c r="E66" s="92"/>
      <c r="F66" s="116"/>
      <c r="G66" s="92"/>
      <c r="H66" s="92"/>
      <c r="I66" s="113"/>
      <c r="J66" s="113"/>
      <c r="K66" s="113"/>
      <c r="L66" s="113"/>
      <c r="M66" s="113"/>
      <c r="N66" s="113"/>
      <c r="O66" s="114"/>
      <c r="P66" s="109"/>
      <c r="R66" s="109"/>
      <c r="AS66" s="107"/>
      <c r="AT66" s="107"/>
      <c r="AU66" s="107"/>
      <c r="AV66" s="107"/>
      <c r="AW66" s="107"/>
      <c r="AX66" s="107"/>
      <c r="AY66" s="107"/>
    </row>
    <row r="67" spans="1:51" x14ac:dyDescent="0.25">
      <c r="A67" s="112"/>
      <c r="B67" s="92"/>
      <c r="C67" s="90"/>
      <c r="D67" s="116"/>
      <c r="E67" s="92"/>
      <c r="F67" s="92"/>
      <c r="G67" s="92"/>
      <c r="H67" s="92"/>
      <c r="I67" s="113"/>
      <c r="J67" s="113"/>
      <c r="K67" s="113"/>
      <c r="L67" s="113"/>
      <c r="M67" s="113"/>
      <c r="N67" s="113"/>
      <c r="O67" s="114"/>
      <c r="P67" s="109"/>
      <c r="R67" s="109"/>
      <c r="AS67" s="107"/>
      <c r="AT67" s="107"/>
      <c r="AU67" s="107"/>
      <c r="AV67" s="107"/>
      <c r="AW67" s="107"/>
      <c r="AX67" s="107"/>
      <c r="AY67" s="107"/>
    </row>
    <row r="68" spans="1:51" x14ac:dyDescent="0.25">
      <c r="A68" s="112"/>
      <c r="B68" s="81"/>
      <c r="I68" s="113"/>
      <c r="J68" s="113"/>
      <c r="K68" s="113"/>
      <c r="L68" s="113"/>
      <c r="M68" s="113"/>
      <c r="N68" s="113"/>
      <c r="O68" s="114"/>
      <c r="P68" s="109"/>
      <c r="R68" s="109"/>
      <c r="AS68" s="107"/>
      <c r="AT68" s="107"/>
      <c r="AU68" s="107"/>
      <c r="AV68" s="107"/>
      <c r="AW68" s="107"/>
      <c r="AX68" s="107"/>
      <c r="AY68" s="107"/>
    </row>
    <row r="69" spans="1:51" x14ac:dyDescent="0.25">
      <c r="A69" s="112"/>
      <c r="I69" s="113"/>
      <c r="J69" s="113"/>
      <c r="K69" s="113"/>
      <c r="L69" s="113"/>
      <c r="M69" s="113"/>
      <c r="N69" s="113"/>
      <c r="O69" s="114"/>
      <c r="P69" s="109"/>
      <c r="R69" s="109"/>
      <c r="AS69" s="107"/>
      <c r="AT69" s="107"/>
      <c r="AU69" s="107"/>
      <c r="AV69" s="107"/>
      <c r="AW69" s="107"/>
      <c r="AX69" s="107"/>
      <c r="AY69" s="107"/>
    </row>
    <row r="70" spans="1:51" x14ac:dyDescent="0.25">
      <c r="A70" s="112"/>
      <c r="I70" s="113"/>
      <c r="J70" s="113"/>
      <c r="K70" s="113"/>
      <c r="L70" s="113"/>
      <c r="M70" s="113"/>
      <c r="N70" s="113"/>
      <c r="O70" s="114"/>
      <c r="P70" s="109"/>
      <c r="R70" s="109"/>
      <c r="AS70" s="107"/>
      <c r="AT70" s="107"/>
      <c r="AU70" s="107"/>
      <c r="AV70" s="107"/>
      <c r="AW70" s="107"/>
      <c r="AX70" s="107"/>
      <c r="AY70" s="107"/>
    </row>
    <row r="71" spans="1:51" x14ac:dyDescent="0.25">
      <c r="A71" s="112"/>
      <c r="I71" s="113"/>
      <c r="J71" s="113"/>
      <c r="K71" s="113"/>
      <c r="L71" s="113"/>
      <c r="M71" s="113"/>
      <c r="N71" s="113"/>
      <c r="O71" s="114"/>
      <c r="P71" s="109"/>
      <c r="R71" s="83"/>
      <c r="AS71" s="107"/>
      <c r="AT71" s="107"/>
      <c r="AU71" s="107"/>
      <c r="AV71" s="107"/>
      <c r="AW71" s="107"/>
      <c r="AX71" s="107"/>
      <c r="AY71" s="107"/>
    </row>
    <row r="72" spans="1:51" x14ac:dyDescent="0.25">
      <c r="A72" s="112"/>
      <c r="I72" s="113"/>
      <c r="J72" s="113"/>
      <c r="K72" s="113"/>
      <c r="L72" s="113"/>
      <c r="M72" s="113"/>
      <c r="N72" s="113"/>
      <c r="O72" s="114"/>
      <c r="R72" s="109"/>
      <c r="AS72" s="107"/>
      <c r="AT72" s="107"/>
      <c r="AU72" s="107"/>
      <c r="AV72" s="107"/>
      <c r="AW72" s="107"/>
      <c r="AX72" s="107"/>
      <c r="AY72" s="107"/>
    </row>
    <row r="73" spans="1:51" x14ac:dyDescent="0.25">
      <c r="O73" s="114"/>
      <c r="R73" s="109"/>
      <c r="AS73" s="107"/>
      <c r="AT73" s="107"/>
      <c r="AU73" s="107"/>
      <c r="AV73" s="107"/>
      <c r="AW73" s="107"/>
      <c r="AX73" s="107"/>
      <c r="AY73" s="107"/>
    </row>
    <row r="74" spans="1:51" x14ac:dyDescent="0.25">
      <c r="O74" s="114"/>
      <c r="R74" s="109"/>
      <c r="AS74" s="107"/>
      <c r="AT74" s="107"/>
      <c r="AU74" s="107"/>
      <c r="AV74" s="107"/>
      <c r="AW74" s="107"/>
      <c r="AX74" s="107"/>
      <c r="AY74" s="107"/>
    </row>
    <row r="75" spans="1:51" x14ac:dyDescent="0.25">
      <c r="O75" s="114"/>
      <c r="R75" s="109"/>
      <c r="AS75" s="107"/>
      <c r="AT75" s="107"/>
      <c r="AU75" s="107"/>
      <c r="AV75" s="107"/>
      <c r="AW75" s="107"/>
      <c r="AX75" s="107"/>
      <c r="AY75" s="107"/>
    </row>
    <row r="76" spans="1:51" x14ac:dyDescent="0.25">
      <c r="O76" s="114"/>
      <c r="R76" s="109"/>
      <c r="AS76" s="107"/>
      <c r="AT76" s="107"/>
      <c r="AU76" s="107"/>
      <c r="AV76" s="107"/>
      <c r="AW76" s="107"/>
      <c r="AX76" s="107"/>
      <c r="AY76" s="107"/>
    </row>
    <row r="77" spans="1:51" x14ac:dyDescent="0.25">
      <c r="O77" s="114"/>
      <c r="AS77" s="107"/>
      <c r="AT77" s="107"/>
      <c r="AU77" s="107"/>
      <c r="AV77" s="107"/>
      <c r="AW77" s="107"/>
      <c r="AX77" s="107"/>
      <c r="AY77" s="107"/>
    </row>
    <row r="78" spans="1:51" x14ac:dyDescent="0.25">
      <c r="O78" s="114"/>
      <c r="AS78" s="107"/>
      <c r="AT78" s="107"/>
      <c r="AU78" s="107"/>
      <c r="AV78" s="107"/>
      <c r="AW78" s="107"/>
      <c r="AX78" s="107"/>
      <c r="AY78" s="107"/>
    </row>
    <row r="79" spans="1:51" x14ac:dyDescent="0.25">
      <c r="O79" s="114"/>
      <c r="AS79" s="107"/>
      <c r="AT79" s="107"/>
      <c r="AU79" s="107"/>
      <c r="AV79" s="107"/>
      <c r="AW79" s="107"/>
      <c r="AX79" s="107"/>
      <c r="AY79" s="107"/>
    </row>
    <row r="80" spans="1:51" x14ac:dyDescent="0.25">
      <c r="O80" s="114"/>
      <c r="AS80" s="107"/>
      <c r="AT80" s="107"/>
      <c r="AU80" s="107"/>
      <c r="AV80" s="107"/>
      <c r="AW80" s="107"/>
      <c r="AX80" s="107"/>
      <c r="AY80" s="107"/>
    </row>
    <row r="81" spans="15:51" x14ac:dyDescent="0.25">
      <c r="O81" s="114"/>
      <c r="AS81" s="107"/>
      <c r="AT81" s="107"/>
      <c r="AU81" s="107"/>
      <c r="AV81" s="107"/>
      <c r="AW81" s="107"/>
      <c r="AX81" s="107"/>
      <c r="AY81" s="107"/>
    </row>
    <row r="82" spans="15:51" x14ac:dyDescent="0.25">
      <c r="O82" s="114"/>
      <c r="AS82" s="107"/>
      <c r="AT82" s="107"/>
      <c r="AU82" s="107"/>
      <c r="AV82" s="107"/>
      <c r="AW82" s="107"/>
      <c r="AX82" s="107"/>
      <c r="AY82" s="107"/>
    </row>
    <row r="83" spans="15:51" x14ac:dyDescent="0.25">
      <c r="O83" s="114"/>
      <c r="Q83" s="109"/>
      <c r="AS83" s="107"/>
      <c r="AT83" s="107"/>
      <c r="AU83" s="107"/>
      <c r="AV83" s="107"/>
      <c r="AW83" s="107"/>
      <c r="AX83" s="107"/>
      <c r="AY83" s="107"/>
    </row>
    <row r="84" spans="15:51" x14ac:dyDescent="0.25">
      <c r="O84" s="13"/>
      <c r="P84" s="109"/>
      <c r="Q84" s="109"/>
      <c r="AS84" s="107"/>
      <c r="AT84" s="107"/>
      <c r="AU84" s="107"/>
      <c r="AV84" s="107"/>
      <c r="AW84" s="107"/>
      <c r="AX84" s="107"/>
      <c r="AY84" s="107"/>
    </row>
    <row r="85" spans="15:51" x14ac:dyDescent="0.25">
      <c r="O85" s="13"/>
      <c r="P85" s="109"/>
      <c r="Q85" s="109"/>
      <c r="AS85" s="107"/>
      <c r="AT85" s="107"/>
      <c r="AU85" s="107"/>
      <c r="AV85" s="107"/>
      <c r="AW85" s="107"/>
      <c r="AX85" s="107"/>
      <c r="AY85" s="107"/>
    </row>
    <row r="86" spans="15:51" x14ac:dyDescent="0.25">
      <c r="O86" s="13"/>
      <c r="P86" s="109"/>
      <c r="Q86" s="109"/>
      <c r="AS86" s="107"/>
      <c r="AT86" s="107"/>
      <c r="AU86" s="107"/>
      <c r="AV86" s="107"/>
      <c r="AW86" s="107"/>
      <c r="AX86" s="107"/>
      <c r="AY86" s="107"/>
    </row>
    <row r="87" spans="15:51" x14ac:dyDescent="0.25">
      <c r="O87" s="13"/>
      <c r="P87" s="109"/>
      <c r="Q87" s="109"/>
      <c r="AS87" s="107"/>
      <c r="AT87" s="107"/>
      <c r="AU87" s="107"/>
      <c r="AV87" s="107"/>
      <c r="AW87" s="107"/>
      <c r="AX87" s="107"/>
      <c r="AY87" s="107"/>
    </row>
    <row r="88" spans="15:51" x14ac:dyDescent="0.25">
      <c r="O88" s="13"/>
      <c r="P88" s="109"/>
      <c r="Q88" s="109"/>
      <c r="AS88" s="107"/>
      <c r="AT88" s="107"/>
      <c r="AU88" s="107"/>
      <c r="AV88" s="107"/>
      <c r="AW88" s="107"/>
      <c r="AX88" s="107"/>
      <c r="AY88" s="107"/>
    </row>
    <row r="89" spans="15:51" x14ac:dyDescent="0.25">
      <c r="O89" s="13"/>
      <c r="P89" s="109"/>
      <c r="Q89" s="109"/>
      <c r="AS89" s="107"/>
      <c r="AT89" s="107"/>
      <c r="AU89" s="107"/>
      <c r="AV89" s="107"/>
      <c r="AW89" s="107"/>
      <c r="AX89" s="107"/>
      <c r="AY89" s="107"/>
    </row>
    <row r="90" spans="15:51" x14ac:dyDescent="0.25">
      <c r="O90" s="13"/>
      <c r="P90" s="109"/>
      <c r="Q90" s="109"/>
      <c r="AS90" s="107"/>
      <c r="AT90" s="107"/>
      <c r="AU90" s="107"/>
      <c r="AV90" s="107"/>
      <c r="AW90" s="107"/>
      <c r="AX90" s="107"/>
      <c r="AY90" s="107"/>
    </row>
    <row r="91" spans="15:51" x14ac:dyDescent="0.25">
      <c r="O91" s="13"/>
      <c r="P91" s="109"/>
      <c r="Q91" s="109"/>
      <c r="AS91" s="107"/>
      <c r="AT91" s="107"/>
      <c r="AU91" s="107"/>
      <c r="AV91" s="107"/>
      <c r="AW91" s="107"/>
      <c r="AX91" s="107"/>
      <c r="AY91" s="107"/>
    </row>
    <row r="92" spans="15:51" x14ac:dyDescent="0.25">
      <c r="O92" s="13"/>
      <c r="P92" s="109"/>
      <c r="Q92" s="109"/>
      <c r="AS92" s="107"/>
      <c r="AT92" s="107"/>
      <c r="AU92" s="107"/>
      <c r="AV92" s="107"/>
      <c r="AW92" s="107"/>
      <c r="AX92" s="107"/>
      <c r="AY92" s="107"/>
    </row>
    <row r="93" spans="15:51" x14ac:dyDescent="0.25">
      <c r="O93" s="13"/>
      <c r="P93" s="109"/>
      <c r="Q93" s="109"/>
      <c r="R93" s="109"/>
      <c r="S93" s="109"/>
      <c r="AS93" s="107"/>
      <c r="AT93" s="107"/>
      <c r="AU93" s="107"/>
      <c r="AV93" s="107"/>
      <c r="AW93" s="107"/>
      <c r="AX93" s="107"/>
      <c r="AY93" s="107"/>
    </row>
    <row r="94" spans="15:51" x14ac:dyDescent="0.25">
      <c r="O94" s="13"/>
      <c r="P94" s="109"/>
      <c r="Q94" s="109"/>
      <c r="R94" s="109"/>
      <c r="S94" s="109"/>
      <c r="T94" s="109"/>
      <c r="AS94" s="107"/>
      <c r="AT94" s="107"/>
      <c r="AU94" s="107"/>
      <c r="AV94" s="107"/>
      <c r="AW94" s="107"/>
      <c r="AX94" s="107"/>
      <c r="AY94" s="107"/>
    </row>
    <row r="95" spans="15:51" x14ac:dyDescent="0.25">
      <c r="O95" s="13"/>
      <c r="P95" s="109"/>
      <c r="Q95" s="109"/>
      <c r="R95" s="109"/>
      <c r="S95" s="109"/>
      <c r="T95" s="109"/>
      <c r="AS95" s="107"/>
      <c r="AT95" s="107"/>
      <c r="AU95" s="107"/>
      <c r="AV95" s="107"/>
      <c r="AW95" s="107"/>
      <c r="AX95" s="107"/>
      <c r="AY95" s="107"/>
    </row>
    <row r="96" spans="15:51" x14ac:dyDescent="0.25">
      <c r="O96" s="13"/>
      <c r="P96" s="109"/>
      <c r="T96" s="109"/>
      <c r="AS96" s="107"/>
      <c r="AT96" s="107"/>
      <c r="AU96" s="107"/>
      <c r="AV96" s="107"/>
      <c r="AW96" s="107"/>
      <c r="AX96" s="107"/>
      <c r="AY96" s="107"/>
    </row>
    <row r="97" spans="15:51" x14ac:dyDescent="0.25">
      <c r="O97" s="109"/>
      <c r="Q97" s="109"/>
      <c r="R97" s="109"/>
      <c r="S97" s="109"/>
      <c r="AS97" s="107"/>
      <c r="AT97" s="107"/>
      <c r="AU97" s="107"/>
      <c r="AV97" s="107"/>
      <c r="AW97" s="107"/>
      <c r="AX97" s="107"/>
      <c r="AY97" s="107"/>
    </row>
    <row r="98" spans="15:51" x14ac:dyDescent="0.25">
      <c r="O98" s="13"/>
      <c r="P98" s="109"/>
      <c r="Q98" s="109"/>
      <c r="R98" s="109"/>
      <c r="S98" s="109"/>
      <c r="T98" s="109"/>
      <c r="AS98" s="107"/>
      <c r="AT98" s="107"/>
      <c r="AU98" s="107"/>
      <c r="AV98" s="107"/>
      <c r="AW98" s="107"/>
      <c r="AX98" s="107"/>
      <c r="AY98" s="107"/>
    </row>
    <row r="99" spans="15:51" x14ac:dyDescent="0.25">
      <c r="O99" s="13"/>
      <c r="P99" s="109"/>
      <c r="Q99" s="109"/>
      <c r="R99" s="109"/>
      <c r="S99" s="109"/>
      <c r="T99" s="109"/>
      <c r="U99" s="109"/>
      <c r="AS99" s="107"/>
      <c r="AT99" s="107"/>
      <c r="AU99" s="107"/>
      <c r="AV99" s="107"/>
      <c r="AW99" s="107"/>
      <c r="AX99" s="107"/>
      <c r="AY99" s="107"/>
    </row>
    <row r="100" spans="15:51" x14ac:dyDescent="0.25">
      <c r="O100" s="13"/>
      <c r="P100" s="109"/>
      <c r="T100" s="109"/>
      <c r="U100" s="109"/>
      <c r="AS100" s="107"/>
      <c r="AT100" s="107"/>
      <c r="AU100" s="107"/>
      <c r="AV100" s="107"/>
      <c r="AW100" s="107"/>
      <c r="AX100" s="107"/>
      <c r="AY100" s="107"/>
    </row>
    <row r="112" spans="15:51" x14ac:dyDescent="0.25">
      <c r="AS112" s="107"/>
      <c r="AT112" s="107"/>
      <c r="AU112" s="107"/>
      <c r="AV112" s="107"/>
      <c r="AW112" s="107"/>
      <c r="AX112" s="107"/>
      <c r="AY112" s="107"/>
    </row>
  </sheetData>
  <protectedRanges>
    <protectedRange sqref="N56:R56 B68 S58:T64 B60:B65 N59:R64 T42 S54:T55 T53" name="Range2_12_5_1_1"/>
    <protectedRange sqref="N10 L10 L6 D6 D8 AD8 AF8 O8:U8 AJ8:AR8 AF10 AR11:AR34 L24:N31 N12:N23 N32:N34 N11:AG11 E11:E34 G11:G34 O12:AG34" name="Range1_16_3_1_1"/>
    <protectedRange sqref="I61 J59:M64 J56:M56 I64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65:H65 F66 E65" name="Range2_2_2_9_2_1_1"/>
    <protectedRange sqref="D63 D66:D67" name="Range2_1_1_1_1_1_9_2_1_1"/>
    <protectedRange sqref="C64 C66" name="Range2_4_1_1_1"/>
    <protectedRange sqref="AS16:AS34" name="Range1_1_1_1"/>
    <protectedRange sqref="P3:U5" name="Range1_16_1_1_1_1"/>
    <protectedRange sqref="C67 C65 C62" name="Range2_1_3_1_1"/>
    <protectedRange sqref="H11:H34" name="Range1_1_1_1_1_1_1"/>
    <protectedRange sqref="B66:B67 J57:R58 D64:D65 I62:I63 Z55:Z56 S56:Y57 AA56:AU57 E66:E67 G66:H67 F67" name="Range2_2_1_10_1_1_1_2"/>
    <protectedRange sqref="C63" name="Range2_2_1_10_2_1_1_1"/>
    <protectedRange sqref="G62:H62 D60 F63 E62 N54:R55" name="Range2_12_1_6_1_1"/>
    <protectedRange sqref="D55:D56 I58:I60 I55:M55 G63:H64 G56:H58 E63:E64 F64:F65 F57:F59 E56:E58 J54:M54" name="Range2_2_12_1_7_1_1"/>
    <protectedRange sqref="D61:D62" name="Range2_1_1_1_1_11_1_2_1_1"/>
    <protectedRange sqref="E59 G59:H59 F60" name="Range2_2_2_9_1_1_1_1"/>
    <protectedRange sqref="D57" name="Range2_1_1_1_1_1_9_1_1_1_1"/>
    <protectedRange sqref="C61 C56" name="Range2_1_1_2_1_1"/>
    <protectedRange sqref="C60" name="Range2_1_2_2_1_1"/>
    <protectedRange sqref="C59" name="Range2_3_2_1_1"/>
    <protectedRange sqref="F55:F56 E55 G55:H55" name="Range2_2_12_1_1_1_1_1"/>
    <protectedRange sqref="C55" name="Range2_1_4_2_1_1_1"/>
    <protectedRange sqref="C57:C58" name="Range2_5_1_1_1"/>
    <protectedRange sqref="E60:E61 F61:F62 G60:H61 I56:I57" name="Range2_2_1_1_1_1"/>
    <protectedRange sqref="D58:D59" name="Range2_1_1_1_1_1_1_1_1"/>
    <protectedRange sqref="AS11:AS15" name="Range1_4_1_1_1_1"/>
    <protectedRange sqref="J11:J15 J26:J34" name="Range1_1_2_1_10_1_1_1_1"/>
    <protectedRange sqref="R71" name="Range2_2_1_10_1_1_1_1_1"/>
    <protectedRange sqref="T41" name="Range2_12_5_1_1_4"/>
    <protectedRange sqref="B41:B42" name="Range2_12_5_1_1_1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G42:H42" name="Range2_2_12_1_3_1_1_1_1_1_4_1_1"/>
    <protectedRange sqref="E42:F42" name="Range2_2_12_1_7_1_1_3_1_1"/>
    <protectedRange sqref="I41:J41" name="Range2_2_12_1_4_2_1_1_1_2_1_1"/>
    <protectedRange sqref="S42" name="Range2_12_5_1_1_2_3_1"/>
    <protectedRange sqref="Q42:R42" name="Range2_12_1_6_1_1_1_1_2_1"/>
    <protectedRange sqref="N42:P42" name="Range2_12_1_2_3_1_1_1_1_2_1"/>
    <protectedRange sqref="I42:M42" name="Range2_2_12_1_4_3_1_1_1_1_2_1"/>
    <protectedRange sqref="D42" name="Range2_2_12_1_3_1_2_1_1_1_2_1_2_1"/>
    <protectedRange sqref="S53" name="Range2_12_2_1_1_1_2_1_1"/>
    <protectedRange sqref="Q53:R53" name="Range2_12_1_6_1_1_1_2_3_1_1_3_1_1_1_1_1_1"/>
    <protectedRange sqref="N53:P53" name="Range2_12_1_2_3_1_1_1_2_3_1_1_3_1_1_1_1_1_1"/>
    <protectedRange sqref="J53:M53" name="Range2_2_12_1_4_3_1_1_1_3_3_1_1_3_1_1_1_1_1_1"/>
    <protectedRange sqref="Q49:Q50 R48 T51:T52 T47" name="Range2_12_5_1_1_3"/>
    <protectedRange sqref="T45:T46" name="Range2_12_5_1_1_2_2"/>
    <protectedRange sqref="P49:P50 Q48 S51:S52 S45:S47" name="Range2_12_4_1_1_1_4_2_2_2"/>
    <protectedRange sqref="N49:O50 O48:P48 Q51:R52 Q45:R47" name="Range2_12_1_6_1_1_1_2_3_2_1_1_3"/>
    <protectedRange sqref="K49:M50 L48:N48 N51:P52 N45:P47" name="Range2_12_1_2_3_1_1_1_2_3_2_1_1_3"/>
    <protectedRange sqref="H49:J50 I48:K48 K51:M52 K45:M47" name="Range2_2_12_1_4_3_1_1_1_3_3_2_1_1_3"/>
    <protectedRange sqref="G49:G50 H48 J51:J52 J45:J47" name="Range2_2_12_1_4_3_1_1_1_3_2_1_2_2"/>
    <protectedRange sqref="D49:E49 E48:F48 G47:H47" name="Range2_2_12_1_3_1_2_1_1_1_2_1_1_1_1_1_1_2_1_1"/>
    <protectedRange sqref="C48 D47:E47" name="Range2_2_12_1_3_1_2_1_1_1_2_1_1_1_1_3_1_1_1_1"/>
    <protectedRange sqref="C49 D48 F47" name="Range2_2_12_1_3_1_2_1_1_1_3_1_1_1_1_1_3_1_1_1_1"/>
    <protectedRange sqref="F49 G48 I47" name="Range2_2_12_1_4_3_1_1_1_2_1_2_1_1_3_1_1_1_1_1_1"/>
    <protectedRange sqref="T44" name="Range2_12_5_1_1_2_1_1"/>
    <protectedRange sqref="E45:H46" name="Range2_2_12_1_3_1_2_1_1_1_1_2_1_1_1_1_1_1"/>
    <protectedRange sqref="D45:D46" name="Range2_2_12_1_3_1_2_1_1_1_2_1_2_3_1_1_1_1"/>
    <protectedRange sqref="T43" name="Range2_12_5_1_1_6_1_1_1_1_1_1_1"/>
    <protectedRange sqref="S43" name="Range2_12_5_1_1_5_3_1_1_1_1_1_1_1"/>
    <protectedRange sqref="Q43:R43" name="Range2_12_1_6_1_1_1_2_3_2_1_1_2_1_1_1_1_1"/>
    <protectedRange sqref="N43:P43" name="Range2_12_1_2_3_1_1_1_2_3_2_1_1_2_1_1_1_1_1"/>
    <protectedRange sqref="J43:M43" name="Range2_2_12_1_4_3_1_1_1_3_3_2_1_1_2_1_1_1_1_1"/>
    <protectedRange sqref="I43" name="Range2_2_12_1_4_3_1_1_1_2_1_2_2_1_2_1_1_1_1_1"/>
    <protectedRange sqref="G43:H43 D43:E43" name="Range2_2_12_1_3_1_2_1_1_1_2_1_3_2_1_2_1_1_1_1_1"/>
    <protectedRange sqref="F43" name="Range2_2_12_1_3_1_2_1_1_1_1_1_2_2_1_2_1_1_1_1_1"/>
    <protectedRange sqref="S44" name="Range2_12_4_1_1_1_4_2_2_1_1"/>
    <protectedRange sqref="Q44:R44" name="Range2_12_1_6_1_1_1_2_3_2_1_1_1_1"/>
    <protectedRange sqref="N44:P44" name="Range2_12_1_2_3_1_1_1_2_3_2_1_1_1_1"/>
    <protectedRange sqref="K44:M44" name="Range2_2_12_1_4_3_1_1_1_3_3_2_1_1_1_1"/>
    <protectedRange sqref="J44" name="Range2_2_12_1_4_3_1_1_1_3_2_1_2_1_1"/>
    <protectedRange sqref="D44:E44" name="Range2_2_12_1_3_1_2_1_1_1_2_1_2_3_2_1_1"/>
    <protectedRange sqref="I44" name="Range2_2_12_1_4_2_1_1_1_4_1_2_1_1_1_2_1_1"/>
    <protectedRange sqref="F44:H44" name="Range2_2_12_1_3_1_1_1_1_1_4_1_2_1_2_1_2_1_1"/>
    <protectedRange sqref="I45:I46" name="Range2_2_12_1_4_2_1_1_1_4_1_2_1_1_1_2_2_1"/>
    <protectedRange sqref="B57:B59" name="Range2_12_5_1_1_2"/>
    <protectedRange sqref="B56" name="Range2_12_5_1_1_2_1_4_1_1_1_2_1_1_1_1_1_1_1"/>
    <protectedRange sqref="B54:B55" name="Range2_12_5_1_1_2_1"/>
    <protectedRange sqref="I51" name="Range2_2_12_1_7_1_1_2_2"/>
    <protectedRange sqref="F50" name="Range2_2_12_1_4_3_1_1_1_3_3_1_1_3_1_1_1_1_1_1_2"/>
    <protectedRange sqref="C50:E50" name="Range2_2_12_1_3_1_2_1_1_1_1_2_1_1_1_1_1_1_2"/>
    <protectedRange sqref="G51:H51" name="Range2_2_12_1_3_1_2_1_1_1_2_1_1_1_1_1_1_2_1_1_1_1_1"/>
    <protectedRange sqref="D51:E51" name="Range2_2_12_1_3_1_2_1_1_1_2_1_1_1_1_3_1_1_1_1_1_2_1"/>
    <protectedRange sqref="F51" name="Range2_2_12_1_3_1_2_1_1_1_3_1_1_1_1_1_3_1_1_1_1_1_1_1"/>
    <protectedRange sqref="I53:I54" name="Range2_2_12_1_7_1_1_2_2_1"/>
    <protectedRange sqref="I52" name="Range2_2_12_1_4_3_1_1_1_3_3_1_1_3_1_1_1_1_1_1_2_1"/>
    <protectedRange sqref="E52:H52" name="Range2_2_12_1_3_1_2_1_1_1_1_2_1_1_1_1_1_1_2_1"/>
    <protectedRange sqref="D52" name="Range2_2_12_1_3_1_2_1_1_1_2_1_2_3_1_1_1_1_1_1"/>
    <protectedRange sqref="G54:H54" name="Range2_2_12_1_3_3_1_1_1_2_1_1_1_1_1_1_1_1_1_1_1_1_1_1_1"/>
    <protectedRange sqref="G53:H53" name="Range2_2_12_1_3_1_2_1_1_1_2_1_1_1_1_1_1_2_1_1_1_1_1_2"/>
    <protectedRange sqref="D53:E53" name="Range2_2_12_1_3_1_2_1_1_1_2_1_1_1_1_3_1_1_1_1_1_2_1_1"/>
    <protectedRange sqref="F53:F54" name="Range2_2_12_1_3_1_2_1_1_1_3_1_1_1_1_1_3_1_1_1_1_1_1_1_1"/>
    <protectedRange sqref="D54:E54" name="Range2_2_12_1_3_1_2_1_1_1_3_1_1_1_1_1_1_1_2_1_1_1_1_1_1"/>
    <protectedRange sqref="F11:F22" name="Range1_16_3_1_1_2_1_1_1_2_1"/>
    <protectedRange sqref="Q10" name="Range1_16_3_1_1_1_1_1_1"/>
    <protectedRange sqref="AG10" name="Range1_16_3_1_1_1_1_1_2"/>
    <protectedRange sqref="AP10" name="Range1_16_3_1_1_1_1_1_3"/>
    <protectedRange sqref="B44" name="Range2_12_5_1_1_1_2_2_1_1_1_1_1_1_1_1_1_1_1_1_1_1_1_1_1_1_1_1_1_1_1_1_1_1_1_1_1_1_1"/>
    <protectedRange sqref="B45" name="Range2_12_5_1_1_1_2_2_1_1_1_1_1_1_1_1_1_1_1_2_1_1_1_1_1_1_1_1_1_1_1_1_1_1_1_1_1_1_1_1_1_1_1_1_1_1_1_1_1_1_1_1_1_1_1"/>
    <protectedRange sqref="B43" name="Range2_12_5_1_1_1_2_1_1_1_1_1_1_1_1_1_1_1_2_1_1_1_1_1_1_1_1_1_1_1_1_1_1_1_1"/>
    <protectedRange sqref="B46" name="Range2_12_5_1_1_1_2_2_1_1_1_1_1_1_1_1_1_1_1_2_1_1_1_2_1_1_1_2_1_1_1_3_1_1_1_1_1_1_1_1_1_1_1_1_1_1_1_1_1_1_1_1_1_1_1_1_1_1_1_1_1_1"/>
    <protectedRange sqref="B47" name="Range2_12_5_1_1_1_2_1_1_1_1_1_1_1_1_1_1_1_2_1_2_1_1_1_1_1_1_1_1_1_2_1_1_1_1_1_1_1_1_1_1_1_1_1_1"/>
    <protectedRange sqref="B48" name="Range2_12_5_1_1_1_1_1_2_1_1_1_1_1_1_1_1_1_1_1_1_1_1_1_1_1_1_1_1_2_1"/>
    <protectedRange sqref="B49" name="Range2_12_5_1_1_1_1_1_2_1_1_2_1_1_1_1_1_1_1_1_1_1_1_1_1_1_1_1_1_2_1"/>
    <protectedRange sqref="B50" name="Range2_12_5_1_1_1_2_2_1_1_1_1_1_1_1_1_1_1_1_2_1_1_1_2_1_1_1_1_1_1_1_1_1_1_1_1_1_1_1_1_2_1"/>
    <protectedRange sqref="B52" name="Range2_12_5_1_1_1_2_2_1_1_1_1_1_1_1_1_1_1_1_2_1_1_1_1_1_1_1_1_1_3_1_3_1_2_1_1_1_1_1_1_1_1_1_1_1_1_1_2_1_1_1_1_1_2_1"/>
    <protectedRange sqref="B51" name="Range2_12_5_1_1_1_1_1_2_1_2_1_1_1_2_1_1_1_1_1_1_1_1_1_1_2_1_1_1_1_1_2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702" priority="5" operator="containsText" text="N/A">
      <formula>NOT(ISERROR(SEARCH("N/A",X11)))</formula>
    </cfRule>
    <cfRule type="cellIs" dxfId="701" priority="23" operator="equal">
      <formula>0</formula>
    </cfRule>
  </conditionalFormatting>
  <conditionalFormatting sqref="X11:AE34">
    <cfRule type="cellIs" dxfId="700" priority="22" operator="greaterThanOrEqual">
      <formula>1185</formula>
    </cfRule>
  </conditionalFormatting>
  <conditionalFormatting sqref="X11:AE34">
    <cfRule type="cellIs" dxfId="699" priority="21" operator="between">
      <formula>0.1</formula>
      <formula>1184</formula>
    </cfRule>
  </conditionalFormatting>
  <conditionalFormatting sqref="X8 AO18:AO32 AJ11:AO17 AJ18:AN34">
    <cfRule type="cellIs" dxfId="698" priority="20" operator="equal">
      <formula>0</formula>
    </cfRule>
  </conditionalFormatting>
  <conditionalFormatting sqref="X8 AO18:AO32 AJ11:AO17 AJ18:AN34">
    <cfRule type="cellIs" dxfId="697" priority="19" operator="greaterThan">
      <formula>1179</formula>
    </cfRule>
  </conditionalFormatting>
  <conditionalFormatting sqref="X8 AO18:AO32 AJ11:AO17 AJ18:AN34">
    <cfRule type="cellIs" dxfId="696" priority="18" operator="greaterThan">
      <formula>99</formula>
    </cfRule>
  </conditionalFormatting>
  <conditionalFormatting sqref="X8 AO18:AO32 AJ11:AO17 AJ18:AN34">
    <cfRule type="cellIs" dxfId="695" priority="17" operator="greaterThan">
      <formula>0.99</formula>
    </cfRule>
  </conditionalFormatting>
  <conditionalFormatting sqref="AB8">
    <cfRule type="cellIs" dxfId="694" priority="16" operator="equal">
      <formula>0</formula>
    </cfRule>
  </conditionalFormatting>
  <conditionalFormatting sqref="AB8">
    <cfRule type="cellIs" dxfId="693" priority="15" operator="greaterThan">
      <formula>1179</formula>
    </cfRule>
  </conditionalFormatting>
  <conditionalFormatting sqref="AB8">
    <cfRule type="cellIs" dxfId="692" priority="14" operator="greaterThan">
      <formula>99</formula>
    </cfRule>
  </conditionalFormatting>
  <conditionalFormatting sqref="AB8">
    <cfRule type="cellIs" dxfId="691" priority="13" operator="greaterThan">
      <formula>0.99</formula>
    </cfRule>
  </conditionalFormatting>
  <conditionalFormatting sqref="AQ11:AQ34 AO33:AO34">
    <cfRule type="cellIs" dxfId="690" priority="12" operator="equal">
      <formula>0</formula>
    </cfRule>
  </conditionalFormatting>
  <conditionalFormatting sqref="AQ11:AQ34 AO33:AO34">
    <cfRule type="cellIs" dxfId="689" priority="11" operator="greaterThan">
      <formula>1179</formula>
    </cfRule>
  </conditionalFormatting>
  <conditionalFormatting sqref="AQ11:AQ34 AO33:AO34">
    <cfRule type="cellIs" dxfId="688" priority="10" operator="greaterThan">
      <formula>99</formula>
    </cfRule>
  </conditionalFormatting>
  <conditionalFormatting sqref="AQ11:AQ34 AO33:AO34">
    <cfRule type="cellIs" dxfId="687" priority="9" operator="greaterThan">
      <formula>0.99</formula>
    </cfRule>
  </conditionalFormatting>
  <conditionalFormatting sqref="AI11:AI34">
    <cfRule type="cellIs" dxfId="686" priority="8" operator="greaterThan">
      <formula>$AI$8</formula>
    </cfRule>
  </conditionalFormatting>
  <conditionalFormatting sqref="AH11:AH34">
    <cfRule type="cellIs" dxfId="685" priority="6" operator="greaterThan">
      <formula>$AH$8</formula>
    </cfRule>
    <cfRule type="cellIs" dxfId="684" priority="7" operator="greaterThan">
      <formula>$AH$8</formula>
    </cfRule>
  </conditionalFormatting>
  <conditionalFormatting sqref="AP11:AP34">
    <cfRule type="cellIs" dxfId="683" priority="4" operator="equal">
      <formula>0</formula>
    </cfRule>
  </conditionalFormatting>
  <conditionalFormatting sqref="AP11:AP34">
    <cfRule type="cellIs" dxfId="682" priority="3" operator="greaterThan">
      <formula>1179</formula>
    </cfRule>
  </conditionalFormatting>
  <conditionalFormatting sqref="AP11:AP34">
    <cfRule type="cellIs" dxfId="681" priority="2" operator="greaterThan">
      <formula>99</formula>
    </cfRule>
  </conditionalFormatting>
  <conditionalFormatting sqref="AP11:AP34">
    <cfRule type="cellIs" dxfId="680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12"/>
  <sheetViews>
    <sheetView topLeftCell="A37" workbookViewId="0">
      <selection activeCell="B47" sqref="B47"/>
    </sheetView>
  </sheetViews>
  <sheetFormatPr defaultRowHeight="15" x14ac:dyDescent="0.25"/>
  <cols>
    <col min="1" max="1" width="5.7109375" style="107" customWidth="1"/>
    <col min="2" max="2" width="10.28515625" style="107" customWidth="1"/>
    <col min="3" max="3" width="14" style="107" customWidth="1"/>
    <col min="4" max="7" width="9.140625" style="107"/>
    <col min="8" max="8" width="20.42578125" style="107" customWidth="1"/>
    <col min="9" max="10" width="9.140625" style="107"/>
    <col min="11" max="11" width="9" style="107" customWidth="1"/>
    <col min="12" max="14" width="9.140625" style="107" hidden="1" customWidth="1"/>
    <col min="15" max="16" width="9.28515625" style="107" bestFit="1" customWidth="1"/>
    <col min="17" max="18" width="9.140625" style="107" customWidth="1"/>
    <col min="19" max="19" width="11.5703125" style="107" bestFit="1" customWidth="1"/>
    <col min="20" max="20" width="10.5703125" style="107" bestFit="1" customWidth="1"/>
    <col min="21" max="22" width="9.28515625" style="107" bestFit="1" customWidth="1"/>
    <col min="23" max="23" width="9.140625" style="107"/>
    <col min="24" max="28" width="9.28515625" style="107" bestFit="1" customWidth="1"/>
    <col min="29" max="32" width="9.140625" style="107"/>
    <col min="33" max="33" width="10.5703125" style="107" bestFit="1" customWidth="1"/>
    <col min="34" max="35" width="9.28515625" style="107" bestFit="1" customWidth="1"/>
    <col min="36" max="44" width="9.140625" style="107"/>
    <col min="45" max="45" width="83.85546875" style="13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07"/>
  </cols>
  <sheetData>
    <row r="2" spans="2:51" ht="21" x14ac:dyDescent="0.25">
      <c r="B2" s="3"/>
      <c r="C2" s="109"/>
      <c r="D2" s="109"/>
      <c r="E2" s="4"/>
      <c r="F2" s="4"/>
      <c r="G2" s="109"/>
      <c r="H2" s="5"/>
      <c r="I2" s="5"/>
      <c r="J2" s="109"/>
      <c r="K2" s="5"/>
      <c r="L2" s="5"/>
      <c r="M2" s="109"/>
      <c r="N2" s="109"/>
      <c r="O2" s="6"/>
      <c r="P2" s="7" t="s">
        <v>0</v>
      </c>
      <c r="Q2" s="7"/>
      <c r="R2" s="8"/>
      <c r="S2" s="9"/>
      <c r="T2" s="10"/>
      <c r="U2" s="10"/>
      <c r="V2" s="11"/>
      <c r="W2" s="12"/>
      <c r="X2" s="10"/>
      <c r="Y2" s="10"/>
      <c r="Z2" s="10"/>
      <c r="AA2" s="10"/>
      <c r="AB2" s="10"/>
      <c r="AC2" s="10"/>
      <c r="AD2" s="10"/>
      <c r="AE2" s="10"/>
      <c r="AM2" s="109"/>
      <c r="AN2" s="109"/>
      <c r="AO2" s="109"/>
      <c r="AP2" s="109"/>
      <c r="AQ2" s="109"/>
      <c r="AR2" s="109"/>
    </row>
    <row r="3" spans="2:51" ht="15.75" customHeight="1" x14ac:dyDescent="0.25">
      <c r="B3" s="14" t="s">
        <v>1</v>
      </c>
      <c r="C3" s="14"/>
      <c r="D3" s="14"/>
      <c r="E3" s="109"/>
      <c r="F3" s="5"/>
      <c r="G3" s="5"/>
      <c r="H3" s="109"/>
      <c r="I3" s="109"/>
      <c r="J3" s="109"/>
      <c r="K3" s="15"/>
      <c r="L3" s="16"/>
      <c r="M3" s="109"/>
      <c r="N3" s="109"/>
      <c r="O3" s="17" t="s">
        <v>2</v>
      </c>
      <c r="P3" s="324" t="s">
        <v>126</v>
      </c>
      <c r="Q3" s="325"/>
      <c r="R3" s="325"/>
      <c r="S3" s="325"/>
      <c r="T3" s="325"/>
      <c r="U3" s="326"/>
      <c r="V3" s="18"/>
      <c r="W3" s="18"/>
      <c r="X3" s="18"/>
      <c r="Y3" s="18"/>
      <c r="Z3" s="18"/>
      <c r="AH3" s="109"/>
      <c r="AI3" s="109"/>
      <c r="AJ3" s="109"/>
      <c r="AK3" s="109"/>
      <c r="AL3" s="13"/>
      <c r="AM3" s="109"/>
      <c r="AN3" s="109"/>
      <c r="AO3" s="109"/>
      <c r="AP3" s="109"/>
      <c r="AQ3" s="109"/>
      <c r="AR3" s="109"/>
      <c r="AS3" s="109"/>
    </row>
    <row r="4" spans="2:51" x14ac:dyDescent="0.25">
      <c r="B4" s="19" t="s">
        <v>3</v>
      </c>
      <c r="C4" s="19"/>
      <c r="D4" s="19"/>
      <c r="E4" s="109"/>
      <c r="F4" s="20"/>
      <c r="G4" s="109"/>
      <c r="H4" s="109"/>
      <c r="I4" s="109"/>
      <c r="J4" s="109"/>
      <c r="K4" s="109"/>
      <c r="L4" s="109"/>
      <c r="M4" s="109"/>
      <c r="N4" s="109"/>
      <c r="O4" s="17" t="s">
        <v>4</v>
      </c>
      <c r="P4" s="324" t="s">
        <v>132</v>
      </c>
      <c r="Q4" s="325"/>
      <c r="R4" s="325"/>
      <c r="S4" s="325"/>
      <c r="T4" s="325"/>
      <c r="U4" s="326"/>
      <c r="V4" s="18"/>
      <c r="W4" s="18"/>
      <c r="X4" s="18"/>
      <c r="Y4" s="18"/>
      <c r="Z4" s="18"/>
      <c r="AH4" s="109"/>
      <c r="AI4" s="109"/>
      <c r="AJ4" s="109"/>
      <c r="AK4" s="109"/>
      <c r="AL4" s="13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1"/>
      <c r="F5" s="21"/>
      <c r="G5" s="109"/>
      <c r="H5" s="109"/>
      <c r="I5" s="109"/>
      <c r="J5" s="109"/>
      <c r="K5" s="109"/>
      <c r="L5" s="109"/>
      <c r="M5" s="109"/>
      <c r="N5" s="109"/>
      <c r="O5" s="17" t="s">
        <v>5</v>
      </c>
      <c r="P5" s="324" t="s">
        <v>129</v>
      </c>
      <c r="Q5" s="325"/>
      <c r="R5" s="325"/>
      <c r="S5" s="325"/>
      <c r="T5" s="325"/>
      <c r="U5" s="326"/>
      <c r="V5" s="18"/>
      <c r="W5" s="18"/>
      <c r="X5" s="18"/>
      <c r="Y5" s="18"/>
      <c r="Z5" s="18"/>
      <c r="AH5" s="109"/>
      <c r="AI5" s="109"/>
      <c r="AJ5" s="109"/>
      <c r="AK5" s="109"/>
      <c r="AL5" s="13"/>
      <c r="AM5" s="109"/>
      <c r="AN5" s="109"/>
      <c r="AO5" s="109"/>
      <c r="AP5" s="109"/>
      <c r="AQ5" s="109"/>
      <c r="AR5" s="109"/>
      <c r="AS5" s="109"/>
    </row>
    <row r="6" spans="2:51" x14ac:dyDescent="0.25">
      <c r="B6" s="324" t="s">
        <v>6</v>
      </c>
      <c r="C6" s="326"/>
      <c r="D6" s="327" t="s">
        <v>7</v>
      </c>
      <c r="E6" s="328"/>
      <c r="F6" s="328"/>
      <c r="G6" s="328"/>
      <c r="H6" s="329"/>
      <c r="I6" s="109"/>
      <c r="J6" s="109"/>
      <c r="K6" s="161"/>
      <c r="L6" s="330">
        <v>41686</v>
      </c>
      <c r="M6" s="331"/>
      <c r="N6" s="22"/>
      <c r="O6" s="22"/>
      <c r="P6" s="23"/>
      <c r="Q6" s="23"/>
      <c r="R6" s="23"/>
      <c r="S6" s="23"/>
      <c r="T6" s="23"/>
      <c r="U6" s="23"/>
      <c r="V6" s="23"/>
      <c r="W6" s="24"/>
      <c r="X6" s="24"/>
      <c r="Y6" s="24"/>
      <c r="Z6" s="24"/>
      <c r="AA6" s="24"/>
      <c r="AB6" s="24"/>
      <c r="AC6" s="24"/>
      <c r="AD6" s="24"/>
      <c r="AE6" s="24"/>
      <c r="AJ6" s="25"/>
      <c r="AM6" s="26"/>
      <c r="AN6" s="26"/>
      <c r="AO6" s="26"/>
      <c r="AP6" s="26"/>
      <c r="AQ6" s="26"/>
      <c r="AR6" s="26"/>
      <c r="AS6" s="27"/>
    </row>
    <row r="7" spans="2:51" ht="36" x14ac:dyDescent="0.25">
      <c r="B7" s="332" t="s">
        <v>8</v>
      </c>
      <c r="C7" s="333"/>
      <c r="D7" s="332" t="s">
        <v>9</v>
      </c>
      <c r="E7" s="334"/>
      <c r="F7" s="334"/>
      <c r="G7" s="333"/>
      <c r="H7" s="156" t="s">
        <v>10</v>
      </c>
      <c r="I7" s="157" t="s">
        <v>11</v>
      </c>
      <c r="J7" s="157" t="s">
        <v>12</v>
      </c>
      <c r="K7" s="157" t="s">
        <v>13</v>
      </c>
      <c r="L7" s="13"/>
      <c r="M7" s="13"/>
      <c r="N7" s="13"/>
      <c r="O7" s="156" t="s">
        <v>14</v>
      </c>
      <c r="P7" s="332" t="s">
        <v>15</v>
      </c>
      <c r="Q7" s="334"/>
      <c r="R7" s="334"/>
      <c r="S7" s="334"/>
      <c r="T7" s="333"/>
      <c r="U7" s="345" t="s">
        <v>16</v>
      </c>
      <c r="V7" s="345"/>
      <c r="W7" s="157" t="s">
        <v>17</v>
      </c>
      <c r="X7" s="332" t="s">
        <v>18</v>
      </c>
      <c r="Y7" s="333"/>
      <c r="Z7" s="332" t="s">
        <v>19</v>
      </c>
      <c r="AA7" s="333"/>
      <c r="AB7" s="332" t="s">
        <v>20</v>
      </c>
      <c r="AC7" s="333"/>
      <c r="AD7" s="332" t="s">
        <v>21</v>
      </c>
      <c r="AE7" s="333"/>
      <c r="AF7" s="157" t="s">
        <v>22</v>
      </c>
      <c r="AG7" s="157" t="s">
        <v>23</v>
      </c>
      <c r="AH7" s="157" t="s">
        <v>24</v>
      </c>
      <c r="AI7" s="157" t="s">
        <v>25</v>
      </c>
      <c r="AJ7" s="332" t="s">
        <v>26</v>
      </c>
      <c r="AK7" s="334"/>
      <c r="AL7" s="334"/>
      <c r="AM7" s="334"/>
      <c r="AN7" s="333"/>
      <c r="AO7" s="332" t="s">
        <v>27</v>
      </c>
      <c r="AP7" s="334"/>
      <c r="AQ7" s="333"/>
      <c r="AR7" s="157" t="s">
        <v>28</v>
      </c>
      <c r="AS7" s="28"/>
      <c r="AT7" s="13"/>
      <c r="AU7" s="13"/>
      <c r="AV7" s="13"/>
      <c r="AW7" s="13"/>
      <c r="AX7" s="13"/>
      <c r="AY7" s="13"/>
    </row>
    <row r="8" spans="2:51" x14ac:dyDescent="0.25">
      <c r="B8" s="335">
        <v>42221</v>
      </c>
      <c r="C8" s="336"/>
      <c r="D8" s="337" t="s">
        <v>29</v>
      </c>
      <c r="E8" s="338"/>
      <c r="F8" s="338"/>
      <c r="G8" s="339"/>
      <c r="H8" s="29"/>
      <c r="I8" s="337" t="s">
        <v>29</v>
      </c>
      <c r="J8" s="338"/>
      <c r="K8" s="339"/>
      <c r="L8" s="30"/>
      <c r="M8" s="30"/>
      <c r="N8" s="30"/>
      <c r="O8" s="29" t="s">
        <v>30</v>
      </c>
      <c r="P8" s="29" t="s">
        <v>30</v>
      </c>
      <c r="Q8" s="29" t="s">
        <v>31</v>
      </c>
      <c r="R8" s="29" t="s">
        <v>31</v>
      </c>
      <c r="S8" s="29" t="s">
        <v>30</v>
      </c>
      <c r="T8" s="29" t="s">
        <v>32</v>
      </c>
      <c r="U8" s="340" t="s">
        <v>33</v>
      </c>
      <c r="V8" s="340"/>
      <c r="W8" s="31" t="s">
        <v>133</v>
      </c>
      <c r="X8" s="341">
        <v>0</v>
      </c>
      <c r="Y8" s="342"/>
      <c r="Z8" s="343" t="s">
        <v>35</v>
      </c>
      <c r="AA8" s="344"/>
      <c r="AB8" s="341">
        <v>1185</v>
      </c>
      <c r="AC8" s="342"/>
      <c r="AD8" s="346">
        <v>800</v>
      </c>
      <c r="AE8" s="347"/>
      <c r="AF8" s="29"/>
      <c r="AG8" s="31">
        <f>AG34-AG10</f>
        <v>27416</v>
      </c>
      <c r="AH8" s="32"/>
      <c r="AI8" s="32"/>
      <c r="AJ8" s="29" t="s">
        <v>36</v>
      </c>
      <c r="AK8" s="29" t="s">
        <v>36</v>
      </c>
      <c r="AL8" s="29" t="s">
        <v>36</v>
      </c>
      <c r="AM8" s="29" t="s">
        <v>36</v>
      </c>
      <c r="AN8" s="29" t="s">
        <v>36</v>
      </c>
      <c r="AO8" s="29" t="s">
        <v>36</v>
      </c>
      <c r="AP8" s="29" t="s">
        <v>31</v>
      </c>
      <c r="AQ8" s="29" t="s">
        <v>31</v>
      </c>
      <c r="AR8" s="29" t="s">
        <v>37</v>
      </c>
      <c r="AS8" s="28"/>
      <c r="AV8" s="33" t="s">
        <v>38</v>
      </c>
    </row>
    <row r="9" spans="2:51" ht="60" x14ac:dyDescent="0.25">
      <c r="B9" s="348" t="s">
        <v>39</v>
      </c>
      <c r="C9" s="348"/>
      <c r="D9" s="349" t="s">
        <v>40</v>
      </c>
      <c r="E9" s="350"/>
      <c r="F9" s="351" t="s">
        <v>41</v>
      </c>
      <c r="G9" s="350"/>
      <c r="H9" s="352" t="s">
        <v>42</v>
      </c>
      <c r="I9" s="348" t="s">
        <v>43</v>
      </c>
      <c r="J9" s="348"/>
      <c r="K9" s="348"/>
      <c r="L9" s="157" t="s">
        <v>44</v>
      </c>
      <c r="M9" s="345" t="s">
        <v>45</v>
      </c>
      <c r="N9" s="34" t="s">
        <v>46</v>
      </c>
      <c r="O9" s="353" t="s">
        <v>47</v>
      </c>
      <c r="P9" s="353" t="s">
        <v>48</v>
      </c>
      <c r="Q9" s="35" t="s">
        <v>49</v>
      </c>
      <c r="R9" s="360" t="s">
        <v>50</v>
      </c>
      <c r="S9" s="361"/>
      <c r="T9" s="362"/>
      <c r="U9" s="158" t="s">
        <v>51</v>
      </c>
      <c r="V9" s="158" t="s">
        <v>52</v>
      </c>
      <c r="W9" s="348" t="s">
        <v>53</v>
      </c>
      <c r="X9" s="366" t="s">
        <v>54</v>
      </c>
      <c r="Y9" s="367"/>
      <c r="Z9" s="367"/>
      <c r="AA9" s="367"/>
      <c r="AB9" s="367"/>
      <c r="AC9" s="367"/>
      <c r="AD9" s="367"/>
      <c r="AE9" s="368"/>
      <c r="AF9" s="160" t="s">
        <v>55</v>
      </c>
      <c r="AG9" s="160" t="s">
        <v>56</v>
      </c>
      <c r="AH9" s="355" t="s">
        <v>57</v>
      </c>
      <c r="AI9" s="369" t="s">
        <v>58</v>
      </c>
      <c r="AJ9" s="158" t="s">
        <v>59</v>
      </c>
      <c r="AK9" s="158" t="s">
        <v>60</v>
      </c>
      <c r="AL9" s="158" t="s">
        <v>61</v>
      </c>
      <c r="AM9" s="158" t="s">
        <v>62</v>
      </c>
      <c r="AN9" s="158" t="s">
        <v>63</v>
      </c>
      <c r="AO9" s="158" t="s">
        <v>64</v>
      </c>
      <c r="AP9" s="158" t="s">
        <v>65</v>
      </c>
      <c r="AQ9" s="353" t="s">
        <v>66</v>
      </c>
      <c r="AR9" s="158" t="s">
        <v>67</v>
      </c>
      <c r="AS9" s="355" t="s">
        <v>68</v>
      </c>
      <c r="AV9" s="36" t="s">
        <v>69</v>
      </c>
      <c r="AW9" s="36" t="s">
        <v>70</v>
      </c>
      <c r="AY9" s="37" t="s">
        <v>71</v>
      </c>
    </row>
    <row r="10" spans="2:51" x14ac:dyDescent="0.25">
      <c r="B10" s="158" t="s">
        <v>72</v>
      </c>
      <c r="C10" s="158" t="s">
        <v>73</v>
      </c>
      <c r="D10" s="158" t="s">
        <v>74</v>
      </c>
      <c r="E10" s="158" t="s">
        <v>75</v>
      </c>
      <c r="F10" s="158" t="s">
        <v>74</v>
      </c>
      <c r="G10" s="158" t="s">
        <v>75</v>
      </c>
      <c r="H10" s="352"/>
      <c r="I10" s="158" t="s">
        <v>75</v>
      </c>
      <c r="J10" s="158" t="s">
        <v>75</v>
      </c>
      <c r="K10" s="158" t="s">
        <v>75</v>
      </c>
      <c r="L10" s="29" t="s">
        <v>29</v>
      </c>
      <c r="M10" s="345"/>
      <c r="N10" s="29" t="s">
        <v>29</v>
      </c>
      <c r="O10" s="354"/>
      <c r="P10" s="354"/>
      <c r="Q10" s="2">
        <f>'[1]AUG 4'!Q34</f>
        <v>46592796</v>
      </c>
      <c r="R10" s="363"/>
      <c r="S10" s="364"/>
      <c r="T10" s="365"/>
      <c r="U10" s="158" t="s">
        <v>75</v>
      </c>
      <c r="V10" s="158" t="s">
        <v>75</v>
      </c>
      <c r="W10" s="348"/>
      <c r="X10" s="38" t="s">
        <v>76</v>
      </c>
      <c r="Y10" s="38" t="s">
        <v>77</v>
      </c>
      <c r="Z10" s="38" t="s">
        <v>78</v>
      </c>
      <c r="AA10" s="38" t="s">
        <v>79</v>
      </c>
      <c r="AB10" s="38" t="s">
        <v>80</v>
      </c>
      <c r="AC10" s="38" t="s">
        <v>81</v>
      </c>
      <c r="AD10" s="38" t="s">
        <v>82</v>
      </c>
      <c r="AE10" s="38" t="s">
        <v>83</v>
      </c>
      <c r="AF10" s="39"/>
      <c r="AG10" s="2">
        <f>'[2]AUG 4'!AG34</f>
        <v>39259412</v>
      </c>
      <c r="AH10" s="355"/>
      <c r="AI10" s="370"/>
      <c r="AJ10" s="158" t="s">
        <v>84</v>
      </c>
      <c r="AK10" s="158" t="s">
        <v>84</v>
      </c>
      <c r="AL10" s="158" t="s">
        <v>84</v>
      </c>
      <c r="AM10" s="158" t="s">
        <v>84</v>
      </c>
      <c r="AN10" s="158" t="s">
        <v>84</v>
      </c>
      <c r="AO10" s="158" t="s">
        <v>84</v>
      </c>
      <c r="AP10" s="2">
        <f>'[2]AUG 4'!AP34</f>
        <v>8886085</v>
      </c>
      <c r="AQ10" s="354"/>
      <c r="AR10" s="159" t="s">
        <v>85</v>
      </c>
      <c r="AS10" s="355"/>
      <c r="AV10" s="40" t="s">
        <v>86</v>
      </c>
      <c r="AW10" s="40" t="s">
        <v>87</v>
      </c>
      <c r="AY10" s="84" t="s">
        <v>126</v>
      </c>
    </row>
    <row r="11" spans="2:51" x14ac:dyDescent="0.25">
      <c r="B11" s="41">
        <v>2</v>
      </c>
      <c r="C11" s="41">
        <v>4.1666666666666664E-2</v>
      </c>
      <c r="D11" s="123">
        <v>8</v>
      </c>
      <c r="E11" s="42">
        <f>D11/1.42</f>
        <v>5.6338028169014089</v>
      </c>
      <c r="F11" s="110">
        <v>66</v>
      </c>
      <c r="G11" s="42">
        <f>F11/1.42</f>
        <v>46.478873239436624</v>
      </c>
      <c r="H11" s="43" t="s">
        <v>88</v>
      </c>
      <c r="I11" s="43">
        <f>J11-(2/1.42)</f>
        <v>41.549295774647888</v>
      </c>
      <c r="J11" s="44">
        <f>(F11-5)/1.42</f>
        <v>42.95774647887324</v>
      </c>
      <c r="K11" s="43">
        <f>J11+(6/1.42)</f>
        <v>47.183098591549296</v>
      </c>
      <c r="L11" s="45">
        <v>14</v>
      </c>
      <c r="M11" s="46" t="s">
        <v>89</v>
      </c>
      <c r="N11" s="46">
        <v>11.4</v>
      </c>
      <c r="O11" s="124">
        <v>132</v>
      </c>
      <c r="P11" s="124">
        <v>102</v>
      </c>
      <c r="Q11" s="124">
        <v>46597108</v>
      </c>
      <c r="R11" s="47">
        <f>IF(ISBLANK(Q11),"-",Q11-Q10)</f>
        <v>4312</v>
      </c>
      <c r="S11" s="48">
        <f>R11*24/1000</f>
        <v>103.488</v>
      </c>
      <c r="T11" s="48">
        <f>R11/1000</f>
        <v>4.3120000000000003</v>
      </c>
      <c r="U11" s="125">
        <v>5.7</v>
      </c>
      <c r="V11" s="125">
        <f t="shared" ref="V11:V34" si="0">U11</f>
        <v>5.7</v>
      </c>
      <c r="W11" s="126" t="s">
        <v>125</v>
      </c>
      <c r="X11" s="128">
        <v>0</v>
      </c>
      <c r="Y11" s="128">
        <v>0</v>
      </c>
      <c r="Z11" s="128">
        <v>1127</v>
      </c>
      <c r="AA11" s="128">
        <v>0</v>
      </c>
      <c r="AB11" s="128">
        <v>1128</v>
      </c>
      <c r="AC11" s="49" t="s">
        <v>90</v>
      </c>
      <c r="AD11" s="49" t="s">
        <v>90</v>
      </c>
      <c r="AE11" s="49" t="s">
        <v>90</v>
      </c>
      <c r="AF11" s="127" t="s">
        <v>90</v>
      </c>
      <c r="AG11" s="127">
        <v>39260228</v>
      </c>
      <c r="AH11" s="50">
        <f>IF(ISBLANK(AG11),"-",AG11-AG10)</f>
        <v>816</v>
      </c>
      <c r="AI11" s="51">
        <f>AH11/T11</f>
        <v>189.23933209647495</v>
      </c>
      <c r="AJ11" s="108">
        <v>0</v>
      </c>
      <c r="AK11" s="108">
        <v>0</v>
      </c>
      <c r="AL11" s="108">
        <v>1</v>
      </c>
      <c r="AM11" s="108">
        <v>0</v>
      </c>
      <c r="AN11" s="108">
        <v>1</v>
      </c>
      <c r="AO11" s="108">
        <v>0.55000000000000004</v>
      </c>
      <c r="AP11" s="128">
        <v>8887215</v>
      </c>
      <c r="AQ11" s="128">
        <f t="shared" ref="AQ11:AQ34" si="1">AP11-AP10</f>
        <v>1130</v>
      </c>
      <c r="AR11" s="52"/>
      <c r="AS11" s="53" t="s">
        <v>113</v>
      </c>
      <c r="AV11" s="40" t="s">
        <v>88</v>
      </c>
      <c r="AW11" s="40" t="s">
        <v>91</v>
      </c>
      <c r="AY11" s="84" t="s">
        <v>131</v>
      </c>
    </row>
    <row r="12" spans="2:51" x14ac:dyDescent="0.25">
      <c r="B12" s="41">
        <v>2.0416666666666701</v>
      </c>
      <c r="C12" s="41">
        <v>8.3333333333333329E-2</v>
      </c>
      <c r="D12" s="123">
        <v>9</v>
      </c>
      <c r="E12" s="42">
        <f t="shared" ref="E12:E34" si="2">D12/1.42</f>
        <v>6.3380281690140849</v>
      </c>
      <c r="F12" s="110">
        <v>66</v>
      </c>
      <c r="G12" s="42">
        <f t="shared" ref="G12:G34" si="3">F12/1.42</f>
        <v>46.478873239436624</v>
      </c>
      <c r="H12" s="43" t="s">
        <v>88</v>
      </c>
      <c r="I12" s="43">
        <f t="shared" ref="I12:I34" si="4">J12-(2/1.42)</f>
        <v>41.549295774647888</v>
      </c>
      <c r="J12" s="44">
        <f>(F12-5)/1.42</f>
        <v>42.95774647887324</v>
      </c>
      <c r="K12" s="43">
        <f>J12+(6/1.42)</f>
        <v>47.183098591549296</v>
      </c>
      <c r="L12" s="45">
        <v>14</v>
      </c>
      <c r="M12" s="46" t="s">
        <v>89</v>
      </c>
      <c r="N12" s="46">
        <v>11.2</v>
      </c>
      <c r="O12" s="124">
        <v>132</v>
      </c>
      <c r="P12" s="124">
        <v>130</v>
      </c>
      <c r="Q12" s="124">
        <v>46601033</v>
      </c>
      <c r="R12" s="47">
        <f t="shared" ref="R12:R34" si="5">IF(ISBLANK(Q12),"-",Q12-Q11)</f>
        <v>3925</v>
      </c>
      <c r="S12" s="48">
        <f t="shared" ref="S12:S34" si="6">R12*24/1000</f>
        <v>94.2</v>
      </c>
      <c r="T12" s="48">
        <f t="shared" ref="T12:T34" si="7">R12/1000</f>
        <v>3.9249999999999998</v>
      </c>
      <c r="U12" s="125">
        <v>6.7</v>
      </c>
      <c r="V12" s="125">
        <f t="shared" si="0"/>
        <v>6.7</v>
      </c>
      <c r="W12" s="126" t="s">
        <v>125</v>
      </c>
      <c r="X12" s="128">
        <v>0</v>
      </c>
      <c r="Y12" s="128">
        <v>0</v>
      </c>
      <c r="Z12" s="128">
        <v>1128</v>
      </c>
      <c r="AA12" s="128">
        <v>0</v>
      </c>
      <c r="AB12" s="128">
        <v>1128</v>
      </c>
      <c r="AC12" s="49" t="s">
        <v>90</v>
      </c>
      <c r="AD12" s="49" t="s">
        <v>90</v>
      </c>
      <c r="AE12" s="49" t="s">
        <v>90</v>
      </c>
      <c r="AF12" s="127" t="s">
        <v>90</v>
      </c>
      <c r="AG12" s="127">
        <v>39260964</v>
      </c>
      <c r="AH12" s="50">
        <f>IF(ISBLANK(AG12),"-",AG12-AG11)</f>
        <v>736</v>
      </c>
      <c r="AI12" s="51">
        <f t="shared" ref="AI12:AI34" si="8">AH12/T12</f>
        <v>187.515923566879</v>
      </c>
      <c r="AJ12" s="108">
        <v>0</v>
      </c>
      <c r="AK12" s="108">
        <v>0</v>
      </c>
      <c r="AL12" s="108">
        <v>1</v>
      </c>
      <c r="AM12" s="108">
        <v>0</v>
      </c>
      <c r="AN12" s="108">
        <v>1</v>
      </c>
      <c r="AO12" s="108">
        <v>0.55000000000000004</v>
      </c>
      <c r="AP12" s="128">
        <v>8888231</v>
      </c>
      <c r="AQ12" s="128">
        <f t="shared" si="1"/>
        <v>1016</v>
      </c>
      <c r="AR12" s="54">
        <v>1.35</v>
      </c>
      <c r="AS12" s="53" t="s">
        <v>113</v>
      </c>
      <c r="AV12" s="40" t="s">
        <v>92</v>
      </c>
      <c r="AW12" s="40" t="s">
        <v>93</v>
      </c>
      <c r="AY12" s="84" t="s">
        <v>132</v>
      </c>
    </row>
    <row r="13" spans="2:51" x14ac:dyDescent="0.25">
      <c r="B13" s="41">
        <v>2.0833333333333299</v>
      </c>
      <c r="C13" s="41">
        <v>0.125</v>
      </c>
      <c r="D13" s="123">
        <v>10</v>
      </c>
      <c r="E13" s="42">
        <f t="shared" si="2"/>
        <v>7.042253521126761</v>
      </c>
      <c r="F13" s="110">
        <v>66</v>
      </c>
      <c r="G13" s="42">
        <f t="shared" si="3"/>
        <v>46.478873239436624</v>
      </c>
      <c r="H13" s="43" t="s">
        <v>88</v>
      </c>
      <c r="I13" s="43">
        <f t="shared" si="4"/>
        <v>41.549295774647888</v>
      </c>
      <c r="J13" s="44">
        <f>(F13-5)/1.42</f>
        <v>42.95774647887324</v>
      </c>
      <c r="K13" s="43">
        <f>J13+(6/1.42)</f>
        <v>47.183098591549296</v>
      </c>
      <c r="L13" s="45">
        <v>14</v>
      </c>
      <c r="M13" s="46" t="s">
        <v>89</v>
      </c>
      <c r="N13" s="46">
        <v>11.2</v>
      </c>
      <c r="O13" s="124">
        <v>129</v>
      </c>
      <c r="P13" s="124">
        <v>99</v>
      </c>
      <c r="Q13" s="124">
        <v>46605145</v>
      </c>
      <c r="R13" s="47">
        <f t="shared" si="5"/>
        <v>4112</v>
      </c>
      <c r="S13" s="48">
        <f t="shared" si="6"/>
        <v>98.688000000000002</v>
      </c>
      <c r="T13" s="48">
        <f t="shared" si="7"/>
        <v>4.1120000000000001</v>
      </c>
      <c r="U13" s="125">
        <v>7.9</v>
      </c>
      <c r="V13" s="125">
        <f t="shared" si="0"/>
        <v>7.9</v>
      </c>
      <c r="W13" s="126" t="s">
        <v>125</v>
      </c>
      <c r="X13" s="128">
        <v>0</v>
      </c>
      <c r="Y13" s="128">
        <v>0</v>
      </c>
      <c r="Z13" s="128">
        <v>1097</v>
      </c>
      <c r="AA13" s="128">
        <v>0</v>
      </c>
      <c r="AB13" s="128">
        <v>1096</v>
      </c>
      <c r="AC13" s="49" t="s">
        <v>90</v>
      </c>
      <c r="AD13" s="49" t="s">
        <v>90</v>
      </c>
      <c r="AE13" s="49" t="s">
        <v>90</v>
      </c>
      <c r="AF13" s="127" t="s">
        <v>90</v>
      </c>
      <c r="AG13" s="127">
        <v>39261692</v>
      </c>
      <c r="AH13" s="50">
        <f>IF(ISBLANK(AG13),"-",AG13-AG12)</f>
        <v>728</v>
      </c>
      <c r="AI13" s="51">
        <f t="shared" si="8"/>
        <v>177.04280155642022</v>
      </c>
      <c r="AJ13" s="108">
        <v>0</v>
      </c>
      <c r="AK13" s="108">
        <v>0</v>
      </c>
      <c r="AL13" s="108">
        <v>1</v>
      </c>
      <c r="AM13" s="108">
        <v>0</v>
      </c>
      <c r="AN13" s="108">
        <v>1</v>
      </c>
      <c r="AO13" s="108">
        <v>0.55000000000000004</v>
      </c>
      <c r="AP13" s="128">
        <v>8889369</v>
      </c>
      <c r="AQ13" s="128">
        <f t="shared" si="1"/>
        <v>1138</v>
      </c>
      <c r="AR13" s="52"/>
      <c r="AS13" s="53" t="s">
        <v>113</v>
      </c>
      <c r="AV13" s="40" t="s">
        <v>94</v>
      </c>
      <c r="AW13" s="40" t="s">
        <v>95</v>
      </c>
      <c r="AY13" s="84" t="s">
        <v>129</v>
      </c>
    </row>
    <row r="14" spans="2:51" x14ac:dyDescent="0.25">
      <c r="B14" s="41">
        <v>2.125</v>
      </c>
      <c r="C14" s="41">
        <v>0.16666666666666699</v>
      </c>
      <c r="D14" s="123">
        <v>12</v>
      </c>
      <c r="E14" s="42">
        <f t="shared" si="2"/>
        <v>8.4507042253521139</v>
      </c>
      <c r="F14" s="110">
        <v>66</v>
      </c>
      <c r="G14" s="42">
        <f t="shared" si="3"/>
        <v>46.478873239436624</v>
      </c>
      <c r="H14" s="43" t="s">
        <v>88</v>
      </c>
      <c r="I14" s="43">
        <f t="shared" si="4"/>
        <v>41.549295774647888</v>
      </c>
      <c r="J14" s="44">
        <f>(F14-5)/1.42</f>
        <v>42.95774647887324</v>
      </c>
      <c r="K14" s="43">
        <f>J14+(6/1.42)</f>
        <v>47.183098591549296</v>
      </c>
      <c r="L14" s="45">
        <v>14</v>
      </c>
      <c r="M14" s="46" t="s">
        <v>89</v>
      </c>
      <c r="N14" s="46">
        <v>12.8</v>
      </c>
      <c r="O14" s="124">
        <v>131</v>
      </c>
      <c r="P14" s="124">
        <v>97</v>
      </c>
      <c r="Q14" s="124">
        <v>46609065</v>
      </c>
      <c r="R14" s="47">
        <f t="shared" si="5"/>
        <v>3920</v>
      </c>
      <c r="S14" s="48">
        <f t="shared" si="6"/>
        <v>94.08</v>
      </c>
      <c r="T14" s="48">
        <f t="shared" si="7"/>
        <v>3.92</v>
      </c>
      <c r="U14" s="125">
        <v>9.3000000000000007</v>
      </c>
      <c r="V14" s="125">
        <f t="shared" si="0"/>
        <v>9.3000000000000007</v>
      </c>
      <c r="W14" s="126" t="s">
        <v>125</v>
      </c>
      <c r="X14" s="128">
        <v>0</v>
      </c>
      <c r="Y14" s="128">
        <v>0</v>
      </c>
      <c r="Z14" s="128">
        <v>1057</v>
      </c>
      <c r="AA14" s="128">
        <v>0</v>
      </c>
      <c r="AB14" s="128">
        <v>1057</v>
      </c>
      <c r="AC14" s="49" t="s">
        <v>90</v>
      </c>
      <c r="AD14" s="49" t="s">
        <v>90</v>
      </c>
      <c r="AE14" s="49" t="s">
        <v>90</v>
      </c>
      <c r="AF14" s="127" t="s">
        <v>90</v>
      </c>
      <c r="AG14" s="127">
        <v>39262356</v>
      </c>
      <c r="AH14" s="50">
        <f t="shared" ref="AH14:AH34" si="9">IF(ISBLANK(AG14),"-",AG14-AG13)</f>
        <v>664</v>
      </c>
      <c r="AI14" s="51">
        <f t="shared" si="8"/>
        <v>169.38775510204081</v>
      </c>
      <c r="AJ14" s="108">
        <v>0</v>
      </c>
      <c r="AK14" s="108">
        <v>0</v>
      </c>
      <c r="AL14" s="108">
        <v>1</v>
      </c>
      <c r="AM14" s="108">
        <v>0</v>
      </c>
      <c r="AN14" s="108">
        <v>1</v>
      </c>
      <c r="AO14" s="108">
        <v>0.55000000000000004</v>
      </c>
      <c r="AP14" s="128">
        <v>8890714</v>
      </c>
      <c r="AQ14" s="128">
        <f t="shared" si="1"/>
        <v>1345</v>
      </c>
      <c r="AR14" s="52"/>
      <c r="AS14" s="53" t="s">
        <v>113</v>
      </c>
      <c r="AT14" s="55"/>
      <c r="AV14" s="40" t="s">
        <v>96</v>
      </c>
      <c r="AW14" s="40" t="s">
        <v>97</v>
      </c>
    </row>
    <row r="15" spans="2:51" x14ac:dyDescent="0.25">
      <c r="B15" s="41">
        <v>2.1666666666666701</v>
      </c>
      <c r="C15" s="41">
        <v>0.20833333333333301</v>
      </c>
      <c r="D15" s="123">
        <v>15</v>
      </c>
      <c r="E15" s="42">
        <f t="shared" si="2"/>
        <v>10.563380281690142</v>
      </c>
      <c r="F15" s="110">
        <v>66</v>
      </c>
      <c r="G15" s="42">
        <f t="shared" si="3"/>
        <v>46.478873239436624</v>
      </c>
      <c r="H15" s="43" t="s">
        <v>88</v>
      </c>
      <c r="I15" s="43">
        <f t="shared" si="4"/>
        <v>41.549295774647888</v>
      </c>
      <c r="J15" s="44">
        <f>(F15-5)/1.42</f>
        <v>42.95774647887324</v>
      </c>
      <c r="K15" s="43">
        <f>J15+(6/1.42)</f>
        <v>47.183098591549296</v>
      </c>
      <c r="L15" s="45">
        <v>18</v>
      </c>
      <c r="M15" s="46" t="s">
        <v>89</v>
      </c>
      <c r="N15" s="46">
        <v>13.1</v>
      </c>
      <c r="O15" s="124">
        <v>104</v>
      </c>
      <c r="P15" s="124">
        <v>101</v>
      </c>
      <c r="Q15" s="124">
        <v>46613224</v>
      </c>
      <c r="R15" s="47">
        <f t="shared" si="5"/>
        <v>4159</v>
      </c>
      <c r="S15" s="48">
        <f t="shared" si="6"/>
        <v>99.816000000000003</v>
      </c>
      <c r="T15" s="48">
        <f t="shared" si="7"/>
        <v>4.1589999999999998</v>
      </c>
      <c r="U15" s="125">
        <v>9.5</v>
      </c>
      <c r="V15" s="125">
        <f t="shared" si="0"/>
        <v>9.5</v>
      </c>
      <c r="W15" s="126" t="s">
        <v>125</v>
      </c>
      <c r="X15" s="128">
        <v>0</v>
      </c>
      <c r="Y15" s="128">
        <v>0</v>
      </c>
      <c r="Z15" s="128">
        <v>1016</v>
      </c>
      <c r="AA15" s="128">
        <v>0</v>
      </c>
      <c r="AB15" s="128">
        <v>1017</v>
      </c>
      <c r="AC15" s="49" t="s">
        <v>90</v>
      </c>
      <c r="AD15" s="49" t="s">
        <v>90</v>
      </c>
      <c r="AE15" s="49" t="s">
        <v>90</v>
      </c>
      <c r="AF15" s="127" t="s">
        <v>90</v>
      </c>
      <c r="AG15" s="127">
        <v>39262980</v>
      </c>
      <c r="AH15" s="50">
        <f t="shared" si="9"/>
        <v>624</v>
      </c>
      <c r="AI15" s="51">
        <f t="shared" si="8"/>
        <v>150.03606636210628</v>
      </c>
      <c r="AJ15" s="108">
        <v>0</v>
      </c>
      <c r="AK15" s="108">
        <v>0</v>
      </c>
      <c r="AL15" s="108">
        <v>1</v>
      </c>
      <c r="AM15" s="108">
        <v>0</v>
      </c>
      <c r="AN15" s="108">
        <v>1</v>
      </c>
      <c r="AO15" s="108">
        <v>0.55000000000000004</v>
      </c>
      <c r="AP15" s="128">
        <v>8890943</v>
      </c>
      <c r="AQ15" s="128">
        <f t="shared" si="1"/>
        <v>229</v>
      </c>
      <c r="AR15" s="52"/>
      <c r="AS15" s="53" t="s">
        <v>113</v>
      </c>
      <c r="AV15" s="40" t="s">
        <v>98</v>
      </c>
      <c r="AW15" s="40" t="s">
        <v>99</v>
      </c>
      <c r="AY15" s="107"/>
    </row>
    <row r="16" spans="2:51" x14ac:dyDescent="0.25">
      <c r="B16" s="41">
        <v>2.2083333333333299</v>
      </c>
      <c r="C16" s="41">
        <v>0.25</v>
      </c>
      <c r="D16" s="123">
        <v>11</v>
      </c>
      <c r="E16" s="42">
        <f t="shared" si="2"/>
        <v>7.746478873239437</v>
      </c>
      <c r="F16" s="93">
        <v>75</v>
      </c>
      <c r="G16" s="42">
        <f t="shared" si="3"/>
        <v>52.816901408450704</v>
      </c>
      <c r="H16" s="43" t="s">
        <v>88</v>
      </c>
      <c r="I16" s="43">
        <f t="shared" si="4"/>
        <v>51.408450704225352</v>
      </c>
      <c r="J16" s="44">
        <f t="shared" ref="J16:J25" si="10">F16/1.42</f>
        <v>52.816901408450704</v>
      </c>
      <c r="K16" s="43">
        <f>J16+1.42</f>
        <v>54.236901408450706</v>
      </c>
      <c r="L16" s="45">
        <v>19</v>
      </c>
      <c r="M16" s="46" t="s">
        <v>100</v>
      </c>
      <c r="N16" s="46">
        <v>13.1</v>
      </c>
      <c r="O16" s="124">
        <v>126</v>
      </c>
      <c r="P16" s="124">
        <v>123</v>
      </c>
      <c r="Q16" s="124">
        <v>46618056</v>
      </c>
      <c r="R16" s="47">
        <f t="shared" si="5"/>
        <v>4832</v>
      </c>
      <c r="S16" s="48">
        <f t="shared" si="6"/>
        <v>115.968</v>
      </c>
      <c r="T16" s="48">
        <f t="shared" si="7"/>
        <v>4.8319999999999999</v>
      </c>
      <c r="U16" s="125">
        <v>9.5</v>
      </c>
      <c r="V16" s="125">
        <f t="shared" si="0"/>
        <v>9.5</v>
      </c>
      <c r="W16" s="126" t="s">
        <v>125</v>
      </c>
      <c r="X16" s="128">
        <v>0</v>
      </c>
      <c r="Y16" s="128">
        <v>0</v>
      </c>
      <c r="Z16" s="128">
        <v>1188</v>
      </c>
      <c r="AA16" s="128">
        <v>0</v>
      </c>
      <c r="AB16" s="128">
        <v>1188</v>
      </c>
      <c r="AC16" s="49" t="s">
        <v>90</v>
      </c>
      <c r="AD16" s="49" t="s">
        <v>90</v>
      </c>
      <c r="AE16" s="49" t="s">
        <v>90</v>
      </c>
      <c r="AF16" s="127" t="s">
        <v>90</v>
      </c>
      <c r="AG16" s="127">
        <v>39263832</v>
      </c>
      <c r="AH16" s="50">
        <f t="shared" si="9"/>
        <v>852</v>
      </c>
      <c r="AI16" s="51">
        <f t="shared" si="8"/>
        <v>176.3245033112583</v>
      </c>
      <c r="AJ16" s="108">
        <v>0</v>
      </c>
      <c r="AK16" s="108">
        <v>0</v>
      </c>
      <c r="AL16" s="108">
        <v>1</v>
      </c>
      <c r="AM16" s="108">
        <v>0</v>
      </c>
      <c r="AN16" s="108">
        <v>1</v>
      </c>
      <c r="AO16" s="108">
        <v>0</v>
      </c>
      <c r="AP16" s="128">
        <v>8890943</v>
      </c>
      <c r="AQ16" s="128">
        <f t="shared" si="1"/>
        <v>0</v>
      </c>
      <c r="AR16" s="54">
        <v>1.42</v>
      </c>
      <c r="AS16" s="53" t="s">
        <v>101</v>
      </c>
      <c r="AV16" s="40" t="s">
        <v>102</v>
      </c>
      <c r="AW16" s="40" t="s">
        <v>103</v>
      </c>
      <c r="AY16" s="107"/>
    </row>
    <row r="17" spans="1:51" x14ac:dyDescent="0.25">
      <c r="B17" s="41">
        <v>2.25</v>
      </c>
      <c r="C17" s="41">
        <v>0.29166666666666702</v>
      </c>
      <c r="D17" s="123">
        <v>8</v>
      </c>
      <c r="E17" s="42">
        <f t="shared" si="2"/>
        <v>5.6338028169014089</v>
      </c>
      <c r="F17" s="93">
        <v>83</v>
      </c>
      <c r="G17" s="42">
        <f t="shared" si="3"/>
        <v>58.450704225352112</v>
      </c>
      <c r="H17" s="43" t="s">
        <v>88</v>
      </c>
      <c r="I17" s="43">
        <f t="shared" si="4"/>
        <v>57.04225352112676</v>
      </c>
      <c r="J17" s="44">
        <f t="shared" si="10"/>
        <v>58.450704225352112</v>
      </c>
      <c r="K17" s="43">
        <f t="shared" ref="K17:K22" si="11">J17+1.42</f>
        <v>59.870704225352114</v>
      </c>
      <c r="L17" s="45">
        <v>19</v>
      </c>
      <c r="M17" s="46" t="s">
        <v>100</v>
      </c>
      <c r="N17" s="46">
        <v>16.7</v>
      </c>
      <c r="O17" s="124">
        <v>133</v>
      </c>
      <c r="P17" s="124">
        <v>122</v>
      </c>
      <c r="Q17" s="124">
        <v>46623887</v>
      </c>
      <c r="R17" s="47">
        <f t="shared" si="5"/>
        <v>5831</v>
      </c>
      <c r="S17" s="48">
        <f t="shared" si="6"/>
        <v>139.94399999999999</v>
      </c>
      <c r="T17" s="48">
        <f t="shared" si="7"/>
        <v>5.8310000000000004</v>
      </c>
      <c r="U17" s="125">
        <v>9.3000000000000007</v>
      </c>
      <c r="V17" s="125">
        <f t="shared" si="0"/>
        <v>9.3000000000000007</v>
      </c>
      <c r="W17" s="126" t="s">
        <v>133</v>
      </c>
      <c r="X17" s="128">
        <v>0</v>
      </c>
      <c r="Y17" s="128">
        <v>1117</v>
      </c>
      <c r="Z17" s="128">
        <v>1188</v>
      </c>
      <c r="AA17" s="128">
        <v>1185</v>
      </c>
      <c r="AB17" s="128">
        <v>1188</v>
      </c>
      <c r="AC17" s="49" t="s">
        <v>90</v>
      </c>
      <c r="AD17" s="49" t="s">
        <v>90</v>
      </c>
      <c r="AE17" s="49" t="s">
        <v>90</v>
      </c>
      <c r="AF17" s="127" t="s">
        <v>90</v>
      </c>
      <c r="AG17" s="127">
        <v>39265172</v>
      </c>
      <c r="AH17" s="50">
        <f t="shared" si="9"/>
        <v>1340</v>
      </c>
      <c r="AI17" s="51">
        <f t="shared" si="8"/>
        <v>229.80620819756473</v>
      </c>
      <c r="AJ17" s="108">
        <v>0</v>
      </c>
      <c r="AK17" s="108">
        <v>1</v>
      </c>
      <c r="AL17" s="108">
        <v>1</v>
      </c>
      <c r="AM17" s="108">
        <v>1</v>
      </c>
      <c r="AN17" s="108">
        <v>1</v>
      </c>
      <c r="AO17" s="108">
        <v>0</v>
      </c>
      <c r="AP17" s="128">
        <v>8890943</v>
      </c>
      <c r="AQ17" s="128">
        <f t="shared" si="1"/>
        <v>0</v>
      </c>
      <c r="AR17" s="52"/>
      <c r="AS17" s="53" t="s">
        <v>101</v>
      </c>
      <c r="AT17" s="55"/>
      <c r="AV17" s="40" t="s">
        <v>104</v>
      </c>
      <c r="AW17" s="40" t="s">
        <v>105</v>
      </c>
      <c r="AY17" s="111"/>
    </row>
    <row r="18" spans="1:51" x14ac:dyDescent="0.25">
      <c r="B18" s="41">
        <v>2.2916666666666701</v>
      </c>
      <c r="C18" s="41">
        <v>0.33333333333333298</v>
      </c>
      <c r="D18" s="123">
        <v>7</v>
      </c>
      <c r="E18" s="42">
        <f t="shared" si="2"/>
        <v>4.9295774647887329</v>
      </c>
      <c r="F18" s="93">
        <v>83</v>
      </c>
      <c r="G18" s="42">
        <f t="shared" si="3"/>
        <v>58.450704225352112</v>
      </c>
      <c r="H18" s="43" t="s">
        <v>88</v>
      </c>
      <c r="I18" s="43">
        <f t="shared" si="4"/>
        <v>57.04225352112676</v>
      </c>
      <c r="J18" s="44">
        <f t="shared" si="10"/>
        <v>58.450704225352112</v>
      </c>
      <c r="K18" s="43">
        <f t="shared" si="11"/>
        <v>59.870704225352114</v>
      </c>
      <c r="L18" s="45">
        <v>19</v>
      </c>
      <c r="M18" s="46" t="s">
        <v>100</v>
      </c>
      <c r="N18" s="46">
        <v>17.3</v>
      </c>
      <c r="O18" s="124">
        <v>133</v>
      </c>
      <c r="P18" s="124">
        <v>146</v>
      </c>
      <c r="Q18" s="124">
        <v>46630038</v>
      </c>
      <c r="R18" s="47">
        <f t="shared" si="5"/>
        <v>6151</v>
      </c>
      <c r="S18" s="48">
        <f t="shared" si="6"/>
        <v>147.624</v>
      </c>
      <c r="T18" s="48">
        <f t="shared" si="7"/>
        <v>6.1509999999999998</v>
      </c>
      <c r="U18" s="125">
        <v>8.4</v>
      </c>
      <c r="V18" s="125">
        <f t="shared" si="0"/>
        <v>8.4</v>
      </c>
      <c r="W18" s="126" t="s">
        <v>133</v>
      </c>
      <c r="X18" s="128">
        <v>0</v>
      </c>
      <c r="Y18" s="128">
        <v>1117</v>
      </c>
      <c r="Z18" s="128">
        <v>1188</v>
      </c>
      <c r="AA18" s="128">
        <v>1185</v>
      </c>
      <c r="AB18" s="128">
        <v>1188</v>
      </c>
      <c r="AC18" s="49" t="s">
        <v>90</v>
      </c>
      <c r="AD18" s="49" t="s">
        <v>90</v>
      </c>
      <c r="AE18" s="49" t="s">
        <v>90</v>
      </c>
      <c r="AF18" s="127" t="s">
        <v>90</v>
      </c>
      <c r="AG18" s="127">
        <v>39266588</v>
      </c>
      <c r="AH18" s="50">
        <f t="shared" si="9"/>
        <v>1416</v>
      </c>
      <c r="AI18" s="51">
        <f t="shared" si="8"/>
        <v>230.20647049260285</v>
      </c>
      <c r="AJ18" s="108">
        <v>0</v>
      </c>
      <c r="AK18" s="108">
        <v>1</v>
      </c>
      <c r="AL18" s="108">
        <v>1</v>
      </c>
      <c r="AM18" s="108">
        <v>1</v>
      </c>
      <c r="AN18" s="108">
        <v>1</v>
      </c>
      <c r="AO18" s="108">
        <v>0</v>
      </c>
      <c r="AP18" s="128">
        <v>8890943</v>
      </c>
      <c r="AQ18" s="128">
        <f t="shared" si="1"/>
        <v>0</v>
      </c>
      <c r="AR18" s="52"/>
      <c r="AS18" s="53" t="s">
        <v>101</v>
      </c>
      <c r="AV18" s="40" t="s">
        <v>106</v>
      </c>
      <c r="AW18" s="40" t="s">
        <v>107</v>
      </c>
      <c r="AY18" s="111"/>
    </row>
    <row r="19" spans="1:51" x14ac:dyDescent="0.25">
      <c r="B19" s="41">
        <v>2.3333333333333299</v>
      </c>
      <c r="C19" s="41">
        <v>0.375</v>
      </c>
      <c r="D19" s="123">
        <v>7</v>
      </c>
      <c r="E19" s="42">
        <f t="shared" si="2"/>
        <v>4.9295774647887329</v>
      </c>
      <c r="F19" s="93">
        <v>83</v>
      </c>
      <c r="G19" s="42">
        <f t="shared" si="3"/>
        <v>58.450704225352112</v>
      </c>
      <c r="H19" s="43" t="s">
        <v>88</v>
      </c>
      <c r="I19" s="43">
        <f t="shared" si="4"/>
        <v>57.04225352112676</v>
      </c>
      <c r="J19" s="44">
        <f t="shared" si="10"/>
        <v>58.450704225352112</v>
      </c>
      <c r="K19" s="43">
        <f t="shared" si="11"/>
        <v>59.870704225352114</v>
      </c>
      <c r="L19" s="45">
        <v>19</v>
      </c>
      <c r="M19" s="46" t="s">
        <v>100</v>
      </c>
      <c r="N19" s="46">
        <v>18.399999999999999</v>
      </c>
      <c r="O19" s="124">
        <v>134</v>
      </c>
      <c r="P19" s="124">
        <v>143</v>
      </c>
      <c r="Q19" s="124">
        <v>46636181</v>
      </c>
      <c r="R19" s="47">
        <f t="shared" si="5"/>
        <v>6143</v>
      </c>
      <c r="S19" s="48">
        <f t="shared" si="6"/>
        <v>147.43199999999999</v>
      </c>
      <c r="T19" s="48">
        <f t="shared" si="7"/>
        <v>6.1429999999999998</v>
      </c>
      <c r="U19" s="125">
        <v>7.4</v>
      </c>
      <c r="V19" s="125">
        <f t="shared" si="0"/>
        <v>7.4</v>
      </c>
      <c r="W19" s="126" t="s">
        <v>133</v>
      </c>
      <c r="X19" s="128">
        <v>0</v>
      </c>
      <c r="Y19" s="128">
        <v>1188</v>
      </c>
      <c r="Z19" s="128">
        <v>1188</v>
      </c>
      <c r="AA19" s="128">
        <v>1185</v>
      </c>
      <c r="AB19" s="128">
        <v>1188</v>
      </c>
      <c r="AC19" s="49" t="s">
        <v>90</v>
      </c>
      <c r="AD19" s="49" t="s">
        <v>90</v>
      </c>
      <c r="AE19" s="49" t="s">
        <v>90</v>
      </c>
      <c r="AF19" s="127" t="s">
        <v>90</v>
      </c>
      <c r="AG19" s="127">
        <v>39268016</v>
      </c>
      <c r="AH19" s="50">
        <f t="shared" si="9"/>
        <v>1428</v>
      </c>
      <c r="AI19" s="51">
        <f t="shared" si="8"/>
        <v>232.45971023929675</v>
      </c>
      <c r="AJ19" s="108">
        <v>0</v>
      </c>
      <c r="AK19" s="108">
        <v>1</v>
      </c>
      <c r="AL19" s="108">
        <v>1</v>
      </c>
      <c r="AM19" s="108">
        <v>1</v>
      </c>
      <c r="AN19" s="108">
        <v>1</v>
      </c>
      <c r="AO19" s="108">
        <v>0</v>
      </c>
      <c r="AP19" s="128">
        <v>8890943</v>
      </c>
      <c r="AQ19" s="128">
        <f t="shared" si="1"/>
        <v>0</v>
      </c>
      <c r="AR19" s="52"/>
      <c r="AS19" s="53" t="s">
        <v>101</v>
      </c>
      <c r="AV19" s="40" t="s">
        <v>108</v>
      </c>
      <c r="AW19" s="40" t="s">
        <v>109</v>
      </c>
      <c r="AY19" s="111"/>
    </row>
    <row r="20" spans="1:51" x14ac:dyDescent="0.25">
      <c r="B20" s="41">
        <v>2.375</v>
      </c>
      <c r="C20" s="41">
        <v>0.41666666666666669</v>
      </c>
      <c r="D20" s="123">
        <v>8</v>
      </c>
      <c r="E20" s="42">
        <f t="shared" si="2"/>
        <v>5.6338028169014089</v>
      </c>
      <c r="F20" s="93">
        <v>83</v>
      </c>
      <c r="G20" s="42">
        <f t="shared" si="3"/>
        <v>58.450704225352112</v>
      </c>
      <c r="H20" s="43" t="s">
        <v>88</v>
      </c>
      <c r="I20" s="43">
        <f t="shared" si="4"/>
        <v>57.04225352112676</v>
      </c>
      <c r="J20" s="44">
        <f t="shared" si="10"/>
        <v>58.450704225352112</v>
      </c>
      <c r="K20" s="43">
        <f t="shared" si="11"/>
        <v>59.870704225352114</v>
      </c>
      <c r="L20" s="45">
        <v>19</v>
      </c>
      <c r="M20" s="46" t="s">
        <v>100</v>
      </c>
      <c r="N20" s="46">
        <v>17.7</v>
      </c>
      <c r="O20" s="124">
        <v>135</v>
      </c>
      <c r="P20" s="124">
        <v>144</v>
      </c>
      <c r="Q20" s="124">
        <v>46642387</v>
      </c>
      <c r="R20" s="47">
        <f t="shared" si="5"/>
        <v>6206</v>
      </c>
      <c r="S20" s="48">
        <f t="shared" si="6"/>
        <v>148.94399999999999</v>
      </c>
      <c r="T20" s="48">
        <f t="shared" si="7"/>
        <v>6.2060000000000004</v>
      </c>
      <c r="U20" s="125">
        <v>6.7</v>
      </c>
      <c r="V20" s="125">
        <v>7.3</v>
      </c>
      <c r="W20" s="126" t="s">
        <v>133</v>
      </c>
      <c r="X20" s="128">
        <v>0</v>
      </c>
      <c r="Y20" s="128">
        <v>1137</v>
      </c>
      <c r="Z20" s="128">
        <v>1188</v>
      </c>
      <c r="AA20" s="128">
        <v>1185</v>
      </c>
      <c r="AB20" s="128">
        <v>1188</v>
      </c>
      <c r="AC20" s="49" t="s">
        <v>90</v>
      </c>
      <c r="AD20" s="49" t="s">
        <v>90</v>
      </c>
      <c r="AE20" s="49" t="s">
        <v>90</v>
      </c>
      <c r="AF20" s="127" t="s">
        <v>90</v>
      </c>
      <c r="AG20" s="127">
        <v>39269444</v>
      </c>
      <c r="AH20" s="50">
        <f t="shared" si="9"/>
        <v>1428</v>
      </c>
      <c r="AI20" s="51">
        <f t="shared" si="8"/>
        <v>230.09990331936834</v>
      </c>
      <c r="AJ20" s="108">
        <v>0</v>
      </c>
      <c r="AK20" s="108">
        <v>1</v>
      </c>
      <c r="AL20" s="108">
        <v>1</v>
      </c>
      <c r="AM20" s="108">
        <v>1</v>
      </c>
      <c r="AN20" s="108">
        <v>1</v>
      </c>
      <c r="AO20" s="108">
        <v>0</v>
      </c>
      <c r="AP20" s="128">
        <v>8890943</v>
      </c>
      <c r="AQ20" s="128">
        <f t="shared" si="1"/>
        <v>0</v>
      </c>
      <c r="AR20" s="54">
        <v>1.23</v>
      </c>
      <c r="AS20" s="53" t="s">
        <v>101</v>
      </c>
      <c r="AY20" s="111"/>
    </row>
    <row r="21" spans="1:51" x14ac:dyDescent="0.25">
      <c r="B21" s="41">
        <v>2.4166666666666701</v>
      </c>
      <c r="C21" s="41">
        <v>0.45833333333333298</v>
      </c>
      <c r="D21" s="123">
        <v>4</v>
      </c>
      <c r="E21" s="42">
        <f t="shared" si="2"/>
        <v>2.8169014084507045</v>
      </c>
      <c r="F21" s="93">
        <v>83</v>
      </c>
      <c r="G21" s="42">
        <f t="shared" si="3"/>
        <v>58.450704225352112</v>
      </c>
      <c r="H21" s="43" t="s">
        <v>88</v>
      </c>
      <c r="I21" s="43">
        <f t="shared" si="4"/>
        <v>57.04225352112676</v>
      </c>
      <c r="J21" s="44">
        <f t="shared" si="10"/>
        <v>58.450704225352112</v>
      </c>
      <c r="K21" s="43">
        <f t="shared" si="11"/>
        <v>59.870704225352114</v>
      </c>
      <c r="L21" s="45">
        <v>19</v>
      </c>
      <c r="M21" s="46" t="s">
        <v>100</v>
      </c>
      <c r="N21" s="46">
        <v>17.7</v>
      </c>
      <c r="O21" s="124">
        <v>125</v>
      </c>
      <c r="P21" s="124">
        <v>140</v>
      </c>
      <c r="Q21" s="124">
        <v>46648536</v>
      </c>
      <c r="R21" s="47">
        <f t="shared" si="5"/>
        <v>6149</v>
      </c>
      <c r="S21" s="48">
        <f t="shared" si="6"/>
        <v>147.57599999999999</v>
      </c>
      <c r="T21" s="48">
        <f t="shared" si="7"/>
        <v>6.149</v>
      </c>
      <c r="U21" s="125">
        <v>5.8</v>
      </c>
      <c r="V21" s="125">
        <v>6.8</v>
      </c>
      <c r="W21" s="126" t="s">
        <v>133</v>
      </c>
      <c r="X21" s="128">
        <v>0</v>
      </c>
      <c r="Y21" s="128">
        <v>1186</v>
      </c>
      <c r="Z21" s="128">
        <v>1188</v>
      </c>
      <c r="AA21" s="128">
        <v>1185</v>
      </c>
      <c r="AB21" s="128">
        <v>1188</v>
      </c>
      <c r="AC21" s="49" t="s">
        <v>90</v>
      </c>
      <c r="AD21" s="49" t="s">
        <v>90</v>
      </c>
      <c r="AE21" s="49" t="s">
        <v>90</v>
      </c>
      <c r="AF21" s="127" t="s">
        <v>90</v>
      </c>
      <c r="AG21" s="127">
        <v>39270876</v>
      </c>
      <c r="AH21" s="50">
        <f t="shared" si="9"/>
        <v>1432</v>
      </c>
      <c r="AI21" s="51">
        <f t="shared" si="8"/>
        <v>232.88339567409335</v>
      </c>
      <c r="AJ21" s="108">
        <v>0</v>
      </c>
      <c r="AK21" s="108">
        <v>1</v>
      </c>
      <c r="AL21" s="108">
        <v>1</v>
      </c>
      <c r="AM21" s="108">
        <v>1</v>
      </c>
      <c r="AN21" s="108">
        <v>1</v>
      </c>
      <c r="AO21" s="108">
        <v>0</v>
      </c>
      <c r="AP21" s="128">
        <v>8890943</v>
      </c>
      <c r="AQ21" s="128">
        <f t="shared" si="1"/>
        <v>0</v>
      </c>
      <c r="AR21" s="52"/>
      <c r="AS21" s="53" t="s">
        <v>101</v>
      </c>
      <c r="AY21" s="111"/>
    </row>
    <row r="22" spans="1:51" x14ac:dyDescent="0.25">
      <c r="B22" s="41">
        <v>2.4583333333333299</v>
      </c>
      <c r="C22" s="41">
        <v>0.5</v>
      </c>
      <c r="D22" s="123">
        <v>5</v>
      </c>
      <c r="E22" s="42">
        <f t="shared" si="2"/>
        <v>3.5211267605633805</v>
      </c>
      <c r="F22" s="93">
        <v>83</v>
      </c>
      <c r="G22" s="42">
        <f t="shared" si="3"/>
        <v>58.450704225352112</v>
      </c>
      <c r="H22" s="43" t="s">
        <v>88</v>
      </c>
      <c r="I22" s="43">
        <f t="shared" si="4"/>
        <v>57.04225352112676</v>
      </c>
      <c r="J22" s="44">
        <f t="shared" si="10"/>
        <v>58.450704225352112</v>
      </c>
      <c r="K22" s="43">
        <f t="shared" si="11"/>
        <v>59.870704225352114</v>
      </c>
      <c r="L22" s="45">
        <v>19</v>
      </c>
      <c r="M22" s="46" t="s">
        <v>100</v>
      </c>
      <c r="N22" s="46">
        <v>17.3</v>
      </c>
      <c r="O22" s="124">
        <v>132</v>
      </c>
      <c r="P22" s="124">
        <v>139</v>
      </c>
      <c r="Q22" s="124">
        <v>46654630</v>
      </c>
      <c r="R22" s="47">
        <f t="shared" si="5"/>
        <v>6094</v>
      </c>
      <c r="S22" s="48">
        <f t="shared" si="6"/>
        <v>146.256</v>
      </c>
      <c r="T22" s="48">
        <f t="shared" si="7"/>
        <v>6.0940000000000003</v>
      </c>
      <c r="U22" s="125">
        <v>4.7</v>
      </c>
      <c r="V22" s="125">
        <f t="shared" si="0"/>
        <v>4.7</v>
      </c>
      <c r="W22" s="126" t="s">
        <v>133</v>
      </c>
      <c r="X22" s="128">
        <v>0</v>
      </c>
      <c r="Y22" s="128">
        <v>1137</v>
      </c>
      <c r="Z22" s="128">
        <v>1188</v>
      </c>
      <c r="AA22" s="128">
        <v>1185</v>
      </c>
      <c r="AB22" s="128">
        <v>1188</v>
      </c>
      <c r="AC22" s="49" t="s">
        <v>90</v>
      </c>
      <c r="AD22" s="49" t="s">
        <v>90</v>
      </c>
      <c r="AE22" s="49" t="s">
        <v>90</v>
      </c>
      <c r="AF22" s="127" t="s">
        <v>90</v>
      </c>
      <c r="AG22" s="127">
        <v>39272316</v>
      </c>
      <c r="AH22" s="50">
        <f t="shared" si="9"/>
        <v>1440</v>
      </c>
      <c r="AI22" s="51">
        <f t="shared" si="8"/>
        <v>236.29799803085001</v>
      </c>
      <c r="AJ22" s="108">
        <v>0</v>
      </c>
      <c r="AK22" s="108">
        <v>1</v>
      </c>
      <c r="AL22" s="108">
        <v>1</v>
      </c>
      <c r="AM22" s="108">
        <v>1</v>
      </c>
      <c r="AN22" s="108">
        <v>1</v>
      </c>
      <c r="AO22" s="108">
        <v>0</v>
      </c>
      <c r="AP22" s="128">
        <v>8890943</v>
      </c>
      <c r="AQ22" s="128">
        <f t="shared" si="1"/>
        <v>0</v>
      </c>
      <c r="AR22" s="52"/>
      <c r="AS22" s="53" t="s">
        <v>101</v>
      </c>
      <c r="AV22" s="56" t="s">
        <v>110</v>
      </c>
      <c r="AY22" s="111"/>
    </row>
    <row r="23" spans="1:51" x14ac:dyDescent="0.25">
      <c r="A23" s="107" t="s">
        <v>128</v>
      </c>
      <c r="B23" s="41">
        <v>2.5</v>
      </c>
      <c r="C23" s="41">
        <v>0.54166666666666696</v>
      </c>
      <c r="D23" s="123">
        <v>4</v>
      </c>
      <c r="E23" s="42">
        <v>8</v>
      </c>
      <c r="F23" s="110">
        <v>81</v>
      </c>
      <c r="G23" s="42">
        <f t="shared" si="3"/>
        <v>57.04225352112676</v>
      </c>
      <c r="H23" s="43" t="s">
        <v>88</v>
      </c>
      <c r="I23" s="43">
        <f t="shared" si="4"/>
        <v>55.633802816901408</v>
      </c>
      <c r="J23" s="44">
        <f t="shared" si="10"/>
        <v>57.04225352112676</v>
      </c>
      <c r="K23" s="43">
        <f>J23+(6/1.42)</f>
        <v>61.267605633802816</v>
      </c>
      <c r="L23" s="45">
        <v>19</v>
      </c>
      <c r="M23" s="46" t="s">
        <v>100</v>
      </c>
      <c r="N23" s="46">
        <v>17.5</v>
      </c>
      <c r="O23" s="124">
        <v>133</v>
      </c>
      <c r="P23" s="124">
        <v>153</v>
      </c>
      <c r="Q23" s="124">
        <v>46660241</v>
      </c>
      <c r="R23" s="47">
        <f t="shared" si="5"/>
        <v>5611</v>
      </c>
      <c r="S23" s="48">
        <f t="shared" si="6"/>
        <v>134.66399999999999</v>
      </c>
      <c r="T23" s="48">
        <f t="shared" si="7"/>
        <v>5.6109999999999998</v>
      </c>
      <c r="U23" s="125">
        <v>4.2</v>
      </c>
      <c r="V23" s="125">
        <f t="shared" si="0"/>
        <v>4.2</v>
      </c>
      <c r="W23" s="126" t="s">
        <v>133</v>
      </c>
      <c r="X23" s="128">
        <v>0</v>
      </c>
      <c r="Y23" s="128">
        <v>1034</v>
      </c>
      <c r="Z23" s="128">
        <v>1188</v>
      </c>
      <c r="AA23" s="128">
        <v>1185</v>
      </c>
      <c r="AB23" s="128">
        <v>1188</v>
      </c>
      <c r="AC23" s="49" t="s">
        <v>90</v>
      </c>
      <c r="AD23" s="49" t="s">
        <v>90</v>
      </c>
      <c r="AE23" s="49" t="s">
        <v>90</v>
      </c>
      <c r="AF23" s="127" t="s">
        <v>90</v>
      </c>
      <c r="AG23" s="127">
        <v>39273652</v>
      </c>
      <c r="AH23" s="50">
        <f t="shared" si="9"/>
        <v>1336</v>
      </c>
      <c r="AI23" s="51">
        <f t="shared" si="8"/>
        <v>238.10372482623418</v>
      </c>
      <c r="AJ23" s="108">
        <v>0</v>
      </c>
      <c r="AK23" s="108">
        <v>1</v>
      </c>
      <c r="AL23" s="108">
        <v>1</v>
      </c>
      <c r="AM23" s="108">
        <v>1</v>
      </c>
      <c r="AN23" s="108">
        <v>1</v>
      </c>
      <c r="AO23" s="108">
        <v>0</v>
      </c>
      <c r="AP23" s="128">
        <v>8890943</v>
      </c>
      <c r="AQ23" s="128">
        <f t="shared" si="1"/>
        <v>0</v>
      </c>
      <c r="AR23" s="52"/>
      <c r="AS23" s="53" t="s">
        <v>113</v>
      </c>
      <c r="AT23" s="55"/>
      <c r="AV23" s="57" t="s">
        <v>111</v>
      </c>
      <c r="AW23" s="58" t="s">
        <v>112</v>
      </c>
      <c r="AY23" s="111"/>
    </row>
    <row r="24" spans="1:51" x14ac:dyDescent="0.25">
      <c r="B24" s="41">
        <v>2.5416666666666701</v>
      </c>
      <c r="C24" s="41">
        <v>0.58333333333333404</v>
      </c>
      <c r="D24" s="123">
        <v>5</v>
      </c>
      <c r="E24" s="42">
        <f t="shared" si="2"/>
        <v>3.5211267605633805</v>
      </c>
      <c r="F24" s="110">
        <v>81</v>
      </c>
      <c r="G24" s="42">
        <f t="shared" si="3"/>
        <v>57.04225352112676</v>
      </c>
      <c r="H24" s="43" t="s">
        <v>88</v>
      </c>
      <c r="I24" s="43">
        <f t="shared" si="4"/>
        <v>55.633802816901408</v>
      </c>
      <c r="J24" s="44">
        <f t="shared" si="10"/>
        <v>57.04225352112676</v>
      </c>
      <c r="K24" s="43">
        <f t="shared" ref="K24:K34" si="12">J24+(6/1.42)</f>
        <v>61.267605633802816</v>
      </c>
      <c r="L24" s="45">
        <v>18</v>
      </c>
      <c r="M24" s="46" t="s">
        <v>100</v>
      </c>
      <c r="N24" s="46">
        <v>17.3</v>
      </c>
      <c r="O24" s="124">
        <v>133</v>
      </c>
      <c r="P24" s="124">
        <v>134</v>
      </c>
      <c r="Q24" s="124">
        <v>46665747</v>
      </c>
      <c r="R24" s="47">
        <f t="shared" si="5"/>
        <v>5506</v>
      </c>
      <c r="S24" s="48">
        <f t="shared" si="6"/>
        <v>132.14400000000001</v>
      </c>
      <c r="T24" s="48">
        <f t="shared" si="7"/>
        <v>5.5060000000000002</v>
      </c>
      <c r="U24" s="125">
        <v>3.7</v>
      </c>
      <c r="V24" s="125">
        <f t="shared" si="0"/>
        <v>3.7</v>
      </c>
      <c r="W24" s="126" t="s">
        <v>133</v>
      </c>
      <c r="X24" s="128">
        <v>0</v>
      </c>
      <c r="Y24" s="128">
        <v>1034</v>
      </c>
      <c r="Z24" s="128">
        <v>1187</v>
      </c>
      <c r="AA24" s="128">
        <v>1185</v>
      </c>
      <c r="AB24" s="128">
        <v>1187</v>
      </c>
      <c r="AC24" s="49" t="s">
        <v>90</v>
      </c>
      <c r="AD24" s="49" t="s">
        <v>90</v>
      </c>
      <c r="AE24" s="49" t="s">
        <v>90</v>
      </c>
      <c r="AF24" s="127" t="s">
        <v>90</v>
      </c>
      <c r="AG24" s="127">
        <v>39274924</v>
      </c>
      <c r="AH24" s="50">
        <f t="shared" si="9"/>
        <v>1272</v>
      </c>
      <c r="AI24" s="51">
        <f t="shared" si="8"/>
        <v>231.02070468579731</v>
      </c>
      <c r="AJ24" s="108">
        <v>0</v>
      </c>
      <c r="AK24" s="108">
        <v>1</v>
      </c>
      <c r="AL24" s="108">
        <v>1</v>
      </c>
      <c r="AM24" s="108">
        <v>1</v>
      </c>
      <c r="AN24" s="108">
        <v>1</v>
      </c>
      <c r="AO24" s="108">
        <v>0</v>
      </c>
      <c r="AP24" s="128">
        <v>8890943</v>
      </c>
      <c r="AQ24" s="128">
        <f t="shared" si="1"/>
        <v>0</v>
      </c>
      <c r="AR24" s="54">
        <v>1.05</v>
      </c>
      <c r="AS24" s="53" t="s">
        <v>113</v>
      </c>
      <c r="AV24" s="59" t="s">
        <v>29</v>
      </c>
      <c r="AW24" s="59">
        <v>14.7</v>
      </c>
      <c r="AY24" s="111"/>
    </row>
    <row r="25" spans="1:51" x14ac:dyDescent="0.25">
      <c r="B25" s="41">
        <v>2.5833333333333299</v>
      </c>
      <c r="C25" s="41">
        <v>0.625</v>
      </c>
      <c r="D25" s="123">
        <v>5</v>
      </c>
      <c r="E25" s="42">
        <f t="shared" si="2"/>
        <v>3.5211267605633805</v>
      </c>
      <c r="F25" s="110">
        <v>81</v>
      </c>
      <c r="G25" s="42">
        <f t="shared" si="3"/>
        <v>57.04225352112676</v>
      </c>
      <c r="H25" s="43" t="s">
        <v>88</v>
      </c>
      <c r="I25" s="43">
        <f t="shared" si="4"/>
        <v>55.633802816901408</v>
      </c>
      <c r="J25" s="44">
        <f t="shared" si="10"/>
        <v>57.04225352112676</v>
      </c>
      <c r="K25" s="43">
        <f t="shared" si="12"/>
        <v>61.267605633802816</v>
      </c>
      <c r="L25" s="45">
        <v>18</v>
      </c>
      <c r="M25" s="46" t="s">
        <v>100</v>
      </c>
      <c r="N25" s="46">
        <v>16.899999999999999</v>
      </c>
      <c r="O25" s="124">
        <v>134</v>
      </c>
      <c r="P25" s="124">
        <v>130</v>
      </c>
      <c r="Q25" s="124">
        <v>46671282</v>
      </c>
      <c r="R25" s="47">
        <f t="shared" si="5"/>
        <v>5535</v>
      </c>
      <c r="S25" s="48">
        <f t="shared" si="6"/>
        <v>132.84</v>
      </c>
      <c r="T25" s="48">
        <f t="shared" si="7"/>
        <v>5.5350000000000001</v>
      </c>
      <c r="U25" s="125">
        <v>3.4</v>
      </c>
      <c r="V25" s="125">
        <f t="shared" si="0"/>
        <v>3.4</v>
      </c>
      <c r="W25" s="126" t="s">
        <v>133</v>
      </c>
      <c r="X25" s="128">
        <v>0</v>
      </c>
      <c r="Y25" s="128">
        <v>1004</v>
      </c>
      <c r="Z25" s="128">
        <v>1187</v>
      </c>
      <c r="AA25" s="128">
        <v>1185</v>
      </c>
      <c r="AB25" s="128">
        <v>1187</v>
      </c>
      <c r="AC25" s="49" t="s">
        <v>90</v>
      </c>
      <c r="AD25" s="49" t="s">
        <v>90</v>
      </c>
      <c r="AE25" s="49" t="s">
        <v>90</v>
      </c>
      <c r="AF25" s="127" t="s">
        <v>90</v>
      </c>
      <c r="AG25" s="127">
        <v>39276252</v>
      </c>
      <c r="AH25" s="50">
        <f t="shared" si="9"/>
        <v>1328</v>
      </c>
      <c r="AI25" s="51">
        <f t="shared" si="8"/>
        <v>239.92773261065943</v>
      </c>
      <c r="AJ25" s="108">
        <v>0</v>
      </c>
      <c r="AK25" s="108">
        <v>1</v>
      </c>
      <c r="AL25" s="108">
        <v>1</v>
      </c>
      <c r="AM25" s="108">
        <v>1</v>
      </c>
      <c r="AN25" s="108">
        <v>1</v>
      </c>
      <c r="AO25" s="108">
        <v>0</v>
      </c>
      <c r="AP25" s="128">
        <v>8890943</v>
      </c>
      <c r="AQ25" s="128">
        <f t="shared" si="1"/>
        <v>0</v>
      </c>
      <c r="AR25" s="52"/>
      <c r="AS25" s="53" t="s">
        <v>113</v>
      </c>
      <c r="AV25" s="59" t="s">
        <v>74</v>
      </c>
      <c r="AW25" s="59">
        <v>10.36</v>
      </c>
      <c r="AY25" s="111"/>
    </row>
    <row r="26" spans="1:51" x14ac:dyDescent="0.25">
      <c r="B26" s="41">
        <v>2.625</v>
      </c>
      <c r="C26" s="41">
        <v>0.66666666666666696</v>
      </c>
      <c r="D26" s="123">
        <v>4</v>
      </c>
      <c r="E26" s="42">
        <f t="shared" si="2"/>
        <v>2.8169014084507045</v>
      </c>
      <c r="F26" s="110">
        <v>81</v>
      </c>
      <c r="G26" s="42">
        <f t="shared" si="3"/>
        <v>57.04225352112676</v>
      </c>
      <c r="H26" s="43" t="s">
        <v>88</v>
      </c>
      <c r="I26" s="43">
        <f t="shared" si="4"/>
        <v>53.521126760563384</v>
      </c>
      <c r="J26" s="44">
        <f>(F26-3)/1.42</f>
        <v>54.929577464788736</v>
      </c>
      <c r="K26" s="43">
        <f t="shared" si="12"/>
        <v>59.154929577464792</v>
      </c>
      <c r="L26" s="45">
        <v>18</v>
      </c>
      <c r="M26" s="46" t="s">
        <v>100</v>
      </c>
      <c r="N26" s="46">
        <v>16.7</v>
      </c>
      <c r="O26" s="124">
        <v>133</v>
      </c>
      <c r="P26" s="124">
        <v>133</v>
      </c>
      <c r="Q26" s="124">
        <v>46676700</v>
      </c>
      <c r="R26" s="47">
        <f t="shared" si="5"/>
        <v>5418</v>
      </c>
      <c r="S26" s="48">
        <f t="shared" si="6"/>
        <v>130.03200000000001</v>
      </c>
      <c r="T26" s="48">
        <f t="shared" si="7"/>
        <v>5.4180000000000001</v>
      </c>
      <c r="U26" s="125">
        <v>3.3</v>
      </c>
      <c r="V26" s="125">
        <f t="shared" si="0"/>
        <v>3.3</v>
      </c>
      <c r="W26" s="126" t="s">
        <v>133</v>
      </c>
      <c r="X26" s="128">
        <v>0</v>
      </c>
      <c r="Y26" s="128">
        <v>1003</v>
      </c>
      <c r="Z26" s="128">
        <v>1187</v>
      </c>
      <c r="AA26" s="128">
        <v>1185</v>
      </c>
      <c r="AB26" s="128">
        <v>1187</v>
      </c>
      <c r="AC26" s="49" t="s">
        <v>90</v>
      </c>
      <c r="AD26" s="49" t="s">
        <v>90</v>
      </c>
      <c r="AE26" s="49" t="s">
        <v>90</v>
      </c>
      <c r="AF26" s="127" t="s">
        <v>90</v>
      </c>
      <c r="AG26" s="127">
        <v>39277564</v>
      </c>
      <c r="AH26" s="50">
        <f t="shared" si="9"/>
        <v>1312</v>
      </c>
      <c r="AI26" s="51">
        <f t="shared" si="8"/>
        <v>242.15577703949796</v>
      </c>
      <c r="AJ26" s="108">
        <v>0</v>
      </c>
      <c r="AK26" s="108">
        <v>1</v>
      </c>
      <c r="AL26" s="108">
        <v>1</v>
      </c>
      <c r="AM26" s="108">
        <v>1</v>
      </c>
      <c r="AN26" s="108">
        <v>1</v>
      </c>
      <c r="AO26" s="108">
        <v>0</v>
      </c>
      <c r="AP26" s="128">
        <v>8890943</v>
      </c>
      <c r="AQ26" s="128">
        <f t="shared" si="1"/>
        <v>0</v>
      </c>
      <c r="AR26" s="52"/>
      <c r="AS26" s="53" t="s">
        <v>113</v>
      </c>
      <c r="AV26" s="59" t="s">
        <v>114</v>
      </c>
      <c r="AW26" s="59">
        <v>1.01325</v>
      </c>
      <c r="AY26" s="111"/>
    </row>
    <row r="27" spans="1:51" x14ac:dyDescent="0.25">
      <c r="B27" s="41">
        <v>2.6666666666666701</v>
      </c>
      <c r="C27" s="41">
        <v>0.70833333333333404</v>
      </c>
      <c r="D27" s="123">
        <v>3</v>
      </c>
      <c r="E27" s="42">
        <f t="shared" si="2"/>
        <v>2.1126760563380285</v>
      </c>
      <c r="F27" s="110">
        <v>81</v>
      </c>
      <c r="G27" s="42">
        <f t="shared" si="3"/>
        <v>57.04225352112676</v>
      </c>
      <c r="H27" s="43" t="s">
        <v>88</v>
      </c>
      <c r="I27" s="43">
        <f t="shared" si="4"/>
        <v>53.521126760563384</v>
      </c>
      <c r="J27" s="44">
        <f t="shared" ref="J27:J32" si="13">(F27-3)/1.42</f>
        <v>54.929577464788736</v>
      </c>
      <c r="K27" s="43">
        <f t="shared" si="12"/>
        <v>59.154929577464792</v>
      </c>
      <c r="L27" s="45">
        <v>18</v>
      </c>
      <c r="M27" s="46" t="s">
        <v>100</v>
      </c>
      <c r="N27" s="46">
        <v>16.7</v>
      </c>
      <c r="O27" s="124">
        <v>134</v>
      </c>
      <c r="P27" s="124">
        <v>132</v>
      </c>
      <c r="Q27" s="124">
        <v>46682289</v>
      </c>
      <c r="R27" s="47">
        <f t="shared" si="5"/>
        <v>5589</v>
      </c>
      <c r="S27" s="48">
        <f t="shared" si="6"/>
        <v>134.136</v>
      </c>
      <c r="T27" s="48">
        <f t="shared" si="7"/>
        <v>5.5890000000000004</v>
      </c>
      <c r="U27" s="125">
        <v>3.2</v>
      </c>
      <c r="V27" s="125">
        <f t="shared" si="0"/>
        <v>3.2</v>
      </c>
      <c r="W27" s="126" t="s">
        <v>133</v>
      </c>
      <c r="X27" s="128">
        <v>0</v>
      </c>
      <c r="Y27" s="128">
        <v>1003</v>
      </c>
      <c r="Z27" s="128">
        <v>1187</v>
      </c>
      <c r="AA27" s="128">
        <v>1185</v>
      </c>
      <c r="AB27" s="128">
        <v>1187</v>
      </c>
      <c r="AC27" s="49" t="s">
        <v>90</v>
      </c>
      <c r="AD27" s="49" t="s">
        <v>90</v>
      </c>
      <c r="AE27" s="49" t="s">
        <v>90</v>
      </c>
      <c r="AF27" s="127" t="s">
        <v>90</v>
      </c>
      <c r="AG27" s="127">
        <v>39278892</v>
      </c>
      <c r="AH27" s="50">
        <f t="shared" si="9"/>
        <v>1328</v>
      </c>
      <c r="AI27" s="51">
        <f t="shared" si="8"/>
        <v>237.60959026659509</v>
      </c>
      <c r="AJ27" s="108">
        <v>0</v>
      </c>
      <c r="AK27" s="108">
        <v>1</v>
      </c>
      <c r="AL27" s="108">
        <v>1</v>
      </c>
      <c r="AM27" s="108">
        <v>1</v>
      </c>
      <c r="AN27" s="108">
        <v>1</v>
      </c>
      <c r="AO27" s="108">
        <v>0</v>
      </c>
      <c r="AP27" s="128">
        <v>8890943</v>
      </c>
      <c r="AQ27" s="128">
        <f t="shared" si="1"/>
        <v>0</v>
      </c>
      <c r="AR27" s="52"/>
      <c r="AS27" s="53" t="s">
        <v>113</v>
      </c>
      <c r="AV27" s="59" t="s">
        <v>115</v>
      </c>
      <c r="AW27" s="59">
        <v>1</v>
      </c>
      <c r="AY27" s="111"/>
    </row>
    <row r="28" spans="1:51" x14ac:dyDescent="0.25">
      <c r="B28" s="41">
        <v>2.7083333333333299</v>
      </c>
      <c r="C28" s="41">
        <v>0.750000000000002</v>
      </c>
      <c r="D28" s="123">
        <v>3</v>
      </c>
      <c r="E28" s="42">
        <f t="shared" si="2"/>
        <v>2.1126760563380285</v>
      </c>
      <c r="F28" s="110">
        <v>78</v>
      </c>
      <c r="G28" s="42">
        <f t="shared" si="3"/>
        <v>54.929577464788736</v>
      </c>
      <c r="H28" s="43" t="s">
        <v>88</v>
      </c>
      <c r="I28" s="43">
        <f t="shared" si="4"/>
        <v>51.408450704225352</v>
      </c>
      <c r="J28" s="44">
        <f t="shared" si="13"/>
        <v>52.816901408450704</v>
      </c>
      <c r="K28" s="43">
        <f t="shared" si="12"/>
        <v>57.04225352112676</v>
      </c>
      <c r="L28" s="45">
        <v>18</v>
      </c>
      <c r="M28" s="46" t="s">
        <v>100</v>
      </c>
      <c r="N28" s="46">
        <v>16.7</v>
      </c>
      <c r="O28" s="124">
        <v>135</v>
      </c>
      <c r="P28" s="124">
        <v>131</v>
      </c>
      <c r="Q28" s="124">
        <v>46687695</v>
      </c>
      <c r="R28" s="47">
        <f t="shared" si="5"/>
        <v>5406</v>
      </c>
      <c r="S28" s="48">
        <f t="shared" si="6"/>
        <v>129.744</v>
      </c>
      <c r="T28" s="48">
        <f t="shared" si="7"/>
        <v>5.4059999999999997</v>
      </c>
      <c r="U28" s="125">
        <v>3</v>
      </c>
      <c r="V28" s="125">
        <f t="shared" si="0"/>
        <v>3</v>
      </c>
      <c r="W28" s="126" t="s">
        <v>133</v>
      </c>
      <c r="X28" s="128">
        <v>0</v>
      </c>
      <c r="Y28" s="128">
        <v>103</v>
      </c>
      <c r="Z28" s="128">
        <v>1187</v>
      </c>
      <c r="AA28" s="128">
        <v>1185</v>
      </c>
      <c r="AB28" s="128">
        <v>1187</v>
      </c>
      <c r="AC28" s="49" t="s">
        <v>90</v>
      </c>
      <c r="AD28" s="49" t="s">
        <v>90</v>
      </c>
      <c r="AE28" s="49" t="s">
        <v>90</v>
      </c>
      <c r="AF28" s="127" t="s">
        <v>90</v>
      </c>
      <c r="AG28" s="127">
        <v>39280188</v>
      </c>
      <c r="AH28" s="50">
        <f t="shared" si="9"/>
        <v>1296</v>
      </c>
      <c r="AI28" s="51">
        <f t="shared" si="8"/>
        <v>239.73362930077693</v>
      </c>
      <c r="AJ28" s="108">
        <v>0</v>
      </c>
      <c r="AK28" s="108">
        <v>1</v>
      </c>
      <c r="AL28" s="108">
        <v>1</v>
      </c>
      <c r="AM28" s="108">
        <v>1</v>
      </c>
      <c r="AN28" s="108">
        <v>1</v>
      </c>
      <c r="AO28" s="108">
        <v>0</v>
      </c>
      <c r="AP28" s="128">
        <v>8890943</v>
      </c>
      <c r="AQ28" s="128">
        <f t="shared" si="1"/>
        <v>0</v>
      </c>
      <c r="AR28" s="54">
        <v>0.87</v>
      </c>
      <c r="AS28" s="53" t="s">
        <v>113</v>
      </c>
      <c r="AV28" s="59" t="s">
        <v>116</v>
      </c>
      <c r="AW28" s="59">
        <v>101.325</v>
      </c>
      <c r="AY28" s="111"/>
    </row>
    <row r="29" spans="1:51" x14ac:dyDescent="0.25">
      <c r="B29" s="41">
        <v>2.75</v>
      </c>
      <c r="C29" s="41">
        <v>0.79166666666666896</v>
      </c>
      <c r="D29" s="123">
        <v>3</v>
      </c>
      <c r="E29" s="42">
        <f t="shared" si="2"/>
        <v>2.1126760563380285</v>
      </c>
      <c r="F29" s="110">
        <v>78</v>
      </c>
      <c r="G29" s="42">
        <f t="shared" si="3"/>
        <v>54.929577464788736</v>
      </c>
      <c r="H29" s="43" t="s">
        <v>88</v>
      </c>
      <c r="I29" s="43">
        <f t="shared" si="4"/>
        <v>51.408450704225352</v>
      </c>
      <c r="J29" s="44">
        <f t="shared" si="13"/>
        <v>52.816901408450704</v>
      </c>
      <c r="K29" s="43">
        <f t="shared" si="12"/>
        <v>57.04225352112676</v>
      </c>
      <c r="L29" s="45">
        <v>18</v>
      </c>
      <c r="M29" s="46" t="s">
        <v>100</v>
      </c>
      <c r="N29" s="46">
        <v>16.600000000000001</v>
      </c>
      <c r="O29" s="124">
        <v>134</v>
      </c>
      <c r="P29" s="124">
        <v>132</v>
      </c>
      <c r="Q29" s="124">
        <v>46693129</v>
      </c>
      <c r="R29" s="47">
        <f t="shared" si="5"/>
        <v>5434</v>
      </c>
      <c r="S29" s="48">
        <f t="shared" si="6"/>
        <v>130.416</v>
      </c>
      <c r="T29" s="48">
        <f t="shared" si="7"/>
        <v>5.4340000000000002</v>
      </c>
      <c r="U29" s="125">
        <v>2.8</v>
      </c>
      <c r="V29" s="125">
        <f t="shared" si="0"/>
        <v>2.8</v>
      </c>
      <c r="W29" s="126" t="s">
        <v>133</v>
      </c>
      <c r="X29" s="128">
        <v>0</v>
      </c>
      <c r="Y29" s="128">
        <v>1004</v>
      </c>
      <c r="Z29" s="128">
        <v>1187</v>
      </c>
      <c r="AA29" s="128">
        <v>1185</v>
      </c>
      <c r="AB29" s="128">
        <v>1187</v>
      </c>
      <c r="AC29" s="49" t="s">
        <v>90</v>
      </c>
      <c r="AD29" s="49" t="s">
        <v>90</v>
      </c>
      <c r="AE29" s="49" t="s">
        <v>90</v>
      </c>
      <c r="AF29" s="127" t="s">
        <v>90</v>
      </c>
      <c r="AG29" s="127">
        <v>39281476</v>
      </c>
      <c r="AH29" s="50">
        <f t="shared" si="9"/>
        <v>1288</v>
      </c>
      <c r="AI29" s="51">
        <f t="shared" si="8"/>
        <v>237.02613176297385</v>
      </c>
      <c r="AJ29" s="108">
        <v>0</v>
      </c>
      <c r="AK29" s="108">
        <v>1</v>
      </c>
      <c r="AL29" s="108">
        <v>1</v>
      </c>
      <c r="AM29" s="108">
        <v>1</v>
      </c>
      <c r="AN29" s="108">
        <v>1</v>
      </c>
      <c r="AO29" s="108">
        <v>0</v>
      </c>
      <c r="AP29" s="128">
        <v>8890943</v>
      </c>
      <c r="AQ29" s="128">
        <f t="shared" si="1"/>
        <v>0</v>
      </c>
      <c r="AR29" s="52"/>
      <c r="AS29" s="53" t="s">
        <v>113</v>
      </c>
      <c r="AY29" s="111"/>
    </row>
    <row r="30" spans="1:51" x14ac:dyDescent="0.25">
      <c r="B30" s="41">
        <v>2.7916666666666701</v>
      </c>
      <c r="C30" s="41">
        <v>0.83333333333333703</v>
      </c>
      <c r="D30" s="123">
        <v>3</v>
      </c>
      <c r="E30" s="42">
        <f t="shared" si="2"/>
        <v>2.1126760563380285</v>
      </c>
      <c r="F30" s="110">
        <v>76</v>
      </c>
      <c r="G30" s="42">
        <f t="shared" si="3"/>
        <v>53.521126760563384</v>
      </c>
      <c r="H30" s="43" t="s">
        <v>88</v>
      </c>
      <c r="I30" s="43">
        <f t="shared" si="4"/>
        <v>50</v>
      </c>
      <c r="J30" s="44">
        <f t="shared" si="13"/>
        <v>51.408450704225352</v>
      </c>
      <c r="K30" s="43">
        <f t="shared" si="12"/>
        <v>55.633802816901408</v>
      </c>
      <c r="L30" s="45">
        <v>18</v>
      </c>
      <c r="M30" s="46" t="s">
        <v>100</v>
      </c>
      <c r="N30" s="46">
        <v>16.600000000000001</v>
      </c>
      <c r="O30" s="124">
        <v>136</v>
      </c>
      <c r="P30" s="124">
        <v>129</v>
      </c>
      <c r="Q30" s="124">
        <v>46698703</v>
      </c>
      <c r="R30" s="47">
        <f t="shared" si="5"/>
        <v>5574</v>
      </c>
      <c r="S30" s="48">
        <f t="shared" si="6"/>
        <v>133.77600000000001</v>
      </c>
      <c r="T30" s="48">
        <f t="shared" si="7"/>
        <v>5.5739999999999998</v>
      </c>
      <c r="U30" s="125">
        <v>2.6</v>
      </c>
      <c r="V30" s="125">
        <f t="shared" si="0"/>
        <v>2.6</v>
      </c>
      <c r="W30" s="126" t="s">
        <v>133</v>
      </c>
      <c r="X30" s="128">
        <v>0</v>
      </c>
      <c r="Y30" s="128">
        <v>1004</v>
      </c>
      <c r="Z30" s="128">
        <v>1187</v>
      </c>
      <c r="AA30" s="128">
        <v>1185</v>
      </c>
      <c r="AB30" s="128">
        <v>1187</v>
      </c>
      <c r="AC30" s="49" t="s">
        <v>90</v>
      </c>
      <c r="AD30" s="49" t="s">
        <v>90</v>
      </c>
      <c r="AE30" s="49" t="s">
        <v>90</v>
      </c>
      <c r="AF30" s="127" t="s">
        <v>90</v>
      </c>
      <c r="AG30" s="127">
        <v>39282808</v>
      </c>
      <c r="AH30" s="50">
        <f t="shared" si="9"/>
        <v>1332</v>
      </c>
      <c r="AI30" s="51">
        <f t="shared" si="8"/>
        <v>238.96663078579118</v>
      </c>
      <c r="AJ30" s="108">
        <v>0</v>
      </c>
      <c r="AK30" s="108">
        <v>1</v>
      </c>
      <c r="AL30" s="108">
        <v>1</v>
      </c>
      <c r="AM30" s="108">
        <v>1</v>
      </c>
      <c r="AN30" s="108">
        <v>1</v>
      </c>
      <c r="AO30" s="108">
        <v>0</v>
      </c>
      <c r="AP30" s="128">
        <v>8890943</v>
      </c>
      <c r="AQ30" s="128">
        <f t="shared" si="1"/>
        <v>0</v>
      </c>
      <c r="AR30" s="52"/>
      <c r="AS30" s="53" t="s">
        <v>113</v>
      </c>
      <c r="AV30" s="356" t="s">
        <v>117</v>
      </c>
      <c r="AW30" s="356"/>
      <c r="AY30" s="111"/>
    </row>
    <row r="31" spans="1:51" x14ac:dyDescent="0.25">
      <c r="B31" s="41">
        <v>2.8333333333333299</v>
      </c>
      <c r="C31" s="41">
        <v>0.875000000000004</v>
      </c>
      <c r="D31" s="123">
        <v>6</v>
      </c>
      <c r="E31" s="42">
        <f t="shared" si="2"/>
        <v>4.2253521126760569</v>
      </c>
      <c r="F31" s="110">
        <v>76</v>
      </c>
      <c r="G31" s="42">
        <f t="shared" si="3"/>
        <v>53.521126760563384</v>
      </c>
      <c r="H31" s="43" t="s">
        <v>88</v>
      </c>
      <c r="I31" s="43">
        <f t="shared" si="4"/>
        <v>50</v>
      </c>
      <c r="J31" s="44">
        <f t="shared" si="13"/>
        <v>51.408450704225352</v>
      </c>
      <c r="K31" s="43">
        <f t="shared" si="12"/>
        <v>55.633802816901408</v>
      </c>
      <c r="L31" s="45">
        <v>18</v>
      </c>
      <c r="M31" s="46" t="s">
        <v>100</v>
      </c>
      <c r="N31" s="46">
        <v>16.100000000000001</v>
      </c>
      <c r="O31" s="124">
        <v>112</v>
      </c>
      <c r="P31" s="124">
        <v>126</v>
      </c>
      <c r="Q31" s="124">
        <v>46704188</v>
      </c>
      <c r="R31" s="47">
        <f t="shared" si="5"/>
        <v>5485</v>
      </c>
      <c r="S31" s="48">
        <f t="shared" si="6"/>
        <v>131.63999999999999</v>
      </c>
      <c r="T31" s="48">
        <f t="shared" si="7"/>
        <v>5.4850000000000003</v>
      </c>
      <c r="U31" s="125">
        <v>1.9</v>
      </c>
      <c r="V31" s="125">
        <f t="shared" si="0"/>
        <v>1.9</v>
      </c>
      <c r="W31" s="126" t="s">
        <v>146</v>
      </c>
      <c r="X31" s="128">
        <v>0</v>
      </c>
      <c r="Y31" s="128">
        <v>1086</v>
      </c>
      <c r="Z31" s="128">
        <v>1187</v>
      </c>
      <c r="AA31" s="128">
        <v>0</v>
      </c>
      <c r="AB31" s="128">
        <v>1187</v>
      </c>
      <c r="AC31" s="49" t="s">
        <v>90</v>
      </c>
      <c r="AD31" s="49" t="s">
        <v>90</v>
      </c>
      <c r="AE31" s="49" t="s">
        <v>90</v>
      </c>
      <c r="AF31" s="127" t="s">
        <v>90</v>
      </c>
      <c r="AG31" s="127">
        <v>39283900</v>
      </c>
      <c r="AH31" s="50">
        <f t="shared" si="9"/>
        <v>1092</v>
      </c>
      <c r="AI31" s="51">
        <f t="shared" si="8"/>
        <v>199.0884229717411</v>
      </c>
      <c r="AJ31" s="108">
        <v>0</v>
      </c>
      <c r="AK31" s="108">
        <v>1</v>
      </c>
      <c r="AL31" s="108">
        <v>1</v>
      </c>
      <c r="AM31" s="108">
        <v>0</v>
      </c>
      <c r="AN31" s="108">
        <v>1</v>
      </c>
      <c r="AO31" s="108">
        <v>0</v>
      </c>
      <c r="AP31" s="128">
        <v>8890943</v>
      </c>
      <c r="AQ31" s="128">
        <f t="shared" si="1"/>
        <v>0</v>
      </c>
      <c r="AR31" s="52"/>
      <c r="AS31" s="53" t="s">
        <v>113</v>
      </c>
      <c r="AV31" s="60" t="s">
        <v>29</v>
      </c>
      <c r="AW31" s="60" t="s">
        <v>74</v>
      </c>
      <c r="AY31" s="111"/>
    </row>
    <row r="32" spans="1:51" x14ac:dyDescent="0.25">
      <c r="B32" s="41">
        <v>2.875</v>
      </c>
      <c r="C32" s="41">
        <v>0.91666666666667096</v>
      </c>
      <c r="D32" s="123">
        <v>6</v>
      </c>
      <c r="E32" s="42">
        <f t="shared" si="2"/>
        <v>4.2253521126760569</v>
      </c>
      <c r="F32" s="110">
        <v>76</v>
      </c>
      <c r="G32" s="42">
        <f t="shared" si="3"/>
        <v>53.521126760563384</v>
      </c>
      <c r="H32" s="43" t="s">
        <v>88</v>
      </c>
      <c r="I32" s="43">
        <f t="shared" si="4"/>
        <v>50</v>
      </c>
      <c r="J32" s="44">
        <f t="shared" si="13"/>
        <v>51.408450704225352</v>
      </c>
      <c r="K32" s="43">
        <f t="shared" si="12"/>
        <v>55.633802816901408</v>
      </c>
      <c r="L32" s="45">
        <v>14</v>
      </c>
      <c r="M32" s="46" t="s">
        <v>118</v>
      </c>
      <c r="N32" s="46">
        <v>12.6</v>
      </c>
      <c r="O32" s="124">
        <v>107</v>
      </c>
      <c r="P32" s="124">
        <v>119</v>
      </c>
      <c r="Q32" s="124">
        <v>46709258</v>
      </c>
      <c r="R32" s="47">
        <f t="shared" si="5"/>
        <v>5070</v>
      </c>
      <c r="S32" s="48">
        <f t="shared" si="6"/>
        <v>121.68</v>
      </c>
      <c r="T32" s="48">
        <f t="shared" si="7"/>
        <v>5.07</v>
      </c>
      <c r="U32" s="125">
        <v>1.3</v>
      </c>
      <c r="V32" s="125">
        <f t="shared" si="0"/>
        <v>1.3</v>
      </c>
      <c r="W32" s="126" t="s">
        <v>146</v>
      </c>
      <c r="X32" s="128">
        <v>0</v>
      </c>
      <c r="Y32" s="128">
        <v>1086</v>
      </c>
      <c r="Z32" s="128">
        <v>1187</v>
      </c>
      <c r="AA32" s="128">
        <v>0</v>
      </c>
      <c r="AB32" s="128">
        <v>1187</v>
      </c>
      <c r="AC32" s="49" t="s">
        <v>90</v>
      </c>
      <c r="AD32" s="49" t="s">
        <v>90</v>
      </c>
      <c r="AE32" s="49" t="s">
        <v>90</v>
      </c>
      <c r="AF32" s="127" t="s">
        <v>90</v>
      </c>
      <c r="AG32" s="127">
        <v>39285036</v>
      </c>
      <c r="AH32" s="50">
        <f t="shared" si="9"/>
        <v>1136</v>
      </c>
      <c r="AI32" s="51">
        <f t="shared" si="8"/>
        <v>224.06311637080867</v>
      </c>
      <c r="AJ32" s="108">
        <v>0</v>
      </c>
      <c r="AK32" s="108">
        <v>1</v>
      </c>
      <c r="AL32" s="108">
        <v>1</v>
      </c>
      <c r="AM32" s="108">
        <v>0</v>
      </c>
      <c r="AN32" s="108">
        <v>1</v>
      </c>
      <c r="AO32" s="108">
        <v>0</v>
      </c>
      <c r="AP32" s="128">
        <v>8890943</v>
      </c>
      <c r="AQ32" s="128">
        <f t="shared" si="1"/>
        <v>0</v>
      </c>
      <c r="AR32" s="54">
        <v>0.96</v>
      </c>
      <c r="AS32" s="53" t="s">
        <v>113</v>
      </c>
      <c r="AV32" s="61">
        <v>1</v>
      </c>
      <c r="AW32" s="61">
        <f>IFERROR(AV32*VLOOKUP(AV31,AV24:AW28,2,FALSE)/VLOOKUP(AW31,AV24:AW28,2,FALSE),"Enter Unit and Value")</f>
        <v>1.4189189189189189</v>
      </c>
      <c r="AY32" s="111"/>
    </row>
    <row r="33" spans="2:51" x14ac:dyDescent="0.25">
      <c r="B33" s="41">
        <v>2.9166666666666701</v>
      </c>
      <c r="C33" s="41">
        <v>0.95833333333333803</v>
      </c>
      <c r="D33" s="123">
        <v>3</v>
      </c>
      <c r="E33" s="42">
        <f t="shared" si="2"/>
        <v>2.1126760563380285</v>
      </c>
      <c r="F33" s="110">
        <v>66</v>
      </c>
      <c r="G33" s="42">
        <f t="shared" si="3"/>
        <v>46.478873239436624</v>
      </c>
      <c r="H33" s="43" t="s">
        <v>88</v>
      </c>
      <c r="I33" s="43">
        <f>J33-(2/1.42)</f>
        <v>41.549295774647888</v>
      </c>
      <c r="J33" s="44">
        <f t="shared" ref="J33:J34" si="14">(F33-5)/1.42</f>
        <v>42.95774647887324</v>
      </c>
      <c r="K33" s="43">
        <f t="shared" si="12"/>
        <v>47.183098591549296</v>
      </c>
      <c r="L33" s="45">
        <v>14</v>
      </c>
      <c r="M33" s="46" t="s">
        <v>118</v>
      </c>
      <c r="N33" s="46">
        <v>11.9</v>
      </c>
      <c r="O33" s="124">
        <v>139</v>
      </c>
      <c r="P33" s="124">
        <v>109</v>
      </c>
      <c r="Q33" s="124">
        <v>46713527</v>
      </c>
      <c r="R33" s="47">
        <f t="shared" si="5"/>
        <v>4269</v>
      </c>
      <c r="S33" s="48">
        <f t="shared" si="6"/>
        <v>102.456</v>
      </c>
      <c r="T33" s="48">
        <f t="shared" si="7"/>
        <v>4.2690000000000001</v>
      </c>
      <c r="U33" s="125">
        <v>1.8</v>
      </c>
      <c r="V33" s="125">
        <f t="shared" si="0"/>
        <v>1.8</v>
      </c>
      <c r="W33" s="126" t="s">
        <v>125</v>
      </c>
      <c r="X33" s="128">
        <v>0</v>
      </c>
      <c r="Y33" s="128">
        <v>0</v>
      </c>
      <c r="Z33" s="128">
        <v>1187</v>
      </c>
      <c r="AA33" s="128">
        <v>0</v>
      </c>
      <c r="AB33" s="128">
        <v>1187</v>
      </c>
      <c r="AC33" s="49" t="s">
        <v>90</v>
      </c>
      <c r="AD33" s="49" t="s">
        <v>90</v>
      </c>
      <c r="AE33" s="49" t="s">
        <v>90</v>
      </c>
      <c r="AF33" s="127" t="s">
        <v>90</v>
      </c>
      <c r="AG33" s="127">
        <v>39285916</v>
      </c>
      <c r="AH33" s="50">
        <f t="shared" si="9"/>
        <v>880</v>
      </c>
      <c r="AI33" s="51">
        <f t="shared" si="8"/>
        <v>206.13726868118997</v>
      </c>
      <c r="AJ33" s="108">
        <v>0</v>
      </c>
      <c r="AK33" s="108">
        <v>0</v>
      </c>
      <c r="AL33" s="108">
        <v>1</v>
      </c>
      <c r="AM33" s="108">
        <v>0</v>
      </c>
      <c r="AN33" s="108">
        <v>1</v>
      </c>
      <c r="AO33" s="108">
        <v>0.55000000000000004</v>
      </c>
      <c r="AP33" s="128">
        <v>8891722</v>
      </c>
      <c r="AQ33" s="128">
        <f t="shared" si="1"/>
        <v>779</v>
      </c>
      <c r="AR33" s="52"/>
      <c r="AS33" s="53" t="s">
        <v>113</v>
      </c>
      <c r="AY33" s="111"/>
    </row>
    <row r="34" spans="2:51" x14ac:dyDescent="0.25">
      <c r="B34" s="41">
        <v>2.9583333333333299</v>
      </c>
      <c r="C34" s="41">
        <v>1</v>
      </c>
      <c r="D34" s="123">
        <v>8</v>
      </c>
      <c r="E34" s="42">
        <f t="shared" si="2"/>
        <v>5.6338028169014089</v>
      </c>
      <c r="F34" s="110">
        <v>66</v>
      </c>
      <c r="G34" s="42">
        <f t="shared" si="3"/>
        <v>46.478873239436624</v>
      </c>
      <c r="H34" s="43" t="s">
        <v>88</v>
      </c>
      <c r="I34" s="43">
        <f t="shared" si="4"/>
        <v>41.549295774647888</v>
      </c>
      <c r="J34" s="44">
        <f t="shared" si="14"/>
        <v>42.95774647887324</v>
      </c>
      <c r="K34" s="43">
        <f t="shared" si="12"/>
        <v>47.183098591549296</v>
      </c>
      <c r="L34" s="45">
        <v>14</v>
      </c>
      <c r="M34" s="46" t="s">
        <v>118</v>
      </c>
      <c r="N34" s="62">
        <v>11.5</v>
      </c>
      <c r="O34" s="124">
        <v>156</v>
      </c>
      <c r="P34" s="124">
        <v>110</v>
      </c>
      <c r="Q34" s="124">
        <v>46718095</v>
      </c>
      <c r="R34" s="47">
        <f t="shared" si="5"/>
        <v>4568</v>
      </c>
      <c r="S34" s="48">
        <f t="shared" si="6"/>
        <v>109.63200000000001</v>
      </c>
      <c r="T34" s="48">
        <f t="shared" si="7"/>
        <v>4.5679999999999996</v>
      </c>
      <c r="U34" s="125">
        <v>3.4</v>
      </c>
      <c r="V34" s="125">
        <f t="shared" si="0"/>
        <v>3.4</v>
      </c>
      <c r="W34" s="126" t="s">
        <v>125</v>
      </c>
      <c r="X34" s="128">
        <v>0</v>
      </c>
      <c r="Y34" s="128">
        <v>0</v>
      </c>
      <c r="Z34" s="128">
        <v>1148</v>
      </c>
      <c r="AA34" s="128">
        <v>0</v>
      </c>
      <c r="AB34" s="128">
        <v>1157</v>
      </c>
      <c r="AC34" s="49" t="s">
        <v>90</v>
      </c>
      <c r="AD34" s="49" t="s">
        <v>90</v>
      </c>
      <c r="AE34" s="49" t="s">
        <v>90</v>
      </c>
      <c r="AF34" s="127" t="s">
        <v>90</v>
      </c>
      <c r="AG34" s="127">
        <v>39286828</v>
      </c>
      <c r="AH34" s="50">
        <f t="shared" si="9"/>
        <v>912</v>
      </c>
      <c r="AI34" s="51">
        <f t="shared" si="8"/>
        <v>199.64973730297726</v>
      </c>
      <c r="AJ34" s="108">
        <v>0</v>
      </c>
      <c r="AK34" s="108">
        <v>0</v>
      </c>
      <c r="AL34" s="108">
        <v>1</v>
      </c>
      <c r="AM34" s="108">
        <v>0</v>
      </c>
      <c r="AN34" s="108">
        <v>1</v>
      </c>
      <c r="AO34" s="108">
        <v>0.55000000000000004</v>
      </c>
      <c r="AP34" s="128">
        <v>8893481</v>
      </c>
      <c r="AQ34" s="128">
        <f t="shared" si="1"/>
        <v>1759</v>
      </c>
      <c r="AR34" s="52"/>
      <c r="AS34" s="53" t="s">
        <v>113</v>
      </c>
      <c r="AV34" s="57" t="s">
        <v>119</v>
      </c>
      <c r="AW34" s="63" t="s">
        <v>30</v>
      </c>
      <c r="AY34" s="111"/>
    </row>
    <row r="35" spans="2:51" x14ac:dyDescent="0.25">
      <c r="B35" s="102"/>
      <c r="C35" s="103"/>
      <c r="D35" s="102"/>
      <c r="E35" s="105"/>
      <c r="F35" s="105"/>
      <c r="G35" s="106"/>
      <c r="H35" s="104"/>
      <c r="I35" s="105"/>
      <c r="J35" s="105"/>
      <c r="K35" s="106"/>
      <c r="L35" s="357" t="s">
        <v>120</v>
      </c>
      <c r="M35" s="358"/>
      <c r="N35" s="359"/>
      <c r="O35" s="64"/>
      <c r="P35" s="64">
        <f>AVERAGE(P11:P34)</f>
        <v>126</v>
      </c>
      <c r="Q35" s="65">
        <f>Q34-Q10</f>
        <v>125299</v>
      </c>
      <c r="R35" s="66">
        <f>SUM(R11:R34)</f>
        <v>125299</v>
      </c>
      <c r="S35" s="67">
        <f>AVERAGE(S11:S34)</f>
        <v>125.29899999999999</v>
      </c>
      <c r="T35" s="67">
        <f>SUM(T11:T34)</f>
        <v>125.29900000000002</v>
      </c>
      <c r="U35" s="104"/>
      <c r="V35" s="104"/>
      <c r="W35" s="58"/>
      <c r="X35" s="96"/>
      <c r="Y35" s="97"/>
      <c r="Z35" s="97"/>
      <c r="AA35" s="97"/>
      <c r="AB35" s="98"/>
      <c r="AC35" s="96"/>
      <c r="AD35" s="97"/>
      <c r="AE35" s="98"/>
      <c r="AF35" s="99"/>
      <c r="AG35" s="68"/>
      <c r="AH35" s="69">
        <f>SUM(AH11:AH34)</f>
        <v>27416</v>
      </c>
      <c r="AI35" s="70">
        <f>$AH$35/$T35</f>
        <v>218.80461935051355</v>
      </c>
      <c r="AJ35" s="99"/>
      <c r="AK35" s="100"/>
      <c r="AL35" s="100"/>
      <c r="AM35" s="100"/>
      <c r="AN35" s="101"/>
      <c r="AO35" s="71"/>
      <c r="AP35" s="72">
        <f>AP34-AP10</f>
        <v>7396</v>
      </c>
      <c r="AQ35" s="73">
        <f>SUM(AQ11:AQ34)</f>
        <v>7396</v>
      </c>
      <c r="AR35" s="74">
        <f>AVERAGE(AR11:AR34)</f>
        <v>1.1466666666666667</v>
      </c>
      <c r="AS35" s="71"/>
      <c r="AV35" s="75" t="s">
        <v>30</v>
      </c>
      <c r="AW35" s="75">
        <v>1</v>
      </c>
      <c r="AY35" s="111"/>
    </row>
    <row r="36" spans="2:51" x14ac:dyDescent="0.25">
      <c r="B36" s="76"/>
      <c r="C36" s="76"/>
      <c r="D36" s="76"/>
      <c r="E36" s="77"/>
      <c r="F36" s="77"/>
      <c r="G36" s="77"/>
      <c r="H36" s="77"/>
      <c r="I36" s="78"/>
      <c r="J36" s="78"/>
      <c r="K36" s="78"/>
      <c r="L36" s="109"/>
      <c r="M36" s="109"/>
      <c r="N36" s="109"/>
      <c r="O36" s="109"/>
      <c r="P36" s="109"/>
      <c r="Q36" s="109"/>
      <c r="R36" s="109"/>
      <c r="S36" s="109"/>
      <c r="T36" s="109"/>
      <c r="U36" s="79"/>
      <c r="V36" s="79"/>
      <c r="W36" s="109"/>
      <c r="X36" s="109"/>
      <c r="Y36" s="109"/>
      <c r="Z36" s="112"/>
      <c r="AA36" s="109"/>
      <c r="AB36" s="109"/>
      <c r="AC36" s="109"/>
      <c r="AD36" s="109"/>
      <c r="AE36" s="109"/>
      <c r="AH36" s="80"/>
      <c r="AM36" s="109"/>
      <c r="AN36" s="109"/>
      <c r="AO36" s="109"/>
      <c r="AP36" s="109"/>
      <c r="AQ36" s="109"/>
      <c r="AR36" s="109"/>
      <c r="AV36" s="75" t="s">
        <v>121</v>
      </c>
      <c r="AW36" s="75">
        <v>41.67</v>
      </c>
      <c r="AY36" s="111"/>
    </row>
    <row r="37" spans="2:51" x14ac:dyDescent="0.25">
      <c r="B37" s="89" t="s">
        <v>122</v>
      </c>
      <c r="C37" s="89"/>
      <c r="D37" s="89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112"/>
      <c r="X37" s="112"/>
      <c r="Y37" s="112"/>
      <c r="Z37" s="112"/>
      <c r="AA37" s="112"/>
      <c r="AB37" s="112"/>
      <c r="AC37" s="112"/>
      <c r="AD37" s="112"/>
      <c r="AE37" s="112"/>
      <c r="AM37" s="21"/>
      <c r="AN37" s="109"/>
      <c r="AO37" s="109"/>
      <c r="AP37" s="109"/>
      <c r="AQ37" s="109"/>
      <c r="AR37" s="112"/>
      <c r="AV37" s="75" t="s">
        <v>123</v>
      </c>
      <c r="AW37" s="75">
        <v>11.574999999999999</v>
      </c>
      <c r="AY37" s="111"/>
    </row>
    <row r="38" spans="2:51" x14ac:dyDescent="0.25">
      <c r="B38" s="87" t="s">
        <v>124</v>
      </c>
      <c r="C38" s="116"/>
      <c r="D38" s="116"/>
      <c r="E38" s="116"/>
      <c r="F38" s="116"/>
      <c r="G38" s="116"/>
      <c r="H38" s="116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88"/>
      <c r="T38" s="88"/>
      <c r="U38" s="88"/>
      <c r="V38" s="88"/>
      <c r="W38" s="112"/>
      <c r="X38" s="112"/>
      <c r="Y38" s="112"/>
      <c r="Z38" s="112"/>
      <c r="AA38" s="112"/>
      <c r="AB38" s="112"/>
      <c r="AC38" s="112"/>
      <c r="AD38" s="112"/>
      <c r="AE38" s="112"/>
      <c r="AM38" s="21"/>
      <c r="AN38" s="109"/>
      <c r="AO38" s="109"/>
      <c r="AP38" s="109"/>
      <c r="AQ38" s="109"/>
      <c r="AR38" s="112"/>
      <c r="AV38" s="75"/>
      <c r="AW38" s="75"/>
      <c r="AY38" s="111"/>
    </row>
    <row r="39" spans="2:51" x14ac:dyDescent="0.25">
      <c r="B39" s="122" t="s">
        <v>127</v>
      </c>
      <c r="C39" s="116"/>
      <c r="D39" s="116"/>
      <c r="E39" s="116"/>
      <c r="F39" s="116"/>
      <c r="G39" s="116"/>
      <c r="H39" s="116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88"/>
      <c r="T39" s="88"/>
      <c r="U39" s="88"/>
      <c r="V39" s="88"/>
      <c r="W39" s="112"/>
      <c r="X39" s="112"/>
      <c r="Y39" s="112"/>
      <c r="Z39" s="112"/>
      <c r="AA39" s="112"/>
      <c r="AB39" s="112"/>
      <c r="AC39" s="112"/>
      <c r="AD39" s="112"/>
      <c r="AE39" s="112"/>
      <c r="AM39" s="21"/>
      <c r="AN39" s="109"/>
      <c r="AO39" s="109"/>
      <c r="AP39" s="109"/>
      <c r="AQ39" s="109"/>
      <c r="AR39" s="112"/>
      <c r="AV39" s="75"/>
      <c r="AW39" s="75"/>
      <c r="AY39" s="111"/>
    </row>
    <row r="40" spans="2:51" x14ac:dyDescent="0.25">
      <c r="B40" s="85" t="s">
        <v>152</v>
      </c>
      <c r="C40" s="116"/>
      <c r="D40" s="116"/>
      <c r="E40" s="116"/>
      <c r="F40" s="116"/>
      <c r="G40" s="116"/>
      <c r="H40" s="116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88"/>
      <c r="T40" s="88"/>
      <c r="U40" s="88"/>
      <c r="V40" s="88"/>
      <c r="W40" s="112"/>
      <c r="X40" s="112"/>
      <c r="Y40" s="112"/>
      <c r="Z40" s="112"/>
      <c r="AA40" s="112"/>
      <c r="AB40" s="112"/>
      <c r="AC40" s="112"/>
      <c r="AD40" s="112"/>
      <c r="AE40" s="112"/>
      <c r="AM40" s="21"/>
      <c r="AN40" s="109"/>
      <c r="AO40" s="109"/>
      <c r="AP40" s="109"/>
      <c r="AQ40" s="109"/>
      <c r="AR40" s="112"/>
      <c r="AV40" s="75"/>
      <c r="AW40" s="75"/>
      <c r="AY40" s="111"/>
    </row>
    <row r="41" spans="2:51" x14ac:dyDescent="0.25">
      <c r="B41" s="86" t="s">
        <v>158</v>
      </c>
      <c r="C41" s="116"/>
      <c r="D41" s="116"/>
      <c r="E41" s="116"/>
      <c r="F41" s="116"/>
      <c r="G41" s="116"/>
      <c r="H41" s="116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9"/>
      <c r="T41" s="119"/>
      <c r="U41" s="119"/>
      <c r="V41" s="119"/>
      <c r="W41" s="112"/>
      <c r="X41" s="112"/>
      <c r="Y41" s="112"/>
      <c r="Z41" s="112"/>
      <c r="AA41" s="112"/>
      <c r="AB41" s="112"/>
      <c r="AC41" s="112"/>
      <c r="AD41" s="112"/>
      <c r="AE41" s="112"/>
      <c r="AM41" s="113"/>
      <c r="AN41" s="113"/>
      <c r="AO41" s="113"/>
      <c r="AP41" s="113"/>
      <c r="AQ41" s="113"/>
      <c r="AR41" s="113"/>
      <c r="AS41" s="114"/>
      <c r="AV41" s="111"/>
      <c r="AW41" s="107"/>
      <c r="AX41" s="107"/>
      <c r="AY41" s="107"/>
    </row>
    <row r="42" spans="2:51" x14ac:dyDescent="0.25">
      <c r="B42" s="122" t="s">
        <v>130</v>
      </c>
      <c r="C42" s="116"/>
      <c r="D42" s="116"/>
      <c r="E42" s="121"/>
      <c r="F42" s="121"/>
      <c r="G42" s="121"/>
      <c r="H42" s="116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9"/>
      <c r="T42" s="119"/>
      <c r="U42" s="119"/>
      <c r="V42" s="119"/>
      <c r="W42" s="112"/>
      <c r="X42" s="112"/>
      <c r="Y42" s="112"/>
      <c r="Z42" s="112"/>
      <c r="AA42" s="112"/>
      <c r="AB42" s="112"/>
      <c r="AC42" s="112"/>
      <c r="AD42" s="112"/>
      <c r="AE42" s="112"/>
      <c r="AM42" s="113"/>
      <c r="AN42" s="113"/>
      <c r="AO42" s="113"/>
      <c r="AP42" s="113"/>
      <c r="AQ42" s="113"/>
      <c r="AR42" s="113"/>
      <c r="AS42" s="114"/>
      <c r="AV42" s="111"/>
      <c r="AW42" s="107"/>
      <c r="AX42" s="107"/>
      <c r="AY42" s="107"/>
    </row>
    <row r="43" spans="2:51" x14ac:dyDescent="0.25">
      <c r="B43" s="122" t="s">
        <v>134</v>
      </c>
      <c r="C43" s="116"/>
      <c r="D43" s="116"/>
      <c r="E43" s="116"/>
      <c r="F43" s="116"/>
      <c r="G43" s="116"/>
      <c r="H43" s="116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9"/>
      <c r="U43" s="119"/>
      <c r="V43" s="119"/>
      <c r="W43" s="112"/>
      <c r="X43" s="112"/>
      <c r="Y43" s="112"/>
      <c r="Z43" s="112"/>
      <c r="AA43" s="112"/>
      <c r="AB43" s="112"/>
      <c r="AC43" s="112"/>
      <c r="AD43" s="112"/>
      <c r="AE43" s="112"/>
      <c r="AM43" s="113"/>
      <c r="AN43" s="113"/>
      <c r="AO43" s="113"/>
      <c r="AP43" s="113"/>
      <c r="AQ43" s="113"/>
      <c r="AR43" s="113"/>
      <c r="AS43" s="114"/>
      <c r="AV43" s="111"/>
      <c r="AW43" s="107"/>
      <c r="AX43" s="107"/>
      <c r="AY43" s="107"/>
    </row>
    <row r="44" spans="2:51" x14ac:dyDescent="0.25">
      <c r="B44" s="91" t="s">
        <v>144</v>
      </c>
      <c r="C44" s="116"/>
      <c r="D44" s="116"/>
      <c r="E44" s="116"/>
      <c r="F44" s="116"/>
      <c r="G44" s="116"/>
      <c r="H44" s="116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20"/>
      <c r="T44" s="119"/>
      <c r="U44" s="119"/>
      <c r="V44" s="119"/>
      <c r="W44" s="112"/>
      <c r="X44" s="112"/>
      <c r="Y44" s="112"/>
      <c r="Z44" s="112"/>
      <c r="AA44" s="112"/>
      <c r="AB44" s="112"/>
      <c r="AC44" s="112"/>
      <c r="AD44" s="112"/>
      <c r="AE44" s="112"/>
      <c r="AM44" s="113"/>
      <c r="AN44" s="113"/>
      <c r="AO44" s="113"/>
      <c r="AP44" s="113"/>
      <c r="AQ44" s="113"/>
      <c r="AR44" s="113"/>
      <c r="AS44" s="114"/>
      <c r="AV44" s="111"/>
      <c r="AW44" s="107"/>
      <c r="AX44" s="107"/>
      <c r="AY44" s="107"/>
    </row>
    <row r="45" spans="2:51" x14ac:dyDescent="0.25">
      <c r="B45" s="91" t="s">
        <v>159</v>
      </c>
      <c r="C45" s="116"/>
      <c r="D45" s="116"/>
      <c r="E45" s="116"/>
      <c r="F45" s="116"/>
      <c r="G45" s="116"/>
      <c r="H45" s="116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20"/>
      <c r="T45" s="119"/>
      <c r="U45" s="119"/>
      <c r="V45" s="119"/>
      <c r="W45" s="112"/>
      <c r="X45" s="112"/>
      <c r="Y45" s="112"/>
      <c r="Z45" s="112"/>
      <c r="AA45" s="112"/>
      <c r="AB45" s="112"/>
      <c r="AC45" s="112"/>
      <c r="AD45" s="112"/>
      <c r="AE45" s="112"/>
      <c r="AM45" s="113"/>
      <c r="AN45" s="113"/>
      <c r="AO45" s="113"/>
      <c r="AP45" s="113"/>
      <c r="AQ45" s="113"/>
      <c r="AR45" s="113"/>
      <c r="AS45" s="114"/>
      <c r="AV45" s="111"/>
      <c r="AW45" s="107"/>
      <c r="AX45" s="107"/>
      <c r="AY45" s="107"/>
    </row>
    <row r="46" spans="2:51" x14ac:dyDescent="0.25">
      <c r="B46" s="122" t="s">
        <v>160</v>
      </c>
      <c r="C46" s="116"/>
      <c r="D46" s="116"/>
      <c r="E46" s="116"/>
      <c r="F46" s="116"/>
      <c r="G46" s="116"/>
      <c r="H46" s="116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20"/>
      <c r="T46" s="119"/>
      <c r="U46" s="119"/>
      <c r="V46" s="119"/>
      <c r="W46" s="112"/>
      <c r="X46" s="112"/>
      <c r="Y46" s="112"/>
      <c r="Z46" s="112"/>
      <c r="AA46" s="112"/>
      <c r="AB46" s="112"/>
      <c r="AC46" s="112"/>
      <c r="AD46" s="112"/>
      <c r="AE46" s="112"/>
      <c r="AM46" s="113"/>
      <c r="AN46" s="113"/>
      <c r="AO46" s="113"/>
      <c r="AP46" s="113"/>
      <c r="AQ46" s="113"/>
      <c r="AR46" s="113"/>
      <c r="AS46" s="114"/>
      <c r="AV46" s="111"/>
      <c r="AW46" s="107"/>
      <c r="AX46" s="107"/>
      <c r="AY46" s="107"/>
    </row>
    <row r="47" spans="2:51" x14ac:dyDescent="0.25">
      <c r="B47" s="122" t="s">
        <v>135</v>
      </c>
      <c r="C47" s="116"/>
      <c r="D47" s="116"/>
      <c r="E47" s="116"/>
      <c r="F47" s="116"/>
      <c r="G47" s="116"/>
      <c r="H47" s="116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20"/>
      <c r="T47" s="119"/>
      <c r="U47" s="119"/>
      <c r="V47" s="119"/>
      <c r="W47" s="112"/>
      <c r="X47" s="112"/>
      <c r="Y47" s="112"/>
      <c r="Z47" s="112"/>
      <c r="AA47" s="112"/>
      <c r="AB47" s="112"/>
      <c r="AC47" s="112"/>
      <c r="AD47" s="112"/>
      <c r="AE47" s="112"/>
      <c r="AM47" s="113"/>
      <c r="AN47" s="113"/>
      <c r="AO47" s="113"/>
      <c r="AP47" s="113"/>
      <c r="AQ47" s="113"/>
      <c r="AR47" s="113"/>
      <c r="AS47" s="114"/>
      <c r="AV47" s="111"/>
      <c r="AW47" s="107"/>
      <c r="AX47" s="107"/>
      <c r="AY47" s="107"/>
    </row>
    <row r="48" spans="2:51" x14ac:dyDescent="0.25">
      <c r="B48" s="122" t="s">
        <v>136</v>
      </c>
      <c r="C48" s="116"/>
      <c r="D48" s="116"/>
      <c r="E48" s="116"/>
      <c r="F48" s="116"/>
      <c r="G48" s="117"/>
      <c r="H48" s="117"/>
      <c r="I48" s="117"/>
      <c r="J48" s="117"/>
      <c r="K48" s="117"/>
      <c r="L48" s="117"/>
      <c r="M48" s="117"/>
      <c r="N48" s="117"/>
      <c r="O48" s="117"/>
      <c r="P48" s="117"/>
      <c r="Q48" s="120"/>
      <c r="R48" s="119"/>
      <c r="S48" s="119"/>
      <c r="T48" s="137"/>
      <c r="U48" s="112"/>
      <c r="V48" s="112"/>
      <c r="W48" s="112"/>
      <c r="X48" s="112"/>
      <c r="Y48" s="112"/>
      <c r="Z48" s="112"/>
      <c r="AA48" s="112"/>
      <c r="AB48" s="112"/>
      <c r="AC48" s="112"/>
      <c r="AK48" s="113"/>
      <c r="AL48" s="113"/>
      <c r="AM48" s="113"/>
      <c r="AN48" s="113"/>
      <c r="AO48" s="113"/>
      <c r="AP48" s="113"/>
      <c r="AQ48" s="114"/>
      <c r="AR48" s="109"/>
      <c r="AS48" s="109"/>
      <c r="AT48" s="111"/>
      <c r="AU48" s="107"/>
      <c r="AV48" s="107"/>
      <c r="AW48" s="107"/>
      <c r="AX48" s="107"/>
      <c r="AY48" s="107"/>
    </row>
    <row r="49" spans="2:51" x14ac:dyDescent="0.25">
      <c r="B49" s="122" t="s">
        <v>137</v>
      </c>
      <c r="C49" s="129"/>
      <c r="D49" s="129"/>
      <c r="E49" s="129"/>
      <c r="F49" s="130"/>
      <c r="G49" s="117"/>
      <c r="H49" s="117"/>
      <c r="I49" s="117"/>
      <c r="J49" s="117"/>
      <c r="K49" s="117"/>
      <c r="L49" s="117"/>
      <c r="M49" s="117"/>
      <c r="N49" s="117"/>
      <c r="O49" s="117"/>
      <c r="P49" s="120"/>
      <c r="Q49" s="119"/>
      <c r="R49" s="119"/>
      <c r="S49" s="119"/>
      <c r="T49" s="112"/>
      <c r="U49" s="112"/>
      <c r="V49" s="112"/>
      <c r="W49" s="112"/>
      <c r="X49" s="112"/>
      <c r="Y49" s="112"/>
      <c r="Z49" s="112"/>
      <c r="AA49" s="112"/>
      <c r="AB49" s="112"/>
      <c r="AJ49" s="113"/>
      <c r="AK49" s="113"/>
      <c r="AL49" s="113"/>
      <c r="AM49" s="113"/>
      <c r="AN49" s="113"/>
      <c r="AO49" s="113"/>
      <c r="AP49" s="114"/>
      <c r="AQ49" s="109"/>
      <c r="AR49" s="109"/>
      <c r="AS49" s="111"/>
      <c r="AT49" s="107"/>
      <c r="AU49" s="107"/>
      <c r="AV49" s="107"/>
      <c r="AW49" s="107"/>
      <c r="AX49" s="107"/>
      <c r="AY49" s="107"/>
    </row>
    <row r="50" spans="2:51" x14ac:dyDescent="0.25">
      <c r="B50" s="91" t="s">
        <v>145</v>
      </c>
      <c r="C50" s="129"/>
      <c r="D50" s="129"/>
      <c r="E50" s="129"/>
      <c r="F50" s="130"/>
      <c r="G50" s="117"/>
      <c r="H50" s="117"/>
      <c r="I50" s="117"/>
      <c r="J50" s="117"/>
      <c r="K50" s="117"/>
      <c r="L50" s="117"/>
      <c r="M50" s="117"/>
      <c r="N50" s="117"/>
      <c r="O50" s="117"/>
      <c r="P50" s="120"/>
      <c r="Q50" s="119"/>
      <c r="R50" s="119"/>
      <c r="S50" s="119"/>
      <c r="T50" s="112"/>
      <c r="U50" s="112"/>
      <c r="V50" s="112"/>
      <c r="W50" s="112"/>
      <c r="X50" s="112"/>
      <c r="Y50" s="112"/>
      <c r="Z50" s="112"/>
      <c r="AA50" s="112"/>
      <c r="AB50" s="112"/>
      <c r="AJ50" s="113"/>
      <c r="AK50" s="113"/>
      <c r="AL50" s="113"/>
      <c r="AM50" s="113"/>
      <c r="AN50" s="113"/>
      <c r="AO50" s="113"/>
      <c r="AP50" s="114"/>
      <c r="AQ50" s="109"/>
      <c r="AR50" s="109"/>
      <c r="AS50" s="111"/>
      <c r="AT50" s="107"/>
      <c r="AU50" s="107"/>
      <c r="AV50" s="107"/>
      <c r="AW50" s="107"/>
      <c r="AX50" s="107"/>
      <c r="AY50" s="107"/>
    </row>
    <row r="51" spans="2:51" x14ac:dyDescent="0.25">
      <c r="B51" s="122" t="s">
        <v>138</v>
      </c>
      <c r="C51" s="116"/>
      <c r="D51" s="116"/>
      <c r="E51" s="116"/>
      <c r="F51" s="116"/>
      <c r="G51" s="116"/>
      <c r="H51" s="116"/>
      <c r="I51" s="116"/>
      <c r="J51" s="117"/>
      <c r="K51" s="117"/>
      <c r="L51" s="117"/>
      <c r="M51" s="117"/>
      <c r="N51" s="117"/>
      <c r="O51" s="117"/>
      <c r="P51" s="117"/>
      <c r="Q51" s="117"/>
      <c r="R51" s="117"/>
      <c r="S51" s="120"/>
      <c r="T51" s="119"/>
      <c r="U51" s="119"/>
      <c r="V51" s="119"/>
      <c r="W51" s="112"/>
      <c r="X51" s="112"/>
      <c r="Y51" s="112"/>
      <c r="Z51" s="112"/>
      <c r="AA51" s="112"/>
      <c r="AB51" s="112"/>
      <c r="AC51" s="112"/>
      <c r="AD51" s="112"/>
      <c r="AE51" s="112"/>
      <c r="AM51" s="113"/>
      <c r="AN51" s="113"/>
      <c r="AO51" s="113"/>
      <c r="AP51" s="113"/>
      <c r="AQ51" s="113"/>
      <c r="AR51" s="113"/>
      <c r="AS51" s="114"/>
      <c r="AV51" s="111"/>
      <c r="AW51" s="107"/>
      <c r="AX51" s="107"/>
      <c r="AY51" s="107"/>
    </row>
    <row r="52" spans="2:51" x14ac:dyDescent="0.25">
      <c r="B52" s="118" t="s">
        <v>139</v>
      </c>
      <c r="C52" s="116"/>
      <c r="D52" s="116"/>
      <c r="E52" s="116"/>
      <c r="F52" s="116"/>
      <c r="G52" s="116"/>
      <c r="H52" s="116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20"/>
      <c r="T52" s="119"/>
      <c r="U52" s="119"/>
      <c r="V52" s="119"/>
      <c r="W52" s="112"/>
      <c r="X52" s="112"/>
      <c r="Y52" s="112"/>
      <c r="Z52" s="112"/>
      <c r="AA52" s="112"/>
      <c r="AB52" s="112"/>
      <c r="AC52" s="112"/>
      <c r="AD52" s="112"/>
      <c r="AE52" s="112"/>
      <c r="AM52" s="113"/>
      <c r="AN52" s="113"/>
      <c r="AO52" s="113"/>
      <c r="AP52" s="113"/>
      <c r="AQ52" s="113"/>
      <c r="AR52" s="113"/>
      <c r="AS52" s="114"/>
      <c r="AV52" s="111"/>
      <c r="AW52" s="107"/>
      <c r="AX52" s="107"/>
      <c r="AY52" s="107"/>
    </row>
    <row r="53" spans="2:51" x14ac:dyDescent="0.25">
      <c r="B53" s="91" t="s">
        <v>147</v>
      </c>
      <c r="C53" s="116"/>
      <c r="D53" s="116"/>
      <c r="E53" s="116"/>
      <c r="F53" s="116"/>
      <c r="G53" s="116"/>
      <c r="H53" s="116"/>
      <c r="I53" s="116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19"/>
      <c r="U53" s="119"/>
      <c r="V53" s="119"/>
      <c r="W53" s="112"/>
      <c r="X53" s="112"/>
      <c r="Y53" s="112"/>
      <c r="Z53" s="112"/>
      <c r="AA53" s="112"/>
      <c r="AB53" s="112"/>
      <c r="AC53" s="112"/>
      <c r="AD53" s="112"/>
      <c r="AE53" s="112"/>
      <c r="AM53" s="113"/>
      <c r="AN53" s="113"/>
      <c r="AO53" s="113"/>
      <c r="AP53" s="113"/>
      <c r="AQ53" s="113"/>
      <c r="AR53" s="113"/>
      <c r="AS53" s="114"/>
      <c r="AV53" s="111"/>
      <c r="AW53" s="107"/>
      <c r="AX53" s="107"/>
      <c r="AY53" s="107"/>
    </row>
    <row r="54" spans="2:51" x14ac:dyDescent="0.25">
      <c r="B54" s="95"/>
      <c r="C54" s="122"/>
      <c r="D54" s="116"/>
      <c r="E54" s="94"/>
      <c r="F54" s="116"/>
      <c r="G54" s="116"/>
      <c r="H54" s="116"/>
      <c r="I54" s="116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20"/>
      <c r="U54" s="82"/>
      <c r="V54" s="82"/>
      <c r="W54" s="112"/>
      <c r="X54" s="112"/>
      <c r="Y54" s="112"/>
      <c r="Z54" s="112"/>
      <c r="AA54" s="112"/>
      <c r="AB54" s="112"/>
      <c r="AC54" s="112"/>
      <c r="AD54" s="112"/>
      <c r="AE54" s="112"/>
      <c r="AM54" s="113"/>
      <c r="AN54" s="113"/>
      <c r="AO54" s="113"/>
      <c r="AP54" s="113"/>
      <c r="AQ54" s="113"/>
      <c r="AR54" s="113"/>
      <c r="AS54" s="114"/>
      <c r="AV54" s="111"/>
      <c r="AW54" s="107"/>
      <c r="AX54" s="107"/>
      <c r="AY54" s="107"/>
    </row>
    <row r="55" spans="2:51" x14ac:dyDescent="0.25">
      <c r="B55" s="95"/>
      <c r="C55" s="118"/>
      <c r="D55" s="116"/>
      <c r="E55" s="94"/>
      <c r="F55" s="116"/>
      <c r="G55" s="116"/>
      <c r="H55" s="116"/>
      <c r="I55" s="116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20"/>
      <c r="U55" s="82"/>
      <c r="V55" s="82"/>
      <c r="W55" s="112"/>
      <c r="X55" s="112"/>
      <c r="Y55" s="112"/>
      <c r="Z55" s="92"/>
      <c r="AA55" s="112"/>
      <c r="AB55" s="112"/>
      <c r="AC55" s="112"/>
      <c r="AD55" s="112"/>
      <c r="AE55" s="112"/>
      <c r="AM55" s="113"/>
      <c r="AN55" s="113"/>
      <c r="AO55" s="113"/>
      <c r="AP55" s="113"/>
      <c r="AQ55" s="113"/>
      <c r="AR55" s="113"/>
      <c r="AS55" s="114"/>
      <c r="AV55" s="111"/>
      <c r="AW55" s="107"/>
      <c r="AX55" s="107"/>
      <c r="AY55" s="107"/>
    </row>
    <row r="56" spans="2:51" x14ac:dyDescent="0.25">
      <c r="B56" s="95"/>
      <c r="C56" s="118"/>
      <c r="D56" s="116"/>
      <c r="E56" s="116"/>
      <c r="F56" s="116"/>
      <c r="G56" s="116"/>
      <c r="H56" s="116"/>
      <c r="I56" s="94"/>
      <c r="J56" s="117"/>
      <c r="K56" s="117"/>
      <c r="L56" s="117"/>
      <c r="M56" s="117"/>
      <c r="N56" s="117"/>
      <c r="O56" s="117"/>
      <c r="P56" s="117"/>
      <c r="Q56" s="117"/>
      <c r="R56" s="117"/>
      <c r="S56" s="92"/>
      <c r="T56" s="92"/>
      <c r="U56" s="92"/>
      <c r="V56" s="92"/>
      <c r="W56" s="92"/>
      <c r="X56" s="92"/>
      <c r="Y56" s="92"/>
      <c r="Z56" s="83"/>
      <c r="AA56" s="92"/>
      <c r="AB56" s="92"/>
      <c r="AC56" s="92"/>
      <c r="AD56" s="92"/>
      <c r="AE56" s="92"/>
      <c r="AF56" s="92"/>
      <c r="AG56" s="92"/>
      <c r="AH56" s="92"/>
      <c r="AI56" s="92"/>
      <c r="AJ56" s="92"/>
      <c r="AK56" s="92"/>
      <c r="AL56" s="92"/>
      <c r="AM56" s="92"/>
      <c r="AN56" s="92"/>
      <c r="AO56" s="92"/>
      <c r="AP56" s="92"/>
      <c r="AQ56" s="92"/>
      <c r="AR56" s="92"/>
      <c r="AS56" s="92"/>
      <c r="AT56" s="92"/>
      <c r="AU56" s="92"/>
      <c r="AV56" s="111"/>
      <c r="AW56" s="107"/>
      <c r="AX56" s="107"/>
      <c r="AY56" s="107"/>
    </row>
    <row r="57" spans="2:51" x14ac:dyDescent="0.25">
      <c r="B57" s="95"/>
      <c r="C57" s="115"/>
      <c r="D57" s="116"/>
      <c r="E57" s="116"/>
      <c r="F57" s="116"/>
      <c r="G57" s="116"/>
      <c r="H57" s="116"/>
      <c r="I57" s="94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83"/>
      <c r="X57" s="83"/>
      <c r="Y57" s="83"/>
      <c r="Z57" s="112"/>
      <c r="AA57" s="83"/>
      <c r="AB57" s="83"/>
      <c r="AC57" s="83"/>
      <c r="AD57" s="83"/>
      <c r="AE57" s="83"/>
      <c r="AF57" s="83"/>
      <c r="AG57" s="83"/>
      <c r="AH57" s="83"/>
      <c r="AI57" s="83"/>
      <c r="AJ57" s="83"/>
      <c r="AK57" s="83"/>
      <c r="AL57" s="83"/>
      <c r="AM57" s="83"/>
      <c r="AN57" s="83"/>
      <c r="AO57" s="83"/>
      <c r="AP57" s="83"/>
      <c r="AQ57" s="83"/>
      <c r="AR57" s="83"/>
      <c r="AS57" s="83"/>
      <c r="AT57" s="83"/>
      <c r="AU57" s="83"/>
      <c r="AV57" s="111"/>
      <c r="AW57" s="107"/>
      <c r="AX57" s="107"/>
      <c r="AY57" s="107"/>
    </row>
    <row r="58" spans="2:51" x14ac:dyDescent="0.25">
      <c r="B58" s="95"/>
      <c r="C58" s="115"/>
      <c r="D58" s="94"/>
      <c r="E58" s="116"/>
      <c r="F58" s="116"/>
      <c r="G58" s="116"/>
      <c r="H58" s="116"/>
      <c r="I58" s="116"/>
      <c r="J58" s="92"/>
      <c r="K58" s="92"/>
      <c r="L58" s="92"/>
      <c r="M58" s="92"/>
      <c r="N58" s="92"/>
      <c r="O58" s="92"/>
      <c r="P58" s="92"/>
      <c r="Q58" s="92"/>
      <c r="R58" s="92"/>
      <c r="S58" s="117"/>
      <c r="T58" s="120"/>
      <c r="U58" s="82"/>
      <c r="V58" s="82"/>
      <c r="W58" s="112"/>
      <c r="X58" s="112"/>
      <c r="Y58" s="112"/>
      <c r="Z58" s="112"/>
      <c r="AA58" s="112"/>
      <c r="AB58" s="112"/>
      <c r="AC58" s="112"/>
      <c r="AD58" s="112"/>
      <c r="AE58" s="112"/>
      <c r="AM58" s="113"/>
      <c r="AN58" s="113"/>
      <c r="AO58" s="113"/>
      <c r="AP58" s="113"/>
      <c r="AQ58" s="113"/>
      <c r="AR58" s="113"/>
      <c r="AS58" s="114"/>
      <c r="AV58" s="111"/>
      <c r="AW58" s="107"/>
      <c r="AX58" s="107"/>
      <c r="AY58" s="107"/>
    </row>
    <row r="59" spans="2:51" x14ac:dyDescent="0.25">
      <c r="B59" s="95"/>
      <c r="C59" s="122"/>
      <c r="D59" s="94"/>
      <c r="E59" s="116"/>
      <c r="F59" s="116"/>
      <c r="G59" s="116"/>
      <c r="H59" s="116"/>
      <c r="I59" s="116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20"/>
      <c r="U59" s="82"/>
      <c r="V59" s="82"/>
      <c r="W59" s="112"/>
      <c r="X59" s="112"/>
      <c r="Y59" s="112"/>
      <c r="Z59" s="112"/>
      <c r="AA59" s="112"/>
      <c r="AB59" s="112"/>
      <c r="AC59" s="112"/>
      <c r="AD59" s="112"/>
      <c r="AE59" s="112"/>
      <c r="AM59" s="113"/>
      <c r="AN59" s="113"/>
      <c r="AO59" s="113"/>
      <c r="AP59" s="113"/>
      <c r="AQ59" s="113"/>
      <c r="AR59" s="113"/>
      <c r="AS59" s="114"/>
      <c r="AV59" s="111"/>
      <c r="AW59" s="107"/>
      <c r="AX59" s="107"/>
      <c r="AY59" s="107"/>
    </row>
    <row r="60" spans="2:51" x14ac:dyDescent="0.25">
      <c r="B60" s="1"/>
      <c r="C60" s="122"/>
      <c r="D60" s="116"/>
      <c r="E60" s="94"/>
      <c r="F60" s="116"/>
      <c r="G60" s="94"/>
      <c r="H60" s="94"/>
      <c r="I60" s="116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20"/>
      <c r="U60" s="82"/>
      <c r="V60" s="82"/>
      <c r="W60" s="112"/>
      <c r="X60" s="112"/>
      <c r="Y60" s="112"/>
      <c r="Z60" s="112"/>
      <c r="AA60" s="112"/>
      <c r="AB60" s="112"/>
      <c r="AC60" s="112"/>
      <c r="AD60" s="112"/>
      <c r="AE60" s="112"/>
      <c r="AM60" s="113"/>
      <c r="AN60" s="113"/>
      <c r="AO60" s="113"/>
      <c r="AP60" s="113"/>
      <c r="AQ60" s="113"/>
      <c r="AR60" s="113"/>
      <c r="AS60" s="114"/>
      <c r="AV60" s="111"/>
      <c r="AW60" s="107"/>
      <c r="AX60" s="107"/>
      <c r="AY60" s="107"/>
    </row>
    <row r="61" spans="2:51" x14ac:dyDescent="0.25">
      <c r="B61" s="1"/>
      <c r="C61" s="118"/>
      <c r="D61" s="116"/>
      <c r="E61" s="94"/>
      <c r="F61" s="94"/>
      <c r="G61" s="94"/>
      <c r="H61" s="94"/>
      <c r="I61" s="116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20"/>
      <c r="U61" s="82"/>
      <c r="V61" s="82"/>
      <c r="W61" s="112"/>
      <c r="X61" s="112"/>
      <c r="Y61" s="112"/>
      <c r="Z61" s="112"/>
      <c r="AA61" s="112"/>
      <c r="AB61" s="112"/>
      <c r="AC61" s="112"/>
      <c r="AD61" s="112"/>
      <c r="AE61" s="112"/>
      <c r="AM61" s="113"/>
      <c r="AN61" s="113"/>
      <c r="AO61" s="113"/>
      <c r="AP61" s="113"/>
      <c r="AQ61" s="113"/>
      <c r="AR61" s="113"/>
      <c r="AS61" s="114"/>
      <c r="AV61" s="111"/>
      <c r="AW61" s="107"/>
      <c r="AX61" s="107"/>
      <c r="AY61" s="107"/>
    </row>
    <row r="62" spans="2:51" x14ac:dyDescent="0.25">
      <c r="B62" s="81"/>
      <c r="C62" s="118"/>
      <c r="D62" s="116"/>
      <c r="E62" s="116"/>
      <c r="F62" s="94"/>
      <c r="G62" s="116"/>
      <c r="H62" s="116"/>
      <c r="I62" s="92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20"/>
      <c r="U62" s="82"/>
      <c r="V62" s="82"/>
      <c r="W62" s="112"/>
      <c r="X62" s="112"/>
      <c r="Y62" s="112"/>
      <c r="Z62" s="112"/>
      <c r="AA62" s="112"/>
      <c r="AB62" s="112"/>
      <c r="AC62" s="112"/>
      <c r="AD62" s="112"/>
      <c r="AE62" s="112"/>
      <c r="AM62" s="113"/>
      <c r="AN62" s="113"/>
      <c r="AO62" s="113"/>
      <c r="AP62" s="113"/>
      <c r="AQ62" s="113"/>
      <c r="AR62" s="113"/>
      <c r="AS62" s="114"/>
      <c r="AV62" s="111"/>
      <c r="AW62" s="107"/>
      <c r="AX62" s="107"/>
      <c r="AY62" s="107"/>
    </row>
    <row r="63" spans="2:51" x14ac:dyDescent="0.25">
      <c r="B63" s="81"/>
      <c r="C63" s="92"/>
      <c r="D63" s="116"/>
      <c r="E63" s="116"/>
      <c r="F63" s="116"/>
      <c r="G63" s="116"/>
      <c r="H63" s="116"/>
      <c r="I63" s="92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20"/>
      <c r="U63" s="82"/>
      <c r="V63" s="82"/>
      <c r="W63" s="112"/>
      <c r="X63" s="112"/>
      <c r="Y63" s="112"/>
      <c r="Z63" s="112"/>
      <c r="AA63" s="112"/>
      <c r="AB63" s="112"/>
      <c r="AC63" s="112"/>
      <c r="AD63" s="112"/>
      <c r="AE63" s="112"/>
      <c r="AM63" s="113"/>
      <c r="AN63" s="113"/>
      <c r="AO63" s="113"/>
      <c r="AP63" s="113"/>
      <c r="AQ63" s="113"/>
      <c r="AR63" s="113"/>
      <c r="AS63" s="114"/>
      <c r="AU63" s="107"/>
      <c r="AV63" s="111"/>
      <c r="AW63" s="107"/>
      <c r="AX63" s="107"/>
      <c r="AY63" s="107"/>
    </row>
    <row r="64" spans="2:51" ht="229.5" customHeight="1" x14ac:dyDescent="0.25">
      <c r="B64" s="81"/>
      <c r="C64" s="122"/>
      <c r="D64" s="92"/>
      <c r="E64" s="116"/>
      <c r="F64" s="116"/>
      <c r="G64" s="116"/>
      <c r="H64" s="116"/>
      <c r="I64" s="116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20"/>
      <c r="U64" s="82"/>
      <c r="V64" s="82"/>
      <c r="W64" s="112"/>
      <c r="X64" s="112"/>
      <c r="Y64" s="112"/>
      <c r="Z64" s="112"/>
      <c r="AA64" s="112"/>
      <c r="AB64" s="112"/>
      <c r="AC64" s="112"/>
      <c r="AD64" s="112"/>
      <c r="AE64" s="112"/>
      <c r="AM64" s="113"/>
      <c r="AN64" s="113"/>
      <c r="AO64" s="113"/>
      <c r="AP64" s="113"/>
      <c r="AQ64" s="113"/>
      <c r="AR64" s="113"/>
      <c r="AS64" s="114"/>
      <c r="AU64" s="107"/>
      <c r="AV64" s="111"/>
      <c r="AW64" s="107"/>
      <c r="AX64" s="107"/>
      <c r="AY64" s="107"/>
    </row>
    <row r="65" spans="1:51" x14ac:dyDescent="0.25">
      <c r="A65" s="112"/>
      <c r="B65" s="81"/>
      <c r="C65" s="118"/>
      <c r="D65" s="92"/>
      <c r="E65" s="116"/>
      <c r="F65" s="116"/>
      <c r="G65" s="116"/>
      <c r="H65" s="116"/>
      <c r="I65" s="113"/>
      <c r="J65" s="113"/>
      <c r="K65" s="113"/>
      <c r="L65" s="113"/>
      <c r="M65" s="113"/>
      <c r="N65" s="113"/>
      <c r="O65" s="114"/>
      <c r="P65" s="109"/>
      <c r="R65" s="111"/>
      <c r="AS65" s="107"/>
      <c r="AT65" s="107"/>
      <c r="AU65" s="107"/>
      <c r="AV65" s="107"/>
      <c r="AW65" s="107"/>
      <c r="AX65" s="107"/>
      <c r="AY65" s="107"/>
    </row>
    <row r="66" spans="1:51" x14ac:dyDescent="0.25">
      <c r="A66" s="112"/>
      <c r="B66" s="92"/>
      <c r="C66" s="122"/>
      <c r="D66" s="116"/>
      <c r="E66" s="92"/>
      <c r="F66" s="116"/>
      <c r="G66" s="92"/>
      <c r="H66" s="92"/>
      <c r="I66" s="113"/>
      <c r="J66" s="113"/>
      <c r="K66" s="113"/>
      <c r="L66" s="113"/>
      <c r="M66" s="113"/>
      <c r="N66" s="113"/>
      <c r="O66" s="114"/>
      <c r="P66" s="109"/>
      <c r="R66" s="109"/>
      <c r="AS66" s="107"/>
      <c r="AT66" s="107"/>
      <c r="AU66" s="107"/>
      <c r="AV66" s="107"/>
      <c r="AW66" s="107"/>
      <c r="AX66" s="107"/>
      <c r="AY66" s="107"/>
    </row>
    <row r="67" spans="1:51" x14ac:dyDescent="0.25">
      <c r="A67" s="112"/>
      <c r="B67" s="92"/>
      <c r="C67" s="90"/>
      <c r="D67" s="116"/>
      <c r="E67" s="92"/>
      <c r="F67" s="92"/>
      <c r="G67" s="92"/>
      <c r="H67" s="92"/>
      <c r="I67" s="113"/>
      <c r="J67" s="113"/>
      <c r="K67" s="113"/>
      <c r="L67" s="113"/>
      <c r="M67" s="113"/>
      <c r="N67" s="113"/>
      <c r="O67" s="114"/>
      <c r="P67" s="109"/>
      <c r="R67" s="109"/>
      <c r="AS67" s="107"/>
      <c r="AT67" s="107"/>
      <c r="AU67" s="107"/>
      <c r="AV67" s="107"/>
      <c r="AW67" s="107"/>
      <c r="AX67" s="107"/>
      <c r="AY67" s="107"/>
    </row>
    <row r="68" spans="1:51" x14ac:dyDescent="0.25">
      <c r="A68" s="112"/>
      <c r="B68" s="81"/>
      <c r="I68" s="113"/>
      <c r="J68" s="113"/>
      <c r="K68" s="113"/>
      <c r="L68" s="113"/>
      <c r="M68" s="113"/>
      <c r="N68" s="113"/>
      <c r="O68" s="114"/>
      <c r="P68" s="109"/>
      <c r="R68" s="109"/>
      <c r="AS68" s="107"/>
      <c r="AT68" s="107"/>
      <c r="AU68" s="107"/>
      <c r="AV68" s="107"/>
      <c r="AW68" s="107"/>
      <c r="AX68" s="107"/>
      <c r="AY68" s="107"/>
    </row>
    <row r="69" spans="1:51" x14ac:dyDescent="0.25">
      <c r="A69" s="112"/>
      <c r="I69" s="113"/>
      <c r="J69" s="113"/>
      <c r="K69" s="113"/>
      <c r="L69" s="113"/>
      <c r="M69" s="113"/>
      <c r="N69" s="113"/>
      <c r="O69" s="114"/>
      <c r="P69" s="109"/>
      <c r="R69" s="109"/>
      <c r="AS69" s="107"/>
      <c r="AT69" s="107"/>
      <c r="AU69" s="107"/>
      <c r="AV69" s="107"/>
      <c r="AW69" s="107"/>
      <c r="AX69" s="107"/>
      <c r="AY69" s="107"/>
    </row>
    <row r="70" spans="1:51" x14ac:dyDescent="0.25">
      <c r="A70" s="112"/>
      <c r="I70" s="113"/>
      <c r="J70" s="113"/>
      <c r="K70" s="113"/>
      <c r="L70" s="113"/>
      <c r="M70" s="113"/>
      <c r="N70" s="113"/>
      <c r="O70" s="114"/>
      <c r="P70" s="109"/>
      <c r="R70" s="109"/>
      <c r="AS70" s="107"/>
      <c r="AT70" s="107"/>
      <c r="AU70" s="107"/>
      <c r="AV70" s="107"/>
      <c r="AW70" s="107"/>
      <c r="AX70" s="107"/>
      <c r="AY70" s="107"/>
    </row>
    <row r="71" spans="1:51" x14ac:dyDescent="0.25">
      <c r="A71" s="112"/>
      <c r="I71" s="113"/>
      <c r="J71" s="113"/>
      <c r="K71" s="113"/>
      <c r="L71" s="113"/>
      <c r="M71" s="113"/>
      <c r="N71" s="113"/>
      <c r="O71" s="114"/>
      <c r="P71" s="109"/>
      <c r="R71" s="83"/>
      <c r="AS71" s="107"/>
      <c r="AT71" s="107"/>
      <c r="AU71" s="107"/>
      <c r="AV71" s="107"/>
      <c r="AW71" s="107"/>
      <c r="AX71" s="107"/>
      <c r="AY71" s="107"/>
    </row>
    <row r="72" spans="1:51" x14ac:dyDescent="0.25">
      <c r="A72" s="112"/>
      <c r="I72" s="113"/>
      <c r="J72" s="113"/>
      <c r="K72" s="113"/>
      <c r="L72" s="113"/>
      <c r="M72" s="113"/>
      <c r="N72" s="113"/>
      <c r="O72" s="114"/>
      <c r="R72" s="109"/>
      <c r="AS72" s="107"/>
      <c r="AT72" s="107"/>
      <c r="AU72" s="107"/>
      <c r="AV72" s="107"/>
      <c r="AW72" s="107"/>
      <c r="AX72" s="107"/>
      <c r="AY72" s="107"/>
    </row>
    <row r="73" spans="1:51" x14ac:dyDescent="0.25">
      <c r="O73" s="114"/>
      <c r="R73" s="109"/>
      <c r="AS73" s="107"/>
      <c r="AT73" s="107"/>
      <c r="AU73" s="107"/>
      <c r="AV73" s="107"/>
      <c r="AW73" s="107"/>
      <c r="AX73" s="107"/>
      <c r="AY73" s="107"/>
    </row>
    <row r="74" spans="1:51" x14ac:dyDescent="0.25">
      <c r="O74" s="114"/>
      <c r="R74" s="109"/>
      <c r="AS74" s="107"/>
      <c r="AT74" s="107"/>
      <c r="AU74" s="107"/>
      <c r="AV74" s="107"/>
      <c r="AW74" s="107"/>
      <c r="AX74" s="107"/>
      <c r="AY74" s="107"/>
    </row>
    <row r="75" spans="1:51" x14ac:dyDescent="0.25">
      <c r="O75" s="114"/>
      <c r="R75" s="109"/>
      <c r="AS75" s="107"/>
      <c r="AT75" s="107"/>
      <c r="AU75" s="107"/>
      <c r="AV75" s="107"/>
      <c r="AW75" s="107"/>
      <c r="AX75" s="107"/>
      <c r="AY75" s="107"/>
    </row>
    <row r="76" spans="1:51" x14ac:dyDescent="0.25">
      <c r="O76" s="114"/>
      <c r="R76" s="109"/>
      <c r="AS76" s="107"/>
      <c r="AT76" s="107"/>
      <c r="AU76" s="107"/>
      <c r="AV76" s="107"/>
      <c r="AW76" s="107"/>
      <c r="AX76" s="107"/>
      <c r="AY76" s="107"/>
    </row>
    <row r="77" spans="1:51" x14ac:dyDescent="0.25">
      <c r="O77" s="114"/>
      <c r="AS77" s="107"/>
      <c r="AT77" s="107"/>
      <c r="AU77" s="107"/>
      <c r="AV77" s="107"/>
      <c r="AW77" s="107"/>
      <c r="AX77" s="107"/>
      <c r="AY77" s="107"/>
    </row>
    <row r="78" spans="1:51" x14ac:dyDescent="0.25">
      <c r="O78" s="114"/>
      <c r="AS78" s="107"/>
      <c r="AT78" s="107"/>
      <c r="AU78" s="107"/>
      <c r="AV78" s="107"/>
      <c r="AW78" s="107"/>
      <c r="AX78" s="107"/>
      <c r="AY78" s="107"/>
    </row>
    <row r="79" spans="1:51" x14ac:dyDescent="0.25">
      <c r="O79" s="114"/>
      <c r="AS79" s="107"/>
      <c r="AT79" s="107"/>
      <c r="AU79" s="107"/>
      <c r="AV79" s="107"/>
      <c r="AW79" s="107"/>
      <c r="AX79" s="107"/>
      <c r="AY79" s="107"/>
    </row>
    <row r="80" spans="1:51" x14ac:dyDescent="0.25">
      <c r="O80" s="114"/>
      <c r="AS80" s="107"/>
      <c r="AT80" s="107"/>
      <c r="AU80" s="107"/>
      <c r="AV80" s="107"/>
      <c r="AW80" s="107"/>
      <c r="AX80" s="107"/>
      <c r="AY80" s="107"/>
    </row>
    <row r="81" spans="15:51" x14ac:dyDescent="0.25">
      <c r="O81" s="114"/>
      <c r="AS81" s="107"/>
      <c r="AT81" s="107"/>
      <c r="AU81" s="107"/>
      <c r="AV81" s="107"/>
      <c r="AW81" s="107"/>
      <c r="AX81" s="107"/>
      <c r="AY81" s="107"/>
    </row>
    <row r="82" spans="15:51" x14ac:dyDescent="0.25">
      <c r="O82" s="114"/>
      <c r="AS82" s="107"/>
      <c r="AT82" s="107"/>
      <c r="AU82" s="107"/>
      <c r="AV82" s="107"/>
      <c r="AW82" s="107"/>
      <c r="AX82" s="107"/>
      <c r="AY82" s="107"/>
    </row>
    <row r="83" spans="15:51" x14ac:dyDescent="0.25">
      <c r="O83" s="114"/>
      <c r="Q83" s="109"/>
      <c r="AS83" s="107"/>
      <c r="AT83" s="107"/>
      <c r="AU83" s="107"/>
      <c r="AV83" s="107"/>
      <c r="AW83" s="107"/>
      <c r="AX83" s="107"/>
      <c r="AY83" s="107"/>
    </row>
    <row r="84" spans="15:51" x14ac:dyDescent="0.25">
      <c r="O84" s="13"/>
      <c r="P84" s="109"/>
      <c r="Q84" s="109"/>
      <c r="AS84" s="107"/>
      <c r="AT84" s="107"/>
      <c r="AU84" s="107"/>
      <c r="AV84" s="107"/>
      <c r="AW84" s="107"/>
      <c r="AX84" s="107"/>
      <c r="AY84" s="107"/>
    </row>
    <row r="85" spans="15:51" x14ac:dyDescent="0.25">
      <c r="O85" s="13"/>
      <c r="P85" s="109"/>
      <c r="Q85" s="109"/>
      <c r="AS85" s="107"/>
      <c r="AT85" s="107"/>
      <c r="AU85" s="107"/>
      <c r="AV85" s="107"/>
      <c r="AW85" s="107"/>
      <c r="AX85" s="107"/>
      <c r="AY85" s="107"/>
    </row>
    <row r="86" spans="15:51" x14ac:dyDescent="0.25">
      <c r="O86" s="13"/>
      <c r="P86" s="109"/>
      <c r="Q86" s="109"/>
      <c r="AS86" s="107"/>
      <c r="AT86" s="107"/>
      <c r="AU86" s="107"/>
      <c r="AV86" s="107"/>
      <c r="AW86" s="107"/>
      <c r="AX86" s="107"/>
      <c r="AY86" s="107"/>
    </row>
    <row r="87" spans="15:51" x14ac:dyDescent="0.25">
      <c r="O87" s="13"/>
      <c r="P87" s="109"/>
      <c r="Q87" s="109"/>
      <c r="AS87" s="107"/>
      <c r="AT87" s="107"/>
      <c r="AU87" s="107"/>
      <c r="AV87" s="107"/>
      <c r="AW87" s="107"/>
      <c r="AX87" s="107"/>
      <c r="AY87" s="107"/>
    </row>
    <row r="88" spans="15:51" x14ac:dyDescent="0.25">
      <c r="O88" s="13"/>
      <c r="P88" s="109"/>
      <c r="Q88" s="109"/>
      <c r="AS88" s="107"/>
      <c r="AT88" s="107"/>
      <c r="AU88" s="107"/>
      <c r="AV88" s="107"/>
      <c r="AW88" s="107"/>
      <c r="AX88" s="107"/>
      <c r="AY88" s="107"/>
    </row>
    <row r="89" spans="15:51" x14ac:dyDescent="0.25">
      <c r="O89" s="13"/>
      <c r="P89" s="109"/>
      <c r="Q89" s="109"/>
      <c r="AS89" s="107"/>
      <c r="AT89" s="107"/>
      <c r="AU89" s="107"/>
      <c r="AV89" s="107"/>
      <c r="AW89" s="107"/>
      <c r="AX89" s="107"/>
      <c r="AY89" s="107"/>
    </row>
    <row r="90" spans="15:51" x14ac:dyDescent="0.25">
      <c r="O90" s="13"/>
      <c r="P90" s="109"/>
      <c r="Q90" s="109"/>
      <c r="AS90" s="107"/>
      <c r="AT90" s="107"/>
      <c r="AU90" s="107"/>
      <c r="AV90" s="107"/>
      <c r="AW90" s="107"/>
      <c r="AX90" s="107"/>
      <c r="AY90" s="107"/>
    </row>
    <row r="91" spans="15:51" x14ac:dyDescent="0.25">
      <c r="O91" s="13"/>
      <c r="P91" s="109"/>
      <c r="Q91" s="109"/>
      <c r="AS91" s="107"/>
      <c r="AT91" s="107"/>
      <c r="AU91" s="107"/>
      <c r="AV91" s="107"/>
      <c r="AW91" s="107"/>
      <c r="AX91" s="107"/>
      <c r="AY91" s="107"/>
    </row>
    <row r="92" spans="15:51" x14ac:dyDescent="0.25">
      <c r="O92" s="13"/>
      <c r="P92" s="109"/>
      <c r="Q92" s="109"/>
      <c r="AS92" s="107"/>
      <c r="AT92" s="107"/>
      <c r="AU92" s="107"/>
      <c r="AV92" s="107"/>
      <c r="AW92" s="107"/>
      <c r="AX92" s="107"/>
      <c r="AY92" s="107"/>
    </row>
    <row r="93" spans="15:51" x14ac:dyDescent="0.25">
      <c r="O93" s="13"/>
      <c r="P93" s="109"/>
      <c r="Q93" s="109"/>
      <c r="R93" s="109"/>
      <c r="S93" s="109"/>
      <c r="AS93" s="107"/>
      <c r="AT93" s="107"/>
      <c r="AU93" s="107"/>
      <c r="AV93" s="107"/>
      <c r="AW93" s="107"/>
      <c r="AX93" s="107"/>
      <c r="AY93" s="107"/>
    </row>
    <row r="94" spans="15:51" x14ac:dyDescent="0.25">
      <c r="O94" s="13"/>
      <c r="P94" s="109"/>
      <c r="Q94" s="109"/>
      <c r="R94" s="109"/>
      <c r="S94" s="109"/>
      <c r="T94" s="109"/>
      <c r="AS94" s="107"/>
      <c r="AT94" s="107"/>
      <c r="AU94" s="107"/>
      <c r="AV94" s="107"/>
      <c r="AW94" s="107"/>
      <c r="AX94" s="107"/>
      <c r="AY94" s="107"/>
    </row>
    <row r="95" spans="15:51" x14ac:dyDescent="0.25">
      <c r="O95" s="13"/>
      <c r="P95" s="109"/>
      <c r="Q95" s="109"/>
      <c r="R95" s="109"/>
      <c r="S95" s="109"/>
      <c r="T95" s="109"/>
      <c r="AS95" s="107"/>
      <c r="AT95" s="107"/>
      <c r="AU95" s="107"/>
      <c r="AV95" s="107"/>
      <c r="AW95" s="107"/>
      <c r="AX95" s="107"/>
      <c r="AY95" s="107"/>
    </row>
    <row r="96" spans="15:51" x14ac:dyDescent="0.25">
      <c r="O96" s="13"/>
      <c r="P96" s="109"/>
      <c r="T96" s="109"/>
      <c r="AS96" s="107"/>
      <c r="AT96" s="107"/>
      <c r="AU96" s="107"/>
      <c r="AV96" s="107"/>
      <c r="AW96" s="107"/>
      <c r="AX96" s="107"/>
      <c r="AY96" s="107"/>
    </row>
    <row r="97" spans="15:51" x14ac:dyDescent="0.25">
      <c r="O97" s="109"/>
      <c r="Q97" s="109"/>
      <c r="R97" s="109"/>
      <c r="S97" s="109"/>
      <c r="AS97" s="107"/>
      <c r="AT97" s="107"/>
      <c r="AU97" s="107"/>
      <c r="AV97" s="107"/>
      <c r="AW97" s="107"/>
      <c r="AX97" s="107"/>
      <c r="AY97" s="107"/>
    </row>
    <row r="98" spans="15:51" x14ac:dyDescent="0.25">
      <c r="O98" s="13"/>
      <c r="P98" s="109"/>
      <c r="Q98" s="109"/>
      <c r="R98" s="109"/>
      <c r="S98" s="109"/>
      <c r="T98" s="109"/>
      <c r="AS98" s="107"/>
      <c r="AT98" s="107"/>
      <c r="AU98" s="107"/>
      <c r="AV98" s="107"/>
      <c r="AW98" s="107"/>
      <c r="AX98" s="107"/>
      <c r="AY98" s="107"/>
    </row>
    <row r="99" spans="15:51" x14ac:dyDescent="0.25">
      <c r="O99" s="13"/>
      <c r="P99" s="109"/>
      <c r="Q99" s="109"/>
      <c r="R99" s="109"/>
      <c r="S99" s="109"/>
      <c r="T99" s="109"/>
      <c r="U99" s="109"/>
      <c r="AS99" s="107"/>
      <c r="AT99" s="107"/>
      <c r="AU99" s="107"/>
      <c r="AV99" s="107"/>
      <c r="AW99" s="107"/>
      <c r="AX99" s="107"/>
      <c r="AY99" s="107"/>
    </row>
    <row r="100" spans="15:51" x14ac:dyDescent="0.25">
      <c r="O100" s="13"/>
      <c r="P100" s="109"/>
      <c r="T100" s="109"/>
      <c r="U100" s="109"/>
      <c r="AS100" s="107"/>
      <c r="AT100" s="107"/>
      <c r="AU100" s="107"/>
      <c r="AV100" s="107"/>
      <c r="AW100" s="107"/>
      <c r="AX100" s="107"/>
      <c r="AY100" s="107"/>
    </row>
    <row r="112" spans="15:51" x14ac:dyDescent="0.25">
      <c r="AS112" s="107"/>
      <c r="AT112" s="107"/>
      <c r="AU112" s="107"/>
      <c r="AV112" s="107"/>
      <c r="AW112" s="107"/>
      <c r="AX112" s="107"/>
      <c r="AY112" s="107"/>
    </row>
  </sheetData>
  <protectedRanges>
    <protectedRange sqref="N56:R56 B68 S58:T64 B60:B65 N59:R64 T42 S54:T55 T53" name="Range2_12_5_1_1"/>
    <protectedRange sqref="N10 L10 L6 D6 D8 AD8 AF8 O8:U8 AJ8:AR8 AF10 AR11:AR34 L24:N31 N12:N23 N32:N34 N11:AG11 E11:E34 G11:G34 O12:AG34" name="Range1_16_3_1_1"/>
    <protectedRange sqref="I61 J59:M64 J56:M56 I64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65:H65 F66 E65" name="Range2_2_2_9_2_1_1"/>
    <protectedRange sqref="D63 D66:D67" name="Range2_1_1_1_1_1_9_2_1_1"/>
    <protectedRange sqref="C64 C66" name="Range2_4_1_1_1"/>
    <protectedRange sqref="AS16:AS34" name="Range1_1_1_1"/>
    <protectedRange sqref="P3:U5" name="Range1_16_1_1_1_1"/>
    <protectedRange sqref="C67 C65 C62" name="Range2_1_3_1_1"/>
    <protectedRange sqref="H11:H34" name="Range1_1_1_1_1_1_1"/>
    <protectedRange sqref="B66:B67 J57:R58 D64:D65 I62:I63 Z55:Z56 S56:Y57 AA56:AU57 E66:E67 G66:H67 F67" name="Range2_2_1_10_1_1_1_2"/>
    <protectedRange sqref="C63" name="Range2_2_1_10_2_1_1_1"/>
    <protectedRange sqref="G62:H62 D60 F63 E62 N54:R55" name="Range2_12_1_6_1_1"/>
    <protectedRange sqref="D55:D56 I58:I60 I55:M55 G63:H64 G56:H58 E63:E64 F64:F65 F57:F59 E56:E58 J54:M54" name="Range2_2_12_1_7_1_1"/>
    <protectedRange sqref="D61:D62" name="Range2_1_1_1_1_11_1_2_1_1"/>
    <protectedRange sqref="E59 G59:H59 F60" name="Range2_2_2_9_1_1_1_1"/>
    <protectedRange sqref="D57" name="Range2_1_1_1_1_1_9_1_1_1_1"/>
    <protectedRange sqref="C61 C56" name="Range2_1_1_2_1_1"/>
    <protectedRange sqref="C60" name="Range2_1_2_2_1_1"/>
    <protectedRange sqref="C59" name="Range2_3_2_1_1"/>
    <protectedRange sqref="F55:F56 E55 G55:H55" name="Range2_2_12_1_1_1_1_1"/>
    <protectedRange sqref="C55" name="Range2_1_4_2_1_1_1"/>
    <protectedRange sqref="C57:C58" name="Range2_5_1_1_1"/>
    <protectedRange sqref="E60:E61 F61:F62 G60:H61 I56:I57" name="Range2_2_1_1_1_1"/>
    <protectedRange sqref="D58:D59" name="Range2_1_1_1_1_1_1_1_1"/>
    <protectedRange sqref="AS11:AS15" name="Range1_4_1_1_1_1"/>
    <protectedRange sqref="J11:J15 J26:J34" name="Range1_1_2_1_10_1_1_1_1"/>
    <protectedRange sqref="R71" name="Range2_2_1_10_1_1_1_1_1"/>
    <protectedRange sqref="T41" name="Range2_12_5_1_1_4"/>
    <protectedRange sqref="B41:B42" name="Range2_12_5_1_1_1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G42:H42" name="Range2_2_12_1_3_1_1_1_1_1_4_1_1"/>
    <protectedRange sqref="E42:F42" name="Range2_2_12_1_7_1_1_3_1_1"/>
    <protectedRange sqref="I41:J41" name="Range2_2_12_1_4_2_1_1_1_2_1_1"/>
    <protectedRange sqref="S42" name="Range2_12_5_1_1_2_3_1"/>
    <protectedRange sqref="Q42:R42" name="Range2_12_1_6_1_1_1_1_2_1"/>
    <protectedRange sqref="N42:P42" name="Range2_12_1_2_3_1_1_1_1_2_1"/>
    <protectedRange sqref="I42:M42" name="Range2_2_12_1_4_3_1_1_1_1_2_1"/>
    <protectedRange sqref="D42" name="Range2_2_12_1_3_1_2_1_1_1_2_1_2_1"/>
    <protectedRange sqref="S53" name="Range2_12_2_1_1_1_2_1_1"/>
    <protectedRange sqref="Q53:R53" name="Range2_12_1_6_1_1_1_2_3_1_1_3_1_1_1_1_1_1"/>
    <protectedRange sqref="N53:P53" name="Range2_12_1_2_3_1_1_1_2_3_1_1_3_1_1_1_1_1_1"/>
    <protectedRange sqref="J53:M53" name="Range2_2_12_1_4_3_1_1_1_3_3_1_1_3_1_1_1_1_1_1"/>
    <protectedRange sqref="Q49:Q50 R48 T51:T52 T47" name="Range2_12_5_1_1_3"/>
    <protectedRange sqref="T45:T46" name="Range2_12_5_1_1_2_2"/>
    <protectedRange sqref="P49:P50 Q48 S51:S52 S45:S47" name="Range2_12_4_1_1_1_4_2_2_2"/>
    <protectedRange sqref="N49:O50 O48:P48 Q51:R52 Q45:R47" name="Range2_12_1_6_1_1_1_2_3_2_1_1_3"/>
    <protectedRange sqref="K49:M50 L48:N48 N51:P52 N45:P47" name="Range2_12_1_2_3_1_1_1_2_3_2_1_1_3"/>
    <protectedRange sqref="H49:J50 I48:K48 K51:M52 K45:M47" name="Range2_2_12_1_4_3_1_1_1_3_3_2_1_1_3"/>
    <protectedRange sqref="G49:G50 H48 J51:J52 J45:J47" name="Range2_2_12_1_4_3_1_1_1_3_2_1_2_2"/>
    <protectedRange sqref="D49:E49 E48:F48 G47:H47" name="Range2_2_12_1_3_1_2_1_1_1_2_1_1_1_1_1_1_2_1_1"/>
    <protectedRange sqref="C48 D47:E47" name="Range2_2_12_1_3_1_2_1_1_1_2_1_1_1_1_3_1_1_1_1"/>
    <protectedRange sqref="C49 D48 F47" name="Range2_2_12_1_3_1_2_1_1_1_3_1_1_1_1_1_3_1_1_1_1"/>
    <protectedRange sqref="F49 G48 I47" name="Range2_2_12_1_4_3_1_1_1_2_1_2_1_1_3_1_1_1_1_1_1"/>
    <protectedRange sqref="T44" name="Range2_12_5_1_1_2_1_1"/>
    <protectedRange sqref="E45:H46" name="Range2_2_12_1_3_1_2_1_1_1_1_2_1_1_1_1_1_1"/>
    <protectedRange sqref="D45:D46" name="Range2_2_12_1_3_1_2_1_1_1_2_1_2_3_1_1_1_1"/>
    <protectedRange sqref="T43" name="Range2_12_5_1_1_6_1_1_1_1_1_1_1"/>
    <protectedRange sqref="S43" name="Range2_12_5_1_1_5_3_1_1_1_1_1_1_1"/>
    <protectedRange sqref="Q43:R43" name="Range2_12_1_6_1_1_1_2_3_2_1_1_2_1_1_1_1_1"/>
    <protectedRange sqref="N43:P43" name="Range2_12_1_2_3_1_1_1_2_3_2_1_1_2_1_1_1_1_1"/>
    <protectedRange sqref="J43:M43" name="Range2_2_12_1_4_3_1_1_1_3_3_2_1_1_2_1_1_1_1_1"/>
    <protectedRange sqref="I43" name="Range2_2_12_1_4_3_1_1_1_2_1_2_2_1_2_1_1_1_1_1"/>
    <protectedRange sqref="G43:H43 D43:E43" name="Range2_2_12_1_3_1_2_1_1_1_2_1_3_2_1_2_1_1_1_1_1"/>
    <protectedRange sqref="F43" name="Range2_2_12_1_3_1_2_1_1_1_1_1_2_2_1_2_1_1_1_1_1"/>
    <protectedRange sqref="S44" name="Range2_12_4_1_1_1_4_2_2_1_1"/>
    <protectedRange sqref="Q44:R44" name="Range2_12_1_6_1_1_1_2_3_2_1_1_1_1"/>
    <protectedRange sqref="N44:P44" name="Range2_12_1_2_3_1_1_1_2_3_2_1_1_1_1"/>
    <protectedRange sqref="K44:M44" name="Range2_2_12_1_4_3_1_1_1_3_3_2_1_1_1_1"/>
    <protectedRange sqref="J44" name="Range2_2_12_1_4_3_1_1_1_3_2_1_2_1_1"/>
    <protectedRange sqref="D44:E44" name="Range2_2_12_1_3_1_2_1_1_1_2_1_2_3_2_1_1"/>
    <protectedRange sqref="I44" name="Range2_2_12_1_4_2_1_1_1_4_1_2_1_1_1_2_1_1"/>
    <protectedRange sqref="F44:H44" name="Range2_2_12_1_3_1_1_1_1_1_4_1_2_1_2_1_2_1_1"/>
    <protectedRange sqref="I45:I46" name="Range2_2_12_1_4_2_1_1_1_4_1_2_1_1_1_2_2_1"/>
    <protectedRange sqref="B57:B59" name="Range2_12_5_1_1_2"/>
    <protectedRange sqref="B56" name="Range2_12_5_1_1_2_1_4_1_1_1_2_1_1_1_1_1_1_1"/>
    <protectedRange sqref="B54:B55" name="Range2_12_5_1_1_2_1"/>
    <protectedRange sqref="I51" name="Range2_2_12_1_7_1_1_2_2"/>
    <protectedRange sqref="F50" name="Range2_2_12_1_4_3_1_1_1_3_3_1_1_3_1_1_1_1_1_1_2"/>
    <protectedRange sqref="C50:E50" name="Range2_2_12_1_3_1_2_1_1_1_1_2_1_1_1_1_1_1_2"/>
    <protectedRange sqref="G51:H51" name="Range2_2_12_1_3_1_2_1_1_1_2_1_1_1_1_1_1_2_1_1_1_1_1"/>
    <protectedRange sqref="D51:E51" name="Range2_2_12_1_3_1_2_1_1_1_2_1_1_1_1_3_1_1_1_1_1_2_1"/>
    <protectedRange sqref="F51" name="Range2_2_12_1_3_1_2_1_1_1_3_1_1_1_1_1_3_1_1_1_1_1_1_1"/>
    <protectedRange sqref="I53:I54" name="Range2_2_12_1_7_1_1_2_2_1"/>
    <protectedRange sqref="I52" name="Range2_2_12_1_4_3_1_1_1_3_3_1_1_3_1_1_1_1_1_1_2_1"/>
    <protectedRange sqref="E52:H52" name="Range2_2_12_1_3_1_2_1_1_1_1_2_1_1_1_1_1_1_2_1"/>
    <protectedRange sqref="D52" name="Range2_2_12_1_3_1_2_1_1_1_2_1_2_3_1_1_1_1_1_1"/>
    <protectedRange sqref="G54:H54" name="Range2_2_12_1_3_3_1_1_1_2_1_1_1_1_1_1_1_1_1_1_1_1_1_1_1"/>
    <protectedRange sqref="G53:H53" name="Range2_2_12_1_3_1_2_1_1_1_2_1_1_1_1_1_1_2_1_1_1_1_1_2"/>
    <protectedRange sqref="D53:E53" name="Range2_2_12_1_3_1_2_1_1_1_2_1_1_1_1_3_1_1_1_1_1_2_1_1"/>
    <protectedRange sqref="F53:F54" name="Range2_2_12_1_3_1_2_1_1_1_3_1_1_1_1_1_3_1_1_1_1_1_1_1_1"/>
    <protectedRange sqref="D54:E54" name="Range2_2_12_1_3_1_2_1_1_1_3_1_1_1_1_1_1_1_2_1_1_1_1_1_1"/>
    <protectedRange sqref="F11:F22" name="Range1_16_3_1_1_2_1_1_1_2_1"/>
    <protectedRange sqref="Q10" name="Range1_16_3_1_1_1_1_1_1"/>
    <protectedRange sqref="AG10" name="Range1_16_3_1_1_1_1_1_2"/>
    <protectedRange sqref="AP10" name="Range1_16_3_1_1_1_1_1_3"/>
    <protectedRange sqref="B44" name="Range2_12_5_1_1_1_2_2_1_1_1_1_1_1_1_1_1_1_1_1_1_1_1_1_1_1_1_1_1_1_1_1_1_1_1_1_1_1_1"/>
    <protectedRange sqref="B45" name="Range2_12_5_1_1_1_2_2_1_1_1_1_1_1_1_1_1_1_1_2_1_1_1_1_1_1_1_1_1_1_1_1_1_1_1_1_1_1_1_1_1_1_1_1_1_1_1_1_1_1_1_1_1_1_1"/>
    <protectedRange sqref="B43" name="Range2_12_5_1_1_1_2_1_1_1_1_1_1_1_1_1_1_1_2_1_1_1_1_1_1_1_1_1_1_1_1_1_1_1_1"/>
    <protectedRange sqref="B46" name="Range2_12_5_1_1_1_2_2_1_1_1_1_1_1_1_1_1_1_1_2_1_1_1_2_1_1_1_2_1_1_1_3_1_1_1_1_1_1_1_1_1_1_1_1_1_1_1_1_1_1_1_1_1_1_1_1_1_1_1_1_1_1"/>
    <protectedRange sqref="B47" name="Range2_12_5_1_1_1_2_1_1_1_1_1_1_1_1_1_1_1_2_1_2_1_1_1_1_1_1_1_1_1_2_1_1_1_1_1_1_1_1_1_1_1_1_1_1"/>
    <protectedRange sqref="B48" name="Range2_12_5_1_1_1_1_1_2_1_1_1_1_1_1_1_1_1_1_1_1_1_1_1_1_1_1_1_1_2_1"/>
    <protectedRange sqref="B49" name="Range2_12_5_1_1_1_1_1_2_1_1_2_1_1_1_1_1_1_1_1_1_1_1_1_1_1_1_1_1_2_1"/>
    <protectedRange sqref="B50" name="Range2_12_5_1_1_1_2_2_1_1_1_1_1_1_1_1_1_1_1_2_1_1_1_2_1_1_1_1_1_1_1_1_1_1_1_1_1_1_1_1_2_1"/>
    <protectedRange sqref="B52" name="Range2_12_5_1_1_1_2_2_1_1_1_1_1_1_1_1_1_1_1_2_1_1_1_1_1_1_1_1_1_3_1_3_1_2_1_1_1_1_1_1_1_1_1_1_1_1_1_2_1_1_1_1_1_2_1"/>
    <protectedRange sqref="B51" name="Range2_12_5_1_1_1_1_1_2_1_2_1_1_1_2_1_1_1_1_1_1_1_1_1_1_2_1_1_1_1_1_2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679" priority="5" operator="containsText" text="N/A">
      <formula>NOT(ISERROR(SEARCH("N/A",X11)))</formula>
    </cfRule>
    <cfRule type="cellIs" dxfId="678" priority="23" operator="equal">
      <formula>0</formula>
    </cfRule>
  </conditionalFormatting>
  <conditionalFormatting sqref="X11:AE34">
    <cfRule type="cellIs" dxfId="677" priority="22" operator="greaterThanOrEqual">
      <formula>1185</formula>
    </cfRule>
  </conditionalFormatting>
  <conditionalFormatting sqref="X11:AE34">
    <cfRule type="cellIs" dxfId="676" priority="21" operator="between">
      <formula>0.1</formula>
      <formula>1184</formula>
    </cfRule>
  </conditionalFormatting>
  <conditionalFormatting sqref="X8 AO18:AO32 AJ11:AO17 AJ18:AN34">
    <cfRule type="cellIs" dxfId="675" priority="20" operator="equal">
      <formula>0</formula>
    </cfRule>
  </conditionalFormatting>
  <conditionalFormatting sqref="X8 AO18:AO32 AJ11:AO17 AJ18:AN34">
    <cfRule type="cellIs" dxfId="674" priority="19" operator="greaterThan">
      <formula>1179</formula>
    </cfRule>
  </conditionalFormatting>
  <conditionalFormatting sqref="X8 AO18:AO32 AJ11:AO17 AJ18:AN34">
    <cfRule type="cellIs" dxfId="673" priority="18" operator="greaterThan">
      <formula>99</formula>
    </cfRule>
  </conditionalFormatting>
  <conditionalFormatting sqref="X8 AO18:AO32 AJ11:AO17 AJ18:AN34">
    <cfRule type="cellIs" dxfId="672" priority="17" operator="greaterThan">
      <formula>0.99</formula>
    </cfRule>
  </conditionalFormatting>
  <conditionalFormatting sqref="AB8">
    <cfRule type="cellIs" dxfId="671" priority="16" operator="equal">
      <formula>0</formula>
    </cfRule>
  </conditionalFormatting>
  <conditionalFormatting sqref="AB8">
    <cfRule type="cellIs" dxfId="670" priority="15" operator="greaterThan">
      <formula>1179</formula>
    </cfRule>
  </conditionalFormatting>
  <conditionalFormatting sqref="AB8">
    <cfRule type="cellIs" dxfId="669" priority="14" operator="greaterThan">
      <formula>99</formula>
    </cfRule>
  </conditionalFormatting>
  <conditionalFormatting sqref="AB8">
    <cfRule type="cellIs" dxfId="668" priority="13" operator="greaterThan">
      <formula>0.99</formula>
    </cfRule>
  </conditionalFormatting>
  <conditionalFormatting sqref="AQ11:AQ34 AO33:AO34">
    <cfRule type="cellIs" dxfId="667" priority="12" operator="equal">
      <formula>0</formula>
    </cfRule>
  </conditionalFormatting>
  <conditionalFormatting sqref="AQ11:AQ34 AO33:AO34">
    <cfRule type="cellIs" dxfId="666" priority="11" operator="greaterThan">
      <formula>1179</formula>
    </cfRule>
  </conditionalFormatting>
  <conditionalFormatting sqref="AQ11:AQ34 AO33:AO34">
    <cfRule type="cellIs" dxfId="665" priority="10" operator="greaterThan">
      <formula>99</formula>
    </cfRule>
  </conditionalFormatting>
  <conditionalFormatting sqref="AQ11:AQ34 AO33:AO34">
    <cfRule type="cellIs" dxfId="664" priority="9" operator="greaterThan">
      <formula>0.99</formula>
    </cfRule>
  </conditionalFormatting>
  <conditionalFormatting sqref="AI11:AI34">
    <cfRule type="cellIs" dxfId="663" priority="8" operator="greaterThan">
      <formula>$AI$8</formula>
    </cfRule>
  </conditionalFormatting>
  <conditionalFormatting sqref="AH11:AH34">
    <cfRule type="cellIs" dxfId="662" priority="6" operator="greaterThan">
      <formula>$AH$8</formula>
    </cfRule>
    <cfRule type="cellIs" dxfId="661" priority="7" operator="greaterThan">
      <formula>$AH$8</formula>
    </cfRule>
  </conditionalFormatting>
  <conditionalFormatting sqref="AP11:AP34">
    <cfRule type="cellIs" dxfId="660" priority="4" operator="equal">
      <formula>0</formula>
    </cfRule>
  </conditionalFormatting>
  <conditionalFormatting sqref="AP11:AP34">
    <cfRule type="cellIs" dxfId="659" priority="3" operator="greaterThan">
      <formula>1179</formula>
    </cfRule>
  </conditionalFormatting>
  <conditionalFormatting sqref="AP11:AP34">
    <cfRule type="cellIs" dxfId="658" priority="2" operator="greaterThan">
      <formula>99</formula>
    </cfRule>
  </conditionalFormatting>
  <conditionalFormatting sqref="AP11:AP34">
    <cfRule type="cellIs" dxfId="657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12"/>
  <sheetViews>
    <sheetView topLeftCell="A35" workbookViewId="0">
      <selection activeCell="B46" sqref="B46:B50"/>
    </sheetView>
  </sheetViews>
  <sheetFormatPr defaultRowHeight="15" x14ac:dyDescent="0.25"/>
  <cols>
    <col min="1" max="1" width="5.7109375" style="107" customWidth="1"/>
    <col min="2" max="2" width="10.28515625" style="107" customWidth="1"/>
    <col min="3" max="3" width="14" style="107" customWidth="1"/>
    <col min="4" max="7" width="9.140625" style="107"/>
    <col min="8" max="8" width="20.42578125" style="107" customWidth="1"/>
    <col min="9" max="10" width="9.140625" style="107"/>
    <col min="11" max="11" width="9" style="107" customWidth="1"/>
    <col min="12" max="14" width="9.140625" style="107" hidden="1" customWidth="1"/>
    <col min="15" max="16" width="9.28515625" style="107" bestFit="1" customWidth="1"/>
    <col min="17" max="18" width="9.140625" style="107" customWidth="1"/>
    <col min="19" max="19" width="11.5703125" style="107" bestFit="1" customWidth="1"/>
    <col min="20" max="20" width="10.5703125" style="107" bestFit="1" customWidth="1"/>
    <col min="21" max="22" width="9.28515625" style="107" bestFit="1" customWidth="1"/>
    <col min="23" max="23" width="9.140625" style="107"/>
    <col min="24" max="28" width="9.28515625" style="107" bestFit="1" customWidth="1"/>
    <col min="29" max="32" width="9.140625" style="107"/>
    <col min="33" max="33" width="10.5703125" style="107" bestFit="1" customWidth="1"/>
    <col min="34" max="35" width="9.28515625" style="107" bestFit="1" customWidth="1"/>
    <col min="36" max="44" width="9.140625" style="107"/>
    <col min="45" max="45" width="83.85546875" style="13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07"/>
  </cols>
  <sheetData>
    <row r="2" spans="2:51" ht="21" x14ac:dyDescent="0.25">
      <c r="B2" s="3"/>
      <c r="C2" s="109"/>
      <c r="D2" s="109"/>
      <c r="E2" s="4"/>
      <c r="F2" s="4"/>
      <c r="G2" s="109"/>
      <c r="H2" s="5"/>
      <c r="I2" s="5"/>
      <c r="J2" s="109"/>
      <c r="K2" s="5"/>
      <c r="L2" s="5"/>
      <c r="M2" s="109"/>
      <c r="N2" s="109"/>
      <c r="O2" s="6"/>
      <c r="P2" s="7" t="s">
        <v>0</v>
      </c>
      <c r="Q2" s="7"/>
      <c r="R2" s="8"/>
      <c r="S2" s="9"/>
      <c r="T2" s="10"/>
      <c r="U2" s="10"/>
      <c r="V2" s="11"/>
      <c r="W2" s="12"/>
      <c r="X2" s="10"/>
      <c r="Y2" s="10"/>
      <c r="Z2" s="10"/>
      <c r="AA2" s="10"/>
      <c r="AB2" s="10"/>
      <c r="AC2" s="10"/>
      <c r="AD2" s="10"/>
      <c r="AE2" s="10"/>
      <c r="AM2" s="109"/>
      <c r="AN2" s="109"/>
      <c r="AO2" s="109"/>
      <c r="AP2" s="109"/>
      <c r="AQ2" s="109"/>
      <c r="AR2" s="109"/>
    </row>
    <row r="3" spans="2:51" ht="15.75" customHeight="1" x14ac:dyDescent="0.25">
      <c r="B3" s="14" t="s">
        <v>1</v>
      </c>
      <c r="C3" s="14"/>
      <c r="D3" s="14"/>
      <c r="E3" s="109"/>
      <c r="F3" s="5"/>
      <c r="G3" s="5"/>
      <c r="H3" s="109"/>
      <c r="I3" s="109"/>
      <c r="J3" s="109"/>
      <c r="K3" s="15"/>
      <c r="L3" s="16"/>
      <c r="M3" s="109"/>
      <c r="N3" s="109"/>
      <c r="O3" s="17" t="s">
        <v>2</v>
      </c>
      <c r="P3" s="324" t="s">
        <v>131</v>
      </c>
      <c r="Q3" s="325"/>
      <c r="R3" s="325"/>
      <c r="S3" s="325"/>
      <c r="T3" s="325"/>
      <c r="U3" s="326"/>
      <c r="V3" s="18"/>
      <c r="W3" s="18"/>
      <c r="X3" s="18"/>
      <c r="Y3" s="18"/>
      <c r="Z3" s="18"/>
      <c r="AH3" s="109"/>
      <c r="AI3" s="109"/>
      <c r="AJ3" s="109"/>
      <c r="AK3" s="109"/>
      <c r="AL3" s="13"/>
      <c r="AM3" s="109"/>
      <c r="AN3" s="109"/>
      <c r="AO3" s="109"/>
      <c r="AP3" s="109"/>
      <c r="AQ3" s="109"/>
      <c r="AR3" s="109"/>
      <c r="AS3" s="109"/>
    </row>
    <row r="4" spans="2:51" x14ac:dyDescent="0.25">
      <c r="B4" s="19" t="s">
        <v>3</v>
      </c>
      <c r="C4" s="19"/>
      <c r="D4" s="19"/>
      <c r="E4" s="109"/>
      <c r="F4" s="20"/>
      <c r="G4" s="109"/>
      <c r="H4" s="109"/>
      <c r="I4" s="109"/>
      <c r="J4" s="109"/>
      <c r="K4" s="109"/>
      <c r="L4" s="109"/>
      <c r="M4" s="109"/>
      <c r="N4" s="109"/>
      <c r="O4" s="17" t="s">
        <v>4</v>
      </c>
      <c r="P4" s="324" t="s">
        <v>132</v>
      </c>
      <c r="Q4" s="325"/>
      <c r="R4" s="325"/>
      <c r="S4" s="325"/>
      <c r="T4" s="325"/>
      <c r="U4" s="326"/>
      <c r="V4" s="18"/>
      <c r="W4" s="18"/>
      <c r="X4" s="18"/>
      <c r="Y4" s="18"/>
      <c r="Z4" s="18"/>
      <c r="AH4" s="109"/>
      <c r="AI4" s="109"/>
      <c r="AJ4" s="109"/>
      <c r="AK4" s="109"/>
      <c r="AL4" s="13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1"/>
      <c r="F5" s="21"/>
      <c r="G5" s="109"/>
      <c r="H5" s="109"/>
      <c r="I5" s="109"/>
      <c r="J5" s="109"/>
      <c r="K5" s="109"/>
      <c r="L5" s="109"/>
      <c r="M5" s="109"/>
      <c r="N5" s="109"/>
      <c r="O5" s="17" t="s">
        <v>5</v>
      </c>
      <c r="P5" s="324" t="s">
        <v>129</v>
      </c>
      <c r="Q5" s="325"/>
      <c r="R5" s="325"/>
      <c r="S5" s="325"/>
      <c r="T5" s="325"/>
      <c r="U5" s="326"/>
      <c r="V5" s="18"/>
      <c r="W5" s="18"/>
      <c r="X5" s="18"/>
      <c r="Y5" s="18"/>
      <c r="Z5" s="18"/>
      <c r="AH5" s="109"/>
      <c r="AI5" s="109"/>
      <c r="AJ5" s="109"/>
      <c r="AK5" s="109"/>
      <c r="AL5" s="13"/>
      <c r="AM5" s="109"/>
      <c r="AN5" s="109"/>
      <c r="AO5" s="109"/>
      <c r="AP5" s="109"/>
      <c r="AQ5" s="109"/>
      <c r="AR5" s="109"/>
      <c r="AS5" s="109"/>
    </row>
    <row r="6" spans="2:51" x14ac:dyDescent="0.25">
      <c r="B6" s="324" t="s">
        <v>6</v>
      </c>
      <c r="C6" s="326"/>
      <c r="D6" s="327" t="s">
        <v>7</v>
      </c>
      <c r="E6" s="328"/>
      <c r="F6" s="328"/>
      <c r="G6" s="328"/>
      <c r="H6" s="329"/>
      <c r="I6" s="109"/>
      <c r="J6" s="109"/>
      <c r="K6" s="167"/>
      <c r="L6" s="330">
        <v>41686</v>
      </c>
      <c r="M6" s="331"/>
      <c r="N6" s="22"/>
      <c r="O6" s="22"/>
      <c r="P6" s="23"/>
      <c r="Q6" s="23"/>
      <c r="R6" s="23"/>
      <c r="S6" s="23"/>
      <c r="T6" s="23"/>
      <c r="U6" s="23"/>
      <c r="V6" s="23"/>
      <c r="W6" s="24"/>
      <c r="X6" s="24"/>
      <c r="Y6" s="24"/>
      <c r="Z6" s="24"/>
      <c r="AA6" s="24"/>
      <c r="AB6" s="24"/>
      <c r="AC6" s="24"/>
      <c r="AD6" s="24"/>
      <c r="AE6" s="24"/>
      <c r="AJ6" s="25"/>
      <c r="AM6" s="26"/>
      <c r="AN6" s="26"/>
      <c r="AO6" s="26"/>
      <c r="AP6" s="26"/>
      <c r="AQ6" s="26"/>
      <c r="AR6" s="26"/>
      <c r="AS6" s="27"/>
    </row>
    <row r="7" spans="2:51" ht="36" x14ac:dyDescent="0.25">
      <c r="B7" s="332" t="s">
        <v>8</v>
      </c>
      <c r="C7" s="333"/>
      <c r="D7" s="332" t="s">
        <v>9</v>
      </c>
      <c r="E7" s="334"/>
      <c r="F7" s="334"/>
      <c r="G7" s="333"/>
      <c r="H7" s="162" t="s">
        <v>10</v>
      </c>
      <c r="I7" s="163" t="s">
        <v>11</v>
      </c>
      <c r="J7" s="163" t="s">
        <v>12</v>
      </c>
      <c r="K7" s="163" t="s">
        <v>13</v>
      </c>
      <c r="L7" s="13"/>
      <c r="M7" s="13"/>
      <c r="N7" s="13"/>
      <c r="O7" s="162" t="s">
        <v>14</v>
      </c>
      <c r="P7" s="332" t="s">
        <v>15</v>
      </c>
      <c r="Q7" s="334"/>
      <c r="R7" s="334"/>
      <c r="S7" s="334"/>
      <c r="T7" s="333"/>
      <c r="U7" s="345" t="s">
        <v>16</v>
      </c>
      <c r="V7" s="345"/>
      <c r="W7" s="163" t="s">
        <v>17</v>
      </c>
      <c r="X7" s="332" t="s">
        <v>18</v>
      </c>
      <c r="Y7" s="333"/>
      <c r="Z7" s="332" t="s">
        <v>19</v>
      </c>
      <c r="AA7" s="333"/>
      <c r="AB7" s="332" t="s">
        <v>20</v>
      </c>
      <c r="AC7" s="333"/>
      <c r="AD7" s="332" t="s">
        <v>21</v>
      </c>
      <c r="AE7" s="333"/>
      <c r="AF7" s="163" t="s">
        <v>22</v>
      </c>
      <c r="AG7" s="163" t="s">
        <v>23</v>
      </c>
      <c r="AH7" s="163" t="s">
        <v>24</v>
      </c>
      <c r="AI7" s="163" t="s">
        <v>25</v>
      </c>
      <c r="AJ7" s="332" t="s">
        <v>26</v>
      </c>
      <c r="AK7" s="334"/>
      <c r="AL7" s="334"/>
      <c r="AM7" s="334"/>
      <c r="AN7" s="333"/>
      <c r="AO7" s="332" t="s">
        <v>27</v>
      </c>
      <c r="AP7" s="334"/>
      <c r="AQ7" s="333"/>
      <c r="AR7" s="163" t="s">
        <v>28</v>
      </c>
      <c r="AS7" s="28"/>
      <c r="AT7" s="13"/>
      <c r="AU7" s="13"/>
      <c r="AV7" s="13"/>
      <c r="AW7" s="13"/>
      <c r="AX7" s="13"/>
      <c r="AY7" s="13"/>
    </row>
    <row r="8" spans="2:51" x14ac:dyDescent="0.25">
      <c r="B8" s="335">
        <v>42222</v>
      </c>
      <c r="C8" s="336"/>
      <c r="D8" s="337" t="s">
        <v>29</v>
      </c>
      <c r="E8" s="338"/>
      <c r="F8" s="338"/>
      <c r="G8" s="339"/>
      <c r="H8" s="29"/>
      <c r="I8" s="337" t="s">
        <v>29</v>
      </c>
      <c r="J8" s="338"/>
      <c r="K8" s="339"/>
      <c r="L8" s="30"/>
      <c r="M8" s="30"/>
      <c r="N8" s="30"/>
      <c r="O8" s="29" t="s">
        <v>30</v>
      </c>
      <c r="P8" s="29" t="s">
        <v>30</v>
      </c>
      <c r="Q8" s="29" t="s">
        <v>31</v>
      </c>
      <c r="R8" s="29" t="s">
        <v>31</v>
      </c>
      <c r="S8" s="29" t="s">
        <v>30</v>
      </c>
      <c r="T8" s="29" t="s">
        <v>32</v>
      </c>
      <c r="U8" s="340" t="s">
        <v>33</v>
      </c>
      <c r="V8" s="340"/>
      <c r="W8" s="31" t="s">
        <v>133</v>
      </c>
      <c r="X8" s="341">
        <v>0</v>
      </c>
      <c r="Y8" s="342"/>
      <c r="Z8" s="343" t="s">
        <v>35</v>
      </c>
      <c r="AA8" s="344"/>
      <c r="AB8" s="341">
        <v>1185</v>
      </c>
      <c r="AC8" s="342"/>
      <c r="AD8" s="346">
        <v>800</v>
      </c>
      <c r="AE8" s="347"/>
      <c r="AF8" s="29"/>
      <c r="AG8" s="31">
        <f>AG34-AG10</f>
        <v>27480</v>
      </c>
      <c r="AH8" s="32"/>
      <c r="AI8" s="32"/>
      <c r="AJ8" s="29" t="s">
        <v>36</v>
      </c>
      <c r="AK8" s="29" t="s">
        <v>36</v>
      </c>
      <c r="AL8" s="29" t="s">
        <v>36</v>
      </c>
      <c r="AM8" s="29" t="s">
        <v>36</v>
      </c>
      <c r="AN8" s="29" t="s">
        <v>36</v>
      </c>
      <c r="AO8" s="29" t="s">
        <v>36</v>
      </c>
      <c r="AP8" s="29" t="s">
        <v>31</v>
      </c>
      <c r="AQ8" s="29" t="s">
        <v>31</v>
      </c>
      <c r="AR8" s="29" t="s">
        <v>37</v>
      </c>
      <c r="AS8" s="28"/>
      <c r="AV8" s="33" t="s">
        <v>38</v>
      </c>
    </row>
    <row r="9" spans="2:51" ht="60" x14ac:dyDescent="0.25">
      <c r="B9" s="348" t="s">
        <v>39</v>
      </c>
      <c r="C9" s="348"/>
      <c r="D9" s="349" t="s">
        <v>40</v>
      </c>
      <c r="E9" s="350"/>
      <c r="F9" s="351" t="s">
        <v>41</v>
      </c>
      <c r="G9" s="350"/>
      <c r="H9" s="352" t="s">
        <v>42</v>
      </c>
      <c r="I9" s="348" t="s">
        <v>43</v>
      </c>
      <c r="J9" s="348"/>
      <c r="K9" s="348"/>
      <c r="L9" s="163" t="s">
        <v>44</v>
      </c>
      <c r="M9" s="345" t="s">
        <v>45</v>
      </c>
      <c r="N9" s="34" t="s">
        <v>46</v>
      </c>
      <c r="O9" s="353" t="s">
        <v>47</v>
      </c>
      <c r="P9" s="353" t="s">
        <v>48</v>
      </c>
      <c r="Q9" s="35" t="s">
        <v>49</v>
      </c>
      <c r="R9" s="360" t="s">
        <v>50</v>
      </c>
      <c r="S9" s="361"/>
      <c r="T9" s="362"/>
      <c r="U9" s="164" t="s">
        <v>51</v>
      </c>
      <c r="V9" s="164" t="s">
        <v>52</v>
      </c>
      <c r="W9" s="348" t="s">
        <v>53</v>
      </c>
      <c r="X9" s="366" t="s">
        <v>54</v>
      </c>
      <c r="Y9" s="367"/>
      <c r="Z9" s="367"/>
      <c r="AA9" s="367"/>
      <c r="AB9" s="367"/>
      <c r="AC9" s="367"/>
      <c r="AD9" s="367"/>
      <c r="AE9" s="368"/>
      <c r="AF9" s="166" t="s">
        <v>55</v>
      </c>
      <c r="AG9" s="166" t="s">
        <v>56</v>
      </c>
      <c r="AH9" s="355" t="s">
        <v>57</v>
      </c>
      <c r="AI9" s="369" t="s">
        <v>58</v>
      </c>
      <c r="AJ9" s="164" t="s">
        <v>59</v>
      </c>
      <c r="AK9" s="164" t="s">
        <v>60</v>
      </c>
      <c r="AL9" s="164" t="s">
        <v>61</v>
      </c>
      <c r="AM9" s="164" t="s">
        <v>62</v>
      </c>
      <c r="AN9" s="164" t="s">
        <v>63</v>
      </c>
      <c r="AO9" s="164" t="s">
        <v>64</v>
      </c>
      <c r="AP9" s="164" t="s">
        <v>65</v>
      </c>
      <c r="AQ9" s="353" t="s">
        <v>66</v>
      </c>
      <c r="AR9" s="164" t="s">
        <v>67</v>
      </c>
      <c r="AS9" s="355" t="s">
        <v>68</v>
      </c>
      <c r="AV9" s="36" t="s">
        <v>69</v>
      </c>
      <c r="AW9" s="36" t="s">
        <v>70</v>
      </c>
      <c r="AY9" s="37" t="s">
        <v>71</v>
      </c>
    </row>
    <row r="10" spans="2:51" x14ac:dyDescent="0.25">
      <c r="B10" s="164" t="s">
        <v>72</v>
      </c>
      <c r="C10" s="164" t="s">
        <v>73</v>
      </c>
      <c r="D10" s="164" t="s">
        <v>74</v>
      </c>
      <c r="E10" s="164" t="s">
        <v>75</v>
      </c>
      <c r="F10" s="164" t="s">
        <v>74</v>
      </c>
      <c r="G10" s="164" t="s">
        <v>75</v>
      </c>
      <c r="H10" s="352"/>
      <c r="I10" s="164" t="s">
        <v>75</v>
      </c>
      <c r="J10" s="164" t="s">
        <v>75</v>
      </c>
      <c r="K10" s="164" t="s">
        <v>75</v>
      </c>
      <c r="L10" s="29" t="s">
        <v>29</v>
      </c>
      <c r="M10" s="345"/>
      <c r="N10" s="29" t="s">
        <v>29</v>
      </c>
      <c r="O10" s="354"/>
      <c r="P10" s="354"/>
      <c r="Q10" s="2">
        <f>'[1]AUG 5'!Q34</f>
        <v>46718095</v>
      </c>
      <c r="R10" s="363"/>
      <c r="S10" s="364"/>
      <c r="T10" s="365"/>
      <c r="U10" s="164" t="s">
        <v>75</v>
      </c>
      <c r="V10" s="164" t="s">
        <v>75</v>
      </c>
      <c r="W10" s="348"/>
      <c r="X10" s="38" t="s">
        <v>76</v>
      </c>
      <c r="Y10" s="38" t="s">
        <v>77</v>
      </c>
      <c r="Z10" s="38" t="s">
        <v>78</v>
      </c>
      <c r="AA10" s="38" t="s">
        <v>79</v>
      </c>
      <c r="AB10" s="38" t="s">
        <v>80</v>
      </c>
      <c r="AC10" s="38" t="s">
        <v>81</v>
      </c>
      <c r="AD10" s="38" t="s">
        <v>82</v>
      </c>
      <c r="AE10" s="38" t="s">
        <v>83</v>
      </c>
      <c r="AF10" s="39"/>
      <c r="AG10" s="2">
        <f>'[2]AUG 5'!AG34</f>
        <v>39286828</v>
      </c>
      <c r="AH10" s="355"/>
      <c r="AI10" s="370"/>
      <c r="AJ10" s="164" t="s">
        <v>84</v>
      </c>
      <c r="AK10" s="164" t="s">
        <v>84</v>
      </c>
      <c r="AL10" s="164" t="s">
        <v>84</v>
      </c>
      <c r="AM10" s="164" t="s">
        <v>84</v>
      </c>
      <c r="AN10" s="164" t="s">
        <v>84</v>
      </c>
      <c r="AO10" s="164" t="s">
        <v>84</v>
      </c>
      <c r="AP10" s="2">
        <f>'[2]AUG 5'!AP34</f>
        <v>8893481</v>
      </c>
      <c r="AQ10" s="354"/>
      <c r="AR10" s="165" t="s">
        <v>85</v>
      </c>
      <c r="AS10" s="355"/>
      <c r="AV10" s="40" t="s">
        <v>86</v>
      </c>
      <c r="AW10" s="40" t="s">
        <v>87</v>
      </c>
      <c r="AY10" s="84" t="s">
        <v>126</v>
      </c>
    </row>
    <row r="11" spans="2:51" x14ac:dyDescent="0.25">
      <c r="B11" s="41">
        <v>2</v>
      </c>
      <c r="C11" s="41">
        <v>4.1666666666666664E-2</v>
      </c>
      <c r="D11" s="123">
        <v>11</v>
      </c>
      <c r="E11" s="42">
        <f>D11/1.42</f>
        <v>7.746478873239437</v>
      </c>
      <c r="F11" s="110">
        <v>66</v>
      </c>
      <c r="G11" s="42">
        <f>F11/1.42</f>
        <v>46.478873239436624</v>
      </c>
      <c r="H11" s="43" t="s">
        <v>88</v>
      </c>
      <c r="I11" s="43">
        <f>J11-(2/1.42)</f>
        <v>41.549295774647888</v>
      </c>
      <c r="J11" s="44">
        <f>(F11-5)/1.42</f>
        <v>42.95774647887324</v>
      </c>
      <c r="K11" s="43">
        <f>J11+(6/1.42)</f>
        <v>47.183098591549296</v>
      </c>
      <c r="L11" s="45">
        <v>14</v>
      </c>
      <c r="M11" s="46" t="s">
        <v>89</v>
      </c>
      <c r="N11" s="46">
        <v>11.4</v>
      </c>
      <c r="O11" s="124">
        <v>160</v>
      </c>
      <c r="P11" s="124">
        <v>100</v>
      </c>
      <c r="Q11" s="124">
        <v>46722649</v>
      </c>
      <c r="R11" s="47">
        <f>IF(ISBLANK(Q11),"-",Q11-Q10)</f>
        <v>4554</v>
      </c>
      <c r="S11" s="48">
        <f>R11*24/1000</f>
        <v>109.29600000000001</v>
      </c>
      <c r="T11" s="48">
        <f>R11/1000</f>
        <v>4.5540000000000003</v>
      </c>
      <c r="U11" s="125">
        <v>5.8</v>
      </c>
      <c r="V11" s="125">
        <f t="shared" ref="V11:V34" si="0">U11</f>
        <v>5.8</v>
      </c>
      <c r="W11" s="126" t="s">
        <v>125</v>
      </c>
      <c r="X11" s="128">
        <v>0</v>
      </c>
      <c r="Y11" s="128">
        <v>0</v>
      </c>
      <c r="Z11" s="128">
        <v>1117</v>
      </c>
      <c r="AA11" s="128">
        <v>0</v>
      </c>
      <c r="AB11" s="128">
        <v>1127</v>
      </c>
      <c r="AC11" s="49" t="s">
        <v>90</v>
      </c>
      <c r="AD11" s="49" t="s">
        <v>90</v>
      </c>
      <c r="AE11" s="49" t="s">
        <v>90</v>
      </c>
      <c r="AF11" s="127" t="s">
        <v>90</v>
      </c>
      <c r="AG11" s="127">
        <v>39287696</v>
      </c>
      <c r="AH11" s="50">
        <f>IF(ISBLANK(AG11),"-",AG11-AG10)</f>
        <v>868</v>
      </c>
      <c r="AI11" s="51">
        <f>AH11/T11</f>
        <v>190.60166886253842</v>
      </c>
      <c r="AJ11" s="108">
        <v>0</v>
      </c>
      <c r="AK11" s="108">
        <v>0</v>
      </c>
      <c r="AL11" s="108">
        <v>1</v>
      </c>
      <c r="AM11" s="108">
        <v>0</v>
      </c>
      <c r="AN11" s="108">
        <v>1</v>
      </c>
      <c r="AO11" s="108">
        <v>0.6</v>
      </c>
      <c r="AP11" s="128">
        <v>8895603</v>
      </c>
      <c r="AQ11" s="128">
        <f t="shared" ref="AQ11:AQ34" si="1">AP11-AP10</f>
        <v>2122</v>
      </c>
      <c r="AR11" s="52"/>
      <c r="AS11" s="53" t="s">
        <v>113</v>
      </c>
      <c r="AV11" s="40" t="s">
        <v>88</v>
      </c>
      <c r="AW11" s="40" t="s">
        <v>91</v>
      </c>
      <c r="AY11" s="84" t="s">
        <v>131</v>
      </c>
    </row>
    <row r="12" spans="2:51" x14ac:dyDescent="0.25">
      <c r="B12" s="41">
        <v>2.0416666666666701</v>
      </c>
      <c r="C12" s="41">
        <v>8.3333333333333329E-2</v>
      </c>
      <c r="D12" s="123">
        <v>11</v>
      </c>
      <c r="E12" s="42">
        <f t="shared" ref="E12:E34" si="2">D12/1.42</f>
        <v>7.746478873239437</v>
      </c>
      <c r="F12" s="110">
        <v>66</v>
      </c>
      <c r="G12" s="42">
        <f t="shared" ref="G12:G34" si="3">F12/1.42</f>
        <v>46.478873239436624</v>
      </c>
      <c r="H12" s="43" t="s">
        <v>88</v>
      </c>
      <c r="I12" s="43">
        <f t="shared" ref="I12:I34" si="4">J12-(2/1.42)</f>
        <v>41.549295774647888</v>
      </c>
      <c r="J12" s="44">
        <f>(F12-5)/1.42</f>
        <v>42.95774647887324</v>
      </c>
      <c r="K12" s="43">
        <f>J12+(6/1.42)</f>
        <v>47.183098591549296</v>
      </c>
      <c r="L12" s="45">
        <v>14</v>
      </c>
      <c r="M12" s="46" t="s">
        <v>89</v>
      </c>
      <c r="N12" s="46">
        <v>11.2</v>
      </c>
      <c r="O12" s="124">
        <v>131</v>
      </c>
      <c r="P12" s="124">
        <v>103</v>
      </c>
      <c r="Q12" s="124">
        <v>46726907</v>
      </c>
      <c r="R12" s="47">
        <f t="shared" ref="R12:R34" si="5">IF(ISBLANK(Q12),"-",Q12-Q11)</f>
        <v>4258</v>
      </c>
      <c r="S12" s="48">
        <f t="shared" ref="S12:S34" si="6">R12*24/1000</f>
        <v>102.19199999999999</v>
      </c>
      <c r="T12" s="48">
        <f t="shared" ref="T12:T34" si="7">R12/1000</f>
        <v>4.258</v>
      </c>
      <c r="U12" s="125">
        <v>7.9</v>
      </c>
      <c r="V12" s="125">
        <f t="shared" si="0"/>
        <v>7.9</v>
      </c>
      <c r="W12" s="126" t="s">
        <v>125</v>
      </c>
      <c r="X12" s="128">
        <v>0</v>
      </c>
      <c r="Y12" s="128">
        <v>0</v>
      </c>
      <c r="Z12" s="128">
        <v>1117</v>
      </c>
      <c r="AA12" s="128">
        <v>0</v>
      </c>
      <c r="AB12" s="128">
        <v>1128</v>
      </c>
      <c r="AC12" s="49" t="s">
        <v>90</v>
      </c>
      <c r="AD12" s="49" t="s">
        <v>90</v>
      </c>
      <c r="AE12" s="49" t="s">
        <v>90</v>
      </c>
      <c r="AF12" s="127" t="s">
        <v>90</v>
      </c>
      <c r="AG12" s="127">
        <v>39288468</v>
      </c>
      <c r="AH12" s="50">
        <f>IF(ISBLANK(AG12),"-",AG12-AG11)</f>
        <v>772</v>
      </c>
      <c r="AI12" s="51">
        <f t="shared" ref="AI12:AI34" si="8">AH12/T12</f>
        <v>181.30577736026302</v>
      </c>
      <c r="AJ12" s="108">
        <v>0</v>
      </c>
      <c r="AK12" s="108">
        <v>0</v>
      </c>
      <c r="AL12" s="108">
        <v>1</v>
      </c>
      <c r="AM12" s="108">
        <v>0</v>
      </c>
      <c r="AN12" s="108">
        <v>1</v>
      </c>
      <c r="AO12" s="108">
        <v>0.6</v>
      </c>
      <c r="AP12" s="128">
        <v>8897677</v>
      </c>
      <c r="AQ12" s="128">
        <f t="shared" si="1"/>
        <v>2074</v>
      </c>
      <c r="AR12" s="54">
        <v>0.96</v>
      </c>
      <c r="AS12" s="53" t="s">
        <v>113</v>
      </c>
      <c r="AV12" s="40" t="s">
        <v>92</v>
      </c>
      <c r="AW12" s="40" t="s">
        <v>93</v>
      </c>
      <c r="AY12" s="84" t="s">
        <v>132</v>
      </c>
    </row>
    <row r="13" spans="2:51" x14ac:dyDescent="0.25">
      <c r="B13" s="41">
        <v>2.0833333333333299</v>
      </c>
      <c r="C13" s="41">
        <v>0.125</v>
      </c>
      <c r="D13" s="123">
        <v>11</v>
      </c>
      <c r="E13" s="42">
        <f t="shared" si="2"/>
        <v>7.746478873239437</v>
      </c>
      <c r="F13" s="110">
        <v>66</v>
      </c>
      <c r="G13" s="42">
        <f t="shared" si="3"/>
        <v>46.478873239436624</v>
      </c>
      <c r="H13" s="43" t="s">
        <v>88</v>
      </c>
      <c r="I13" s="43">
        <f t="shared" si="4"/>
        <v>41.549295774647888</v>
      </c>
      <c r="J13" s="44">
        <f>(F13-5)/1.42</f>
        <v>42.95774647887324</v>
      </c>
      <c r="K13" s="43">
        <f>J13+(6/1.42)</f>
        <v>47.183098591549296</v>
      </c>
      <c r="L13" s="45">
        <v>14</v>
      </c>
      <c r="M13" s="46" t="s">
        <v>89</v>
      </c>
      <c r="N13" s="46">
        <v>11.2</v>
      </c>
      <c r="O13" s="124">
        <v>123</v>
      </c>
      <c r="P13" s="124">
        <v>98</v>
      </c>
      <c r="Q13" s="124">
        <v>46730836</v>
      </c>
      <c r="R13" s="47">
        <f t="shared" si="5"/>
        <v>3929</v>
      </c>
      <c r="S13" s="48">
        <f t="shared" si="6"/>
        <v>94.296000000000006</v>
      </c>
      <c r="T13" s="48">
        <f t="shared" si="7"/>
        <v>3.9289999999999998</v>
      </c>
      <c r="U13" s="125">
        <v>9.1</v>
      </c>
      <c r="V13" s="125">
        <f t="shared" si="0"/>
        <v>9.1</v>
      </c>
      <c r="W13" s="126" t="s">
        <v>125</v>
      </c>
      <c r="X13" s="128">
        <v>0</v>
      </c>
      <c r="Y13" s="128">
        <v>0</v>
      </c>
      <c r="Z13" s="128">
        <v>1087</v>
      </c>
      <c r="AA13" s="128">
        <v>0</v>
      </c>
      <c r="AB13" s="128">
        <v>1086</v>
      </c>
      <c r="AC13" s="49" t="s">
        <v>90</v>
      </c>
      <c r="AD13" s="49" t="s">
        <v>90</v>
      </c>
      <c r="AE13" s="49" t="s">
        <v>90</v>
      </c>
      <c r="AF13" s="127" t="s">
        <v>90</v>
      </c>
      <c r="AG13" s="127">
        <v>39289180</v>
      </c>
      <c r="AH13" s="50">
        <f>IF(ISBLANK(AG13),"-",AG13-AG12)</f>
        <v>712</v>
      </c>
      <c r="AI13" s="51">
        <f t="shared" si="8"/>
        <v>181.21659455332147</v>
      </c>
      <c r="AJ13" s="108">
        <v>0</v>
      </c>
      <c r="AK13" s="108">
        <v>0</v>
      </c>
      <c r="AL13" s="108">
        <v>1</v>
      </c>
      <c r="AM13" s="108">
        <v>0</v>
      </c>
      <c r="AN13" s="108">
        <v>1</v>
      </c>
      <c r="AO13" s="108">
        <v>0.6</v>
      </c>
      <c r="AP13" s="128">
        <v>8898713</v>
      </c>
      <c r="AQ13" s="128">
        <f t="shared" si="1"/>
        <v>1036</v>
      </c>
      <c r="AR13" s="52"/>
      <c r="AS13" s="53" t="s">
        <v>113</v>
      </c>
      <c r="AV13" s="40" t="s">
        <v>94</v>
      </c>
      <c r="AW13" s="40" t="s">
        <v>95</v>
      </c>
      <c r="AY13" s="84" t="s">
        <v>129</v>
      </c>
    </row>
    <row r="14" spans="2:51" x14ac:dyDescent="0.25">
      <c r="B14" s="41">
        <v>2.125</v>
      </c>
      <c r="C14" s="41">
        <v>0.16666666666666699</v>
      </c>
      <c r="D14" s="123">
        <v>17</v>
      </c>
      <c r="E14" s="42">
        <f t="shared" si="2"/>
        <v>11.971830985915494</v>
      </c>
      <c r="F14" s="110">
        <v>66</v>
      </c>
      <c r="G14" s="42">
        <f t="shared" si="3"/>
        <v>46.478873239436624</v>
      </c>
      <c r="H14" s="43" t="s">
        <v>88</v>
      </c>
      <c r="I14" s="43">
        <f t="shared" si="4"/>
        <v>41.549295774647888</v>
      </c>
      <c r="J14" s="44">
        <f>(F14-5)/1.42</f>
        <v>42.95774647887324</v>
      </c>
      <c r="K14" s="43">
        <f>J14+(6/1.42)</f>
        <v>47.183098591549296</v>
      </c>
      <c r="L14" s="45">
        <v>14</v>
      </c>
      <c r="M14" s="46" t="s">
        <v>89</v>
      </c>
      <c r="N14" s="46">
        <v>12.8</v>
      </c>
      <c r="O14" s="124">
        <v>105</v>
      </c>
      <c r="P14" s="124">
        <v>98</v>
      </c>
      <c r="Q14" s="124">
        <v>46734813</v>
      </c>
      <c r="R14" s="47">
        <f t="shared" si="5"/>
        <v>3977</v>
      </c>
      <c r="S14" s="48">
        <f t="shared" si="6"/>
        <v>95.447999999999993</v>
      </c>
      <c r="T14" s="48">
        <f t="shared" si="7"/>
        <v>3.9769999999999999</v>
      </c>
      <c r="U14" s="125">
        <v>9.5</v>
      </c>
      <c r="V14" s="125">
        <f t="shared" si="0"/>
        <v>9.5</v>
      </c>
      <c r="W14" s="126" t="s">
        <v>125</v>
      </c>
      <c r="X14" s="128">
        <v>0</v>
      </c>
      <c r="Y14" s="128">
        <v>0</v>
      </c>
      <c r="Z14" s="128">
        <v>1087</v>
      </c>
      <c r="AA14" s="128">
        <v>0</v>
      </c>
      <c r="AB14" s="128">
        <v>1087</v>
      </c>
      <c r="AC14" s="49" t="s">
        <v>90</v>
      </c>
      <c r="AD14" s="49" t="s">
        <v>90</v>
      </c>
      <c r="AE14" s="49" t="s">
        <v>90</v>
      </c>
      <c r="AF14" s="127" t="s">
        <v>90</v>
      </c>
      <c r="AG14" s="127">
        <v>39289856</v>
      </c>
      <c r="AH14" s="50">
        <f t="shared" ref="AH14:AH34" si="9">IF(ISBLANK(AG14),"-",AG14-AG13)</f>
        <v>676</v>
      </c>
      <c r="AI14" s="51">
        <f t="shared" si="8"/>
        <v>169.97736987679156</v>
      </c>
      <c r="AJ14" s="108">
        <v>0</v>
      </c>
      <c r="AK14" s="108">
        <v>0</v>
      </c>
      <c r="AL14" s="108">
        <v>1</v>
      </c>
      <c r="AM14" s="108">
        <v>0</v>
      </c>
      <c r="AN14" s="108">
        <v>1</v>
      </c>
      <c r="AO14" s="108">
        <v>0.6</v>
      </c>
      <c r="AP14" s="128">
        <v>8899069</v>
      </c>
      <c r="AQ14" s="128">
        <f t="shared" si="1"/>
        <v>356</v>
      </c>
      <c r="AR14" s="52"/>
      <c r="AS14" s="53" t="s">
        <v>113</v>
      </c>
      <c r="AT14" s="55"/>
      <c r="AV14" s="40" t="s">
        <v>96</v>
      </c>
      <c r="AW14" s="40" t="s">
        <v>97</v>
      </c>
    </row>
    <row r="15" spans="2:51" x14ac:dyDescent="0.25">
      <c r="B15" s="41">
        <v>2.1666666666666701</v>
      </c>
      <c r="C15" s="41">
        <v>0.20833333333333301</v>
      </c>
      <c r="D15" s="123">
        <v>17</v>
      </c>
      <c r="E15" s="42">
        <f t="shared" si="2"/>
        <v>11.971830985915494</v>
      </c>
      <c r="F15" s="110">
        <v>66</v>
      </c>
      <c r="G15" s="42">
        <f t="shared" si="3"/>
        <v>46.478873239436624</v>
      </c>
      <c r="H15" s="43" t="s">
        <v>88</v>
      </c>
      <c r="I15" s="43">
        <f t="shared" si="4"/>
        <v>41.549295774647888</v>
      </c>
      <c r="J15" s="44">
        <f>(F15-5)/1.42</f>
        <v>42.95774647887324</v>
      </c>
      <c r="K15" s="43">
        <f>J15+(6/1.42)</f>
        <v>47.183098591549296</v>
      </c>
      <c r="L15" s="45">
        <v>18</v>
      </c>
      <c r="M15" s="46" t="s">
        <v>89</v>
      </c>
      <c r="N15" s="46">
        <v>13.1</v>
      </c>
      <c r="O15" s="124">
        <v>109</v>
      </c>
      <c r="P15" s="124">
        <v>109</v>
      </c>
      <c r="Q15" s="124">
        <v>46739132</v>
      </c>
      <c r="R15" s="47">
        <f t="shared" si="5"/>
        <v>4319</v>
      </c>
      <c r="S15" s="48">
        <f t="shared" si="6"/>
        <v>103.65600000000001</v>
      </c>
      <c r="T15" s="48">
        <f t="shared" si="7"/>
        <v>4.319</v>
      </c>
      <c r="U15" s="125">
        <v>9.5</v>
      </c>
      <c r="V15" s="125">
        <f t="shared" si="0"/>
        <v>9.5</v>
      </c>
      <c r="W15" s="126" t="s">
        <v>125</v>
      </c>
      <c r="X15" s="128">
        <v>0</v>
      </c>
      <c r="Y15" s="128">
        <v>0</v>
      </c>
      <c r="Z15" s="128">
        <v>1046</v>
      </c>
      <c r="AA15" s="128">
        <v>0</v>
      </c>
      <c r="AB15" s="128">
        <v>1058</v>
      </c>
      <c r="AC15" s="49" t="s">
        <v>90</v>
      </c>
      <c r="AD15" s="49" t="s">
        <v>90</v>
      </c>
      <c r="AE15" s="49" t="s">
        <v>90</v>
      </c>
      <c r="AF15" s="127" t="s">
        <v>90</v>
      </c>
      <c r="AG15" s="127">
        <v>39290548</v>
      </c>
      <c r="AH15" s="50">
        <f t="shared" si="9"/>
        <v>692</v>
      </c>
      <c r="AI15" s="51">
        <f t="shared" si="8"/>
        <v>160.22227367446169</v>
      </c>
      <c r="AJ15" s="108">
        <v>0</v>
      </c>
      <c r="AK15" s="108">
        <v>0</v>
      </c>
      <c r="AL15" s="108">
        <v>1</v>
      </c>
      <c r="AM15" s="108">
        <v>0</v>
      </c>
      <c r="AN15" s="108">
        <v>1</v>
      </c>
      <c r="AO15" s="108">
        <v>0</v>
      </c>
      <c r="AP15" s="128">
        <v>8899069</v>
      </c>
      <c r="AQ15" s="128">
        <f t="shared" si="1"/>
        <v>0</v>
      </c>
      <c r="AR15" s="52"/>
      <c r="AS15" s="53" t="s">
        <v>113</v>
      </c>
      <c r="AV15" s="40" t="s">
        <v>98</v>
      </c>
      <c r="AW15" s="40" t="s">
        <v>99</v>
      </c>
      <c r="AY15" s="107"/>
    </row>
    <row r="16" spans="2:51" x14ac:dyDescent="0.25">
      <c r="B16" s="41">
        <v>2.2083333333333299</v>
      </c>
      <c r="C16" s="41">
        <v>0.25</v>
      </c>
      <c r="D16" s="123">
        <v>10</v>
      </c>
      <c r="E16" s="42">
        <f t="shared" si="2"/>
        <v>7.042253521126761</v>
      </c>
      <c r="F16" s="93">
        <v>75</v>
      </c>
      <c r="G16" s="42">
        <f t="shared" si="3"/>
        <v>52.816901408450704</v>
      </c>
      <c r="H16" s="43" t="s">
        <v>88</v>
      </c>
      <c r="I16" s="43">
        <f t="shared" si="4"/>
        <v>51.408450704225352</v>
      </c>
      <c r="J16" s="44">
        <f t="shared" ref="J16:J25" si="10">F16/1.42</f>
        <v>52.816901408450704</v>
      </c>
      <c r="K16" s="43">
        <f>J16+1.42</f>
        <v>54.236901408450706</v>
      </c>
      <c r="L16" s="45">
        <v>19</v>
      </c>
      <c r="M16" s="46" t="s">
        <v>100</v>
      </c>
      <c r="N16" s="46">
        <v>13.1</v>
      </c>
      <c r="O16" s="124">
        <v>129</v>
      </c>
      <c r="P16" s="124">
        <v>124</v>
      </c>
      <c r="Q16" s="124">
        <v>46744084</v>
      </c>
      <c r="R16" s="47">
        <f t="shared" si="5"/>
        <v>4952</v>
      </c>
      <c r="S16" s="48">
        <f t="shared" si="6"/>
        <v>118.848</v>
      </c>
      <c r="T16" s="48">
        <f t="shared" si="7"/>
        <v>4.952</v>
      </c>
      <c r="U16" s="125">
        <v>9.5</v>
      </c>
      <c r="V16" s="125">
        <f t="shared" si="0"/>
        <v>9.5</v>
      </c>
      <c r="W16" s="126" t="s">
        <v>125</v>
      </c>
      <c r="X16" s="128">
        <v>0</v>
      </c>
      <c r="Y16" s="128">
        <v>0</v>
      </c>
      <c r="Z16" s="128">
        <v>1188</v>
      </c>
      <c r="AA16" s="128">
        <v>0</v>
      </c>
      <c r="AB16" s="128">
        <v>1187</v>
      </c>
      <c r="AC16" s="49" t="s">
        <v>90</v>
      </c>
      <c r="AD16" s="49" t="s">
        <v>90</v>
      </c>
      <c r="AE16" s="49" t="s">
        <v>90</v>
      </c>
      <c r="AF16" s="127" t="s">
        <v>90</v>
      </c>
      <c r="AG16" s="127">
        <v>39291444</v>
      </c>
      <c r="AH16" s="50">
        <f t="shared" si="9"/>
        <v>896</v>
      </c>
      <c r="AI16" s="51">
        <f t="shared" si="8"/>
        <v>180.93699515347333</v>
      </c>
      <c r="AJ16" s="108">
        <v>0</v>
      </c>
      <c r="AK16" s="108">
        <v>0</v>
      </c>
      <c r="AL16" s="108">
        <v>1</v>
      </c>
      <c r="AM16" s="108">
        <v>0</v>
      </c>
      <c r="AN16" s="108">
        <v>1</v>
      </c>
      <c r="AO16" s="108">
        <v>0</v>
      </c>
      <c r="AP16" s="128">
        <v>8899069</v>
      </c>
      <c r="AQ16" s="128">
        <f t="shared" si="1"/>
        <v>0</v>
      </c>
      <c r="AR16" s="54">
        <v>0.75</v>
      </c>
      <c r="AS16" s="53" t="s">
        <v>101</v>
      </c>
      <c r="AV16" s="40" t="s">
        <v>102</v>
      </c>
      <c r="AW16" s="40" t="s">
        <v>103</v>
      </c>
      <c r="AY16" s="107"/>
    </row>
    <row r="17" spans="1:51" x14ac:dyDescent="0.25">
      <c r="B17" s="41">
        <v>2.25</v>
      </c>
      <c r="C17" s="41">
        <v>0.29166666666666702</v>
      </c>
      <c r="D17" s="123">
        <v>7</v>
      </c>
      <c r="E17" s="42">
        <f t="shared" si="2"/>
        <v>4.9295774647887329</v>
      </c>
      <c r="F17" s="93">
        <v>83</v>
      </c>
      <c r="G17" s="42">
        <f t="shared" si="3"/>
        <v>58.450704225352112</v>
      </c>
      <c r="H17" s="43" t="s">
        <v>88</v>
      </c>
      <c r="I17" s="43">
        <f t="shared" si="4"/>
        <v>57.04225352112676</v>
      </c>
      <c r="J17" s="44">
        <f t="shared" si="10"/>
        <v>58.450704225352112</v>
      </c>
      <c r="K17" s="43">
        <f t="shared" ref="K17:K22" si="11">J17+1.42</f>
        <v>59.870704225352114</v>
      </c>
      <c r="L17" s="45">
        <v>19</v>
      </c>
      <c r="M17" s="46" t="s">
        <v>100</v>
      </c>
      <c r="N17" s="46">
        <v>16.7</v>
      </c>
      <c r="O17" s="124">
        <v>138</v>
      </c>
      <c r="P17" s="124">
        <v>147</v>
      </c>
      <c r="Q17" s="124">
        <v>46749986</v>
      </c>
      <c r="R17" s="47">
        <f t="shared" si="5"/>
        <v>5902</v>
      </c>
      <c r="S17" s="48">
        <f t="shared" si="6"/>
        <v>141.648</v>
      </c>
      <c r="T17" s="48">
        <f t="shared" si="7"/>
        <v>5.9020000000000001</v>
      </c>
      <c r="U17" s="125">
        <v>9.3000000000000007</v>
      </c>
      <c r="V17" s="125">
        <f t="shared" si="0"/>
        <v>9.3000000000000007</v>
      </c>
      <c r="W17" s="126" t="s">
        <v>125</v>
      </c>
      <c r="X17" s="128">
        <v>0</v>
      </c>
      <c r="Y17" s="128">
        <v>1014</v>
      </c>
      <c r="Z17" s="128">
        <v>1188</v>
      </c>
      <c r="AA17" s="128">
        <v>1185</v>
      </c>
      <c r="AB17" s="128">
        <v>1187</v>
      </c>
      <c r="AC17" s="49" t="s">
        <v>90</v>
      </c>
      <c r="AD17" s="49" t="s">
        <v>90</v>
      </c>
      <c r="AE17" s="49" t="s">
        <v>90</v>
      </c>
      <c r="AF17" s="127" t="s">
        <v>90</v>
      </c>
      <c r="AG17" s="127">
        <v>39292788</v>
      </c>
      <c r="AH17" s="50">
        <f t="shared" si="9"/>
        <v>1344</v>
      </c>
      <c r="AI17" s="51">
        <f t="shared" si="8"/>
        <v>227.71941714672991</v>
      </c>
      <c r="AJ17" s="108">
        <v>0</v>
      </c>
      <c r="AK17" s="108">
        <v>1</v>
      </c>
      <c r="AL17" s="108">
        <v>1</v>
      </c>
      <c r="AM17" s="108">
        <v>1</v>
      </c>
      <c r="AN17" s="108">
        <v>1</v>
      </c>
      <c r="AO17" s="108">
        <v>0</v>
      </c>
      <c r="AP17" s="128">
        <v>8899069</v>
      </c>
      <c r="AQ17" s="128">
        <f t="shared" si="1"/>
        <v>0</v>
      </c>
      <c r="AR17" s="52"/>
      <c r="AS17" s="53" t="s">
        <v>101</v>
      </c>
      <c r="AT17" s="55"/>
      <c r="AV17" s="40" t="s">
        <v>104</v>
      </c>
      <c r="AW17" s="40" t="s">
        <v>105</v>
      </c>
      <c r="AY17" s="111"/>
    </row>
    <row r="18" spans="1:51" x14ac:dyDescent="0.25">
      <c r="B18" s="41">
        <v>2.2916666666666701</v>
      </c>
      <c r="C18" s="41">
        <v>0.33333333333333298</v>
      </c>
      <c r="D18" s="123">
        <v>7</v>
      </c>
      <c r="E18" s="42">
        <f t="shared" si="2"/>
        <v>4.9295774647887329</v>
      </c>
      <c r="F18" s="93">
        <v>83</v>
      </c>
      <c r="G18" s="42">
        <f t="shared" si="3"/>
        <v>58.450704225352112</v>
      </c>
      <c r="H18" s="43" t="s">
        <v>88</v>
      </c>
      <c r="I18" s="43">
        <f t="shared" si="4"/>
        <v>57.04225352112676</v>
      </c>
      <c r="J18" s="44">
        <f t="shared" si="10"/>
        <v>58.450704225352112</v>
      </c>
      <c r="K18" s="43">
        <f t="shared" si="11"/>
        <v>59.870704225352114</v>
      </c>
      <c r="L18" s="45">
        <v>19</v>
      </c>
      <c r="M18" s="46" t="s">
        <v>100</v>
      </c>
      <c r="N18" s="46">
        <v>17.3</v>
      </c>
      <c r="O18" s="124">
        <v>136</v>
      </c>
      <c r="P18" s="124">
        <v>140</v>
      </c>
      <c r="Q18" s="124">
        <v>46755982</v>
      </c>
      <c r="R18" s="47">
        <f t="shared" si="5"/>
        <v>5996</v>
      </c>
      <c r="S18" s="48">
        <f t="shared" si="6"/>
        <v>143.904</v>
      </c>
      <c r="T18" s="48">
        <f t="shared" si="7"/>
        <v>5.9960000000000004</v>
      </c>
      <c r="U18" s="125">
        <v>8.8000000000000007</v>
      </c>
      <c r="V18" s="125">
        <f t="shared" si="0"/>
        <v>8.8000000000000007</v>
      </c>
      <c r="W18" s="126" t="s">
        <v>125</v>
      </c>
      <c r="X18" s="128">
        <v>0</v>
      </c>
      <c r="Y18" s="128">
        <v>1036</v>
      </c>
      <c r="Z18" s="128">
        <v>1188</v>
      </c>
      <c r="AA18" s="128">
        <v>1185</v>
      </c>
      <c r="AB18" s="128">
        <v>1187</v>
      </c>
      <c r="AC18" s="49" t="s">
        <v>90</v>
      </c>
      <c r="AD18" s="49" t="s">
        <v>90</v>
      </c>
      <c r="AE18" s="49" t="s">
        <v>90</v>
      </c>
      <c r="AF18" s="127" t="s">
        <v>90</v>
      </c>
      <c r="AG18" s="127">
        <v>39294148</v>
      </c>
      <c r="AH18" s="50">
        <f t="shared" si="9"/>
        <v>1360</v>
      </c>
      <c r="AI18" s="51">
        <f t="shared" si="8"/>
        <v>226.8178785857238</v>
      </c>
      <c r="AJ18" s="108">
        <v>0</v>
      </c>
      <c r="AK18" s="108">
        <v>1</v>
      </c>
      <c r="AL18" s="108">
        <v>1</v>
      </c>
      <c r="AM18" s="108">
        <v>1</v>
      </c>
      <c r="AN18" s="108">
        <v>1</v>
      </c>
      <c r="AO18" s="108">
        <v>0</v>
      </c>
      <c r="AP18" s="128">
        <v>8899069</v>
      </c>
      <c r="AQ18" s="128">
        <f t="shared" si="1"/>
        <v>0</v>
      </c>
      <c r="AR18" s="52"/>
      <c r="AS18" s="53" t="s">
        <v>101</v>
      </c>
      <c r="AV18" s="40" t="s">
        <v>106</v>
      </c>
      <c r="AW18" s="40" t="s">
        <v>107</v>
      </c>
      <c r="AY18" s="111"/>
    </row>
    <row r="19" spans="1:51" x14ac:dyDescent="0.25">
      <c r="B19" s="41">
        <v>2.3333333333333299</v>
      </c>
      <c r="C19" s="41">
        <v>0.375</v>
      </c>
      <c r="D19" s="123">
        <v>6</v>
      </c>
      <c r="E19" s="42">
        <f t="shared" si="2"/>
        <v>4.2253521126760569</v>
      </c>
      <c r="F19" s="93">
        <v>83</v>
      </c>
      <c r="G19" s="42">
        <f t="shared" si="3"/>
        <v>58.450704225352112</v>
      </c>
      <c r="H19" s="43" t="s">
        <v>88</v>
      </c>
      <c r="I19" s="43">
        <f t="shared" si="4"/>
        <v>57.04225352112676</v>
      </c>
      <c r="J19" s="44">
        <f t="shared" si="10"/>
        <v>58.450704225352112</v>
      </c>
      <c r="K19" s="43">
        <f t="shared" si="11"/>
        <v>59.870704225352114</v>
      </c>
      <c r="L19" s="45">
        <v>19</v>
      </c>
      <c r="M19" s="46" t="s">
        <v>100</v>
      </c>
      <c r="N19" s="46">
        <v>18.399999999999999</v>
      </c>
      <c r="O19" s="124">
        <v>138</v>
      </c>
      <c r="P19" s="124">
        <v>148</v>
      </c>
      <c r="Q19" s="124">
        <v>46762028</v>
      </c>
      <c r="R19" s="47">
        <f t="shared" si="5"/>
        <v>6046</v>
      </c>
      <c r="S19" s="48">
        <f t="shared" si="6"/>
        <v>145.10400000000001</v>
      </c>
      <c r="T19" s="48">
        <f t="shared" si="7"/>
        <v>6.0460000000000003</v>
      </c>
      <c r="U19" s="125">
        <v>8.1999999999999993</v>
      </c>
      <c r="V19" s="125">
        <f t="shared" si="0"/>
        <v>8.1999999999999993</v>
      </c>
      <c r="W19" s="126" t="s">
        <v>125</v>
      </c>
      <c r="X19" s="128">
        <v>0</v>
      </c>
      <c r="Y19" s="128">
        <v>1034</v>
      </c>
      <c r="Z19" s="128">
        <v>1188</v>
      </c>
      <c r="AA19" s="128">
        <v>1185</v>
      </c>
      <c r="AB19" s="128">
        <v>1187</v>
      </c>
      <c r="AC19" s="49" t="s">
        <v>90</v>
      </c>
      <c r="AD19" s="49" t="s">
        <v>90</v>
      </c>
      <c r="AE19" s="49" t="s">
        <v>90</v>
      </c>
      <c r="AF19" s="127" t="s">
        <v>90</v>
      </c>
      <c r="AG19" s="127">
        <v>39295524</v>
      </c>
      <c r="AH19" s="50">
        <f t="shared" si="9"/>
        <v>1376</v>
      </c>
      <c r="AI19" s="51">
        <f t="shared" si="8"/>
        <v>227.58848825669864</v>
      </c>
      <c r="AJ19" s="108">
        <v>0</v>
      </c>
      <c r="AK19" s="108">
        <v>1</v>
      </c>
      <c r="AL19" s="108">
        <v>1</v>
      </c>
      <c r="AM19" s="108">
        <v>1</v>
      </c>
      <c r="AN19" s="108">
        <v>1</v>
      </c>
      <c r="AO19" s="108">
        <v>0</v>
      </c>
      <c r="AP19" s="128">
        <v>8899069</v>
      </c>
      <c r="AQ19" s="128">
        <f t="shared" si="1"/>
        <v>0</v>
      </c>
      <c r="AR19" s="52"/>
      <c r="AS19" s="53" t="s">
        <v>101</v>
      </c>
      <c r="AV19" s="40" t="s">
        <v>108</v>
      </c>
      <c r="AW19" s="40" t="s">
        <v>109</v>
      </c>
      <c r="AY19" s="111"/>
    </row>
    <row r="20" spans="1:51" x14ac:dyDescent="0.25">
      <c r="B20" s="41">
        <v>2.375</v>
      </c>
      <c r="C20" s="41">
        <v>0.41666666666666669</v>
      </c>
      <c r="D20" s="123">
        <v>7</v>
      </c>
      <c r="E20" s="42">
        <f t="shared" si="2"/>
        <v>4.9295774647887329</v>
      </c>
      <c r="F20" s="93">
        <v>83</v>
      </c>
      <c r="G20" s="42">
        <f t="shared" si="3"/>
        <v>58.450704225352112</v>
      </c>
      <c r="H20" s="43" t="s">
        <v>88</v>
      </c>
      <c r="I20" s="43">
        <f t="shared" si="4"/>
        <v>57.04225352112676</v>
      </c>
      <c r="J20" s="44">
        <f t="shared" si="10"/>
        <v>58.450704225352112</v>
      </c>
      <c r="K20" s="43">
        <f t="shared" si="11"/>
        <v>59.870704225352114</v>
      </c>
      <c r="L20" s="45">
        <v>19</v>
      </c>
      <c r="M20" s="46" t="s">
        <v>100</v>
      </c>
      <c r="N20" s="46">
        <v>17.7</v>
      </c>
      <c r="O20" s="124">
        <v>133</v>
      </c>
      <c r="P20" s="124">
        <v>144</v>
      </c>
      <c r="Q20" s="124">
        <v>46768176</v>
      </c>
      <c r="R20" s="47">
        <f t="shared" si="5"/>
        <v>6148</v>
      </c>
      <c r="S20" s="48">
        <f t="shared" si="6"/>
        <v>147.55199999999999</v>
      </c>
      <c r="T20" s="48">
        <f t="shared" si="7"/>
        <v>6.1479999999999997</v>
      </c>
      <c r="U20" s="125">
        <v>7.6</v>
      </c>
      <c r="V20" s="125">
        <v>7.6</v>
      </c>
      <c r="W20" s="126" t="s">
        <v>133</v>
      </c>
      <c r="X20" s="128">
        <v>0</v>
      </c>
      <c r="Y20" s="128">
        <v>1034</v>
      </c>
      <c r="Z20" s="128">
        <v>1188</v>
      </c>
      <c r="AA20" s="128">
        <v>1185</v>
      </c>
      <c r="AB20" s="128">
        <v>1187</v>
      </c>
      <c r="AC20" s="49" t="s">
        <v>90</v>
      </c>
      <c r="AD20" s="49" t="s">
        <v>90</v>
      </c>
      <c r="AE20" s="49" t="s">
        <v>90</v>
      </c>
      <c r="AF20" s="127" t="s">
        <v>90</v>
      </c>
      <c r="AG20" s="127">
        <v>39296914</v>
      </c>
      <c r="AH20" s="50">
        <f t="shared" si="9"/>
        <v>1390</v>
      </c>
      <c r="AI20" s="51">
        <f t="shared" si="8"/>
        <v>226.08978529603124</v>
      </c>
      <c r="AJ20" s="108">
        <v>0</v>
      </c>
      <c r="AK20" s="108">
        <v>1</v>
      </c>
      <c r="AL20" s="108">
        <v>1</v>
      </c>
      <c r="AM20" s="108">
        <v>1</v>
      </c>
      <c r="AN20" s="108">
        <v>1</v>
      </c>
      <c r="AO20" s="108">
        <v>0</v>
      </c>
      <c r="AP20" s="128">
        <v>8899069</v>
      </c>
      <c r="AQ20" s="128">
        <f t="shared" si="1"/>
        <v>0</v>
      </c>
      <c r="AR20" s="54">
        <v>1.21</v>
      </c>
      <c r="AS20" s="53" t="s">
        <v>101</v>
      </c>
      <c r="AY20" s="111"/>
    </row>
    <row r="21" spans="1:51" x14ac:dyDescent="0.25">
      <c r="B21" s="41">
        <v>2.4166666666666701</v>
      </c>
      <c r="C21" s="41">
        <v>0.45833333333333298</v>
      </c>
      <c r="D21" s="123">
        <v>4</v>
      </c>
      <c r="E21" s="42">
        <f t="shared" si="2"/>
        <v>2.8169014084507045</v>
      </c>
      <c r="F21" s="93">
        <v>83</v>
      </c>
      <c r="G21" s="42">
        <f t="shared" si="3"/>
        <v>58.450704225352112</v>
      </c>
      <c r="H21" s="43" t="s">
        <v>88</v>
      </c>
      <c r="I21" s="43">
        <f t="shared" si="4"/>
        <v>57.04225352112676</v>
      </c>
      <c r="J21" s="44">
        <f t="shared" si="10"/>
        <v>58.450704225352112</v>
      </c>
      <c r="K21" s="43">
        <f t="shared" si="11"/>
        <v>59.870704225352114</v>
      </c>
      <c r="L21" s="45">
        <v>19</v>
      </c>
      <c r="M21" s="46" t="s">
        <v>100</v>
      </c>
      <c r="N21" s="46">
        <v>17.7</v>
      </c>
      <c r="O21" s="124">
        <v>129</v>
      </c>
      <c r="P21" s="124">
        <v>142</v>
      </c>
      <c r="Q21" s="124">
        <v>46774059</v>
      </c>
      <c r="R21" s="47">
        <f t="shared" si="5"/>
        <v>5883</v>
      </c>
      <c r="S21" s="48">
        <f t="shared" si="6"/>
        <v>141.19200000000001</v>
      </c>
      <c r="T21" s="48">
        <f t="shared" si="7"/>
        <v>5.883</v>
      </c>
      <c r="U21" s="125">
        <v>6.9</v>
      </c>
      <c r="V21" s="125">
        <v>6.9</v>
      </c>
      <c r="W21" s="126" t="s">
        <v>133</v>
      </c>
      <c r="X21" s="128">
        <v>0</v>
      </c>
      <c r="Y21" s="128">
        <v>1066</v>
      </c>
      <c r="Z21" s="128">
        <v>1188</v>
      </c>
      <c r="AA21" s="128">
        <v>1185</v>
      </c>
      <c r="AB21" s="128">
        <v>1187</v>
      </c>
      <c r="AC21" s="49" t="s">
        <v>90</v>
      </c>
      <c r="AD21" s="49" t="s">
        <v>90</v>
      </c>
      <c r="AE21" s="49" t="s">
        <v>90</v>
      </c>
      <c r="AF21" s="127" t="s">
        <v>90</v>
      </c>
      <c r="AG21" s="127">
        <v>39298254</v>
      </c>
      <c r="AH21" s="50">
        <f t="shared" si="9"/>
        <v>1340</v>
      </c>
      <c r="AI21" s="51">
        <f t="shared" si="8"/>
        <v>227.77494475607682</v>
      </c>
      <c r="AJ21" s="108">
        <v>0</v>
      </c>
      <c r="AK21" s="108">
        <v>1</v>
      </c>
      <c r="AL21" s="108">
        <v>1</v>
      </c>
      <c r="AM21" s="108">
        <v>1</v>
      </c>
      <c r="AN21" s="108">
        <v>1</v>
      </c>
      <c r="AO21" s="108">
        <v>0</v>
      </c>
      <c r="AP21" s="128">
        <v>8899069</v>
      </c>
      <c r="AQ21" s="128">
        <f t="shared" si="1"/>
        <v>0</v>
      </c>
      <c r="AR21" s="52"/>
      <c r="AS21" s="53" t="s">
        <v>101</v>
      </c>
      <c r="AY21" s="111"/>
    </row>
    <row r="22" spans="1:51" x14ac:dyDescent="0.25">
      <c r="B22" s="41">
        <v>2.4583333333333299</v>
      </c>
      <c r="C22" s="41">
        <v>0.5</v>
      </c>
      <c r="D22" s="123">
        <v>5</v>
      </c>
      <c r="E22" s="42">
        <f t="shared" si="2"/>
        <v>3.5211267605633805</v>
      </c>
      <c r="F22" s="93">
        <v>83</v>
      </c>
      <c r="G22" s="42">
        <f t="shared" si="3"/>
        <v>58.450704225352112</v>
      </c>
      <c r="H22" s="43" t="s">
        <v>88</v>
      </c>
      <c r="I22" s="43">
        <f t="shared" si="4"/>
        <v>57.04225352112676</v>
      </c>
      <c r="J22" s="44">
        <f t="shared" si="10"/>
        <v>58.450704225352112</v>
      </c>
      <c r="K22" s="43">
        <f t="shared" si="11"/>
        <v>59.870704225352114</v>
      </c>
      <c r="L22" s="45">
        <v>19</v>
      </c>
      <c r="M22" s="46" t="s">
        <v>100</v>
      </c>
      <c r="N22" s="46">
        <v>17.3</v>
      </c>
      <c r="O22" s="124">
        <v>134</v>
      </c>
      <c r="P22" s="124">
        <v>146</v>
      </c>
      <c r="Q22" s="124">
        <v>46779905</v>
      </c>
      <c r="R22" s="47">
        <f t="shared" si="5"/>
        <v>5846</v>
      </c>
      <c r="S22" s="48">
        <f t="shared" si="6"/>
        <v>140.304</v>
      </c>
      <c r="T22" s="48">
        <f t="shared" si="7"/>
        <v>5.8460000000000001</v>
      </c>
      <c r="U22" s="125">
        <v>6.3</v>
      </c>
      <c r="V22" s="125">
        <f t="shared" si="0"/>
        <v>6.3</v>
      </c>
      <c r="W22" s="126" t="s">
        <v>133</v>
      </c>
      <c r="X22" s="128">
        <v>0</v>
      </c>
      <c r="Y22" s="128">
        <v>1045</v>
      </c>
      <c r="Z22" s="128">
        <v>1188</v>
      </c>
      <c r="AA22" s="128">
        <v>1185</v>
      </c>
      <c r="AB22" s="128">
        <v>1187</v>
      </c>
      <c r="AC22" s="49" t="s">
        <v>90</v>
      </c>
      <c r="AD22" s="49" t="s">
        <v>90</v>
      </c>
      <c r="AE22" s="49" t="s">
        <v>90</v>
      </c>
      <c r="AF22" s="127" t="s">
        <v>90</v>
      </c>
      <c r="AG22" s="127">
        <v>39299636</v>
      </c>
      <c r="AH22" s="50">
        <f t="shared" si="9"/>
        <v>1382</v>
      </c>
      <c r="AI22" s="51">
        <f t="shared" si="8"/>
        <v>236.40095791994526</v>
      </c>
      <c r="AJ22" s="108">
        <v>0</v>
      </c>
      <c r="AK22" s="108">
        <v>1</v>
      </c>
      <c r="AL22" s="108">
        <v>1</v>
      </c>
      <c r="AM22" s="108">
        <v>1</v>
      </c>
      <c r="AN22" s="108">
        <v>1</v>
      </c>
      <c r="AO22" s="108">
        <v>0</v>
      </c>
      <c r="AP22" s="128">
        <v>8899069</v>
      </c>
      <c r="AQ22" s="128">
        <f t="shared" si="1"/>
        <v>0</v>
      </c>
      <c r="AR22" s="52"/>
      <c r="AS22" s="53" t="s">
        <v>101</v>
      </c>
      <c r="AV22" s="56" t="s">
        <v>110</v>
      </c>
      <c r="AY22" s="111"/>
    </row>
    <row r="23" spans="1:51" x14ac:dyDescent="0.25">
      <c r="A23" s="107" t="s">
        <v>128</v>
      </c>
      <c r="B23" s="41">
        <v>2.5</v>
      </c>
      <c r="C23" s="41">
        <v>0.54166666666666696</v>
      </c>
      <c r="D23" s="123">
        <v>4</v>
      </c>
      <c r="E23" s="42">
        <v>8</v>
      </c>
      <c r="F23" s="110">
        <v>81</v>
      </c>
      <c r="G23" s="42">
        <f t="shared" si="3"/>
        <v>57.04225352112676</v>
      </c>
      <c r="H23" s="43" t="s">
        <v>88</v>
      </c>
      <c r="I23" s="43">
        <f t="shared" si="4"/>
        <v>55.633802816901408</v>
      </c>
      <c r="J23" s="44">
        <f t="shared" si="10"/>
        <v>57.04225352112676</v>
      </c>
      <c r="K23" s="43">
        <f>J23+(6/1.42)</f>
        <v>61.267605633802816</v>
      </c>
      <c r="L23" s="45">
        <v>19</v>
      </c>
      <c r="M23" s="46" t="s">
        <v>100</v>
      </c>
      <c r="N23" s="46">
        <v>17.5</v>
      </c>
      <c r="O23" s="124">
        <v>132</v>
      </c>
      <c r="P23" s="124">
        <v>151</v>
      </c>
      <c r="Q23" s="124">
        <v>46785725</v>
      </c>
      <c r="R23" s="47">
        <f t="shared" si="5"/>
        <v>5820</v>
      </c>
      <c r="S23" s="48">
        <f t="shared" si="6"/>
        <v>139.68</v>
      </c>
      <c r="T23" s="48">
        <f t="shared" si="7"/>
        <v>5.82</v>
      </c>
      <c r="U23" s="125">
        <v>5.8</v>
      </c>
      <c r="V23" s="125">
        <f t="shared" si="0"/>
        <v>5.8</v>
      </c>
      <c r="W23" s="126" t="s">
        <v>133</v>
      </c>
      <c r="X23" s="128">
        <v>0</v>
      </c>
      <c r="Y23" s="128">
        <v>1034</v>
      </c>
      <c r="Z23" s="128">
        <v>1188</v>
      </c>
      <c r="AA23" s="128">
        <v>1185</v>
      </c>
      <c r="AB23" s="128">
        <v>1187</v>
      </c>
      <c r="AC23" s="49" t="s">
        <v>90</v>
      </c>
      <c r="AD23" s="49" t="s">
        <v>90</v>
      </c>
      <c r="AE23" s="49" t="s">
        <v>90</v>
      </c>
      <c r="AF23" s="127" t="s">
        <v>90</v>
      </c>
      <c r="AG23" s="127">
        <v>39300996</v>
      </c>
      <c r="AH23" s="50">
        <f t="shared" si="9"/>
        <v>1360</v>
      </c>
      <c r="AI23" s="51">
        <f t="shared" si="8"/>
        <v>233.67697594501718</v>
      </c>
      <c r="AJ23" s="108">
        <v>0</v>
      </c>
      <c r="AK23" s="108">
        <v>1</v>
      </c>
      <c r="AL23" s="108">
        <v>1</v>
      </c>
      <c r="AM23" s="108">
        <v>1</v>
      </c>
      <c r="AN23" s="108">
        <v>1</v>
      </c>
      <c r="AO23" s="108">
        <v>0</v>
      </c>
      <c r="AP23" s="128">
        <v>8899069</v>
      </c>
      <c r="AQ23" s="128">
        <f t="shared" si="1"/>
        <v>0</v>
      </c>
      <c r="AR23" s="52"/>
      <c r="AS23" s="53" t="s">
        <v>113</v>
      </c>
      <c r="AT23" s="55"/>
      <c r="AV23" s="57" t="s">
        <v>111</v>
      </c>
      <c r="AW23" s="58" t="s">
        <v>112</v>
      </c>
      <c r="AY23" s="111"/>
    </row>
    <row r="24" spans="1:51" x14ac:dyDescent="0.25">
      <c r="B24" s="41">
        <v>2.5416666666666701</v>
      </c>
      <c r="C24" s="41">
        <v>0.58333333333333404</v>
      </c>
      <c r="D24" s="123">
        <v>5</v>
      </c>
      <c r="E24" s="42">
        <f t="shared" si="2"/>
        <v>3.5211267605633805</v>
      </c>
      <c r="F24" s="110">
        <v>81</v>
      </c>
      <c r="G24" s="42">
        <f t="shared" si="3"/>
        <v>57.04225352112676</v>
      </c>
      <c r="H24" s="43" t="s">
        <v>88</v>
      </c>
      <c r="I24" s="43">
        <f t="shared" si="4"/>
        <v>55.633802816901408</v>
      </c>
      <c r="J24" s="44">
        <f t="shared" si="10"/>
        <v>57.04225352112676</v>
      </c>
      <c r="K24" s="43">
        <f t="shared" ref="K24:K34" si="12">J24+(6/1.42)</f>
        <v>61.267605633802816</v>
      </c>
      <c r="L24" s="45">
        <v>18</v>
      </c>
      <c r="M24" s="46" t="s">
        <v>100</v>
      </c>
      <c r="N24" s="46">
        <v>17.3</v>
      </c>
      <c r="O24" s="124">
        <v>134</v>
      </c>
      <c r="P24" s="124">
        <v>130</v>
      </c>
      <c r="Q24" s="124">
        <v>46791253</v>
      </c>
      <c r="R24" s="47">
        <f t="shared" si="5"/>
        <v>5528</v>
      </c>
      <c r="S24" s="48">
        <f t="shared" si="6"/>
        <v>132.672</v>
      </c>
      <c r="T24" s="48">
        <f t="shared" si="7"/>
        <v>5.5279999999999996</v>
      </c>
      <c r="U24" s="125">
        <v>5.3</v>
      </c>
      <c r="V24" s="125">
        <f t="shared" si="0"/>
        <v>5.3</v>
      </c>
      <c r="W24" s="126" t="s">
        <v>133</v>
      </c>
      <c r="X24" s="128">
        <v>0</v>
      </c>
      <c r="Y24" s="128">
        <v>1014</v>
      </c>
      <c r="Z24" s="128">
        <v>1187</v>
      </c>
      <c r="AA24" s="128">
        <v>1185</v>
      </c>
      <c r="AB24" s="128">
        <v>1187</v>
      </c>
      <c r="AC24" s="49" t="s">
        <v>90</v>
      </c>
      <c r="AD24" s="49" t="s">
        <v>90</v>
      </c>
      <c r="AE24" s="49" t="s">
        <v>90</v>
      </c>
      <c r="AF24" s="127" t="s">
        <v>90</v>
      </c>
      <c r="AG24" s="127">
        <v>39302300</v>
      </c>
      <c r="AH24" s="50">
        <f t="shared" si="9"/>
        <v>1304</v>
      </c>
      <c r="AI24" s="51">
        <f t="shared" si="8"/>
        <v>235.89001447178003</v>
      </c>
      <c r="AJ24" s="108">
        <v>0</v>
      </c>
      <c r="AK24" s="108">
        <v>1</v>
      </c>
      <c r="AL24" s="108">
        <v>1</v>
      </c>
      <c r="AM24" s="108">
        <v>1</v>
      </c>
      <c r="AN24" s="108">
        <v>1</v>
      </c>
      <c r="AO24" s="108">
        <v>0</v>
      </c>
      <c r="AP24" s="128">
        <v>8899069</v>
      </c>
      <c r="AQ24" s="128">
        <f t="shared" si="1"/>
        <v>0</v>
      </c>
      <c r="AR24" s="54">
        <v>0.99</v>
      </c>
      <c r="AS24" s="53" t="s">
        <v>113</v>
      </c>
      <c r="AV24" s="59" t="s">
        <v>29</v>
      </c>
      <c r="AW24" s="59">
        <v>14.7</v>
      </c>
      <c r="AY24" s="111"/>
    </row>
    <row r="25" spans="1:51" x14ac:dyDescent="0.25">
      <c r="B25" s="41">
        <v>2.5833333333333299</v>
      </c>
      <c r="C25" s="41">
        <v>0.625</v>
      </c>
      <c r="D25" s="123">
        <v>5</v>
      </c>
      <c r="E25" s="42">
        <f t="shared" si="2"/>
        <v>3.5211267605633805</v>
      </c>
      <c r="F25" s="110">
        <v>81</v>
      </c>
      <c r="G25" s="42">
        <f t="shared" si="3"/>
        <v>57.04225352112676</v>
      </c>
      <c r="H25" s="43" t="s">
        <v>88</v>
      </c>
      <c r="I25" s="43">
        <f t="shared" si="4"/>
        <v>55.633802816901408</v>
      </c>
      <c r="J25" s="44">
        <f t="shared" si="10"/>
        <v>57.04225352112676</v>
      </c>
      <c r="K25" s="43">
        <f t="shared" si="12"/>
        <v>61.267605633802816</v>
      </c>
      <c r="L25" s="45">
        <v>18</v>
      </c>
      <c r="M25" s="46" t="s">
        <v>100</v>
      </c>
      <c r="N25" s="46">
        <v>16.899999999999999</v>
      </c>
      <c r="O25" s="124">
        <v>133</v>
      </c>
      <c r="P25" s="124">
        <v>133</v>
      </c>
      <c r="Q25" s="124">
        <v>46796804</v>
      </c>
      <c r="R25" s="47">
        <f t="shared" si="5"/>
        <v>5551</v>
      </c>
      <c r="S25" s="48">
        <f t="shared" si="6"/>
        <v>133.22399999999999</v>
      </c>
      <c r="T25" s="48">
        <f t="shared" si="7"/>
        <v>5.5510000000000002</v>
      </c>
      <c r="U25" s="125">
        <v>5</v>
      </c>
      <c r="V25" s="125">
        <f t="shared" si="0"/>
        <v>5</v>
      </c>
      <c r="W25" s="126" t="s">
        <v>133</v>
      </c>
      <c r="X25" s="128">
        <v>0</v>
      </c>
      <c r="Y25" s="128">
        <v>1014</v>
      </c>
      <c r="Z25" s="128">
        <v>1187</v>
      </c>
      <c r="AA25" s="128">
        <v>1185</v>
      </c>
      <c r="AB25" s="128">
        <v>1187</v>
      </c>
      <c r="AC25" s="49" t="s">
        <v>90</v>
      </c>
      <c r="AD25" s="49" t="s">
        <v>90</v>
      </c>
      <c r="AE25" s="49" t="s">
        <v>90</v>
      </c>
      <c r="AF25" s="127" t="s">
        <v>90</v>
      </c>
      <c r="AG25" s="127">
        <v>39303612</v>
      </c>
      <c r="AH25" s="50">
        <f t="shared" si="9"/>
        <v>1312</v>
      </c>
      <c r="AI25" s="51">
        <f t="shared" si="8"/>
        <v>236.35381012430193</v>
      </c>
      <c r="AJ25" s="108">
        <v>0</v>
      </c>
      <c r="AK25" s="108">
        <v>1</v>
      </c>
      <c r="AL25" s="108">
        <v>1</v>
      </c>
      <c r="AM25" s="108">
        <v>1</v>
      </c>
      <c r="AN25" s="108">
        <v>1</v>
      </c>
      <c r="AO25" s="108">
        <v>0</v>
      </c>
      <c r="AP25" s="128">
        <v>8899069</v>
      </c>
      <c r="AQ25" s="128">
        <f t="shared" si="1"/>
        <v>0</v>
      </c>
      <c r="AR25" s="52"/>
      <c r="AS25" s="53" t="s">
        <v>113</v>
      </c>
      <c r="AV25" s="59" t="s">
        <v>74</v>
      </c>
      <c r="AW25" s="59">
        <v>10.36</v>
      </c>
      <c r="AY25" s="111"/>
    </row>
    <row r="26" spans="1:51" x14ac:dyDescent="0.25">
      <c r="B26" s="41">
        <v>2.625</v>
      </c>
      <c r="C26" s="41">
        <v>0.66666666666666696</v>
      </c>
      <c r="D26" s="123">
        <v>5</v>
      </c>
      <c r="E26" s="42">
        <f t="shared" si="2"/>
        <v>3.5211267605633805</v>
      </c>
      <c r="F26" s="110">
        <v>81</v>
      </c>
      <c r="G26" s="42">
        <f t="shared" si="3"/>
        <v>57.04225352112676</v>
      </c>
      <c r="H26" s="43" t="s">
        <v>88</v>
      </c>
      <c r="I26" s="43">
        <f t="shared" si="4"/>
        <v>53.521126760563384</v>
      </c>
      <c r="J26" s="44">
        <f>(F26-3)/1.42</f>
        <v>54.929577464788736</v>
      </c>
      <c r="K26" s="43">
        <f t="shared" si="12"/>
        <v>59.154929577464792</v>
      </c>
      <c r="L26" s="45">
        <v>18</v>
      </c>
      <c r="M26" s="46" t="s">
        <v>100</v>
      </c>
      <c r="N26" s="46">
        <v>16.7</v>
      </c>
      <c r="O26" s="124">
        <v>133</v>
      </c>
      <c r="P26" s="124">
        <v>132</v>
      </c>
      <c r="Q26" s="124">
        <v>46802439</v>
      </c>
      <c r="R26" s="47">
        <f t="shared" si="5"/>
        <v>5635</v>
      </c>
      <c r="S26" s="48">
        <f t="shared" si="6"/>
        <v>135.24</v>
      </c>
      <c r="T26" s="48">
        <f t="shared" si="7"/>
        <v>5.6349999999999998</v>
      </c>
      <c r="U26" s="125">
        <v>4.7</v>
      </c>
      <c r="V26" s="125">
        <f t="shared" si="0"/>
        <v>4.7</v>
      </c>
      <c r="W26" s="126" t="s">
        <v>133</v>
      </c>
      <c r="X26" s="128">
        <v>0</v>
      </c>
      <c r="Y26" s="128">
        <v>1014</v>
      </c>
      <c r="Z26" s="128">
        <v>1187</v>
      </c>
      <c r="AA26" s="128">
        <v>1185</v>
      </c>
      <c r="AB26" s="128">
        <v>1187</v>
      </c>
      <c r="AC26" s="49" t="s">
        <v>90</v>
      </c>
      <c r="AD26" s="49" t="s">
        <v>90</v>
      </c>
      <c r="AE26" s="49" t="s">
        <v>90</v>
      </c>
      <c r="AF26" s="127" t="s">
        <v>90</v>
      </c>
      <c r="AG26" s="127">
        <v>39304948</v>
      </c>
      <c r="AH26" s="50">
        <f t="shared" si="9"/>
        <v>1336</v>
      </c>
      <c r="AI26" s="51">
        <f t="shared" si="8"/>
        <v>237.08961845607809</v>
      </c>
      <c r="AJ26" s="108">
        <v>0</v>
      </c>
      <c r="AK26" s="108">
        <v>1</v>
      </c>
      <c r="AL26" s="108">
        <v>1</v>
      </c>
      <c r="AM26" s="108">
        <v>1</v>
      </c>
      <c r="AN26" s="108">
        <v>1</v>
      </c>
      <c r="AO26" s="108">
        <v>0</v>
      </c>
      <c r="AP26" s="128">
        <v>8899069</v>
      </c>
      <c r="AQ26" s="128">
        <f t="shared" si="1"/>
        <v>0</v>
      </c>
      <c r="AR26" s="52"/>
      <c r="AS26" s="53" t="s">
        <v>113</v>
      </c>
      <c r="AV26" s="59" t="s">
        <v>114</v>
      </c>
      <c r="AW26" s="59">
        <v>1.01325</v>
      </c>
      <c r="AY26" s="111"/>
    </row>
    <row r="27" spans="1:51" x14ac:dyDescent="0.25">
      <c r="B27" s="41">
        <v>2.6666666666666701</v>
      </c>
      <c r="C27" s="41">
        <v>0.70833333333333404</v>
      </c>
      <c r="D27" s="123">
        <v>4</v>
      </c>
      <c r="E27" s="42">
        <f t="shared" si="2"/>
        <v>2.8169014084507045</v>
      </c>
      <c r="F27" s="110">
        <v>81</v>
      </c>
      <c r="G27" s="42">
        <f t="shared" si="3"/>
        <v>57.04225352112676</v>
      </c>
      <c r="H27" s="43" t="s">
        <v>88</v>
      </c>
      <c r="I27" s="43">
        <f t="shared" si="4"/>
        <v>53.521126760563384</v>
      </c>
      <c r="J27" s="44">
        <f t="shared" ref="J27:J32" si="13">(F27-3)/1.42</f>
        <v>54.929577464788736</v>
      </c>
      <c r="K27" s="43">
        <f t="shared" si="12"/>
        <v>59.154929577464792</v>
      </c>
      <c r="L27" s="45">
        <v>18</v>
      </c>
      <c r="M27" s="46" t="s">
        <v>100</v>
      </c>
      <c r="N27" s="46">
        <v>16.7</v>
      </c>
      <c r="O27" s="124">
        <v>133</v>
      </c>
      <c r="P27" s="124">
        <v>133</v>
      </c>
      <c r="Q27" s="124">
        <v>46807913</v>
      </c>
      <c r="R27" s="47">
        <f t="shared" si="5"/>
        <v>5474</v>
      </c>
      <c r="S27" s="48">
        <f t="shared" si="6"/>
        <v>131.376</v>
      </c>
      <c r="T27" s="48">
        <f t="shared" si="7"/>
        <v>5.4740000000000002</v>
      </c>
      <c r="U27" s="125">
        <v>4.4000000000000004</v>
      </c>
      <c r="V27" s="125">
        <f t="shared" si="0"/>
        <v>4.4000000000000004</v>
      </c>
      <c r="W27" s="126" t="s">
        <v>133</v>
      </c>
      <c r="X27" s="128">
        <v>0</v>
      </c>
      <c r="Y27" s="128">
        <v>1014</v>
      </c>
      <c r="Z27" s="128">
        <v>1187</v>
      </c>
      <c r="AA27" s="128">
        <v>1185</v>
      </c>
      <c r="AB27" s="128">
        <v>1187</v>
      </c>
      <c r="AC27" s="49" t="s">
        <v>90</v>
      </c>
      <c r="AD27" s="49" t="s">
        <v>90</v>
      </c>
      <c r="AE27" s="49" t="s">
        <v>90</v>
      </c>
      <c r="AF27" s="127" t="s">
        <v>90</v>
      </c>
      <c r="AG27" s="127">
        <v>39306284</v>
      </c>
      <c r="AH27" s="50">
        <f t="shared" si="9"/>
        <v>1336</v>
      </c>
      <c r="AI27" s="51">
        <f t="shared" si="8"/>
        <v>244.06284252831566</v>
      </c>
      <c r="AJ27" s="108">
        <v>0</v>
      </c>
      <c r="AK27" s="108">
        <v>1</v>
      </c>
      <c r="AL27" s="108">
        <v>1</v>
      </c>
      <c r="AM27" s="108">
        <v>1</v>
      </c>
      <c r="AN27" s="108">
        <v>1</v>
      </c>
      <c r="AO27" s="108">
        <v>0</v>
      </c>
      <c r="AP27" s="128">
        <v>8899069</v>
      </c>
      <c r="AQ27" s="128">
        <f t="shared" si="1"/>
        <v>0</v>
      </c>
      <c r="AR27" s="52"/>
      <c r="AS27" s="53" t="s">
        <v>113</v>
      </c>
      <c r="AV27" s="59" t="s">
        <v>115</v>
      </c>
      <c r="AW27" s="59">
        <v>1</v>
      </c>
      <c r="AY27" s="111"/>
    </row>
    <row r="28" spans="1:51" x14ac:dyDescent="0.25">
      <c r="B28" s="41">
        <v>2.7083333333333299</v>
      </c>
      <c r="C28" s="41">
        <v>0.750000000000002</v>
      </c>
      <c r="D28" s="123">
        <v>4</v>
      </c>
      <c r="E28" s="42">
        <f t="shared" si="2"/>
        <v>2.8169014084507045</v>
      </c>
      <c r="F28" s="110">
        <v>78</v>
      </c>
      <c r="G28" s="42">
        <f t="shared" si="3"/>
        <v>54.929577464788736</v>
      </c>
      <c r="H28" s="43" t="s">
        <v>88</v>
      </c>
      <c r="I28" s="43">
        <f t="shared" si="4"/>
        <v>51.408450704225352</v>
      </c>
      <c r="J28" s="44">
        <f t="shared" si="13"/>
        <v>52.816901408450704</v>
      </c>
      <c r="K28" s="43">
        <f t="shared" si="12"/>
        <v>57.04225352112676</v>
      </c>
      <c r="L28" s="45">
        <v>18</v>
      </c>
      <c r="M28" s="46" t="s">
        <v>100</v>
      </c>
      <c r="N28" s="46">
        <v>16.7</v>
      </c>
      <c r="O28" s="124">
        <v>134</v>
      </c>
      <c r="P28" s="124">
        <v>122</v>
      </c>
      <c r="Q28" s="124">
        <v>46813605</v>
      </c>
      <c r="R28" s="47">
        <f t="shared" si="5"/>
        <v>5692</v>
      </c>
      <c r="S28" s="48">
        <f t="shared" si="6"/>
        <v>136.608</v>
      </c>
      <c r="T28" s="48">
        <f t="shared" si="7"/>
        <v>5.6920000000000002</v>
      </c>
      <c r="U28" s="125">
        <v>4.0999999999999996</v>
      </c>
      <c r="V28" s="125">
        <f t="shared" si="0"/>
        <v>4.0999999999999996</v>
      </c>
      <c r="W28" s="126" t="s">
        <v>133</v>
      </c>
      <c r="X28" s="128">
        <v>0</v>
      </c>
      <c r="Y28" s="128">
        <v>1003</v>
      </c>
      <c r="Z28" s="128">
        <v>1187</v>
      </c>
      <c r="AA28" s="128">
        <v>1185</v>
      </c>
      <c r="AB28" s="128">
        <v>1187</v>
      </c>
      <c r="AC28" s="49" t="s">
        <v>90</v>
      </c>
      <c r="AD28" s="49" t="s">
        <v>90</v>
      </c>
      <c r="AE28" s="49" t="s">
        <v>90</v>
      </c>
      <c r="AF28" s="127" t="s">
        <v>90</v>
      </c>
      <c r="AG28" s="127">
        <v>39307648</v>
      </c>
      <c r="AH28" s="50">
        <f t="shared" si="9"/>
        <v>1364</v>
      </c>
      <c r="AI28" s="51">
        <f t="shared" si="8"/>
        <v>239.63457484188334</v>
      </c>
      <c r="AJ28" s="108">
        <v>0</v>
      </c>
      <c r="AK28" s="108">
        <v>1</v>
      </c>
      <c r="AL28" s="108">
        <v>1</v>
      </c>
      <c r="AM28" s="108">
        <v>1</v>
      </c>
      <c r="AN28" s="108">
        <v>1</v>
      </c>
      <c r="AO28" s="108">
        <v>0</v>
      </c>
      <c r="AP28" s="128">
        <v>8899069</v>
      </c>
      <c r="AQ28" s="128">
        <f t="shared" si="1"/>
        <v>0</v>
      </c>
      <c r="AR28" s="54">
        <v>0.86</v>
      </c>
      <c r="AS28" s="53" t="s">
        <v>113</v>
      </c>
      <c r="AV28" s="59" t="s">
        <v>116</v>
      </c>
      <c r="AW28" s="59">
        <v>101.325</v>
      </c>
      <c r="AY28" s="111"/>
    </row>
    <row r="29" spans="1:51" x14ac:dyDescent="0.25">
      <c r="B29" s="41">
        <v>2.75</v>
      </c>
      <c r="C29" s="41">
        <v>0.79166666666666896</v>
      </c>
      <c r="D29" s="123">
        <v>3</v>
      </c>
      <c r="E29" s="42">
        <f t="shared" si="2"/>
        <v>2.1126760563380285</v>
      </c>
      <c r="F29" s="110">
        <v>78</v>
      </c>
      <c r="G29" s="42">
        <f t="shared" si="3"/>
        <v>54.929577464788736</v>
      </c>
      <c r="H29" s="43" t="s">
        <v>88</v>
      </c>
      <c r="I29" s="43">
        <f t="shared" si="4"/>
        <v>51.408450704225352</v>
      </c>
      <c r="J29" s="44">
        <f t="shared" si="13"/>
        <v>52.816901408450704</v>
      </c>
      <c r="K29" s="43">
        <f t="shared" si="12"/>
        <v>57.04225352112676</v>
      </c>
      <c r="L29" s="45">
        <v>18</v>
      </c>
      <c r="M29" s="46" t="s">
        <v>100</v>
      </c>
      <c r="N29" s="46">
        <v>16.600000000000001</v>
      </c>
      <c r="O29" s="124">
        <v>134</v>
      </c>
      <c r="P29" s="124">
        <v>134</v>
      </c>
      <c r="Q29" s="124">
        <v>46818945</v>
      </c>
      <c r="R29" s="47">
        <f t="shared" si="5"/>
        <v>5340</v>
      </c>
      <c r="S29" s="48">
        <f t="shared" si="6"/>
        <v>128.16</v>
      </c>
      <c r="T29" s="48">
        <f t="shared" si="7"/>
        <v>5.34</v>
      </c>
      <c r="U29" s="125">
        <v>3.8</v>
      </c>
      <c r="V29" s="125">
        <f t="shared" si="0"/>
        <v>3.8</v>
      </c>
      <c r="W29" s="126" t="s">
        <v>133</v>
      </c>
      <c r="X29" s="128">
        <v>0</v>
      </c>
      <c r="Y29" s="128">
        <v>1003</v>
      </c>
      <c r="Z29" s="128">
        <v>1187</v>
      </c>
      <c r="AA29" s="128">
        <v>1185</v>
      </c>
      <c r="AB29" s="128">
        <v>1187</v>
      </c>
      <c r="AC29" s="49" t="s">
        <v>90</v>
      </c>
      <c r="AD29" s="49" t="s">
        <v>90</v>
      </c>
      <c r="AE29" s="49" t="s">
        <v>90</v>
      </c>
      <c r="AF29" s="127" t="s">
        <v>90</v>
      </c>
      <c r="AG29" s="127">
        <v>39308924</v>
      </c>
      <c r="AH29" s="50">
        <f t="shared" si="9"/>
        <v>1276</v>
      </c>
      <c r="AI29" s="51">
        <f t="shared" si="8"/>
        <v>238.95131086142322</v>
      </c>
      <c r="AJ29" s="108">
        <v>0</v>
      </c>
      <c r="AK29" s="108">
        <v>1</v>
      </c>
      <c r="AL29" s="108">
        <v>1</v>
      </c>
      <c r="AM29" s="108">
        <v>1</v>
      </c>
      <c r="AN29" s="108">
        <v>1</v>
      </c>
      <c r="AO29" s="108">
        <v>0</v>
      </c>
      <c r="AP29" s="128">
        <v>8899069</v>
      </c>
      <c r="AQ29" s="128">
        <f t="shared" si="1"/>
        <v>0</v>
      </c>
      <c r="AR29" s="52"/>
      <c r="AS29" s="53" t="s">
        <v>113</v>
      </c>
      <c r="AY29" s="111"/>
    </row>
    <row r="30" spans="1:51" x14ac:dyDescent="0.25">
      <c r="B30" s="41">
        <v>2.7916666666666701</v>
      </c>
      <c r="C30" s="41">
        <v>0.83333333333333703</v>
      </c>
      <c r="D30" s="123">
        <v>3</v>
      </c>
      <c r="E30" s="42">
        <f t="shared" si="2"/>
        <v>2.1126760563380285</v>
      </c>
      <c r="F30" s="110">
        <v>76</v>
      </c>
      <c r="G30" s="42">
        <f t="shared" si="3"/>
        <v>53.521126760563384</v>
      </c>
      <c r="H30" s="43" t="s">
        <v>88</v>
      </c>
      <c r="I30" s="43">
        <f t="shared" si="4"/>
        <v>50</v>
      </c>
      <c r="J30" s="44">
        <f t="shared" si="13"/>
        <v>51.408450704225352</v>
      </c>
      <c r="K30" s="43">
        <f t="shared" si="12"/>
        <v>55.633802816901408</v>
      </c>
      <c r="L30" s="45">
        <v>18</v>
      </c>
      <c r="M30" s="46" t="s">
        <v>100</v>
      </c>
      <c r="N30" s="46">
        <v>16.600000000000001</v>
      </c>
      <c r="O30" s="124">
        <v>134</v>
      </c>
      <c r="P30" s="124">
        <v>133</v>
      </c>
      <c r="Q30" s="124">
        <v>46824473</v>
      </c>
      <c r="R30" s="47">
        <f t="shared" si="5"/>
        <v>5528</v>
      </c>
      <c r="S30" s="48">
        <f t="shared" si="6"/>
        <v>132.672</v>
      </c>
      <c r="T30" s="48">
        <f t="shared" si="7"/>
        <v>5.5279999999999996</v>
      </c>
      <c r="U30" s="125">
        <v>3.6</v>
      </c>
      <c r="V30" s="125">
        <f t="shared" si="0"/>
        <v>3.6</v>
      </c>
      <c r="W30" s="126" t="s">
        <v>133</v>
      </c>
      <c r="X30" s="128">
        <v>0</v>
      </c>
      <c r="Y30" s="128">
        <v>1003</v>
      </c>
      <c r="Z30" s="128">
        <v>1187</v>
      </c>
      <c r="AA30" s="128">
        <v>1185</v>
      </c>
      <c r="AB30" s="128">
        <v>1187</v>
      </c>
      <c r="AC30" s="49" t="s">
        <v>90</v>
      </c>
      <c r="AD30" s="49" t="s">
        <v>90</v>
      </c>
      <c r="AE30" s="49" t="s">
        <v>90</v>
      </c>
      <c r="AF30" s="127" t="s">
        <v>90</v>
      </c>
      <c r="AG30" s="127">
        <v>39310252</v>
      </c>
      <c r="AH30" s="50">
        <f t="shared" si="9"/>
        <v>1328</v>
      </c>
      <c r="AI30" s="51">
        <f t="shared" si="8"/>
        <v>240.23154848046312</v>
      </c>
      <c r="AJ30" s="108">
        <v>0</v>
      </c>
      <c r="AK30" s="108">
        <v>1</v>
      </c>
      <c r="AL30" s="108">
        <v>1</v>
      </c>
      <c r="AM30" s="108">
        <v>1</v>
      </c>
      <c r="AN30" s="108">
        <v>1</v>
      </c>
      <c r="AO30" s="108">
        <v>0</v>
      </c>
      <c r="AP30" s="128">
        <v>8899069</v>
      </c>
      <c r="AQ30" s="128">
        <f t="shared" si="1"/>
        <v>0</v>
      </c>
      <c r="AR30" s="52"/>
      <c r="AS30" s="53" t="s">
        <v>113</v>
      </c>
      <c r="AV30" s="356" t="s">
        <v>117</v>
      </c>
      <c r="AW30" s="356"/>
      <c r="AY30" s="111"/>
    </row>
    <row r="31" spans="1:51" x14ac:dyDescent="0.25">
      <c r="B31" s="41">
        <v>2.8333333333333299</v>
      </c>
      <c r="C31" s="41">
        <v>0.875000000000004</v>
      </c>
      <c r="D31" s="123">
        <v>7</v>
      </c>
      <c r="E31" s="42">
        <f t="shared" si="2"/>
        <v>4.9295774647887329</v>
      </c>
      <c r="F31" s="110">
        <v>76</v>
      </c>
      <c r="G31" s="42">
        <f t="shared" si="3"/>
        <v>53.521126760563384</v>
      </c>
      <c r="H31" s="43" t="s">
        <v>88</v>
      </c>
      <c r="I31" s="43">
        <f t="shared" si="4"/>
        <v>50</v>
      </c>
      <c r="J31" s="44">
        <f t="shared" si="13"/>
        <v>51.408450704225352</v>
      </c>
      <c r="K31" s="43">
        <f t="shared" si="12"/>
        <v>55.633802816901408</v>
      </c>
      <c r="L31" s="45">
        <v>18</v>
      </c>
      <c r="M31" s="46" t="s">
        <v>100</v>
      </c>
      <c r="N31" s="46">
        <v>16.100000000000001</v>
      </c>
      <c r="O31" s="124">
        <v>111</v>
      </c>
      <c r="P31" s="124">
        <v>143</v>
      </c>
      <c r="Q31" s="124">
        <v>46829663</v>
      </c>
      <c r="R31" s="47">
        <f t="shared" si="5"/>
        <v>5190</v>
      </c>
      <c r="S31" s="48">
        <f t="shared" si="6"/>
        <v>124.56</v>
      </c>
      <c r="T31" s="48">
        <f t="shared" si="7"/>
        <v>5.19</v>
      </c>
      <c r="U31" s="125">
        <v>2.9</v>
      </c>
      <c r="V31" s="125">
        <f t="shared" si="0"/>
        <v>2.9</v>
      </c>
      <c r="W31" s="126" t="s">
        <v>146</v>
      </c>
      <c r="X31" s="128">
        <v>0</v>
      </c>
      <c r="Y31" s="128">
        <v>1075</v>
      </c>
      <c r="Z31" s="128">
        <v>1187</v>
      </c>
      <c r="AA31" s="128">
        <v>0</v>
      </c>
      <c r="AB31" s="128">
        <v>1187</v>
      </c>
      <c r="AC31" s="49" t="s">
        <v>90</v>
      </c>
      <c r="AD31" s="49" t="s">
        <v>90</v>
      </c>
      <c r="AE31" s="49" t="s">
        <v>90</v>
      </c>
      <c r="AF31" s="127" t="s">
        <v>90</v>
      </c>
      <c r="AG31" s="127">
        <v>39311340</v>
      </c>
      <c r="AH31" s="50">
        <f t="shared" si="9"/>
        <v>1088</v>
      </c>
      <c r="AI31" s="51">
        <f t="shared" si="8"/>
        <v>209.63391136801539</v>
      </c>
      <c r="AJ31" s="108">
        <v>0</v>
      </c>
      <c r="AK31" s="108">
        <v>1</v>
      </c>
      <c r="AL31" s="108">
        <v>1</v>
      </c>
      <c r="AM31" s="108">
        <v>0</v>
      </c>
      <c r="AN31" s="108">
        <v>1</v>
      </c>
      <c r="AO31" s="108">
        <v>0</v>
      </c>
      <c r="AP31" s="128">
        <v>8899069</v>
      </c>
      <c r="AQ31" s="128">
        <f t="shared" si="1"/>
        <v>0</v>
      </c>
      <c r="AR31" s="52"/>
      <c r="AS31" s="53" t="s">
        <v>113</v>
      </c>
      <c r="AV31" s="60" t="s">
        <v>29</v>
      </c>
      <c r="AW31" s="60" t="s">
        <v>74</v>
      </c>
      <c r="AY31" s="111"/>
    </row>
    <row r="32" spans="1:51" x14ac:dyDescent="0.25">
      <c r="B32" s="41">
        <v>2.875</v>
      </c>
      <c r="C32" s="41">
        <v>0.91666666666667096</v>
      </c>
      <c r="D32" s="123">
        <v>5</v>
      </c>
      <c r="E32" s="42">
        <f t="shared" si="2"/>
        <v>3.5211267605633805</v>
      </c>
      <c r="F32" s="110">
        <v>76</v>
      </c>
      <c r="G32" s="42">
        <f t="shared" si="3"/>
        <v>53.521126760563384</v>
      </c>
      <c r="H32" s="43" t="s">
        <v>88</v>
      </c>
      <c r="I32" s="43">
        <f t="shared" si="4"/>
        <v>50</v>
      </c>
      <c r="J32" s="44">
        <f t="shared" si="13"/>
        <v>51.408450704225352</v>
      </c>
      <c r="K32" s="43">
        <f t="shared" si="12"/>
        <v>55.633802816901408</v>
      </c>
      <c r="L32" s="45">
        <v>14</v>
      </c>
      <c r="M32" s="46" t="s">
        <v>118</v>
      </c>
      <c r="N32" s="46">
        <v>12.6</v>
      </c>
      <c r="O32" s="124">
        <v>112</v>
      </c>
      <c r="P32" s="124">
        <v>111</v>
      </c>
      <c r="Q32" s="124">
        <v>46834591</v>
      </c>
      <c r="R32" s="47">
        <f t="shared" si="5"/>
        <v>4928</v>
      </c>
      <c r="S32" s="48">
        <f t="shared" si="6"/>
        <v>118.27200000000001</v>
      </c>
      <c r="T32" s="48">
        <f t="shared" si="7"/>
        <v>4.9279999999999999</v>
      </c>
      <c r="U32" s="125">
        <v>3.1</v>
      </c>
      <c r="V32" s="125">
        <f t="shared" si="0"/>
        <v>3.1</v>
      </c>
      <c r="W32" s="126" t="s">
        <v>146</v>
      </c>
      <c r="X32" s="128">
        <v>0</v>
      </c>
      <c r="Y32" s="128">
        <v>1076</v>
      </c>
      <c r="Z32" s="128">
        <v>1186</v>
      </c>
      <c r="AA32" s="128">
        <v>0</v>
      </c>
      <c r="AB32" s="128">
        <v>1188</v>
      </c>
      <c r="AC32" s="49" t="s">
        <v>90</v>
      </c>
      <c r="AD32" s="49" t="s">
        <v>90</v>
      </c>
      <c r="AE32" s="49" t="s">
        <v>90</v>
      </c>
      <c r="AF32" s="127" t="s">
        <v>90</v>
      </c>
      <c r="AG32" s="127">
        <v>39312380</v>
      </c>
      <c r="AH32" s="50">
        <f t="shared" ref="AH32" si="14">IF(ISBLANK(AG32),"-",AG32-AG31)</f>
        <v>1040</v>
      </c>
      <c r="AI32" s="51">
        <f t="shared" ref="AI32" si="15">AH32/T32</f>
        <v>211.03896103896105</v>
      </c>
      <c r="AJ32" s="108">
        <v>0</v>
      </c>
      <c r="AK32" s="108">
        <v>1</v>
      </c>
      <c r="AL32" s="108">
        <v>1</v>
      </c>
      <c r="AM32" s="108">
        <v>0</v>
      </c>
      <c r="AN32" s="108">
        <v>1</v>
      </c>
      <c r="AO32" s="108">
        <v>0</v>
      </c>
      <c r="AP32" s="128">
        <v>8899069</v>
      </c>
      <c r="AQ32" s="128">
        <f t="shared" si="1"/>
        <v>0</v>
      </c>
      <c r="AR32" s="54">
        <v>0.94</v>
      </c>
      <c r="AS32" s="53" t="s">
        <v>113</v>
      </c>
      <c r="AV32" s="61">
        <v>1</v>
      </c>
      <c r="AW32" s="61">
        <f>IFERROR(AV32*VLOOKUP(AV31,AV24:AW28,2,FALSE)/VLOOKUP(AW31,AV24:AW28,2,FALSE),"Enter Unit and Value")</f>
        <v>1.4189189189189189</v>
      </c>
      <c r="AY32" s="111"/>
    </row>
    <row r="33" spans="2:51" x14ac:dyDescent="0.25">
      <c r="B33" s="41">
        <v>2.9166666666666701</v>
      </c>
      <c r="C33" s="41">
        <v>0.95833333333333803</v>
      </c>
      <c r="D33" s="123">
        <v>6</v>
      </c>
      <c r="E33" s="42">
        <f t="shared" si="2"/>
        <v>4.2253521126760569</v>
      </c>
      <c r="F33" s="110">
        <v>66</v>
      </c>
      <c r="G33" s="42">
        <f t="shared" si="3"/>
        <v>46.478873239436624</v>
      </c>
      <c r="H33" s="43" t="s">
        <v>88</v>
      </c>
      <c r="I33" s="43">
        <f>J33-(2/1.42)</f>
        <v>41.549295774647888</v>
      </c>
      <c r="J33" s="44">
        <f t="shared" ref="J33:J34" si="16">(F33-5)/1.42</f>
        <v>42.95774647887324</v>
      </c>
      <c r="K33" s="43">
        <f t="shared" si="12"/>
        <v>47.183098591549296</v>
      </c>
      <c r="L33" s="45">
        <v>14</v>
      </c>
      <c r="M33" s="46" t="s">
        <v>118</v>
      </c>
      <c r="N33" s="46">
        <v>11.9</v>
      </c>
      <c r="O33" s="124">
        <v>143</v>
      </c>
      <c r="P33" s="124">
        <v>110</v>
      </c>
      <c r="Q33" s="124">
        <v>46839832</v>
      </c>
      <c r="R33" s="47">
        <f t="shared" si="5"/>
        <v>5241</v>
      </c>
      <c r="S33" s="48">
        <f t="shared" si="6"/>
        <v>125.78400000000001</v>
      </c>
      <c r="T33" s="48">
        <f t="shared" si="7"/>
        <v>5.2409999999999997</v>
      </c>
      <c r="U33" s="125">
        <v>3.4</v>
      </c>
      <c r="V33" s="125">
        <f t="shared" si="0"/>
        <v>3.4</v>
      </c>
      <c r="W33" s="126" t="s">
        <v>125</v>
      </c>
      <c r="X33" s="128">
        <v>0</v>
      </c>
      <c r="Y33" s="128">
        <v>0</v>
      </c>
      <c r="Z33" s="128">
        <v>1157</v>
      </c>
      <c r="AA33" s="128">
        <v>0</v>
      </c>
      <c r="AB33" s="128">
        <v>1156</v>
      </c>
      <c r="AC33" s="49" t="s">
        <v>90</v>
      </c>
      <c r="AD33" s="49" t="s">
        <v>90</v>
      </c>
      <c r="AE33" s="49" t="s">
        <v>90</v>
      </c>
      <c r="AF33" s="127" t="s">
        <v>90</v>
      </c>
      <c r="AG33" s="127">
        <v>39313374</v>
      </c>
      <c r="AH33" s="50">
        <f t="shared" si="9"/>
        <v>994</v>
      </c>
      <c r="AI33" s="51">
        <f t="shared" si="8"/>
        <v>189.65846212554857</v>
      </c>
      <c r="AJ33" s="108">
        <v>0</v>
      </c>
      <c r="AK33" s="108">
        <v>0</v>
      </c>
      <c r="AL33" s="108">
        <v>1</v>
      </c>
      <c r="AM33" s="108">
        <v>0</v>
      </c>
      <c r="AN33" s="108">
        <v>1</v>
      </c>
      <c r="AO33" s="108">
        <v>0.5</v>
      </c>
      <c r="AP33" s="128">
        <v>8900059</v>
      </c>
      <c r="AQ33" s="128">
        <f t="shared" si="1"/>
        <v>990</v>
      </c>
      <c r="AR33" s="52"/>
      <c r="AS33" s="53" t="s">
        <v>113</v>
      </c>
      <c r="AY33" s="111"/>
    </row>
    <row r="34" spans="2:51" x14ac:dyDescent="0.25">
      <c r="B34" s="41">
        <v>2.9583333333333299</v>
      </c>
      <c r="C34" s="41">
        <v>1</v>
      </c>
      <c r="D34" s="123">
        <v>8</v>
      </c>
      <c r="E34" s="42">
        <f t="shared" si="2"/>
        <v>5.6338028169014089</v>
      </c>
      <c r="F34" s="110">
        <v>66</v>
      </c>
      <c r="G34" s="42">
        <f t="shared" si="3"/>
        <v>46.478873239436624</v>
      </c>
      <c r="H34" s="43" t="s">
        <v>88</v>
      </c>
      <c r="I34" s="43">
        <f t="shared" si="4"/>
        <v>41.549295774647888</v>
      </c>
      <c r="J34" s="44">
        <f t="shared" si="16"/>
        <v>42.95774647887324</v>
      </c>
      <c r="K34" s="43">
        <f t="shared" si="12"/>
        <v>47.183098591549296</v>
      </c>
      <c r="L34" s="45">
        <v>14</v>
      </c>
      <c r="M34" s="46" t="s">
        <v>118</v>
      </c>
      <c r="N34" s="62">
        <v>11.5</v>
      </c>
      <c r="O34" s="124">
        <v>142</v>
      </c>
      <c r="P34" s="124">
        <v>108</v>
      </c>
      <c r="Q34" s="124">
        <v>46844023</v>
      </c>
      <c r="R34" s="47">
        <f t="shared" si="5"/>
        <v>4191</v>
      </c>
      <c r="S34" s="48">
        <f t="shared" si="6"/>
        <v>100.584</v>
      </c>
      <c r="T34" s="48">
        <f t="shared" si="7"/>
        <v>4.1909999999999998</v>
      </c>
      <c r="U34" s="125">
        <v>4.5</v>
      </c>
      <c r="V34" s="125">
        <f t="shared" si="0"/>
        <v>4.5</v>
      </c>
      <c r="W34" s="126" t="s">
        <v>125</v>
      </c>
      <c r="X34" s="128">
        <v>0</v>
      </c>
      <c r="Y34" s="128">
        <v>0</v>
      </c>
      <c r="Z34" s="128">
        <v>1187</v>
      </c>
      <c r="AA34" s="128">
        <v>0</v>
      </c>
      <c r="AB34" s="128">
        <v>1188</v>
      </c>
      <c r="AC34" s="49" t="s">
        <v>90</v>
      </c>
      <c r="AD34" s="49" t="s">
        <v>90</v>
      </c>
      <c r="AE34" s="49" t="s">
        <v>90</v>
      </c>
      <c r="AF34" s="127" t="s">
        <v>90</v>
      </c>
      <c r="AG34" s="127">
        <v>39314308</v>
      </c>
      <c r="AH34" s="50">
        <f t="shared" si="9"/>
        <v>934</v>
      </c>
      <c r="AI34" s="51">
        <f t="shared" si="8"/>
        <v>222.85850632307327</v>
      </c>
      <c r="AJ34" s="108">
        <v>0</v>
      </c>
      <c r="AK34" s="108">
        <v>0</v>
      </c>
      <c r="AL34" s="108">
        <v>1</v>
      </c>
      <c r="AM34" s="108">
        <v>0</v>
      </c>
      <c r="AN34" s="108">
        <v>1</v>
      </c>
      <c r="AO34" s="108">
        <v>0.5</v>
      </c>
      <c r="AP34" s="128">
        <v>8901355</v>
      </c>
      <c r="AQ34" s="128">
        <f t="shared" si="1"/>
        <v>1296</v>
      </c>
      <c r="AR34" s="52"/>
      <c r="AS34" s="53" t="s">
        <v>113</v>
      </c>
      <c r="AV34" s="57" t="s">
        <v>119</v>
      </c>
      <c r="AW34" s="63" t="s">
        <v>30</v>
      </c>
      <c r="AY34" s="111"/>
    </row>
    <row r="35" spans="2:51" x14ac:dyDescent="0.25">
      <c r="B35" s="102"/>
      <c r="C35" s="103"/>
      <c r="D35" s="102"/>
      <c r="E35" s="105"/>
      <c r="F35" s="105"/>
      <c r="G35" s="106"/>
      <c r="H35" s="104"/>
      <c r="I35" s="105"/>
      <c r="J35" s="105"/>
      <c r="K35" s="106"/>
      <c r="L35" s="357" t="s">
        <v>120</v>
      </c>
      <c r="M35" s="358"/>
      <c r="N35" s="359"/>
      <c r="O35" s="64"/>
      <c r="P35" s="64">
        <f>AVERAGE(P11:P34)</f>
        <v>126.625</v>
      </c>
      <c r="Q35" s="65">
        <f>Q34-Q10</f>
        <v>125928</v>
      </c>
      <c r="R35" s="66">
        <f>SUM(R11:R34)</f>
        <v>125928</v>
      </c>
      <c r="S35" s="67">
        <f>AVERAGE(S11:S34)</f>
        <v>125.928</v>
      </c>
      <c r="T35" s="67">
        <f>SUM(T11:T34)</f>
        <v>125.92800000000003</v>
      </c>
      <c r="U35" s="104"/>
      <c r="V35" s="104"/>
      <c r="W35" s="58"/>
      <c r="X35" s="96"/>
      <c r="Y35" s="97"/>
      <c r="Z35" s="97"/>
      <c r="AA35" s="97"/>
      <c r="AB35" s="98"/>
      <c r="AC35" s="96"/>
      <c r="AD35" s="97"/>
      <c r="AE35" s="98"/>
      <c r="AF35" s="99"/>
      <c r="AG35" s="68"/>
      <c r="AH35" s="69">
        <f>SUM(AH11:AH34)</f>
        <v>27480</v>
      </c>
      <c r="AI35" s="70">
        <f>$AH$35/$T35</f>
        <v>218.21993520106724</v>
      </c>
      <c r="AJ35" s="99"/>
      <c r="AK35" s="100"/>
      <c r="AL35" s="100"/>
      <c r="AM35" s="100"/>
      <c r="AN35" s="101"/>
      <c r="AO35" s="71"/>
      <c r="AP35" s="72">
        <f>AP34-AP10</f>
        <v>7874</v>
      </c>
      <c r="AQ35" s="73">
        <f>SUM(AQ11:AQ34)</f>
        <v>7874</v>
      </c>
      <c r="AR35" s="74">
        <f>AVERAGE(AR11:AR34)</f>
        <v>0.95166666666666677</v>
      </c>
      <c r="AS35" s="71"/>
      <c r="AV35" s="75" t="s">
        <v>30</v>
      </c>
      <c r="AW35" s="75">
        <v>1</v>
      </c>
      <c r="AY35" s="111"/>
    </row>
    <row r="36" spans="2:51" x14ac:dyDescent="0.25">
      <c r="B36" s="76"/>
      <c r="C36" s="76"/>
      <c r="D36" s="76"/>
      <c r="E36" s="77"/>
      <c r="F36" s="77"/>
      <c r="G36" s="77"/>
      <c r="H36" s="77"/>
      <c r="I36" s="78"/>
      <c r="J36" s="78"/>
      <c r="K36" s="78"/>
      <c r="L36" s="109"/>
      <c r="M36" s="109"/>
      <c r="N36" s="109"/>
      <c r="O36" s="109"/>
      <c r="P36" s="109"/>
      <c r="Q36" s="109"/>
      <c r="R36" s="109"/>
      <c r="S36" s="109"/>
      <c r="T36" s="109"/>
      <c r="U36" s="79"/>
      <c r="V36" s="79"/>
      <c r="W36" s="109"/>
      <c r="X36" s="109"/>
      <c r="Y36" s="109"/>
      <c r="Z36" s="112"/>
      <c r="AA36" s="109"/>
      <c r="AB36" s="109"/>
      <c r="AC36" s="109"/>
      <c r="AD36" s="109"/>
      <c r="AE36" s="109"/>
      <c r="AH36" s="80"/>
      <c r="AM36" s="109"/>
      <c r="AN36" s="109"/>
      <c r="AO36" s="109"/>
      <c r="AP36" s="109"/>
      <c r="AQ36" s="109"/>
      <c r="AR36" s="109"/>
      <c r="AV36" s="75" t="s">
        <v>121</v>
      </c>
      <c r="AW36" s="75">
        <v>41.67</v>
      </c>
      <c r="AY36" s="111"/>
    </row>
    <row r="37" spans="2:51" x14ac:dyDescent="0.25">
      <c r="B37" s="89" t="s">
        <v>122</v>
      </c>
      <c r="C37" s="89"/>
      <c r="D37" s="89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112"/>
      <c r="X37" s="112"/>
      <c r="Y37" s="112"/>
      <c r="Z37" s="112"/>
      <c r="AA37" s="112"/>
      <c r="AB37" s="112"/>
      <c r="AC37" s="112"/>
      <c r="AD37" s="112"/>
      <c r="AE37" s="112"/>
      <c r="AM37" s="21"/>
      <c r="AN37" s="109"/>
      <c r="AO37" s="109"/>
      <c r="AP37" s="109"/>
      <c r="AQ37" s="109"/>
      <c r="AR37" s="112"/>
      <c r="AV37" s="75" t="s">
        <v>123</v>
      </c>
      <c r="AW37" s="75">
        <v>11.574999999999999</v>
      </c>
      <c r="AY37" s="111"/>
    </row>
    <row r="38" spans="2:51" x14ac:dyDescent="0.25">
      <c r="B38" s="87" t="s">
        <v>124</v>
      </c>
      <c r="C38" s="116"/>
      <c r="D38" s="116"/>
      <c r="E38" s="116"/>
      <c r="F38" s="116"/>
      <c r="G38" s="116"/>
      <c r="H38" s="116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88"/>
      <c r="T38" s="88"/>
      <c r="U38" s="88"/>
      <c r="V38" s="88"/>
      <c r="W38" s="112"/>
      <c r="X38" s="112"/>
      <c r="Y38" s="112"/>
      <c r="Z38" s="112"/>
      <c r="AA38" s="112"/>
      <c r="AB38" s="112"/>
      <c r="AC38" s="112"/>
      <c r="AD38" s="112"/>
      <c r="AE38" s="112"/>
      <c r="AM38" s="21"/>
      <c r="AN38" s="109"/>
      <c r="AO38" s="109"/>
      <c r="AP38" s="109"/>
      <c r="AQ38" s="109"/>
      <c r="AR38" s="112"/>
      <c r="AV38" s="75"/>
      <c r="AW38" s="75"/>
      <c r="AY38" s="111"/>
    </row>
    <row r="39" spans="2:51" x14ac:dyDescent="0.25">
      <c r="B39" s="122" t="s">
        <v>127</v>
      </c>
      <c r="C39" s="116"/>
      <c r="D39" s="116"/>
      <c r="E39" s="116"/>
      <c r="F39" s="116"/>
      <c r="G39" s="116"/>
      <c r="H39" s="116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88"/>
      <c r="T39" s="88"/>
      <c r="U39" s="88"/>
      <c r="V39" s="88"/>
      <c r="W39" s="112"/>
      <c r="X39" s="112"/>
      <c r="Y39" s="112"/>
      <c r="Z39" s="112"/>
      <c r="AA39" s="112"/>
      <c r="AB39" s="112"/>
      <c r="AC39" s="112"/>
      <c r="AD39" s="112"/>
      <c r="AE39" s="112"/>
      <c r="AM39" s="21"/>
      <c r="AN39" s="109"/>
      <c r="AO39" s="109"/>
      <c r="AP39" s="109"/>
      <c r="AQ39" s="109"/>
      <c r="AR39" s="112"/>
      <c r="AV39" s="75"/>
      <c r="AW39" s="75"/>
      <c r="AY39" s="111"/>
    </row>
    <row r="40" spans="2:51" x14ac:dyDescent="0.25">
      <c r="B40" s="85" t="s">
        <v>148</v>
      </c>
      <c r="C40" s="116"/>
      <c r="D40" s="116"/>
      <c r="E40" s="116"/>
      <c r="F40" s="116"/>
      <c r="G40" s="116"/>
      <c r="H40" s="116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88"/>
      <c r="T40" s="88"/>
      <c r="U40" s="88"/>
      <c r="V40" s="88"/>
      <c r="W40" s="112"/>
      <c r="X40" s="112"/>
      <c r="Y40" s="112"/>
      <c r="Z40" s="112"/>
      <c r="AA40" s="112"/>
      <c r="AB40" s="112"/>
      <c r="AC40" s="112"/>
      <c r="AD40" s="112"/>
      <c r="AE40" s="112"/>
      <c r="AM40" s="21"/>
      <c r="AN40" s="109"/>
      <c r="AO40" s="109"/>
      <c r="AP40" s="109"/>
      <c r="AQ40" s="109"/>
      <c r="AR40" s="112"/>
      <c r="AV40" s="75"/>
      <c r="AW40" s="75"/>
      <c r="AY40" s="111"/>
    </row>
    <row r="41" spans="2:51" x14ac:dyDescent="0.25">
      <c r="B41" s="86" t="s">
        <v>161</v>
      </c>
      <c r="C41" s="116"/>
      <c r="D41" s="116"/>
      <c r="E41" s="116"/>
      <c r="F41" s="116"/>
      <c r="G41" s="116"/>
      <c r="H41" s="116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9"/>
      <c r="T41" s="119"/>
      <c r="U41" s="119"/>
      <c r="V41" s="119"/>
      <c r="W41" s="112"/>
      <c r="X41" s="112"/>
      <c r="Y41" s="112"/>
      <c r="Z41" s="112"/>
      <c r="AA41" s="112"/>
      <c r="AB41" s="112"/>
      <c r="AC41" s="112"/>
      <c r="AD41" s="112"/>
      <c r="AE41" s="112"/>
      <c r="AM41" s="113"/>
      <c r="AN41" s="113"/>
      <c r="AO41" s="113"/>
      <c r="AP41" s="113"/>
      <c r="AQ41" s="113"/>
      <c r="AR41" s="113"/>
      <c r="AS41" s="114"/>
      <c r="AV41" s="111"/>
      <c r="AW41" s="107"/>
      <c r="AX41" s="107"/>
      <c r="AY41" s="107"/>
    </row>
    <row r="42" spans="2:51" x14ac:dyDescent="0.25">
      <c r="B42" s="122" t="s">
        <v>130</v>
      </c>
      <c r="C42" s="116"/>
      <c r="D42" s="116"/>
      <c r="E42" s="121"/>
      <c r="F42" s="121"/>
      <c r="G42" s="121"/>
      <c r="H42" s="116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9"/>
      <c r="T42" s="119"/>
      <c r="U42" s="119"/>
      <c r="V42" s="119"/>
      <c r="W42" s="112"/>
      <c r="X42" s="112"/>
      <c r="Y42" s="112"/>
      <c r="Z42" s="112"/>
      <c r="AA42" s="112"/>
      <c r="AB42" s="112"/>
      <c r="AC42" s="112"/>
      <c r="AD42" s="112"/>
      <c r="AE42" s="112"/>
      <c r="AM42" s="113"/>
      <c r="AN42" s="113"/>
      <c r="AO42" s="113"/>
      <c r="AP42" s="113"/>
      <c r="AQ42" s="113"/>
      <c r="AR42" s="113"/>
      <c r="AS42" s="114"/>
      <c r="AV42" s="111"/>
      <c r="AW42" s="107"/>
      <c r="AX42" s="107"/>
      <c r="AY42" s="107"/>
    </row>
    <row r="43" spans="2:51" x14ac:dyDescent="0.25">
      <c r="B43" s="122" t="s">
        <v>134</v>
      </c>
      <c r="C43" s="116"/>
      <c r="D43" s="116"/>
      <c r="E43" s="116"/>
      <c r="F43" s="116"/>
      <c r="G43" s="116"/>
      <c r="H43" s="116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9"/>
      <c r="U43" s="119"/>
      <c r="V43" s="119"/>
      <c r="W43" s="112"/>
      <c r="X43" s="112"/>
      <c r="Y43" s="112"/>
      <c r="Z43" s="112"/>
      <c r="AA43" s="112"/>
      <c r="AB43" s="112"/>
      <c r="AC43" s="112"/>
      <c r="AD43" s="112"/>
      <c r="AE43" s="112"/>
      <c r="AM43" s="113"/>
      <c r="AN43" s="113"/>
      <c r="AO43" s="113"/>
      <c r="AP43" s="113"/>
      <c r="AQ43" s="113"/>
      <c r="AR43" s="113"/>
      <c r="AS43" s="114"/>
      <c r="AV43" s="111"/>
      <c r="AW43" s="107"/>
      <c r="AX43" s="107"/>
      <c r="AY43" s="107"/>
    </row>
    <row r="44" spans="2:51" x14ac:dyDescent="0.25">
      <c r="B44" s="91" t="s">
        <v>144</v>
      </c>
      <c r="C44" s="116"/>
      <c r="D44" s="116"/>
      <c r="E44" s="116"/>
      <c r="F44" s="116"/>
      <c r="G44" s="116"/>
      <c r="H44" s="116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20"/>
      <c r="T44" s="119"/>
      <c r="U44" s="119"/>
      <c r="V44" s="119"/>
      <c r="W44" s="112"/>
      <c r="X44" s="112"/>
      <c r="Y44" s="112"/>
      <c r="Z44" s="112"/>
      <c r="AA44" s="112"/>
      <c r="AB44" s="112"/>
      <c r="AC44" s="112"/>
      <c r="AD44" s="112"/>
      <c r="AE44" s="112"/>
      <c r="AM44" s="113"/>
      <c r="AN44" s="113"/>
      <c r="AO44" s="113"/>
      <c r="AP44" s="113"/>
      <c r="AQ44" s="113"/>
      <c r="AR44" s="113"/>
      <c r="AS44" s="114"/>
      <c r="AV44" s="111"/>
      <c r="AW44" s="107"/>
      <c r="AX44" s="107"/>
      <c r="AY44" s="107"/>
    </row>
    <row r="45" spans="2:51" x14ac:dyDescent="0.25">
      <c r="B45" s="91" t="s">
        <v>143</v>
      </c>
      <c r="C45" s="116"/>
      <c r="D45" s="116"/>
      <c r="E45" s="116"/>
      <c r="F45" s="116"/>
      <c r="G45" s="116"/>
      <c r="H45" s="116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20"/>
      <c r="T45" s="119"/>
      <c r="U45" s="119"/>
      <c r="V45" s="119"/>
      <c r="W45" s="112"/>
      <c r="X45" s="112"/>
      <c r="Y45" s="112"/>
      <c r="Z45" s="112"/>
      <c r="AA45" s="112"/>
      <c r="AB45" s="112"/>
      <c r="AC45" s="112"/>
      <c r="AD45" s="112"/>
      <c r="AE45" s="112"/>
      <c r="AM45" s="113"/>
      <c r="AN45" s="113"/>
      <c r="AO45" s="113"/>
      <c r="AP45" s="113"/>
      <c r="AQ45" s="113"/>
      <c r="AR45" s="113"/>
      <c r="AS45" s="114"/>
      <c r="AV45" s="111"/>
      <c r="AW45" s="107"/>
      <c r="AX45" s="107"/>
      <c r="AY45" s="107"/>
    </row>
    <row r="46" spans="2:51" x14ac:dyDescent="0.25">
      <c r="B46" s="122" t="s">
        <v>162</v>
      </c>
      <c r="C46" s="116"/>
      <c r="D46" s="116"/>
      <c r="E46" s="116"/>
      <c r="F46" s="116"/>
      <c r="G46" s="116"/>
      <c r="H46" s="116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20"/>
      <c r="T46" s="119"/>
      <c r="U46" s="119"/>
      <c r="V46" s="119"/>
      <c r="W46" s="112"/>
      <c r="X46" s="112"/>
      <c r="Y46" s="112"/>
      <c r="Z46" s="112"/>
      <c r="AA46" s="112"/>
      <c r="AB46" s="112"/>
      <c r="AC46" s="112"/>
      <c r="AD46" s="112"/>
      <c r="AE46" s="112"/>
      <c r="AM46" s="113"/>
      <c r="AN46" s="113"/>
      <c r="AO46" s="113"/>
      <c r="AP46" s="113"/>
      <c r="AQ46" s="113"/>
      <c r="AR46" s="113"/>
      <c r="AS46" s="114"/>
      <c r="AV46" s="111"/>
      <c r="AW46" s="107"/>
      <c r="AX46" s="107"/>
      <c r="AY46" s="107"/>
    </row>
    <row r="47" spans="2:51" x14ac:dyDescent="0.25">
      <c r="B47" s="122" t="s">
        <v>135</v>
      </c>
      <c r="C47" s="116"/>
      <c r="D47" s="116"/>
      <c r="E47" s="116"/>
      <c r="F47" s="116"/>
      <c r="G47" s="116"/>
      <c r="H47" s="116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20"/>
      <c r="T47" s="119"/>
      <c r="U47" s="119"/>
      <c r="V47" s="119"/>
      <c r="W47" s="112"/>
      <c r="X47" s="112"/>
      <c r="Y47" s="112"/>
      <c r="Z47" s="112"/>
      <c r="AA47" s="112"/>
      <c r="AB47" s="112"/>
      <c r="AC47" s="112"/>
      <c r="AD47" s="112"/>
      <c r="AE47" s="112"/>
      <c r="AM47" s="113"/>
      <c r="AN47" s="113"/>
      <c r="AO47" s="113"/>
      <c r="AP47" s="113"/>
      <c r="AQ47" s="113"/>
      <c r="AR47" s="113"/>
      <c r="AS47" s="114"/>
      <c r="AV47" s="111"/>
      <c r="AW47" s="107"/>
      <c r="AX47" s="107"/>
      <c r="AY47" s="107"/>
    </row>
    <row r="48" spans="2:51" x14ac:dyDescent="0.25">
      <c r="B48" s="122" t="s">
        <v>136</v>
      </c>
      <c r="C48" s="116"/>
      <c r="D48" s="116"/>
      <c r="E48" s="116"/>
      <c r="F48" s="116"/>
      <c r="G48" s="117"/>
      <c r="H48" s="117"/>
      <c r="I48" s="117"/>
      <c r="J48" s="117"/>
      <c r="K48" s="117"/>
      <c r="L48" s="117"/>
      <c r="M48" s="117"/>
      <c r="N48" s="117"/>
      <c r="O48" s="117"/>
      <c r="P48" s="117"/>
      <c r="Q48" s="120"/>
      <c r="R48" s="119"/>
      <c r="S48" s="119"/>
      <c r="T48" s="137"/>
      <c r="U48" s="112"/>
      <c r="V48" s="112"/>
      <c r="W48" s="112"/>
      <c r="X48" s="112"/>
      <c r="Y48" s="112"/>
      <c r="Z48" s="112"/>
      <c r="AA48" s="112"/>
      <c r="AB48" s="112"/>
      <c r="AC48" s="112"/>
      <c r="AK48" s="113"/>
      <c r="AL48" s="113"/>
      <c r="AM48" s="113"/>
      <c r="AN48" s="113"/>
      <c r="AO48" s="113"/>
      <c r="AP48" s="113"/>
      <c r="AQ48" s="114"/>
      <c r="AR48" s="109"/>
      <c r="AS48" s="109"/>
      <c r="AT48" s="111"/>
      <c r="AU48" s="107"/>
      <c r="AV48" s="107"/>
      <c r="AW48" s="107"/>
      <c r="AX48" s="107"/>
      <c r="AY48" s="107"/>
    </row>
    <row r="49" spans="2:51" x14ac:dyDescent="0.25">
      <c r="B49" s="122" t="s">
        <v>137</v>
      </c>
      <c r="C49" s="129"/>
      <c r="D49" s="129"/>
      <c r="E49" s="129"/>
      <c r="F49" s="130"/>
      <c r="G49" s="117"/>
      <c r="H49" s="117"/>
      <c r="I49" s="117"/>
      <c r="J49" s="117"/>
      <c r="K49" s="117"/>
      <c r="L49" s="117"/>
      <c r="M49" s="117"/>
      <c r="N49" s="117"/>
      <c r="O49" s="117"/>
      <c r="P49" s="120"/>
      <c r="Q49" s="119"/>
      <c r="R49" s="119"/>
      <c r="S49" s="119"/>
      <c r="T49" s="112"/>
      <c r="U49" s="112"/>
      <c r="V49" s="112"/>
      <c r="W49" s="112"/>
      <c r="X49" s="112"/>
      <c r="Y49" s="112"/>
      <c r="Z49" s="112"/>
      <c r="AA49" s="112"/>
      <c r="AB49" s="112"/>
      <c r="AJ49" s="113"/>
      <c r="AK49" s="113"/>
      <c r="AL49" s="113"/>
      <c r="AM49" s="113"/>
      <c r="AN49" s="113"/>
      <c r="AO49" s="113"/>
      <c r="AP49" s="114"/>
      <c r="AQ49" s="109"/>
      <c r="AR49" s="109"/>
      <c r="AS49" s="111"/>
      <c r="AT49" s="107"/>
      <c r="AU49" s="107"/>
      <c r="AV49" s="107"/>
      <c r="AW49" s="107"/>
      <c r="AX49" s="107"/>
      <c r="AY49" s="107"/>
    </row>
    <row r="50" spans="2:51" x14ac:dyDescent="0.25">
      <c r="B50" s="91" t="s">
        <v>145</v>
      </c>
      <c r="C50" s="129"/>
      <c r="D50" s="129"/>
      <c r="E50" s="129"/>
      <c r="F50" s="130"/>
      <c r="G50" s="117"/>
      <c r="H50" s="117"/>
      <c r="I50" s="117"/>
      <c r="J50" s="117"/>
      <c r="K50" s="117"/>
      <c r="L50" s="117"/>
      <c r="M50" s="117"/>
      <c r="N50" s="117"/>
      <c r="O50" s="117"/>
      <c r="P50" s="120"/>
      <c r="Q50" s="119"/>
      <c r="R50" s="119"/>
      <c r="S50" s="119"/>
      <c r="T50" s="112"/>
      <c r="U50" s="112"/>
      <c r="V50" s="112"/>
      <c r="W50" s="112"/>
      <c r="X50" s="112"/>
      <c r="Y50" s="112"/>
      <c r="Z50" s="112"/>
      <c r="AA50" s="112"/>
      <c r="AB50" s="112"/>
      <c r="AJ50" s="113"/>
      <c r="AK50" s="113"/>
      <c r="AL50" s="113"/>
      <c r="AM50" s="113"/>
      <c r="AN50" s="113"/>
      <c r="AO50" s="113"/>
      <c r="AP50" s="114"/>
      <c r="AQ50" s="109"/>
      <c r="AR50" s="109"/>
      <c r="AS50" s="111"/>
      <c r="AT50" s="107"/>
      <c r="AU50" s="107"/>
      <c r="AV50" s="107"/>
      <c r="AW50" s="107"/>
      <c r="AX50" s="107"/>
      <c r="AY50" s="107"/>
    </row>
    <row r="51" spans="2:51" x14ac:dyDescent="0.25">
      <c r="B51" s="122" t="s">
        <v>138</v>
      </c>
      <c r="C51" s="116"/>
      <c r="D51" s="116"/>
      <c r="E51" s="116"/>
      <c r="F51" s="116"/>
      <c r="G51" s="116"/>
      <c r="H51" s="116"/>
      <c r="I51" s="116"/>
      <c r="J51" s="117"/>
      <c r="K51" s="117"/>
      <c r="L51" s="117"/>
      <c r="M51" s="117"/>
      <c r="N51" s="117"/>
      <c r="O51" s="117"/>
      <c r="P51" s="117"/>
      <c r="Q51" s="117"/>
      <c r="R51" s="117"/>
      <c r="S51" s="120"/>
      <c r="T51" s="119"/>
      <c r="U51" s="119"/>
      <c r="V51" s="119"/>
      <c r="W51" s="112"/>
      <c r="X51" s="112"/>
      <c r="Y51" s="112"/>
      <c r="Z51" s="112"/>
      <c r="AA51" s="112"/>
      <c r="AB51" s="112"/>
      <c r="AC51" s="112"/>
      <c r="AD51" s="112"/>
      <c r="AE51" s="112"/>
      <c r="AM51" s="113"/>
      <c r="AN51" s="113"/>
      <c r="AO51" s="113"/>
      <c r="AP51" s="113"/>
      <c r="AQ51" s="113"/>
      <c r="AR51" s="113"/>
      <c r="AS51" s="114"/>
      <c r="AV51" s="111"/>
      <c r="AW51" s="107"/>
      <c r="AX51" s="107"/>
      <c r="AY51" s="107"/>
    </row>
    <row r="52" spans="2:51" x14ac:dyDescent="0.25">
      <c r="B52" s="118" t="s">
        <v>139</v>
      </c>
      <c r="C52" s="116"/>
      <c r="D52" s="116"/>
      <c r="E52" s="116"/>
      <c r="F52" s="116"/>
      <c r="G52" s="116"/>
      <c r="H52" s="116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20"/>
      <c r="T52" s="119"/>
      <c r="U52" s="119"/>
      <c r="V52" s="119"/>
      <c r="W52" s="112"/>
      <c r="X52" s="112"/>
      <c r="Y52" s="112"/>
      <c r="Z52" s="112"/>
      <c r="AA52" s="112"/>
      <c r="AB52" s="112"/>
      <c r="AC52" s="112"/>
      <c r="AD52" s="112"/>
      <c r="AE52" s="112"/>
      <c r="AM52" s="113"/>
      <c r="AN52" s="113"/>
      <c r="AO52" s="113"/>
      <c r="AP52" s="113"/>
      <c r="AQ52" s="113"/>
      <c r="AR52" s="113"/>
      <c r="AS52" s="114"/>
      <c r="AV52" s="111"/>
      <c r="AW52" s="107"/>
      <c r="AX52" s="107"/>
      <c r="AY52" s="107"/>
    </row>
    <row r="53" spans="2:51" x14ac:dyDescent="0.25">
      <c r="B53" s="91" t="s">
        <v>150</v>
      </c>
      <c r="C53" s="116"/>
      <c r="D53" s="116"/>
      <c r="E53" s="116"/>
      <c r="F53" s="116"/>
      <c r="G53" s="116"/>
      <c r="H53" s="116"/>
      <c r="I53" s="116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19"/>
      <c r="U53" s="119"/>
      <c r="V53" s="119"/>
      <c r="W53" s="112"/>
      <c r="X53" s="112"/>
      <c r="Y53" s="112"/>
      <c r="Z53" s="112"/>
      <c r="AA53" s="112"/>
      <c r="AB53" s="112"/>
      <c r="AC53" s="112"/>
      <c r="AD53" s="112"/>
      <c r="AE53" s="112"/>
      <c r="AM53" s="113"/>
      <c r="AN53" s="113"/>
      <c r="AO53" s="113"/>
      <c r="AP53" s="113"/>
      <c r="AQ53" s="113"/>
      <c r="AR53" s="113"/>
      <c r="AS53" s="114"/>
      <c r="AV53" s="111"/>
      <c r="AW53" s="107"/>
      <c r="AX53" s="107"/>
      <c r="AY53" s="107"/>
    </row>
    <row r="54" spans="2:51" x14ac:dyDescent="0.25">
      <c r="B54" s="95"/>
      <c r="C54" s="122"/>
      <c r="D54" s="116"/>
      <c r="E54" s="94"/>
      <c r="F54" s="116"/>
      <c r="G54" s="116"/>
      <c r="H54" s="116"/>
      <c r="I54" s="116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20"/>
      <c r="U54" s="82"/>
      <c r="V54" s="82"/>
      <c r="W54" s="112"/>
      <c r="X54" s="112"/>
      <c r="Y54" s="112"/>
      <c r="Z54" s="112"/>
      <c r="AA54" s="112"/>
      <c r="AB54" s="112"/>
      <c r="AC54" s="112"/>
      <c r="AD54" s="112"/>
      <c r="AE54" s="112"/>
      <c r="AM54" s="113"/>
      <c r="AN54" s="113"/>
      <c r="AO54" s="113"/>
      <c r="AP54" s="113"/>
      <c r="AQ54" s="113"/>
      <c r="AR54" s="113"/>
      <c r="AS54" s="114"/>
      <c r="AV54" s="111"/>
      <c r="AW54" s="107"/>
      <c r="AX54" s="107"/>
      <c r="AY54" s="107"/>
    </row>
    <row r="55" spans="2:51" x14ac:dyDescent="0.25">
      <c r="B55" s="95"/>
      <c r="C55" s="118"/>
      <c r="D55" s="116"/>
      <c r="E55" s="94"/>
      <c r="F55" s="116"/>
      <c r="G55" s="116"/>
      <c r="H55" s="116"/>
      <c r="I55" s="116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20"/>
      <c r="U55" s="82"/>
      <c r="V55" s="82"/>
      <c r="W55" s="112"/>
      <c r="X55" s="112"/>
      <c r="Y55" s="112"/>
      <c r="Z55" s="92"/>
      <c r="AA55" s="112"/>
      <c r="AB55" s="112"/>
      <c r="AC55" s="112"/>
      <c r="AD55" s="112"/>
      <c r="AE55" s="112"/>
      <c r="AM55" s="113"/>
      <c r="AN55" s="113"/>
      <c r="AO55" s="113"/>
      <c r="AP55" s="113"/>
      <c r="AQ55" s="113"/>
      <c r="AR55" s="113"/>
      <c r="AS55" s="114"/>
      <c r="AV55" s="111"/>
      <c r="AW55" s="107"/>
      <c r="AX55" s="107"/>
      <c r="AY55" s="107"/>
    </row>
    <row r="56" spans="2:51" x14ac:dyDescent="0.25">
      <c r="B56" s="95"/>
      <c r="C56" s="118"/>
      <c r="D56" s="116"/>
      <c r="E56" s="116"/>
      <c r="F56" s="116"/>
      <c r="G56" s="116"/>
      <c r="H56" s="116"/>
      <c r="I56" s="94"/>
      <c r="J56" s="117"/>
      <c r="K56" s="117"/>
      <c r="L56" s="117"/>
      <c r="M56" s="117"/>
      <c r="N56" s="117"/>
      <c r="O56" s="117"/>
      <c r="P56" s="117"/>
      <c r="Q56" s="117"/>
      <c r="R56" s="117"/>
      <c r="S56" s="92"/>
      <c r="T56" s="92"/>
      <c r="U56" s="92"/>
      <c r="V56" s="92"/>
      <c r="W56" s="92"/>
      <c r="X56" s="92"/>
      <c r="Y56" s="92"/>
      <c r="Z56" s="83"/>
      <c r="AA56" s="92"/>
      <c r="AB56" s="92"/>
      <c r="AC56" s="92"/>
      <c r="AD56" s="92"/>
      <c r="AE56" s="92"/>
      <c r="AF56" s="92"/>
      <c r="AG56" s="92"/>
      <c r="AH56" s="92"/>
      <c r="AI56" s="92"/>
      <c r="AJ56" s="92"/>
      <c r="AK56" s="92"/>
      <c r="AL56" s="92"/>
      <c r="AM56" s="92"/>
      <c r="AN56" s="92"/>
      <c r="AO56" s="92"/>
      <c r="AP56" s="92"/>
      <c r="AQ56" s="92"/>
      <c r="AR56" s="92"/>
      <c r="AS56" s="92"/>
      <c r="AT56" s="92"/>
      <c r="AU56" s="92"/>
      <c r="AV56" s="111"/>
      <c r="AW56" s="107"/>
      <c r="AX56" s="107"/>
      <c r="AY56" s="107"/>
    </row>
    <row r="57" spans="2:51" x14ac:dyDescent="0.25">
      <c r="B57" s="95"/>
      <c r="C57" s="115"/>
      <c r="D57" s="116"/>
      <c r="E57" s="116"/>
      <c r="F57" s="116"/>
      <c r="G57" s="116"/>
      <c r="H57" s="116"/>
      <c r="I57" s="94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83"/>
      <c r="X57" s="83"/>
      <c r="Y57" s="83"/>
      <c r="Z57" s="112"/>
      <c r="AA57" s="83"/>
      <c r="AB57" s="83"/>
      <c r="AC57" s="83"/>
      <c r="AD57" s="83"/>
      <c r="AE57" s="83"/>
      <c r="AF57" s="83"/>
      <c r="AG57" s="83"/>
      <c r="AH57" s="83"/>
      <c r="AI57" s="83"/>
      <c r="AJ57" s="83"/>
      <c r="AK57" s="83"/>
      <c r="AL57" s="83"/>
      <c r="AM57" s="83"/>
      <c r="AN57" s="83"/>
      <c r="AO57" s="83"/>
      <c r="AP57" s="83"/>
      <c r="AQ57" s="83"/>
      <c r="AR57" s="83"/>
      <c r="AS57" s="83"/>
      <c r="AT57" s="83"/>
      <c r="AU57" s="83"/>
      <c r="AV57" s="111"/>
      <c r="AW57" s="107"/>
      <c r="AX57" s="107"/>
      <c r="AY57" s="107"/>
    </row>
    <row r="58" spans="2:51" x14ac:dyDescent="0.25">
      <c r="B58" s="95"/>
      <c r="C58" s="115"/>
      <c r="D58" s="94"/>
      <c r="E58" s="116"/>
      <c r="F58" s="116"/>
      <c r="G58" s="116"/>
      <c r="H58" s="116"/>
      <c r="I58" s="116"/>
      <c r="J58" s="92"/>
      <c r="K58" s="92"/>
      <c r="L58" s="92"/>
      <c r="M58" s="92"/>
      <c r="N58" s="92"/>
      <c r="O58" s="92"/>
      <c r="P58" s="92"/>
      <c r="Q58" s="92"/>
      <c r="R58" s="92"/>
      <c r="S58" s="117"/>
      <c r="T58" s="120"/>
      <c r="U58" s="82"/>
      <c r="V58" s="82"/>
      <c r="W58" s="112"/>
      <c r="X58" s="112"/>
      <c r="Y58" s="112"/>
      <c r="Z58" s="112"/>
      <c r="AA58" s="112"/>
      <c r="AB58" s="112"/>
      <c r="AC58" s="112"/>
      <c r="AD58" s="112"/>
      <c r="AE58" s="112"/>
      <c r="AM58" s="113"/>
      <c r="AN58" s="113"/>
      <c r="AO58" s="113"/>
      <c r="AP58" s="113"/>
      <c r="AQ58" s="113"/>
      <c r="AR58" s="113"/>
      <c r="AS58" s="114"/>
      <c r="AV58" s="111"/>
      <c r="AW58" s="107"/>
      <c r="AX58" s="107"/>
      <c r="AY58" s="107"/>
    </row>
    <row r="59" spans="2:51" x14ac:dyDescent="0.25">
      <c r="B59" s="95"/>
      <c r="C59" s="122"/>
      <c r="D59" s="94"/>
      <c r="E59" s="116"/>
      <c r="F59" s="116"/>
      <c r="G59" s="116"/>
      <c r="H59" s="116"/>
      <c r="I59" s="116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20"/>
      <c r="U59" s="82"/>
      <c r="V59" s="82"/>
      <c r="W59" s="112"/>
      <c r="X59" s="112"/>
      <c r="Y59" s="112"/>
      <c r="Z59" s="112"/>
      <c r="AA59" s="112"/>
      <c r="AB59" s="112"/>
      <c r="AC59" s="112"/>
      <c r="AD59" s="112"/>
      <c r="AE59" s="112"/>
      <c r="AM59" s="113"/>
      <c r="AN59" s="113"/>
      <c r="AO59" s="113"/>
      <c r="AP59" s="113"/>
      <c r="AQ59" s="113"/>
      <c r="AR59" s="113"/>
      <c r="AS59" s="114"/>
      <c r="AV59" s="111"/>
      <c r="AW59" s="107"/>
      <c r="AX59" s="107"/>
      <c r="AY59" s="107"/>
    </row>
    <row r="60" spans="2:51" x14ac:dyDescent="0.25">
      <c r="B60" s="1"/>
      <c r="C60" s="122"/>
      <c r="D60" s="116"/>
      <c r="E60" s="94"/>
      <c r="F60" s="116"/>
      <c r="G60" s="94"/>
      <c r="H60" s="94"/>
      <c r="I60" s="116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20"/>
      <c r="U60" s="82"/>
      <c r="V60" s="82"/>
      <c r="W60" s="112"/>
      <c r="X60" s="112"/>
      <c r="Y60" s="112"/>
      <c r="Z60" s="112"/>
      <c r="AA60" s="112"/>
      <c r="AB60" s="112"/>
      <c r="AC60" s="112"/>
      <c r="AD60" s="112"/>
      <c r="AE60" s="112"/>
      <c r="AM60" s="113"/>
      <c r="AN60" s="113"/>
      <c r="AO60" s="113"/>
      <c r="AP60" s="113"/>
      <c r="AQ60" s="113"/>
      <c r="AR60" s="113"/>
      <c r="AS60" s="114"/>
      <c r="AV60" s="111"/>
      <c r="AW60" s="107"/>
      <c r="AX60" s="107"/>
      <c r="AY60" s="107"/>
    </row>
    <row r="61" spans="2:51" x14ac:dyDescent="0.25">
      <c r="B61" s="1"/>
      <c r="C61" s="118"/>
      <c r="D61" s="116"/>
      <c r="E61" s="94"/>
      <c r="F61" s="94"/>
      <c r="G61" s="94"/>
      <c r="H61" s="94"/>
      <c r="I61" s="116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20"/>
      <c r="U61" s="82"/>
      <c r="V61" s="82"/>
      <c r="W61" s="112"/>
      <c r="X61" s="112"/>
      <c r="Y61" s="112"/>
      <c r="Z61" s="112"/>
      <c r="AA61" s="112"/>
      <c r="AB61" s="112"/>
      <c r="AC61" s="112"/>
      <c r="AD61" s="112"/>
      <c r="AE61" s="112"/>
      <c r="AM61" s="113"/>
      <c r="AN61" s="113"/>
      <c r="AO61" s="113"/>
      <c r="AP61" s="113"/>
      <c r="AQ61" s="113"/>
      <c r="AR61" s="113"/>
      <c r="AS61" s="114"/>
      <c r="AV61" s="111"/>
      <c r="AW61" s="107"/>
      <c r="AX61" s="107"/>
      <c r="AY61" s="107"/>
    </row>
    <row r="62" spans="2:51" x14ac:dyDescent="0.25">
      <c r="B62" s="81"/>
      <c r="C62" s="118"/>
      <c r="D62" s="116"/>
      <c r="E62" s="116"/>
      <c r="F62" s="94"/>
      <c r="G62" s="116"/>
      <c r="H62" s="116"/>
      <c r="I62" s="92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20"/>
      <c r="U62" s="82"/>
      <c r="V62" s="82"/>
      <c r="W62" s="112"/>
      <c r="X62" s="112"/>
      <c r="Y62" s="112"/>
      <c r="Z62" s="112"/>
      <c r="AA62" s="112"/>
      <c r="AB62" s="112"/>
      <c r="AC62" s="112"/>
      <c r="AD62" s="112"/>
      <c r="AE62" s="112"/>
      <c r="AM62" s="113"/>
      <c r="AN62" s="113"/>
      <c r="AO62" s="113"/>
      <c r="AP62" s="113"/>
      <c r="AQ62" s="113"/>
      <c r="AR62" s="113"/>
      <c r="AS62" s="114"/>
      <c r="AV62" s="111"/>
      <c r="AW62" s="107"/>
      <c r="AX62" s="107"/>
      <c r="AY62" s="107"/>
    </row>
    <row r="63" spans="2:51" x14ac:dyDescent="0.25">
      <c r="B63" s="81"/>
      <c r="C63" s="92"/>
      <c r="D63" s="116"/>
      <c r="E63" s="116"/>
      <c r="F63" s="116"/>
      <c r="G63" s="116"/>
      <c r="H63" s="116"/>
      <c r="I63" s="92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20"/>
      <c r="U63" s="82"/>
      <c r="V63" s="82"/>
      <c r="W63" s="112"/>
      <c r="X63" s="112"/>
      <c r="Y63" s="112"/>
      <c r="Z63" s="112"/>
      <c r="AA63" s="112"/>
      <c r="AB63" s="112"/>
      <c r="AC63" s="112"/>
      <c r="AD63" s="112"/>
      <c r="AE63" s="112"/>
      <c r="AM63" s="113"/>
      <c r="AN63" s="113"/>
      <c r="AO63" s="113"/>
      <c r="AP63" s="113"/>
      <c r="AQ63" s="113"/>
      <c r="AR63" s="113"/>
      <c r="AS63" s="114"/>
      <c r="AU63" s="107"/>
      <c r="AV63" s="111"/>
      <c r="AW63" s="107"/>
      <c r="AX63" s="107"/>
      <c r="AY63" s="107"/>
    </row>
    <row r="64" spans="2:51" ht="229.5" customHeight="1" x14ac:dyDescent="0.25">
      <c r="B64" s="81"/>
      <c r="C64" s="122"/>
      <c r="D64" s="92"/>
      <c r="E64" s="116"/>
      <c r="F64" s="116"/>
      <c r="G64" s="116"/>
      <c r="H64" s="116"/>
      <c r="I64" s="116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20"/>
      <c r="U64" s="82"/>
      <c r="V64" s="82"/>
      <c r="W64" s="112"/>
      <c r="X64" s="112"/>
      <c r="Y64" s="112"/>
      <c r="Z64" s="112"/>
      <c r="AA64" s="112"/>
      <c r="AB64" s="112"/>
      <c r="AC64" s="112"/>
      <c r="AD64" s="112"/>
      <c r="AE64" s="112"/>
      <c r="AM64" s="113"/>
      <c r="AN64" s="113"/>
      <c r="AO64" s="113"/>
      <c r="AP64" s="113"/>
      <c r="AQ64" s="113"/>
      <c r="AR64" s="113"/>
      <c r="AS64" s="114"/>
      <c r="AU64" s="107"/>
      <c r="AV64" s="111"/>
      <c r="AW64" s="107"/>
      <c r="AX64" s="107"/>
      <c r="AY64" s="107"/>
    </row>
    <row r="65" spans="1:51" x14ac:dyDescent="0.25">
      <c r="A65" s="112"/>
      <c r="B65" s="81"/>
      <c r="C65" s="118"/>
      <c r="D65" s="92"/>
      <c r="E65" s="116"/>
      <c r="F65" s="116"/>
      <c r="G65" s="116"/>
      <c r="H65" s="116"/>
      <c r="I65" s="113"/>
      <c r="J65" s="113"/>
      <c r="K65" s="113"/>
      <c r="L65" s="113"/>
      <c r="M65" s="113"/>
      <c r="N65" s="113"/>
      <c r="O65" s="114"/>
      <c r="P65" s="109"/>
      <c r="R65" s="111"/>
      <c r="AS65" s="107"/>
      <c r="AT65" s="107"/>
      <c r="AU65" s="107"/>
      <c r="AV65" s="107"/>
      <c r="AW65" s="107"/>
      <c r="AX65" s="107"/>
      <c r="AY65" s="107"/>
    </row>
    <row r="66" spans="1:51" x14ac:dyDescent="0.25">
      <c r="A66" s="112"/>
      <c r="B66" s="92"/>
      <c r="C66" s="122"/>
      <c r="D66" s="116"/>
      <c r="E66" s="92"/>
      <c r="F66" s="116"/>
      <c r="G66" s="92"/>
      <c r="H66" s="92"/>
      <c r="I66" s="113"/>
      <c r="J66" s="113"/>
      <c r="K66" s="113"/>
      <c r="L66" s="113"/>
      <c r="M66" s="113"/>
      <c r="N66" s="113"/>
      <c r="O66" s="114"/>
      <c r="P66" s="109"/>
      <c r="R66" s="109"/>
      <c r="AS66" s="107"/>
      <c r="AT66" s="107"/>
      <c r="AU66" s="107"/>
      <c r="AV66" s="107"/>
      <c r="AW66" s="107"/>
      <c r="AX66" s="107"/>
      <c r="AY66" s="107"/>
    </row>
    <row r="67" spans="1:51" x14ac:dyDescent="0.25">
      <c r="A67" s="112"/>
      <c r="B67" s="92"/>
      <c r="C67" s="90"/>
      <c r="D67" s="116"/>
      <c r="E67" s="92"/>
      <c r="F67" s="92"/>
      <c r="G67" s="92"/>
      <c r="H67" s="92"/>
      <c r="I67" s="113"/>
      <c r="J67" s="113"/>
      <c r="K67" s="113"/>
      <c r="L67" s="113"/>
      <c r="M67" s="113"/>
      <c r="N67" s="113"/>
      <c r="O67" s="114"/>
      <c r="P67" s="109"/>
      <c r="R67" s="109"/>
      <c r="AS67" s="107"/>
      <c r="AT67" s="107"/>
      <c r="AU67" s="107"/>
      <c r="AV67" s="107"/>
      <c r="AW67" s="107"/>
      <c r="AX67" s="107"/>
      <c r="AY67" s="107"/>
    </row>
    <row r="68" spans="1:51" x14ac:dyDescent="0.25">
      <c r="A68" s="112"/>
      <c r="B68" s="81"/>
      <c r="I68" s="113"/>
      <c r="J68" s="113"/>
      <c r="K68" s="113"/>
      <c r="L68" s="113"/>
      <c r="M68" s="113"/>
      <c r="N68" s="113"/>
      <c r="O68" s="114"/>
      <c r="P68" s="109"/>
      <c r="R68" s="109"/>
      <c r="AS68" s="107"/>
      <c r="AT68" s="107"/>
      <c r="AU68" s="107"/>
      <c r="AV68" s="107"/>
      <c r="AW68" s="107"/>
      <c r="AX68" s="107"/>
      <c r="AY68" s="107"/>
    </row>
    <row r="69" spans="1:51" x14ac:dyDescent="0.25">
      <c r="A69" s="112"/>
      <c r="I69" s="113"/>
      <c r="J69" s="113"/>
      <c r="K69" s="113"/>
      <c r="L69" s="113"/>
      <c r="M69" s="113"/>
      <c r="N69" s="113"/>
      <c r="O69" s="114"/>
      <c r="P69" s="109"/>
      <c r="R69" s="109"/>
      <c r="AS69" s="107"/>
      <c r="AT69" s="107"/>
      <c r="AU69" s="107"/>
      <c r="AV69" s="107"/>
      <c r="AW69" s="107"/>
      <c r="AX69" s="107"/>
      <c r="AY69" s="107"/>
    </row>
    <row r="70" spans="1:51" x14ac:dyDescent="0.25">
      <c r="A70" s="112"/>
      <c r="I70" s="113"/>
      <c r="J70" s="113"/>
      <c r="K70" s="113"/>
      <c r="L70" s="113"/>
      <c r="M70" s="113"/>
      <c r="N70" s="113"/>
      <c r="O70" s="114"/>
      <c r="P70" s="109"/>
      <c r="R70" s="109"/>
      <c r="AS70" s="107"/>
      <c r="AT70" s="107"/>
      <c r="AU70" s="107"/>
      <c r="AV70" s="107"/>
      <c r="AW70" s="107"/>
      <c r="AX70" s="107"/>
      <c r="AY70" s="107"/>
    </row>
    <row r="71" spans="1:51" x14ac:dyDescent="0.25">
      <c r="A71" s="112"/>
      <c r="I71" s="113"/>
      <c r="J71" s="113"/>
      <c r="K71" s="113"/>
      <c r="L71" s="113"/>
      <c r="M71" s="113"/>
      <c r="N71" s="113"/>
      <c r="O71" s="114"/>
      <c r="P71" s="109"/>
      <c r="R71" s="83"/>
      <c r="AS71" s="107"/>
      <c r="AT71" s="107"/>
      <c r="AU71" s="107"/>
      <c r="AV71" s="107"/>
      <c r="AW71" s="107"/>
      <c r="AX71" s="107"/>
      <c r="AY71" s="107"/>
    </row>
    <row r="72" spans="1:51" x14ac:dyDescent="0.25">
      <c r="A72" s="112"/>
      <c r="I72" s="113"/>
      <c r="J72" s="113"/>
      <c r="K72" s="113"/>
      <c r="L72" s="113"/>
      <c r="M72" s="113"/>
      <c r="N72" s="113"/>
      <c r="O72" s="114"/>
      <c r="R72" s="109"/>
      <c r="AS72" s="107"/>
      <c r="AT72" s="107"/>
      <c r="AU72" s="107"/>
      <c r="AV72" s="107"/>
      <c r="AW72" s="107"/>
      <c r="AX72" s="107"/>
      <c r="AY72" s="107"/>
    </row>
    <row r="73" spans="1:51" x14ac:dyDescent="0.25">
      <c r="O73" s="114"/>
      <c r="R73" s="109"/>
      <c r="AS73" s="107"/>
      <c r="AT73" s="107"/>
      <c r="AU73" s="107"/>
      <c r="AV73" s="107"/>
      <c r="AW73" s="107"/>
      <c r="AX73" s="107"/>
      <c r="AY73" s="107"/>
    </row>
    <row r="74" spans="1:51" x14ac:dyDescent="0.25">
      <c r="O74" s="114"/>
      <c r="R74" s="109"/>
      <c r="AS74" s="107"/>
      <c r="AT74" s="107"/>
      <c r="AU74" s="107"/>
      <c r="AV74" s="107"/>
      <c r="AW74" s="107"/>
      <c r="AX74" s="107"/>
      <c r="AY74" s="107"/>
    </row>
    <row r="75" spans="1:51" x14ac:dyDescent="0.25">
      <c r="O75" s="114"/>
      <c r="R75" s="109"/>
      <c r="AS75" s="107"/>
      <c r="AT75" s="107"/>
      <c r="AU75" s="107"/>
      <c r="AV75" s="107"/>
      <c r="AW75" s="107"/>
      <c r="AX75" s="107"/>
      <c r="AY75" s="107"/>
    </row>
    <row r="76" spans="1:51" x14ac:dyDescent="0.25">
      <c r="O76" s="114"/>
      <c r="R76" s="109"/>
      <c r="AS76" s="107"/>
      <c r="AT76" s="107"/>
      <c r="AU76" s="107"/>
      <c r="AV76" s="107"/>
      <c r="AW76" s="107"/>
      <c r="AX76" s="107"/>
      <c r="AY76" s="107"/>
    </row>
    <row r="77" spans="1:51" x14ac:dyDescent="0.25">
      <c r="O77" s="114"/>
      <c r="AS77" s="107"/>
      <c r="AT77" s="107"/>
      <c r="AU77" s="107"/>
      <c r="AV77" s="107"/>
      <c r="AW77" s="107"/>
      <c r="AX77" s="107"/>
      <c r="AY77" s="107"/>
    </row>
    <row r="78" spans="1:51" x14ac:dyDescent="0.25">
      <c r="O78" s="114"/>
      <c r="AS78" s="107"/>
      <c r="AT78" s="107"/>
      <c r="AU78" s="107"/>
      <c r="AV78" s="107"/>
      <c r="AW78" s="107"/>
      <c r="AX78" s="107"/>
      <c r="AY78" s="107"/>
    </row>
    <row r="79" spans="1:51" x14ac:dyDescent="0.25">
      <c r="O79" s="114"/>
      <c r="AS79" s="107"/>
      <c r="AT79" s="107"/>
      <c r="AU79" s="107"/>
      <c r="AV79" s="107"/>
      <c r="AW79" s="107"/>
      <c r="AX79" s="107"/>
      <c r="AY79" s="107"/>
    </row>
    <row r="80" spans="1:51" x14ac:dyDescent="0.25">
      <c r="O80" s="114"/>
      <c r="AS80" s="107"/>
      <c r="AT80" s="107"/>
      <c r="AU80" s="107"/>
      <c r="AV80" s="107"/>
      <c r="AW80" s="107"/>
      <c r="AX80" s="107"/>
      <c r="AY80" s="107"/>
    </row>
    <row r="81" spans="15:51" x14ac:dyDescent="0.25">
      <c r="O81" s="114"/>
      <c r="AS81" s="107"/>
      <c r="AT81" s="107"/>
      <c r="AU81" s="107"/>
      <c r="AV81" s="107"/>
      <c r="AW81" s="107"/>
      <c r="AX81" s="107"/>
      <c r="AY81" s="107"/>
    </row>
    <row r="82" spans="15:51" x14ac:dyDescent="0.25">
      <c r="O82" s="114"/>
      <c r="AS82" s="107"/>
      <c r="AT82" s="107"/>
      <c r="AU82" s="107"/>
      <c r="AV82" s="107"/>
      <c r="AW82" s="107"/>
      <c r="AX82" s="107"/>
      <c r="AY82" s="107"/>
    </row>
    <row r="83" spans="15:51" x14ac:dyDescent="0.25">
      <c r="O83" s="114"/>
      <c r="Q83" s="109"/>
      <c r="AS83" s="107"/>
      <c r="AT83" s="107"/>
      <c r="AU83" s="107"/>
      <c r="AV83" s="107"/>
      <c r="AW83" s="107"/>
      <c r="AX83" s="107"/>
      <c r="AY83" s="107"/>
    </row>
    <row r="84" spans="15:51" x14ac:dyDescent="0.25">
      <c r="O84" s="13"/>
      <c r="P84" s="109"/>
      <c r="Q84" s="109"/>
      <c r="AS84" s="107"/>
      <c r="AT84" s="107"/>
      <c r="AU84" s="107"/>
      <c r="AV84" s="107"/>
      <c r="AW84" s="107"/>
      <c r="AX84" s="107"/>
      <c r="AY84" s="107"/>
    </row>
    <row r="85" spans="15:51" x14ac:dyDescent="0.25">
      <c r="O85" s="13"/>
      <c r="P85" s="109"/>
      <c r="Q85" s="109"/>
      <c r="AS85" s="107"/>
      <c r="AT85" s="107"/>
      <c r="AU85" s="107"/>
      <c r="AV85" s="107"/>
      <c r="AW85" s="107"/>
      <c r="AX85" s="107"/>
      <c r="AY85" s="107"/>
    </row>
    <row r="86" spans="15:51" x14ac:dyDescent="0.25">
      <c r="O86" s="13"/>
      <c r="P86" s="109"/>
      <c r="Q86" s="109"/>
      <c r="AS86" s="107"/>
      <c r="AT86" s="107"/>
      <c r="AU86" s="107"/>
      <c r="AV86" s="107"/>
      <c r="AW86" s="107"/>
      <c r="AX86" s="107"/>
      <c r="AY86" s="107"/>
    </row>
    <row r="87" spans="15:51" x14ac:dyDescent="0.25">
      <c r="O87" s="13"/>
      <c r="P87" s="109"/>
      <c r="Q87" s="109"/>
      <c r="AS87" s="107"/>
      <c r="AT87" s="107"/>
      <c r="AU87" s="107"/>
      <c r="AV87" s="107"/>
      <c r="AW87" s="107"/>
      <c r="AX87" s="107"/>
      <c r="AY87" s="107"/>
    </row>
    <row r="88" spans="15:51" x14ac:dyDescent="0.25">
      <c r="O88" s="13"/>
      <c r="P88" s="109"/>
      <c r="Q88" s="109"/>
      <c r="AS88" s="107"/>
      <c r="AT88" s="107"/>
      <c r="AU88" s="107"/>
      <c r="AV88" s="107"/>
      <c r="AW88" s="107"/>
      <c r="AX88" s="107"/>
      <c r="AY88" s="107"/>
    </row>
    <row r="89" spans="15:51" x14ac:dyDescent="0.25">
      <c r="O89" s="13"/>
      <c r="P89" s="109"/>
      <c r="Q89" s="109"/>
      <c r="AS89" s="107"/>
      <c r="AT89" s="107"/>
      <c r="AU89" s="107"/>
      <c r="AV89" s="107"/>
      <c r="AW89" s="107"/>
      <c r="AX89" s="107"/>
      <c r="AY89" s="107"/>
    </row>
    <row r="90" spans="15:51" x14ac:dyDescent="0.25">
      <c r="O90" s="13"/>
      <c r="P90" s="109"/>
      <c r="Q90" s="109"/>
      <c r="AS90" s="107"/>
      <c r="AT90" s="107"/>
      <c r="AU90" s="107"/>
      <c r="AV90" s="107"/>
      <c r="AW90" s="107"/>
      <c r="AX90" s="107"/>
      <c r="AY90" s="107"/>
    </row>
    <row r="91" spans="15:51" x14ac:dyDescent="0.25">
      <c r="O91" s="13"/>
      <c r="P91" s="109"/>
      <c r="Q91" s="109"/>
      <c r="AS91" s="107"/>
      <c r="AT91" s="107"/>
      <c r="AU91" s="107"/>
      <c r="AV91" s="107"/>
      <c r="AW91" s="107"/>
      <c r="AX91" s="107"/>
      <c r="AY91" s="107"/>
    </row>
    <row r="92" spans="15:51" x14ac:dyDescent="0.25">
      <c r="O92" s="13"/>
      <c r="P92" s="109"/>
      <c r="Q92" s="109"/>
      <c r="AS92" s="107"/>
      <c r="AT92" s="107"/>
      <c r="AU92" s="107"/>
      <c r="AV92" s="107"/>
      <c r="AW92" s="107"/>
      <c r="AX92" s="107"/>
      <c r="AY92" s="107"/>
    </row>
    <row r="93" spans="15:51" x14ac:dyDescent="0.25">
      <c r="O93" s="13"/>
      <c r="P93" s="109"/>
      <c r="Q93" s="109"/>
      <c r="R93" s="109"/>
      <c r="S93" s="109"/>
      <c r="AS93" s="107"/>
      <c r="AT93" s="107"/>
      <c r="AU93" s="107"/>
      <c r="AV93" s="107"/>
      <c r="AW93" s="107"/>
      <c r="AX93" s="107"/>
      <c r="AY93" s="107"/>
    </row>
    <row r="94" spans="15:51" x14ac:dyDescent="0.25">
      <c r="O94" s="13"/>
      <c r="P94" s="109"/>
      <c r="Q94" s="109"/>
      <c r="R94" s="109"/>
      <c r="S94" s="109"/>
      <c r="T94" s="109"/>
      <c r="AS94" s="107"/>
      <c r="AT94" s="107"/>
      <c r="AU94" s="107"/>
      <c r="AV94" s="107"/>
      <c r="AW94" s="107"/>
      <c r="AX94" s="107"/>
      <c r="AY94" s="107"/>
    </row>
    <row r="95" spans="15:51" x14ac:dyDescent="0.25">
      <c r="O95" s="13"/>
      <c r="P95" s="109"/>
      <c r="Q95" s="109"/>
      <c r="R95" s="109"/>
      <c r="S95" s="109"/>
      <c r="T95" s="109"/>
      <c r="AS95" s="107"/>
      <c r="AT95" s="107"/>
      <c r="AU95" s="107"/>
      <c r="AV95" s="107"/>
      <c r="AW95" s="107"/>
      <c r="AX95" s="107"/>
      <c r="AY95" s="107"/>
    </row>
    <row r="96" spans="15:51" x14ac:dyDescent="0.25">
      <c r="O96" s="13"/>
      <c r="P96" s="109"/>
      <c r="T96" s="109"/>
      <c r="AS96" s="107"/>
      <c r="AT96" s="107"/>
      <c r="AU96" s="107"/>
      <c r="AV96" s="107"/>
      <c r="AW96" s="107"/>
      <c r="AX96" s="107"/>
      <c r="AY96" s="107"/>
    </row>
    <row r="97" spans="15:51" x14ac:dyDescent="0.25">
      <c r="O97" s="109"/>
      <c r="Q97" s="109"/>
      <c r="R97" s="109"/>
      <c r="S97" s="109"/>
      <c r="AS97" s="107"/>
      <c r="AT97" s="107"/>
      <c r="AU97" s="107"/>
      <c r="AV97" s="107"/>
      <c r="AW97" s="107"/>
      <c r="AX97" s="107"/>
      <c r="AY97" s="107"/>
    </row>
    <row r="98" spans="15:51" x14ac:dyDescent="0.25">
      <c r="O98" s="13"/>
      <c r="P98" s="109"/>
      <c r="Q98" s="109"/>
      <c r="R98" s="109"/>
      <c r="S98" s="109"/>
      <c r="T98" s="109"/>
      <c r="AS98" s="107"/>
      <c r="AT98" s="107"/>
      <c r="AU98" s="107"/>
      <c r="AV98" s="107"/>
      <c r="AW98" s="107"/>
      <c r="AX98" s="107"/>
      <c r="AY98" s="107"/>
    </row>
    <row r="99" spans="15:51" x14ac:dyDescent="0.25">
      <c r="O99" s="13"/>
      <c r="P99" s="109"/>
      <c r="Q99" s="109"/>
      <c r="R99" s="109"/>
      <c r="S99" s="109"/>
      <c r="T99" s="109"/>
      <c r="U99" s="109"/>
      <c r="AS99" s="107"/>
      <c r="AT99" s="107"/>
      <c r="AU99" s="107"/>
      <c r="AV99" s="107"/>
      <c r="AW99" s="107"/>
      <c r="AX99" s="107"/>
      <c r="AY99" s="107"/>
    </row>
    <row r="100" spans="15:51" x14ac:dyDescent="0.25">
      <c r="O100" s="13"/>
      <c r="P100" s="109"/>
      <c r="T100" s="109"/>
      <c r="U100" s="109"/>
      <c r="AS100" s="107"/>
      <c r="AT100" s="107"/>
      <c r="AU100" s="107"/>
      <c r="AV100" s="107"/>
      <c r="AW100" s="107"/>
      <c r="AX100" s="107"/>
      <c r="AY100" s="107"/>
    </row>
    <row r="112" spans="15:51" x14ac:dyDescent="0.25">
      <c r="AS112" s="107"/>
      <c r="AT112" s="107"/>
      <c r="AU112" s="107"/>
      <c r="AV112" s="107"/>
      <c r="AW112" s="107"/>
      <c r="AX112" s="107"/>
      <c r="AY112" s="107"/>
    </row>
  </sheetData>
  <protectedRanges>
    <protectedRange sqref="N56:R56 B68 S58:T64 B60:B65 N59:R64 T42 S54:T55 T53" name="Range2_12_5_1_1"/>
    <protectedRange sqref="N10 L10 L6 D6 D8 AD8 AF8 O8:U8 AJ8:AR8 AF10 AR11:AR34 L24:N31 N12:N23 N32:N34 N11:AG11 E11:E34 G11:G34 O12:AG34" name="Range1_16_3_1_1"/>
    <protectedRange sqref="I61 J59:M64 J56:M56 I64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65:H65 F66 E65" name="Range2_2_2_9_2_1_1"/>
    <protectedRange sqref="D63 D66:D67" name="Range2_1_1_1_1_1_9_2_1_1"/>
    <protectedRange sqref="C64 C66" name="Range2_4_1_1_1"/>
    <protectedRange sqref="AS16:AS34" name="Range1_1_1_1"/>
    <protectedRange sqref="P3:U5" name="Range1_16_1_1_1_1"/>
    <protectedRange sqref="C67 C65 C62" name="Range2_1_3_1_1"/>
    <protectedRange sqref="H11:H34" name="Range1_1_1_1_1_1_1"/>
    <protectedRange sqref="B66:B67 J57:R58 D64:D65 I62:I63 Z55:Z56 S56:Y57 AA56:AU57 E66:E67 G66:H67 F67" name="Range2_2_1_10_1_1_1_2"/>
    <protectedRange sqref="C63" name="Range2_2_1_10_2_1_1_1"/>
    <protectedRange sqref="G62:H62 D60 F63 E62 N54:R55" name="Range2_12_1_6_1_1"/>
    <protectedRange sqref="D55:D56 I58:I60 I55:M55 G63:H64 G56:H58 E63:E64 F64:F65 F57:F59 E56:E58 J54:M54" name="Range2_2_12_1_7_1_1"/>
    <protectedRange sqref="D61:D62" name="Range2_1_1_1_1_11_1_2_1_1"/>
    <protectedRange sqref="E59 G59:H59 F60" name="Range2_2_2_9_1_1_1_1"/>
    <protectedRange sqref="D57" name="Range2_1_1_1_1_1_9_1_1_1_1"/>
    <protectedRange sqref="C61 C56" name="Range2_1_1_2_1_1"/>
    <protectedRange sqref="C60" name="Range2_1_2_2_1_1"/>
    <protectedRange sqref="C59" name="Range2_3_2_1_1"/>
    <protectedRange sqref="F55:F56 E55 G55:H55" name="Range2_2_12_1_1_1_1_1"/>
    <protectedRange sqref="C55" name="Range2_1_4_2_1_1_1"/>
    <protectedRange sqref="C57:C58" name="Range2_5_1_1_1"/>
    <protectedRange sqref="E60:E61 F61:F62 G60:H61 I56:I57" name="Range2_2_1_1_1_1"/>
    <protectedRange sqref="D58:D59" name="Range2_1_1_1_1_1_1_1_1"/>
    <protectedRange sqref="AS11:AS15" name="Range1_4_1_1_1_1"/>
    <protectedRange sqref="J11:J15 J26:J34" name="Range1_1_2_1_10_1_1_1_1"/>
    <protectedRange sqref="R71" name="Range2_2_1_10_1_1_1_1_1"/>
    <protectedRange sqref="T41" name="Range2_12_5_1_1_4"/>
    <protectedRange sqref="B41:B42" name="Range2_12_5_1_1_1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G42:H42" name="Range2_2_12_1_3_1_1_1_1_1_4_1_1"/>
    <protectedRange sqref="E42:F42" name="Range2_2_12_1_7_1_1_3_1_1"/>
    <protectedRange sqref="I41:J41" name="Range2_2_12_1_4_2_1_1_1_2_1_1"/>
    <protectedRange sqref="S42" name="Range2_12_5_1_1_2_3_1"/>
    <protectedRange sqref="Q42:R42" name="Range2_12_1_6_1_1_1_1_2_1"/>
    <protectedRange sqref="N42:P42" name="Range2_12_1_2_3_1_1_1_1_2_1"/>
    <protectedRange sqref="I42:M42" name="Range2_2_12_1_4_3_1_1_1_1_2_1"/>
    <protectedRange sqref="D42" name="Range2_2_12_1_3_1_2_1_1_1_2_1_2_1"/>
    <protectedRange sqref="S53" name="Range2_12_2_1_1_1_2_1_1"/>
    <protectedRange sqref="Q53:R53" name="Range2_12_1_6_1_1_1_2_3_1_1_3_1_1_1_1_1_1"/>
    <protectedRange sqref="N53:P53" name="Range2_12_1_2_3_1_1_1_2_3_1_1_3_1_1_1_1_1_1"/>
    <protectedRange sqref="J53:M53" name="Range2_2_12_1_4_3_1_1_1_3_3_1_1_3_1_1_1_1_1_1"/>
    <protectedRange sqref="Q49:Q50 R48 T51:T52 T47" name="Range2_12_5_1_1_3"/>
    <protectedRange sqref="T45:T46" name="Range2_12_5_1_1_2_2"/>
    <protectedRange sqref="P49:P50 Q48 S51:S52 S45:S47" name="Range2_12_4_1_1_1_4_2_2_2"/>
    <protectedRange sqref="N49:O50 O48:P48 Q51:R52 Q45:R47" name="Range2_12_1_6_1_1_1_2_3_2_1_1_3"/>
    <protectedRange sqref="K49:M50 L48:N48 N51:P52 N45:P47" name="Range2_12_1_2_3_1_1_1_2_3_2_1_1_3"/>
    <protectedRange sqref="H49:J50 I48:K48 K51:M52 K45:M47" name="Range2_2_12_1_4_3_1_1_1_3_3_2_1_1_3"/>
    <protectedRange sqref="G49:G50 H48 J51:J52 J45:J47" name="Range2_2_12_1_4_3_1_1_1_3_2_1_2_2"/>
    <protectedRange sqref="D49:E49 E48:F48 G47:H47" name="Range2_2_12_1_3_1_2_1_1_1_2_1_1_1_1_1_1_2_1_1"/>
    <protectedRange sqref="C48 D47:E47" name="Range2_2_12_1_3_1_2_1_1_1_2_1_1_1_1_3_1_1_1_1"/>
    <protectedRange sqref="C49 D48 F47" name="Range2_2_12_1_3_1_2_1_1_1_3_1_1_1_1_1_3_1_1_1_1"/>
    <protectedRange sqref="F49 G48 I47" name="Range2_2_12_1_4_3_1_1_1_2_1_2_1_1_3_1_1_1_1_1_1"/>
    <protectedRange sqref="T44" name="Range2_12_5_1_1_2_1_1"/>
    <protectedRange sqref="E45:H46" name="Range2_2_12_1_3_1_2_1_1_1_1_2_1_1_1_1_1_1"/>
    <protectedRange sqref="D45:D46" name="Range2_2_12_1_3_1_2_1_1_1_2_1_2_3_1_1_1_1"/>
    <protectedRange sqref="T43" name="Range2_12_5_1_1_6_1_1_1_1_1_1_1"/>
    <protectedRange sqref="S43" name="Range2_12_5_1_1_5_3_1_1_1_1_1_1_1"/>
    <protectedRange sqref="Q43:R43" name="Range2_12_1_6_1_1_1_2_3_2_1_1_2_1_1_1_1_1"/>
    <protectedRange sqref="N43:P43" name="Range2_12_1_2_3_1_1_1_2_3_2_1_1_2_1_1_1_1_1"/>
    <protectedRange sqref="J43:M43" name="Range2_2_12_1_4_3_1_1_1_3_3_2_1_1_2_1_1_1_1_1"/>
    <protectedRange sqref="I43" name="Range2_2_12_1_4_3_1_1_1_2_1_2_2_1_2_1_1_1_1_1"/>
    <protectedRange sqref="G43:H43 D43:E43" name="Range2_2_12_1_3_1_2_1_1_1_2_1_3_2_1_2_1_1_1_1_1"/>
    <protectedRange sqref="F43" name="Range2_2_12_1_3_1_2_1_1_1_1_1_2_2_1_2_1_1_1_1_1"/>
    <protectedRange sqref="S44" name="Range2_12_4_1_1_1_4_2_2_1_1"/>
    <protectedRange sqref="Q44:R44" name="Range2_12_1_6_1_1_1_2_3_2_1_1_1_1"/>
    <protectedRange sqref="N44:P44" name="Range2_12_1_2_3_1_1_1_2_3_2_1_1_1_1"/>
    <protectedRange sqref="K44:M44" name="Range2_2_12_1_4_3_1_1_1_3_3_2_1_1_1_1"/>
    <protectedRange sqref="J44" name="Range2_2_12_1_4_3_1_1_1_3_2_1_2_1_1"/>
    <protectedRange sqref="D44:E44" name="Range2_2_12_1_3_1_2_1_1_1_2_1_2_3_2_1_1"/>
    <protectedRange sqref="I44" name="Range2_2_12_1_4_2_1_1_1_4_1_2_1_1_1_2_1_1"/>
    <protectedRange sqref="F44:H44" name="Range2_2_12_1_3_1_1_1_1_1_4_1_2_1_2_1_2_1_1"/>
    <protectedRange sqref="I45:I46" name="Range2_2_12_1_4_2_1_1_1_4_1_2_1_1_1_2_2_1"/>
    <protectedRange sqref="B57:B59" name="Range2_12_5_1_1_2"/>
    <protectedRange sqref="B56" name="Range2_12_5_1_1_2_1_4_1_1_1_2_1_1_1_1_1_1_1"/>
    <protectedRange sqref="B54:B55" name="Range2_12_5_1_1_2_1"/>
    <protectedRange sqref="I51" name="Range2_2_12_1_7_1_1_2_2"/>
    <protectedRange sqref="F50" name="Range2_2_12_1_4_3_1_1_1_3_3_1_1_3_1_1_1_1_1_1_2"/>
    <protectedRange sqref="C50:E50" name="Range2_2_12_1_3_1_2_1_1_1_1_2_1_1_1_1_1_1_2"/>
    <protectedRange sqref="G51:H51" name="Range2_2_12_1_3_1_2_1_1_1_2_1_1_1_1_1_1_2_1_1_1_1_1"/>
    <protectedRange sqref="D51:E51" name="Range2_2_12_1_3_1_2_1_1_1_2_1_1_1_1_3_1_1_1_1_1_2_1"/>
    <protectedRange sqref="F51" name="Range2_2_12_1_3_1_2_1_1_1_3_1_1_1_1_1_3_1_1_1_1_1_1_1"/>
    <protectedRange sqref="I53:I54" name="Range2_2_12_1_7_1_1_2_2_1"/>
    <protectedRange sqref="I52" name="Range2_2_12_1_4_3_1_1_1_3_3_1_1_3_1_1_1_1_1_1_2_1"/>
    <protectedRange sqref="E52:H52" name="Range2_2_12_1_3_1_2_1_1_1_1_2_1_1_1_1_1_1_2_1"/>
    <protectedRange sqref="D52" name="Range2_2_12_1_3_1_2_1_1_1_2_1_2_3_1_1_1_1_1_1"/>
    <protectedRange sqref="G54:H54" name="Range2_2_12_1_3_3_1_1_1_2_1_1_1_1_1_1_1_1_1_1_1_1_1_1_1"/>
    <protectedRange sqref="G53:H53" name="Range2_2_12_1_3_1_2_1_1_1_2_1_1_1_1_1_1_2_1_1_1_1_1_2"/>
    <protectedRange sqref="D53:E53" name="Range2_2_12_1_3_1_2_1_1_1_2_1_1_1_1_3_1_1_1_1_1_2_1_1"/>
    <protectedRange sqref="F53:F54" name="Range2_2_12_1_3_1_2_1_1_1_3_1_1_1_1_1_3_1_1_1_1_1_1_1_1"/>
    <protectedRange sqref="D54:E54" name="Range2_2_12_1_3_1_2_1_1_1_3_1_1_1_1_1_1_1_2_1_1_1_1_1_1"/>
    <protectedRange sqref="F11:F22" name="Range1_16_3_1_1_2_1_1_1_2_1"/>
    <protectedRange sqref="Q10" name="Range1_16_3_1_1_1_1_1_1"/>
    <protectedRange sqref="AG10" name="Range1_16_3_1_1_1_1_1_2"/>
    <protectedRange sqref="AP10" name="Range1_16_3_1_1_1_1_1_3"/>
    <protectedRange sqref="B44" name="Range2_12_5_1_1_1_2_2_1_1_1_1_1_1_1_1_1_1_1_1_1_1_1_1_1_1_1_1_1_1_1_1_1_1_1_1_1_1_1"/>
    <protectedRange sqref="B45" name="Range2_12_5_1_1_1_2_2_1_1_1_1_1_1_1_1_1_1_1_2_1_1_1_1_1_1_1_1_1_1_1_1_1_1_1_1_1_1_1_1_1_1_1_1_1_1_1_1_1_1_1_1_1_1_1"/>
    <protectedRange sqref="B43" name="Range2_12_5_1_1_1_2_1_1_1_1_1_1_1_1_1_1_1_2_1_1_1_1_1_1_1_1_1_1_1_1_1_1_1_1"/>
    <protectedRange sqref="B46" name="Range2_12_5_1_1_1_2_2_1_1_1_1_1_1_1_1_1_1_1_2_1_1_1_2_1_1_1_2_1_1_1_3_1_1_1_1_1_1_1_1_1_1_1_1_1_1_1_1_1_1_1_1_1_1_1_1_1_1_1_1_1_1"/>
    <protectedRange sqref="B47" name="Range2_12_5_1_1_1_2_1_1_1_1_1_1_1_1_1_1_1_2_1_2_1_1_1_1_1_1_1_1_1_2_1_1_1_1_1_1_1_1_1_1_1_1_1_1"/>
    <protectedRange sqref="B48" name="Range2_12_5_1_1_1_1_1_2_1_1_1_1_1_1_1_1_1_1_1_1_1_1_1_1_1_1_1_1_2_1_1"/>
    <protectedRange sqref="B49" name="Range2_12_5_1_1_1_1_1_2_1_1_2_1_1_1_1_1_1_1_1_1_1_1_1_1_1_1_1_1_2_1_1"/>
    <protectedRange sqref="B50" name="Range2_12_5_1_1_1_2_2_1_1_1_1_1_1_1_1_1_1_1_2_1_1_1_2_1_1_1_1_1_1_1_1_1_1_1_1_1_1_1_1_2_1_1"/>
    <protectedRange sqref="B52" name="Range2_12_5_1_1_1_2_2_1_1_1_1_1_1_1_1_1_1_1_2_1_1_1_1_1_1_1_1_1_3_1_3_1_2_1_1_1_1_1_1_1_1_1_1_1_1_1_2_1_1_1_1_1_2_1_1"/>
    <protectedRange sqref="B51" name="Range2_12_5_1_1_1_1_1_2_1_2_1_1_1_2_1_1_1_1_1_1_1_1_1_1_2_1_1_1_1_1_2_1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656" priority="8" operator="containsText" text="N/A">
      <formula>NOT(ISERROR(SEARCH("N/A",X11)))</formula>
    </cfRule>
    <cfRule type="cellIs" dxfId="655" priority="26" operator="equal">
      <formula>0</formula>
    </cfRule>
  </conditionalFormatting>
  <conditionalFormatting sqref="X11:AE34">
    <cfRule type="cellIs" dxfId="654" priority="25" operator="greaterThanOrEqual">
      <formula>1185</formula>
    </cfRule>
  </conditionalFormatting>
  <conditionalFormatting sqref="X11:AE34">
    <cfRule type="cellIs" dxfId="653" priority="24" operator="between">
      <formula>0.1</formula>
      <formula>1184</formula>
    </cfRule>
  </conditionalFormatting>
  <conditionalFormatting sqref="X8 AO18:AO32 AJ11:AO17 AJ18:AN34">
    <cfRule type="cellIs" dxfId="652" priority="23" operator="equal">
      <formula>0</formula>
    </cfRule>
  </conditionalFormatting>
  <conditionalFormatting sqref="X8 AO18:AO32 AJ11:AO17 AJ18:AN34">
    <cfRule type="cellIs" dxfId="651" priority="22" operator="greaterThan">
      <formula>1179</formula>
    </cfRule>
  </conditionalFormatting>
  <conditionalFormatting sqref="X8 AO18:AO32 AJ11:AO17 AJ18:AN34">
    <cfRule type="cellIs" dxfId="650" priority="21" operator="greaterThan">
      <formula>99</formula>
    </cfRule>
  </conditionalFormatting>
  <conditionalFormatting sqref="X8 AO18:AO32 AJ11:AO17 AJ18:AN34">
    <cfRule type="cellIs" dxfId="649" priority="20" operator="greaterThan">
      <formula>0.99</formula>
    </cfRule>
  </conditionalFormatting>
  <conditionalFormatting sqref="AB8">
    <cfRule type="cellIs" dxfId="648" priority="19" operator="equal">
      <formula>0</formula>
    </cfRule>
  </conditionalFormatting>
  <conditionalFormatting sqref="AB8">
    <cfRule type="cellIs" dxfId="647" priority="18" operator="greaterThan">
      <formula>1179</formula>
    </cfRule>
  </conditionalFormatting>
  <conditionalFormatting sqref="AB8">
    <cfRule type="cellIs" dxfId="646" priority="17" operator="greaterThan">
      <formula>99</formula>
    </cfRule>
  </conditionalFormatting>
  <conditionalFormatting sqref="AB8">
    <cfRule type="cellIs" dxfId="645" priority="16" operator="greaterThan">
      <formula>0.99</formula>
    </cfRule>
  </conditionalFormatting>
  <conditionalFormatting sqref="AQ11:AQ34 AO33:AO34">
    <cfRule type="cellIs" dxfId="644" priority="15" operator="equal">
      <formula>0</formula>
    </cfRule>
  </conditionalFormatting>
  <conditionalFormatting sqref="AQ11:AQ34 AO33:AO34">
    <cfRule type="cellIs" dxfId="643" priority="14" operator="greaterThan">
      <formula>1179</formula>
    </cfRule>
  </conditionalFormatting>
  <conditionalFormatting sqref="AQ11:AQ34 AO33:AO34">
    <cfRule type="cellIs" dxfId="642" priority="13" operator="greaterThan">
      <formula>99</formula>
    </cfRule>
  </conditionalFormatting>
  <conditionalFormatting sqref="AQ11:AQ34 AO33:AO34">
    <cfRule type="cellIs" dxfId="641" priority="12" operator="greaterThan">
      <formula>0.99</formula>
    </cfRule>
  </conditionalFormatting>
  <conditionalFormatting sqref="AI11:AI31 AI33:AI34">
    <cfRule type="cellIs" dxfId="640" priority="11" operator="greaterThan">
      <formula>$AI$8</formula>
    </cfRule>
  </conditionalFormatting>
  <conditionalFormatting sqref="AH11:AH31 AH33:AH34">
    <cfRule type="cellIs" dxfId="639" priority="9" operator="greaterThan">
      <formula>$AH$8</formula>
    </cfRule>
    <cfRule type="cellIs" dxfId="638" priority="10" operator="greaterThan">
      <formula>$AH$8</formula>
    </cfRule>
  </conditionalFormatting>
  <conditionalFormatting sqref="AP11:AP34">
    <cfRule type="cellIs" dxfId="637" priority="7" operator="equal">
      <formula>0</formula>
    </cfRule>
  </conditionalFormatting>
  <conditionalFormatting sqref="AP11:AP34">
    <cfRule type="cellIs" dxfId="636" priority="6" operator="greaterThan">
      <formula>1179</formula>
    </cfRule>
  </conditionalFormatting>
  <conditionalFormatting sqref="AP11:AP34">
    <cfRule type="cellIs" dxfId="635" priority="5" operator="greaterThan">
      <formula>99</formula>
    </cfRule>
  </conditionalFormatting>
  <conditionalFormatting sqref="AP11:AP34">
    <cfRule type="cellIs" dxfId="634" priority="4" operator="greaterThan">
      <formula>0.99</formula>
    </cfRule>
  </conditionalFormatting>
  <conditionalFormatting sqref="AI32">
    <cfRule type="cellIs" dxfId="633" priority="3" operator="greaterThan">
      <formula>$AI$8</formula>
    </cfRule>
  </conditionalFormatting>
  <conditionalFormatting sqref="AH32">
    <cfRule type="cellIs" dxfId="632" priority="1" operator="greaterThan">
      <formula>$AH$8</formula>
    </cfRule>
    <cfRule type="cellIs" dxfId="631" priority="2" operator="greaterThan">
      <formula>$AH$8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12"/>
  <sheetViews>
    <sheetView topLeftCell="A7" zoomScaleNormal="100" workbookViewId="0">
      <selection activeCell="A36" sqref="A36"/>
    </sheetView>
  </sheetViews>
  <sheetFormatPr defaultRowHeight="15" x14ac:dyDescent="0.25"/>
  <cols>
    <col min="1" max="1" width="5.7109375" style="107" customWidth="1"/>
    <col min="2" max="2" width="10.28515625" style="107" customWidth="1"/>
    <col min="3" max="3" width="14" style="107" customWidth="1"/>
    <col min="4" max="7" width="9.140625" style="107"/>
    <col min="8" max="8" width="20.42578125" style="107" customWidth="1"/>
    <col min="9" max="10" width="9.140625" style="107"/>
    <col min="11" max="11" width="9" style="107" customWidth="1"/>
    <col min="12" max="14" width="9.140625" style="107" hidden="1" customWidth="1"/>
    <col min="15" max="16" width="9.28515625" style="107" bestFit="1" customWidth="1"/>
    <col min="17" max="18" width="9.140625" style="107" customWidth="1"/>
    <col min="19" max="19" width="11.5703125" style="107" bestFit="1" customWidth="1"/>
    <col min="20" max="20" width="10.5703125" style="107" bestFit="1" customWidth="1"/>
    <col min="21" max="22" width="9.28515625" style="107" bestFit="1" customWidth="1"/>
    <col min="23" max="23" width="9.140625" style="107"/>
    <col min="24" max="28" width="9.28515625" style="107" bestFit="1" customWidth="1"/>
    <col min="29" max="32" width="9.140625" style="107"/>
    <col min="33" max="33" width="10.5703125" style="107" bestFit="1" customWidth="1"/>
    <col min="34" max="35" width="9.28515625" style="107" bestFit="1" customWidth="1"/>
    <col min="36" max="44" width="9.140625" style="107"/>
    <col min="45" max="45" width="83.85546875" style="13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07"/>
  </cols>
  <sheetData>
    <row r="2" spans="2:51" ht="21" x14ac:dyDescent="0.25">
      <c r="B2" s="3"/>
      <c r="C2" s="109"/>
      <c r="D2" s="109"/>
      <c r="E2" s="4"/>
      <c r="F2" s="4"/>
      <c r="G2" s="109"/>
      <c r="H2" s="5"/>
      <c r="I2" s="5"/>
      <c r="J2" s="109"/>
      <c r="K2" s="5"/>
      <c r="L2" s="5"/>
      <c r="M2" s="109"/>
      <c r="N2" s="109"/>
      <c r="O2" s="6"/>
      <c r="P2" s="7" t="s">
        <v>0</v>
      </c>
      <c r="Q2" s="7"/>
      <c r="R2" s="8"/>
      <c r="S2" s="9"/>
      <c r="T2" s="10"/>
      <c r="U2" s="10"/>
      <c r="V2" s="11"/>
      <c r="W2" s="12"/>
      <c r="X2" s="10"/>
      <c r="Y2" s="10"/>
      <c r="Z2" s="10"/>
      <c r="AA2" s="10"/>
      <c r="AB2" s="10"/>
      <c r="AC2" s="10"/>
      <c r="AD2" s="10"/>
      <c r="AE2" s="10"/>
      <c r="AM2" s="109"/>
      <c r="AN2" s="109"/>
      <c r="AO2" s="109"/>
      <c r="AP2" s="109"/>
      <c r="AQ2" s="109"/>
      <c r="AR2" s="109"/>
    </row>
    <row r="3" spans="2:51" ht="15.75" customHeight="1" x14ac:dyDescent="0.25">
      <c r="B3" s="14" t="s">
        <v>1</v>
      </c>
      <c r="C3" s="14"/>
      <c r="D3" s="14"/>
      <c r="E3" s="109"/>
      <c r="F3" s="5"/>
      <c r="G3" s="5"/>
      <c r="H3" s="109"/>
      <c r="I3" s="109"/>
      <c r="J3" s="109"/>
      <c r="K3" s="15"/>
      <c r="L3" s="16"/>
      <c r="M3" s="109"/>
      <c r="N3" s="109"/>
      <c r="O3" s="17" t="s">
        <v>2</v>
      </c>
      <c r="P3" s="324" t="s">
        <v>126</v>
      </c>
      <c r="Q3" s="325"/>
      <c r="R3" s="325"/>
      <c r="S3" s="325"/>
      <c r="T3" s="325"/>
      <c r="U3" s="326"/>
      <c r="V3" s="18"/>
      <c r="W3" s="18"/>
      <c r="X3" s="18"/>
      <c r="Y3" s="18"/>
      <c r="Z3" s="18"/>
      <c r="AH3" s="109"/>
      <c r="AI3" s="109"/>
      <c r="AJ3" s="109"/>
      <c r="AK3" s="109"/>
      <c r="AL3" s="13"/>
      <c r="AM3" s="109"/>
      <c r="AN3" s="109"/>
      <c r="AO3" s="109"/>
      <c r="AP3" s="109"/>
      <c r="AQ3" s="109"/>
      <c r="AR3" s="109"/>
      <c r="AS3" s="109"/>
    </row>
    <row r="4" spans="2:51" x14ac:dyDescent="0.25">
      <c r="B4" s="19" t="s">
        <v>3</v>
      </c>
      <c r="C4" s="19"/>
      <c r="D4" s="19"/>
      <c r="E4" s="109"/>
      <c r="F4" s="20"/>
      <c r="G4" s="109"/>
      <c r="H4" s="109"/>
      <c r="I4" s="109"/>
      <c r="J4" s="109"/>
      <c r="K4" s="109"/>
      <c r="L4" s="109"/>
      <c r="M4" s="109"/>
      <c r="N4" s="109"/>
      <c r="O4" s="17" t="s">
        <v>4</v>
      </c>
      <c r="P4" s="324" t="s">
        <v>132</v>
      </c>
      <c r="Q4" s="325"/>
      <c r="R4" s="325"/>
      <c r="S4" s="325"/>
      <c r="T4" s="325"/>
      <c r="U4" s="326"/>
      <c r="V4" s="18"/>
      <c r="W4" s="18"/>
      <c r="X4" s="18"/>
      <c r="Y4" s="18"/>
      <c r="Z4" s="18"/>
      <c r="AH4" s="109"/>
      <c r="AI4" s="109"/>
      <c r="AJ4" s="109"/>
      <c r="AK4" s="109"/>
      <c r="AL4" s="13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1"/>
      <c r="F5" s="21"/>
      <c r="G5" s="109"/>
      <c r="H5" s="109"/>
      <c r="I5" s="109"/>
      <c r="J5" s="109"/>
      <c r="K5" s="109"/>
      <c r="L5" s="109"/>
      <c r="M5" s="109"/>
      <c r="N5" s="109"/>
      <c r="O5" s="17" t="s">
        <v>5</v>
      </c>
      <c r="P5" s="324" t="s">
        <v>129</v>
      </c>
      <c r="Q5" s="325"/>
      <c r="R5" s="325"/>
      <c r="S5" s="325"/>
      <c r="T5" s="325"/>
      <c r="U5" s="326"/>
      <c r="V5" s="18"/>
      <c r="W5" s="18"/>
      <c r="X5" s="18"/>
      <c r="Y5" s="18"/>
      <c r="Z5" s="18"/>
      <c r="AH5" s="109"/>
      <c r="AI5" s="109"/>
      <c r="AJ5" s="109"/>
      <c r="AK5" s="109"/>
      <c r="AL5" s="13"/>
      <c r="AM5" s="109"/>
      <c r="AN5" s="109"/>
      <c r="AO5" s="109"/>
      <c r="AP5" s="109"/>
      <c r="AQ5" s="109"/>
      <c r="AR5" s="109"/>
      <c r="AS5" s="109"/>
    </row>
    <row r="6" spans="2:51" x14ac:dyDescent="0.25">
      <c r="B6" s="324" t="s">
        <v>6</v>
      </c>
      <c r="C6" s="326"/>
      <c r="D6" s="327" t="s">
        <v>7</v>
      </c>
      <c r="E6" s="328"/>
      <c r="F6" s="328"/>
      <c r="G6" s="328"/>
      <c r="H6" s="329"/>
      <c r="I6" s="109"/>
      <c r="J6" s="109"/>
      <c r="K6" s="169"/>
      <c r="L6" s="330">
        <v>41686</v>
      </c>
      <c r="M6" s="331"/>
      <c r="N6" s="22"/>
      <c r="O6" s="22"/>
      <c r="P6" s="23"/>
      <c r="Q6" s="23"/>
      <c r="R6" s="23"/>
      <c r="S6" s="23"/>
      <c r="T6" s="23"/>
      <c r="U6" s="23"/>
      <c r="V6" s="23"/>
      <c r="W6" s="24"/>
      <c r="X6" s="24"/>
      <c r="Y6" s="24"/>
      <c r="Z6" s="24"/>
      <c r="AA6" s="24"/>
      <c r="AB6" s="24"/>
      <c r="AC6" s="24"/>
      <c r="AD6" s="24"/>
      <c r="AE6" s="24"/>
      <c r="AJ6" s="25"/>
      <c r="AM6" s="26"/>
      <c r="AN6" s="26"/>
      <c r="AO6" s="26"/>
      <c r="AP6" s="26"/>
      <c r="AQ6" s="26"/>
      <c r="AR6" s="26"/>
      <c r="AS6" s="27"/>
    </row>
    <row r="7" spans="2:51" ht="36" x14ac:dyDescent="0.25">
      <c r="B7" s="332" t="s">
        <v>8</v>
      </c>
      <c r="C7" s="333"/>
      <c r="D7" s="332" t="s">
        <v>9</v>
      </c>
      <c r="E7" s="334"/>
      <c r="F7" s="334"/>
      <c r="G7" s="333"/>
      <c r="H7" s="173" t="s">
        <v>10</v>
      </c>
      <c r="I7" s="172" t="s">
        <v>11</v>
      </c>
      <c r="J7" s="172" t="s">
        <v>12</v>
      </c>
      <c r="K7" s="172" t="s">
        <v>13</v>
      </c>
      <c r="L7" s="13"/>
      <c r="M7" s="13"/>
      <c r="N7" s="13"/>
      <c r="O7" s="173" t="s">
        <v>14</v>
      </c>
      <c r="P7" s="332" t="s">
        <v>15</v>
      </c>
      <c r="Q7" s="334"/>
      <c r="R7" s="334"/>
      <c r="S7" s="334"/>
      <c r="T7" s="333"/>
      <c r="U7" s="345" t="s">
        <v>16</v>
      </c>
      <c r="V7" s="345"/>
      <c r="W7" s="172" t="s">
        <v>17</v>
      </c>
      <c r="X7" s="332" t="s">
        <v>18</v>
      </c>
      <c r="Y7" s="333"/>
      <c r="Z7" s="332" t="s">
        <v>19</v>
      </c>
      <c r="AA7" s="333"/>
      <c r="AB7" s="332" t="s">
        <v>20</v>
      </c>
      <c r="AC7" s="333"/>
      <c r="AD7" s="332" t="s">
        <v>21</v>
      </c>
      <c r="AE7" s="333"/>
      <c r="AF7" s="172" t="s">
        <v>22</v>
      </c>
      <c r="AG7" s="172" t="s">
        <v>23</v>
      </c>
      <c r="AH7" s="172" t="s">
        <v>24</v>
      </c>
      <c r="AI7" s="172" t="s">
        <v>25</v>
      </c>
      <c r="AJ7" s="332" t="s">
        <v>26</v>
      </c>
      <c r="AK7" s="334"/>
      <c r="AL7" s="334"/>
      <c r="AM7" s="334"/>
      <c r="AN7" s="333"/>
      <c r="AO7" s="332" t="s">
        <v>27</v>
      </c>
      <c r="AP7" s="334"/>
      <c r="AQ7" s="333"/>
      <c r="AR7" s="172" t="s">
        <v>28</v>
      </c>
      <c r="AS7" s="28"/>
      <c r="AT7" s="13"/>
      <c r="AU7" s="13"/>
      <c r="AV7" s="13"/>
      <c r="AW7" s="13"/>
      <c r="AX7" s="13"/>
      <c r="AY7" s="13"/>
    </row>
    <row r="8" spans="2:51" x14ac:dyDescent="0.25">
      <c r="B8" s="335">
        <v>42223</v>
      </c>
      <c r="C8" s="336"/>
      <c r="D8" s="337" t="s">
        <v>29</v>
      </c>
      <c r="E8" s="338"/>
      <c r="F8" s="338"/>
      <c r="G8" s="339"/>
      <c r="H8" s="29"/>
      <c r="I8" s="337" t="s">
        <v>29</v>
      </c>
      <c r="J8" s="338"/>
      <c r="K8" s="339"/>
      <c r="L8" s="30"/>
      <c r="M8" s="30"/>
      <c r="N8" s="30"/>
      <c r="O8" s="29" t="s">
        <v>30</v>
      </c>
      <c r="P8" s="29" t="s">
        <v>30</v>
      </c>
      <c r="Q8" s="29" t="s">
        <v>31</v>
      </c>
      <c r="R8" s="29" t="s">
        <v>31</v>
      </c>
      <c r="S8" s="29" t="s">
        <v>30</v>
      </c>
      <c r="T8" s="29" t="s">
        <v>32</v>
      </c>
      <c r="U8" s="340" t="s">
        <v>33</v>
      </c>
      <c r="V8" s="340"/>
      <c r="W8" s="31" t="s">
        <v>133</v>
      </c>
      <c r="X8" s="341">
        <v>0</v>
      </c>
      <c r="Y8" s="342"/>
      <c r="Z8" s="343" t="s">
        <v>35</v>
      </c>
      <c r="AA8" s="344"/>
      <c r="AB8" s="341">
        <v>1185</v>
      </c>
      <c r="AC8" s="342"/>
      <c r="AD8" s="346">
        <v>800</v>
      </c>
      <c r="AE8" s="347"/>
      <c r="AF8" s="29"/>
      <c r="AG8" s="31">
        <f>AG34-AG10</f>
        <v>28896</v>
      </c>
      <c r="AH8" s="32"/>
      <c r="AI8" s="32"/>
      <c r="AJ8" s="29" t="s">
        <v>36</v>
      </c>
      <c r="AK8" s="29" t="s">
        <v>36</v>
      </c>
      <c r="AL8" s="29" t="s">
        <v>36</v>
      </c>
      <c r="AM8" s="29" t="s">
        <v>36</v>
      </c>
      <c r="AN8" s="29" t="s">
        <v>36</v>
      </c>
      <c r="AO8" s="29" t="s">
        <v>36</v>
      </c>
      <c r="AP8" s="29" t="s">
        <v>31</v>
      </c>
      <c r="AQ8" s="29" t="s">
        <v>31</v>
      </c>
      <c r="AR8" s="29" t="s">
        <v>37</v>
      </c>
      <c r="AS8" s="28"/>
      <c r="AV8" s="33" t="s">
        <v>38</v>
      </c>
    </row>
    <row r="9" spans="2:51" ht="60" x14ac:dyDescent="0.25">
      <c r="B9" s="348" t="s">
        <v>39</v>
      </c>
      <c r="C9" s="348"/>
      <c r="D9" s="349" t="s">
        <v>40</v>
      </c>
      <c r="E9" s="350"/>
      <c r="F9" s="351" t="s">
        <v>41</v>
      </c>
      <c r="G9" s="350"/>
      <c r="H9" s="352" t="s">
        <v>42</v>
      </c>
      <c r="I9" s="348" t="s">
        <v>43</v>
      </c>
      <c r="J9" s="348"/>
      <c r="K9" s="348"/>
      <c r="L9" s="172" t="s">
        <v>44</v>
      </c>
      <c r="M9" s="345" t="s">
        <v>45</v>
      </c>
      <c r="N9" s="34" t="s">
        <v>46</v>
      </c>
      <c r="O9" s="353" t="s">
        <v>47</v>
      </c>
      <c r="P9" s="353" t="s">
        <v>48</v>
      </c>
      <c r="Q9" s="35" t="s">
        <v>49</v>
      </c>
      <c r="R9" s="360" t="s">
        <v>50</v>
      </c>
      <c r="S9" s="361"/>
      <c r="T9" s="362"/>
      <c r="U9" s="170" t="s">
        <v>51</v>
      </c>
      <c r="V9" s="170" t="s">
        <v>52</v>
      </c>
      <c r="W9" s="348" t="s">
        <v>53</v>
      </c>
      <c r="X9" s="366" t="s">
        <v>54</v>
      </c>
      <c r="Y9" s="367"/>
      <c r="Z9" s="367"/>
      <c r="AA9" s="367"/>
      <c r="AB9" s="367"/>
      <c r="AC9" s="367"/>
      <c r="AD9" s="367"/>
      <c r="AE9" s="368"/>
      <c r="AF9" s="168" t="s">
        <v>55</v>
      </c>
      <c r="AG9" s="168" t="s">
        <v>56</v>
      </c>
      <c r="AH9" s="355" t="s">
        <v>57</v>
      </c>
      <c r="AI9" s="369" t="s">
        <v>58</v>
      </c>
      <c r="AJ9" s="170" t="s">
        <v>59</v>
      </c>
      <c r="AK9" s="170" t="s">
        <v>60</v>
      </c>
      <c r="AL9" s="170" t="s">
        <v>61</v>
      </c>
      <c r="AM9" s="170" t="s">
        <v>62</v>
      </c>
      <c r="AN9" s="170" t="s">
        <v>63</v>
      </c>
      <c r="AO9" s="170" t="s">
        <v>64</v>
      </c>
      <c r="AP9" s="170" t="s">
        <v>65</v>
      </c>
      <c r="AQ9" s="353" t="s">
        <v>66</v>
      </c>
      <c r="AR9" s="170" t="s">
        <v>67</v>
      </c>
      <c r="AS9" s="355" t="s">
        <v>68</v>
      </c>
      <c r="AV9" s="36" t="s">
        <v>69</v>
      </c>
      <c r="AW9" s="36" t="s">
        <v>70</v>
      </c>
      <c r="AY9" s="37" t="s">
        <v>71</v>
      </c>
    </row>
    <row r="10" spans="2:51" x14ac:dyDescent="0.25">
      <c r="B10" s="170" t="s">
        <v>72</v>
      </c>
      <c r="C10" s="170" t="s">
        <v>73</v>
      </c>
      <c r="D10" s="170" t="s">
        <v>74</v>
      </c>
      <c r="E10" s="170" t="s">
        <v>75</v>
      </c>
      <c r="F10" s="170" t="s">
        <v>74</v>
      </c>
      <c r="G10" s="170" t="s">
        <v>75</v>
      </c>
      <c r="H10" s="352"/>
      <c r="I10" s="170" t="s">
        <v>75</v>
      </c>
      <c r="J10" s="170" t="s">
        <v>75</v>
      </c>
      <c r="K10" s="170" t="s">
        <v>75</v>
      </c>
      <c r="L10" s="29" t="s">
        <v>29</v>
      </c>
      <c r="M10" s="345"/>
      <c r="N10" s="29" t="s">
        <v>29</v>
      </c>
      <c r="O10" s="354"/>
      <c r="P10" s="354"/>
      <c r="Q10" s="2">
        <f>'[1]AUG 6'!Q34</f>
        <v>46844023</v>
      </c>
      <c r="R10" s="363"/>
      <c r="S10" s="364"/>
      <c r="T10" s="365"/>
      <c r="U10" s="170" t="s">
        <v>75</v>
      </c>
      <c r="V10" s="170" t="s">
        <v>75</v>
      </c>
      <c r="W10" s="348"/>
      <c r="X10" s="38" t="s">
        <v>76</v>
      </c>
      <c r="Y10" s="38" t="s">
        <v>77</v>
      </c>
      <c r="Z10" s="38" t="s">
        <v>78</v>
      </c>
      <c r="AA10" s="38" t="s">
        <v>79</v>
      </c>
      <c r="AB10" s="38" t="s">
        <v>80</v>
      </c>
      <c r="AC10" s="38" t="s">
        <v>81</v>
      </c>
      <c r="AD10" s="38" t="s">
        <v>82</v>
      </c>
      <c r="AE10" s="38" t="s">
        <v>83</v>
      </c>
      <c r="AF10" s="39"/>
      <c r="AG10" s="2">
        <f>'[2]AUG 6'!AG34</f>
        <v>39314308</v>
      </c>
      <c r="AH10" s="355"/>
      <c r="AI10" s="370"/>
      <c r="AJ10" s="170" t="s">
        <v>84</v>
      </c>
      <c r="AK10" s="170" t="s">
        <v>84</v>
      </c>
      <c r="AL10" s="170" t="s">
        <v>84</v>
      </c>
      <c r="AM10" s="170" t="s">
        <v>84</v>
      </c>
      <c r="AN10" s="170" t="s">
        <v>84</v>
      </c>
      <c r="AO10" s="170" t="s">
        <v>84</v>
      </c>
      <c r="AP10" s="2">
        <f>'[2]AUG 6'!AP34</f>
        <v>8901355</v>
      </c>
      <c r="AQ10" s="354"/>
      <c r="AR10" s="171" t="s">
        <v>85</v>
      </c>
      <c r="AS10" s="355"/>
      <c r="AV10" s="40" t="s">
        <v>86</v>
      </c>
      <c r="AW10" s="40" t="s">
        <v>87</v>
      </c>
      <c r="AY10" s="84" t="s">
        <v>126</v>
      </c>
    </row>
    <row r="11" spans="2:51" x14ac:dyDescent="0.25">
      <c r="B11" s="41">
        <v>2</v>
      </c>
      <c r="C11" s="41">
        <v>4.1666666666666664E-2</v>
      </c>
      <c r="D11" s="123">
        <v>10</v>
      </c>
      <c r="E11" s="42">
        <f>D11/1.42</f>
        <v>7.042253521126761</v>
      </c>
      <c r="F11" s="110">
        <v>66</v>
      </c>
      <c r="G11" s="42">
        <f>F11/1.42</f>
        <v>46.478873239436624</v>
      </c>
      <c r="H11" s="43" t="s">
        <v>88</v>
      </c>
      <c r="I11" s="43">
        <f>J11-(2/1.42)</f>
        <v>41.549295774647888</v>
      </c>
      <c r="J11" s="44">
        <f>(F11-5)/1.42</f>
        <v>42.95774647887324</v>
      </c>
      <c r="K11" s="43">
        <f>J11+(6/1.42)</f>
        <v>47.183098591549296</v>
      </c>
      <c r="L11" s="45">
        <v>14</v>
      </c>
      <c r="M11" s="46" t="s">
        <v>89</v>
      </c>
      <c r="N11" s="46">
        <v>11.4</v>
      </c>
      <c r="O11" s="124">
        <v>105</v>
      </c>
      <c r="P11" s="124">
        <v>98</v>
      </c>
      <c r="Q11" s="124">
        <v>46848126</v>
      </c>
      <c r="R11" s="47">
        <f>IF(ISBLANK(Q11),"-",Q11-Q10)</f>
        <v>4103</v>
      </c>
      <c r="S11" s="48">
        <f>R11*24/1000</f>
        <v>98.471999999999994</v>
      </c>
      <c r="T11" s="48">
        <f>R11/1000</f>
        <v>4.1029999999999998</v>
      </c>
      <c r="U11" s="125">
        <v>5</v>
      </c>
      <c r="V11" s="125">
        <f t="shared" ref="V11:V34" si="0">U11</f>
        <v>5</v>
      </c>
      <c r="W11" s="126" t="s">
        <v>125</v>
      </c>
      <c r="X11" s="128">
        <v>0</v>
      </c>
      <c r="Y11" s="128">
        <v>0</v>
      </c>
      <c r="Z11" s="128">
        <v>1107</v>
      </c>
      <c r="AA11" s="128">
        <v>0</v>
      </c>
      <c r="AB11" s="128">
        <v>1106</v>
      </c>
      <c r="AC11" s="49" t="s">
        <v>90</v>
      </c>
      <c r="AD11" s="49" t="s">
        <v>90</v>
      </c>
      <c r="AE11" s="49" t="s">
        <v>90</v>
      </c>
      <c r="AF11" s="127" t="s">
        <v>90</v>
      </c>
      <c r="AG11" s="127">
        <v>39314998</v>
      </c>
      <c r="AH11" s="50">
        <f>IF(ISBLANK(AG11),"-",AG11-AG10)</f>
        <v>690</v>
      </c>
      <c r="AI11" s="51">
        <f>AH11/T11</f>
        <v>168.16963197660249</v>
      </c>
      <c r="AJ11" s="108">
        <v>0</v>
      </c>
      <c r="AK11" s="108">
        <v>0</v>
      </c>
      <c r="AL11" s="108">
        <v>1</v>
      </c>
      <c r="AM11" s="108">
        <v>0</v>
      </c>
      <c r="AN11" s="108">
        <v>1</v>
      </c>
      <c r="AO11" s="108">
        <v>0.6</v>
      </c>
      <c r="AP11" s="128">
        <v>8902555</v>
      </c>
      <c r="AQ11" s="128">
        <f t="shared" ref="AQ11:AQ34" si="1">AP11-AP10</f>
        <v>1200</v>
      </c>
      <c r="AR11" s="52"/>
      <c r="AS11" s="53" t="s">
        <v>113</v>
      </c>
      <c r="AV11" s="40" t="s">
        <v>88</v>
      </c>
      <c r="AW11" s="40" t="s">
        <v>91</v>
      </c>
      <c r="AY11" s="84" t="s">
        <v>131</v>
      </c>
    </row>
    <row r="12" spans="2:51" x14ac:dyDescent="0.25">
      <c r="B12" s="41">
        <v>2.0416666666666701</v>
      </c>
      <c r="C12" s="41">
        <v>8.3333333333333329E-2</v>
      </c>
      <c r="D12" s="123">
        <v>9</v>
      </c>
      <c r="E12" s="42">
        <f t="shared" ref="E12:E34" si="2">D12/1.42</f>
        <v>6.3380281690140849</v>
      </c>
      <c r="F12" s="110">
        <v>66</v>
      </c>
      <c r="G12" s="42">
        <f t="shared" ref="G12:G34" si="3">F12/1.42</f>
        <v>46.478873239436624</v>
      </c>
      <c r="H12" s="43" t="s">
        <v>88</v>
      </c>
      <c r="I12" s="43">
        <f t="shared" ref="I12:I34" si="4">J12-(2/1.42)</f>
        <v>41.549295774647888</v>
      </c>
      <c r="J12" s="44">
        <f>(F12-5)/1.42</f>
        <v>42.95774647887324</v>
      </c>
      <c r="K12" s="43">
        <f>J12+(6/1.42)</f>
        <v>47.183098591549296</v>
      </c>
      <c r="L12" s="45">
        <v>14</v>
      </c>
      <c r="M12" s="46" t="s">
        <v>89</v>
      </c>
      <c r="N12" s="46">
        <v>11.2</v>
      </c>
      <c r="O12" s="124">
        <v>112</v>
      </c>
      <c r="P12" s="124">
        <v>100</v>
      </c>
      <c r="Q12" s="124">
        <v>46852189</v>
      </c>
      <c r="R12" s="47">
        <f t="shared" ref="R12:R34" si="5">IF(ISBLANK(Q12),"-",Q12-Q11)</f>
        <v>4063</v>
      </c>
      <c r="S12" s="48">
        <f t="shared" ref="S12:S34" si="6">R12*24/1000</f>
        <v>97.512</v>
      </c>
      <c r="T12" s="48">
        <f t="shared" ref="T12:T34" si="7">R12/1000</f>
        <v>4.0629999999999997</v>
      </c>
      <c r="U12" s="125">
        <v>6.1</v>
      </c>
      <c r="V12" s="125">
        <f t="shared" si="0"/>
        <v>6.1</v>
      </c>
      <c r="W12" s="126" t="s">
        <v>125</v>
      </c>
      <c r="X12" s="128">
        <v>0</v>
      </c>
      <c r="Y12" s="128">
        <v>0</v>
      </c>
      <c r="Z12" s="128">
        <v>1106</v>
      </c>
      <c r="AA12" s="128">
        <v>0</v>
      </c>
      <c r="AB12" s="128">
        <v>1108</v>
      </c>
      <c r="AC12" s="49" t="s">
        <v>90</v>
      </c>
      <c r="AD12" s="49" t="s">
        <v>90</v>
      </c>
      <c r="AE12" s="49" t="s">
        <v>90</v>
      </c>
      <c r="AF12" s="127" t="s">
        <v>90</v>
      </c>
      <c r="AG12" s="127">
        <v>39315789</v>
      </c>
      <c r="AH12" s="50">
        <f>IF(ISBLANK(AG12),"-",AG12-AG11)</f>
        <v>791</v>
      </c>
      <c r="AI12" s="51">
        <f t="shared" ref="AI12:AI34" si="8">AH12/T12</f>
        <v>194.68373123307902</v>
      </c>
      <c r="AJ12" s="108">
        <v>0</v>
      </c>
      <c r="AK12" s="108">
        <v>0</v>
      </c>
      <c r="AL12" s="108">
        <v>1</v>
      </c>
      <c r="AM12" s="108">
        <v>0</v>
      </c>
      <c r="AN12" s="108">
        <v>1</v>
      </c>
      <c r="AO12" s="108">
        <v>0.6</v>
      </c>
      <c r="AP12" s="128">
        <v>8903801</v>
      </c>
      <c r="AQ12" s="128">
        <f t="shared" si="1"/>
        <v>1246</v>
      </c>
      <c r="AR12" s="54">
        <v>0.98</v>
      </c>
      <c r="AS12" s="53" t="s">
        <v>113</v>
      </c>
      <c r="AV12" s="40" t="s">
        <v>92</v>
      </c>
      <c r="AW12" s="40" t="s">
        <v>93</v>
      </c>
      <c r="AY12" s="84" t="s">
        <v>132</v>
      </c>
    </row>
    <row r="13" spans="2:51" x14ac:dyDescent="0.25">
      <c r="B13" s="41">
        <v>2.0833333333333299</v>
      </c>
      <c r="C13" s="41">
        <v>0.125</v>
      </c>
      <c r="D13" s="123">
        <v>7</v>
      </c>
      <c r="E13" s="42">
        <f t="shared" si="2"/>
        <v>4.9295774647887329</v>
      </c>
      <c r="F13" s="110">
        <v>66</v>
      </c>
      <c r="G13" s="42">
        <f t="shared" si="3"/>
        <v>46.478873239436624</v>
      </c>
      <c r="H13" s="43" t="s">
        <v>88</v>
      </c>
      <c r="I13" s="43">
        <f t="shared" si="4"/>
        <v>41.549295774647888</v>
      </c>
      <c r="J13" s="44">
        <f>(F13-5)/1.42</f>
        <v>42.95774647887324</v>
      </c>
      <c r="K13" s="43">
        <f>J13+(6/1.42)</f>
        <v>47.183098591549296</v>
      </c>
      <c r="L13" s="45">
        <v>14</v>
      </c>
      <c r="M13" s="46" t="s">
        <v>89</v>
      </c>
      <c r="N13" s="46">
        <v>11.2</v>
      </c>
      <c r="O13" s="124">
        <v>109</v>
      </c>
      <c r="P13" s="124">
        <v>98</v>
      </c>
      <c r="Q13" s="124">
        <v>46856234</v>
      </c>
      <c r="R13" s="47">
        <f t="shared" si="5"/>
        <v>4045</v>
      </c>
      <c r="S13" s="48">
        <f t="shared" si="6"/>
        <v>97.08</v>
      </c>
      <c r="T13" s="48">
        <f t="shared" si="7"/>
        <v>4.0449999999999999</v>
      </c>
      <c r="U13" s="125">
        <v>7.6</v>
      </c>
      <c r="V13" s="125">
        <f t="shared" si="0"/>
        <v>7.6</v>
      </c>
      <c r="W13" s="126" t="s">
        <v>125</v>
      </c>
      <c r="X13" s="128">
        <v>0</v>
      </c>
      <c r="Y13" s="128">
        <v>0</v>
      </c>
      <c r="Z13" s="128">
        <v>1105</v>
      </c>
      <c r="AA13" s="128">
        <v>0</v>
      </c>
      <c r="AB13" s="128">
        <v>1107</v>
      </c>
      <c r="AC13" s="49" t="s">
        <v>90</v>
      </c>
      <c r="AD13" s="49" t="s">
        <v>90</v>
      </c>
      <c r="AE13" s="49" t="s">
        <v>90</v>
      </c>
      <c r="AF13" s="127" t="s">
        <v>90</v>
      </c>
      <c r="AG13" s="127">
        <v>39316609</v>
      </c>
      <c r="AH13" s="50">
        <f>IF(ISBLANK(AG13),"-",AG13-AG12)</f>
        <v>820</v>
      </c>
      <c r="AI13" s="51">
        <f t="shared" si="8"/>
        <v>202.7194066749073</v>
      </c>
      <c r="AJ13" s="108">
        <v>0</v>
      </c>
      <c r="AK13" s="108">
        <v>0</v>
      </c>
      <c r="AL13" s="108">
        <v>1</v>
      </c>
      <c r="AM13" s="108">
        <v>0</v>
      </c>
      <c r="AN13" s="108">
        <v>1</v>
      </c>
      <c r="AO13" s="108">
        <v>0.6</v>
      </c>
      <c r="AP13" s="128">
        <v>8904997</v>
      </c>
      <c r="AQ13" s="128">
        <f t="shared" si="1"/>
        <v>1196</v>
      </c>
      <c r="AR13" s="52"/>
      <c r="AS13" s="53" t="s">
        <v>113</v>
      </c>
      <c r="AV13" s="40" t="s">
        <v>94</v>
      </c>
      <c r="AW13" s="40" t="s">
        <v>95</v>
      </c>
      <c r="AY13" s="84" t="s">
        <v>129</v>
      </c>
    </row>
    <row r="14" spans="2:51" x14ac:dyDescent="0.25">
      <c r="B14" s="41">
        <v>2.125</v>
      </c>
      <c r="C14" s="41">
        <v>0.16666666666666699</v>
      </c>
      <c r="D14" s="123">
        <v>10</v>
      </c>
      <c r="E14" s="42">
        <f t="shared" si="2"/>
        <v>7.042253521126761</v>
      </c>
      <c r="F14" s="110">
        <v>66</v>
      </c>
      <c r="G14" s="42">
        <f t="shared" si="3"/>
        <v>46.478873239436624</v>
      </c>
      <c r="H14" s="43" t="s">
        <v>88</v>
      </c>
      <c r="I14" s="43">
        <f t="shared" si="4"/>
        <v>41.549295774647888</v>
      </c>
      <c r="J14" s="44">
        <f>(F14-5)/1.42</f>
        <v>42.95774647887324</v>
      </c>
      <c r="K14" s="43">
        <f>J14+(6/1.42)</f>
        <v>47.183098591549296</v>
      </c>
      <c r="L14" s="45">
        <v>14</v>
      </c>
      <c r="M14" s="46" t="s">
        <v>89</v>
      </c>
      <c r="N14" s="46">
        <v>12.8</v>
      </c>
      <c r="O14" s="124">
        <v>112</v>
      </c>
      <c r="P14" s="124">
        <v>101</v>
      </c>
      <c r="Q14" s="124">
        <v>46860292</v>
      </c>
      <c r="R14" s="47">
        <f t="shared" si="5"/>
        <v>4058</v>
      </c>
      <c r="S14" s="48">
        <f t="shared" si="6"/>
        <v>97.391999999999996</v>
      </c>
      <c r="T14" s="48">
        <f t="shared" si="7"/>
        <v>4.0579999999999998</v>
      </c>
      <c r="U14" s="125">
        <v>8.6999999999999993</v>
      </c>
      <c r="V14" s="125">
        <f t="shared" si="0"/>
        <v>8.6999999999999993</v>
      </c>
      <c r="W14" s="126" t="s">
        <v>125</v>
      </c>
      <c r="X14" s="128">
        <v>0</v>
      </c>
      <c r="Y14" s="128">
        <v>0</v>
      </c>
      <c r="Z14" s="128">
        <v>1107</v>
      </c>
      <c r="AA14" s="128">
        <v>0</v>
      </c>
      <c r="AB14" s="128">
        <v>1106</v>
      </c>
      <c r="AC14" s="49" t="s">
        <v>90</v>
      </c>
      <c r="AD14" s="49" t="s">
        <v>90</v>
      </c>
      <c r="AE14" s="49" t="s">
        <v>90</v>
      </c>
      <c r="AF14" s="127" t="s">
        <v>90</v>
      </c>
      <c r="AG14" s="127">
        <v>39317602</v>
      </c>
      <c r="AH14" s="50">
        <f t="shared" ref="AH14:AH34" si="9">IF(ISBLANK(AG14),"-",AG14-AG13)</f>
        <v>993</v>
      </c>
      <c r="AI14" s="51">
        <f t="shared" si="8"/>
        <v>244.70182355840316</v>
      </c>
      <c r="AJ14" s="108">
        <v>0</v>
      </c>
      <c r="AK14" s="108">
        <v>0</v>
      </c>
      <c r="AL14" s="108">
        <v>1</v>
      </c>
      <c r="AM14" s="108">
        <v>0</v>
      </c>
      <c r="AN14" s="108">
        <v>1</v>
      </c>
      <c r="AO14" s="108">
        <v>0.6</v>
      </c>
      <c r="AP14" s="128">
        <v>8906198</v>
      </c>
      <c r="AQ14" s="128">
        <f t="shared" si="1"/>
        <v>1201</v>
      </c>
      <c r="AR14" s="52"/>
      <c r="AS14" s="53" t="s">
        <v>113</v>
      </c>
      <c r="AT14" s="55"/>
      <c r="AV14" s="40" t="s">
        <v>96</v>
      </c>
      <c r="AW14" s="40" t="s">
        <v>97</v>
      </c>
    </row>
    <row r="15" spans="2:51" x14ac:dyDescent="0.25">
      <c r="B15" s="41">
        <v>2.1666666666666701</v>
      </c>
      <c r="C15" s="41">
        <v>0.20833333333333301</v>
      </c>
      <c r="D15" s="123">
        <v>15</v>
      </c>
      <c r="E15" s="42">
        <f t="shared" si="2"/>
        <v>10.563380281690142</v>
      </c>
      <c r="F15" s="110">
        <v>66</v>
      </c>
      <c r="G15" s="42">
        <f t="shared" si="3"/>
        <v>46.478873239436624</v>
      </c>
      <c r="H15" s="43" t="s">
        <v>88</v>
      </c>
      <c r="I15" s="43">
        <f t="shared" si="4"/>
        <v>41.549295774647888</v>
      </c>
      <c r="J15" s="44">
        <f>(F15-5)/1.42</f>
        <v>42.95774647887324</v>
      </c>
      <c r="K15" s="43">
        <f>J15+(6/1.42)</f>
        <v>47.183098591549296</v>
      </c>
      <c r="L15" s="45">
        <v>18</v>
      </c>
      <c r="M15" s="46" t="s">
        <v>89</v>
      </c>
      <c r="N15" s="46">
        <v>13.1</v>
      </c>
      <c r="O15" s="124">
        <v>122</v>
      </c>
      <c r="P15" s="124">
        <v>114</v>
      </c>
      <c r="Q15" s="124">
        <v>46866468</v>
      </c>
      <c r="R15" s="47">
        <f t="shared" si="5"/>
        <v>6176</v>
      </c>
      <c r="S15" s="48">
        <f t="shared" si="6"/>
        <v>148.22399999999999</v>
      </c>
      <c r="T15" s="48">
        <f t="shared" si="7"/>
        <v>6.1760000000000002</v>
      </c>
      <c r="U15" s="125">
        <v>9.5</v>
      </c>
      <c r="V15" s="125">
        <f t="shared" si="0"/>
        <v>9.5</v>
      </c>
      <c r="W15" s="126" t="s">
        <v>125</v>
      </c>
      <c r="X15" s="128">
        <v>0</v>
      </c>
      <c r="Y15" s="128">
        <v>0</v>
      </c>
      <c r="Z15" s="128">
        <v>1108</v>
      </c>
      <c r="AA15" s="128">
        <v>0</v>
      </c>
      <c r="AB15" s="128">
        <v>1107</v>
      </c>
      <c r="AC15" s="49" t="s">
        <v>90</v>
      </c>
      <c r="AD15" s="49" t="s">
        <v>90</v>
      </c>
      <c r="AE15" s="49" t="s">
        <v>90</v>
      </c>
      <c r="AF15" s="127" t="s">
        <v>90</v>
      </c>
      <c r="AG15" s="127">
        <v>39318432</v>
      </c>
      <c r="AH15" s="50">
        <f t="shared" si="9"/>
        <v>830</v>
      </c>
      <c r="AI15" s="51">
        <f t="shared" si="8"/>
        <v>134.39119170984455</v>
      </c>
      <c r="AJ15" s="108">
        <v>0</v>
      </c>
      <c r="AK15" s="108">
        <v>0</v>
      </c>
      <c r="AL15" s="108">
        <v>1</v>
      </c>
      <c r="AM15" s="108">
        <v>0</v>
      </c>
      <c r="AN15" s="108">
        <v>1</v>
      </c>
      <c r="AO15" s="108">
        <v>0.6</v>
      </c>
      <c r="AP15" s="128">
        <v>8906859</v>
      </c>
      <c r="AQ15" s="128">
        <f t="shared" si="1"/>
        <v>661</v>
      </c>
      <c r="AR15" s="52"/>
      <c r="AS15" s="53" t="s">
        <v>113</v>
      </c>
      <c r="AV15" s="40" t="s">
        <v>98</v>
      </c>
      <c r="AW15" s="40" t="s">
        <v>99</v>
      </c>
      <c r="AY15" s="107"/>
    </row>
    <row r="16" spans="2:51" x14ac:dyDescent="0.25">
      <c r="B16" s="41">
        <v>2.2083333333333299</v>
      </c>
      <c r="C16" s="41">
        <v>0.25</v>
      </c>
      <c r="D16" s="123">
        <v>10</v>
      </c>
      <c r="E16" s="42">
        <f t="shared" si="2"/>
        <v>7.042253521126761</v>
      </c>
      <c r="F16" s="93">
        <v>75</v>
      </c>
      <c r="G16" s="42">
        <f t="shared" si="3"/>
        <v>52.816901408450704</v>
      </c>
      <c r="H16" s="43" t="s">
        <v>88</v>
      </c>
      <c r="I16" s="43">
        <f t="shared" si="4"/>
        <v>51.408450704225352</v>
      </c>
      <c r="J16" s="44">
        <f t="shared" ref="J16:J25" si="10">F16/1.42</f>
        <v>52.816901408450704</v>
      </c>
      <c r="K16" s="43">
        <f>J16+1.42</f>
        <v>54.236901408450706</v>
      </c>
      <c r="L16" s="45">
        <v>19</v>
      </c>
      <c r="M16" s="46" t="s">
        <v>100</v>
      </c>
      <c r="N16" s="46">
        <v>13.1</v>
      </c>
      <c r="O16" s="124">
        <v>129</v>
      </c>
      <c r="P16" s="124">
        <v>126</v>
      </c>
      <c r="Q16" s="124">
        <v>46871194</v>
      </c>
      <c r="R16" s="47">
        <f t="shared" si="5"/>
        <v>4726</v>
      </c>
      <c r="S16" s="48">
        <f t="shared" si="6"/>
        <v>113.42400000000001</v>
      </c>
      <c r="T16" s="48">
        <f t="shared" si="7"/>
        <v>4.726</v>
      </c>
      <c r="U16" s="125">
        <v>9.5</v>
      </c>
      <c r="V16" s="125">
        <f t="shared" si="0"/>
        <v>9.5</v>
      </c>
      <c r="W16" s="126" t="s">
        <v>125</v>
      </c>
      <c r="X16" s="128">
        <v>0</v>
      </c>
      <c r="Y16" s="128">
        <v>0</v>
      </c>
      <c r="Z16" s="128">
        <v>1188</v>
      </c>
      <c r="AA16" s="128">
        <v>0</v>
      </c>
      <c r="AB16" s="128">
        <v>1188</v>
      </c>
      <c r="AC16" s="49" t="s">
        <v>90</v>
      </c>
      <c r="AD16" s="49" t="s">
        <v>90</v>
      </c>
      <c r="AE16" s="49" t="s">
        <v>90</v>
      </c>
      <c r="AF16" s="127" t="s">
        <v>90</v>
      </c>
      <c r="AG16" s="127">
        <v>39319828</v>
      </c>
      <c r="AH16" s="50">
        <f t="shared" si="9"/>
        <v>1396</v>
      </c>
      <c r="AI16" s="51">
        <f t="shared" si="8"/>
        <v>295.38721963605587</v>
      </c>
      <c r="AJ16" s="108">
        <v>0</v>
      </c>
      <c r="AK16" s="108">
        <v>0</v>
      </c>
      <c r="AL16" s="108">
        <v>1</v>
      </c>
      <c r="AM16" s="108">
        <v>0</v>
      </c>
      <c r="AN16" s="108">
        <v>1</v>
      </c>
      <c r="AO16" s="108">
        <v>0</v>
      </c>
      <c r="AP16" s="128">
        <v>8906859</v>
      </c>
      <c r="AQ16" s="128">
        <f t="shared" si="1"/>
        <v>0</v>
      </c>
      <c r="AR16" s="54">
        <v>1.05</v>
      </c>
      <c r="AS16" s="53" t="s">
        <v>101</v>
      </c>
      <c r="AV16" s="40" t="s">
        <v>102</v>
      </c>
      <c r="AW16" s="40" t="s">
        <v>103</v>
      </c>
      <c r="AY16" s="107"/>
    </row>
    <row r="17" spans="1:51" x14ac:dyDescent="0.25">
      <c r="B17" s="41">
        <v>2.25</v>
      </c>
      <c r="C17" s="41">
        <v>0.29166666666666702</v>
      </c>
      <c r="D17" s="123">
        <v>7</v>
      </c>
      <c r="E17" s="42">
        <f t="shared" si="2"/>
        <v>4.9295774647887329</v>
      </c>
      <c r="F17" s="93">
        <v>83</v>
      </c>
      <c r="G17" s="42">
        <f t="shared" si="3"/>
        <v>58.450704225352112</v>
      </c>
      <c r="H17" s="43" t="s">
        <v>88</v>
      </c>
      <c r="I17" s="43">
        <f t="shared" si="4"/>
        <v>57.04225352112676</v>
      </c>
      <c r="J17" s="44">
        <f t="shared" si="10"/>
        <v>58.450704225352112</v>
      </c>
      <c r="K17" s="43">
        <f t="shared" ref="K17:K22" si="11">J17+1.42</f>
        <v>59.870704225352114</v>
      </c>
      <c r="L17" s="45">
        <v>19</v>
      </c>
      <c r="M17" s="46" t="s">
        <v>100</v>
      </c>
      <c r="N17" s="46">
        <v>16.7</v>
      </c>
      <c r="O17" s="124">
        <v>134</v>
      </c>
      <c r="P17" s="124">
        <v>145</v>
      </c>
      <c r="Q17" s="124">
        <v>46877430</v>
      </c>
      <c r="R17" s="47">
        <f t="shared" si="5"/>
        <v>6236</v>
      </c>
      <c r="S17" s="48">
        <f t="shared" si="6"/>
        <v>149.66399999999999</v>
      </c>
      <c r="T17" s="48">
        <f t="shared" si="7"/>
        <v>6.2359999999999998</v>
      </c>
      <c r="U17" s="125">
        <v>9.3000000000000007</v>
      </c>
      <c r="V17" s="125">
        <f t="shared" si="0"/>
        <v>9.3000000000000007</v>
      </c>
      <c r="W17" s="126" t="s">
        <v>133</v>
      </c>
      <c r="X17" s="128">
        <v>0</v>
      </c>
      <c r="Y17" s="128">
        <v>1096</v>
      </c>
      <c r="Z17" s="128">
        <v>1188</v>
      </c>
      <c r="AA17" s="128">
        <v>1185</v>
      </c>
      <c r="AB17" s="128">
        <v>1188</v>
      </c>
      <c r="AC17" s="49" t="s">
        <v>90</v>
      </c>
      <c r="AD17" s="49" t="s">
        <v>90</v>
      </c>
      <c r="AE17" s="49" t="s">
        <v>90</v>
      </c>
      <c r="AF17" s="127" t="s">
        <v>90</v>
      </c>
      <c r="AG17" s="127">
        <v>39321260</v>
      </c>
      <c r="AH17" s="50">
        <f t="shared" si="9"/>
        <v>1432</v>
      </c>
      <c r="AI17" s="51">
        <f t="shared" si="8"/>
        <v>229.63438101347018</v>
      </c>
      <c r="AJ17" s="108">
        <v>0</v>
      </c>
      <c r="AK17" s="108">
        <v>1</v>
      </c>
      <c r="AL17" s="108">
        <v>1</v>
      </c>
      <c r="AM17" s="108">
        <v>1</v>
      </c>
      <c r="AN17" s="108">
        <v>1</v>
      </c>
      <c r="AO17" s="108">
        <v>0</v>
      </c>
      <c r="AP17" s="128">
        <v>8906859</v>
      </c>
      <c r="AQ17" s="128">
        <f t="shared" si="1"/>
        <v>0</v>
      </c>
      <c r="AR17" s="52"/>
      <c r="AS17" s="53" t="s">
        <v>101</v>
      </c>
      <c r="AT17" s="55"/>
      <c r="AV17" s="40" t="s">
        <v>104</v>
      </c>
      <c r="AW17" s="40" t="s">
        <v>105</v>
      </c>
      <c r="AY17" s="111"/>
    </row>
    <row r="18" spans="1:51" x14ac:dyDescent="0.25">
      <c r="B18" s="41">
        <v>2.2916666666666701</v>
      </c>
      <c r="C18" s="41">
        <v>0.33333333333333298</v>
      </c>
      <c r="D18" s="123">
        <v>7</v>
      </c>
      <c r="E18" s="42">
        <f t="shared" si="2"/>
        <v>4.9295774647887329</v>
      </c>
      <c r="F18" s="93">
        <v>83</v>
      </c>
      <c r="G18" s="42">
        <f t="shared" si="3"/>
        <v>58.450704225352112</v>
      </c>
      <c r="H18" s="43" t="s">
        <v>88</v>
      </c>
      <c r="I18" s="43">
        <f t="shared" si="4"/>
        <v>57.04225352112676</v>
      </c>
      <c r="J18" s="44">
        <f t="shared" si="10"/>
        <v>58.450704225352112</v>
      </c>
      <c r="K18" s="43">
        <f t="shared" si="11"/>
        <v>59.870704225352114</v>
      </c>
      <c r="L18" s="45">
        <v>19</v>
      </c>
      <c r="M18" s="46" t="s">
        <v>100</v>
      </c>
      <c r="N18" s="46">
        <v>17.3</v>
      </c>
      <c r="O18" s="124">
        <v>131</v>
      </c>
      <c r="P18" s="124">
        <v>147</v>
      </c>
      <c r="Q18" s="124">
        <v>46883493</v>
      </c>
      <c r="R18" s="47">
        <f t="shared" si="5"/>
        <v>6063</v>
      </c>
      <c r="S18" s="48">
        <f t="shared" si="6"/>
        <v>145.512</v>
      </c>
      <c r="T18" s="48">
        <f t="shared" si="7"/>
        <v>6.0629999999999997</v>
      </c>
      <c r="U18" s="125">
        <v>8.8000000000000007</v>
      </c>
      <c r="V18" s="125">
        <f t="shared" si="0"/>
        <v>8.8000000000000007</v>
      </c>
      <c r="W18" s="126" t="s">
        <v>133</v>
      </c>
      <c r="X18" s="128">
        <v>0</v>
      </c>
      <c r="Y18" s="128">
        <v>1157</v>
      </c>
      <c r="Z18" s="128">
        <v>1188</v>
      </c>
      <c r="AA18" s="128">
        <v>1185</v>
      </c>
      <c r="AB18" s="128">
        <v>1188</v>
      </c>
      <c r="AC18" s="49" t="s">
        <v>90</v>
      </c>
      <c r="AD18" s="49" t="s">
        <v>90</v>
      </c>
      <c r="AE18" s="49" t="s">
        <v>90</v>
      </c>
      <c r="AF18" s="127" t="s">
        <v>90</v>
      </c>
      <c r="AG18" s="127">
        <v>39322656</v>
      </c>
      <c r="AH18" s="50">
        <f t="shared" si="9"/>
        <v>1396</v>
      </c>
      <c r="AI18" s="51">
        <f t="shared" si="8"/>
        <v>230.24905162460828</v>
      </c>
      <c r="AJ18" s="108">
        <v>0</v>
      </c>
      <c r="AK18" s="108">
        <v>1</v>
      </c>
      <c r="AL18" s="108">
        <v>1</v>
      </c>
      <c r="AM18" s="108">
        <v>1</v>
      </c>
      <c r="AN18" s="108">
        <v>1</v>
      </c>
      <c r="AO18" s="108">
        <v>0</v>
      </c>
      <c r="AP18" s="128">
        <v>8906859</v>
      </c>
      <c r="AQ18" s="128">
        <f t="shared" si="1"/>
        <v>0</v>
      </c>
      <c r="AR18" s="52"/>
      <c r="AS18" s="53" t="s">
        <v>101</v>
      </c>
      <c r="AV18" s="40" t="s">
        <v>106</v>
      </c>
      <c r="AW18" s="40" t="s">
        <v>107</v>
      </c>
      <c r="AY18" s="111"/>
    </row>
    <row r="19" spans="1:51" x14ac:dyDescent="0.25">
      <c r="B19" s="41">
        <v>2.3333333333333299</v>
      </c>
      <c r="C19" s="41">
        <v>0.375</v>
      </c>
      <c r="D19" s="123">
        <v>4</v>
      </c>
      <c r="E19" s="42">
        <f t="shared" si="2"/>
        <v>2.8169014084507045</v>
      </c>
      <c r="F19" s="93">
        <v>83</v>
      </c>
      <c r="G19" s="42">
        <f t="shared" si="3"/>
        <v>58.450704225352112</v>
      </c>
      <c r="H19" s="43" t="s">
        <v>88</v>
      </c>
      <c r="I19" s="43">
        <f t="shared" si="4"/>
        <v>57.04225352112676</v>
      </c>
      <c r="J19" s="44">
        <f t="shared" si="10"/>
        <v>58.450704225352112</v>
      </c>
      <c r="K19" s="43">
        <f t="shared" si="11"/>
        <v>59.870704225352114</v>
      </c>
      <c r="L19" s="45">
        <v>19</v>
      </c>
      <c r="M19" s="46" t="s">
        <v>100</v>
      </c>
      <c r="N19" s="46">
        <v>18.399999999999999</v>
      </c>
      <c r="O19" s="124">
        <v>129</v>
      </c>
      <c r="P19" s="124">
        <v>148</v>
      </c>
      <c r="Q19" s="124">
        <v>46889814</v>
      </c>
      <c r="R19" s="47">
        <f t="shared" si="5"/>
        <v>6321</v>
      </c>
      <c r="S19" s="48">
        <f t="shared" si="6"/>
        <v>151.70400000000001</v>
      </c>
      <c r="T19" s="48">
        <f t="shared" si="7"/>
        <v>6.3209999999999997</v>
      </c>
      <c r="U19" s="125">
        <v>7.8</v>
      </c>
      <c r="V19" s="125">
        <f t="shared" si="0"/>
        <v>7.8</v>
      </c>
      <c r="W19" s="126" t="s">
        <v>133</v>
      </c>
      <c r="X19" s="128">
        <v>0</v>
      </c>
      <c r="Y19" s="128">
        <v>1157</v>
      </c>
      <c r="Z19" s="128">
        <v>1188</v>
      </c>
      <c r="AA19" s="128">
        <v>1185</v>
      </c>
      <c r="AB19" s="128">
        <v>1188</v>
      </c>
      <c r="AC19" s="49" t="s">
        <v>90</v>
      </c>
      <c r="AD19" s="49" t="s">
        <v>90</v>
      </c>
      <c r="AE19" s="49" t="s">
        <v>90</v>
      </c>
      <c r="AF19" s="127" t="s">
        <v>90</v>
      </c>
      <c r="AG19" s="127">
        <v>39324124</v>
      </c>
      <c r="AH19" s="50">
        <f t="shared" si="9"/>
        <v>1468</v>
      </c>
      <c r="AI19" s="51">
        <f t="shared" si="8"/>
        <v>232.24173390286347</v>
      </c>
      <c r="AJ19" s="108">
        <v>0</v>
      </c>
      <c r="AK19" s="108">
        <v>1</v>
      </c>
      <c r="AL19" s="108">
        <v>1</v>
      </c>
      <c r="AM19" s="108">
        <v>1</v>
      </c>
      <c r="AN19" s="108">
        <v>1</v>
      </c>
      <c r="AO19" s="108">
        <v>0</v>
      </c>
      <c r="AP19" s="128">
        <v>8906859</v>
      </c>
      <c r="AQ19" s="128">
        <f t="shared" si="1"/>
        <v>0</v>
      </c>
      <c r="AR19" s="52"/>
      <c r="AS19" s="53" t="s">
        <v>101</v>
      </c>
      <c r="AV19" s="40" t="s">
        <v>108</v>
      </c>
      <c r="AW19" s="40" t="s">
        <v>109</v>
      </c>
      <c r="AY19" s="111"/>
    </row>
    <row r="20" spans="1:51" x14ac:dyDescent="0.25">
      <c r="B20" s="41">
        <v>2.375</v>
      </c>
      <c r="C20" s="41">
        <v>0.41666666666666669</v>
      </c>
      <c r="D20" s="123">
        <v>4</v>
      </c>
      <c r="E20" s="42">
        <f t="shared" si="2"/>
        <v>2.8169014084507045</v>
      </c>
      <c r="F20" s="93">
        <v>83</v>
      </c>
      <c r="G20" s="42">
        <f t="shared" si="3"/>
        <v>58.450704225352112</v>
      </c>
      <c r="H20" s="43" t="s">
        <v>88</v>
      </c>
      <c r="I20" s="43">
        <f t="shared" si="4"/>
        <v>57.04225352112676</v>
      </c>
      <c r="J20" s="44">
        <f t="shared" si="10"/>
        <v>58.450704225352112</v>
      </c>
      <c r="K20" s="43">
        <f t="shared" si="11"/>
        <v>59.870704225352114</v>
      </c>
      <c r="L20" s="45">
        <v>19</v>
      </c>
      <c r="M20" s="46" t="s">
        <v>100</v>
      </c>
      <c r="N20" s="46">
        <v>17.7</v>
      </c>
      <c r="O20" s="124">
        <v>127</v>
      </c>
      <c r="P20" s="124">
        <v>169</v>
      </c>
      <c r="Q20" s="124">
        <v>46895931</v>
      </c>
      <c r="R20" s="47">
        <f t="shared" si="5"/>
        <v>6117</v>
      </c>
      <c r="S20" s="48">
        <f t="shared" si="6"/>
        <v>146.80799999999999</v>
      </c>
      <c r="T20" s="48">
        <f t="shared" si="7"/>
        <v>6.117</v>
      </c>
      <c r="U20" s="125">
        <v>6.7</v>
      </c>
      <c r="V20" s="125">
        <v>7.6</v>
      </c>
      <c r="W20" s="126" t="s">
        <v>133</v>
      </c>
      <c r="X20" s="128">
        <v>0</v>
      </c>
      <c r="Y20" s="128">
        <v>1187</v>
      </c>
      <c r="Z20" s="128">
        <v>1188</v>
      </c>
      <c r="AA20" s="128">
        <v>1185</v>
      </c>
      <c r="AB20" s="128">
        <v>1188</v>
      </c>
      <c r="AC20" s="49" t="s">
        <v>90</v>
      </c>
      <c r="AD20" s="49" t="s">
        <v>90</v>
      </c>
      <c r="AE20" s="49" t="s">
        <v>90</v>
      </c>
      <c r="AF20" s="127" t="s">
        <v>90</v>
      </c>
      <c r="AG20" s="127">
        <v>39325560</v>
      </c>
      <c r="AH20" s="50">
        <f t="shared" si="9"/>
        <v>1436</v>
      </c>
      <c r="AI20" s="51">
        <f t="shared" si="8"/>
        <v>234.7555991499101</v>
      </c>
      <c r="AJ20" s="108">
        <v>0</v>
      </c>
      <c r="AK20" s="108">
        <v>1</v>
      </c>
      <c r="AL20" s="108">
        <v>1</v>
      </c>
      <c r="AM20" s="108">
        <v>1</v>
      </c>
      <c r="AN20" s="108">
        <v>1</v>
      </c>
      <c r="AO20" s="108">
        <v>0</v>
      </c>
      <c r="AP20" s="128">
        <v>8906859</v>
      </c>
      <c r="AQ20" s="128">
        <f t="shared" si="1"/>
        <v>0</v>
      </c>
      <c r="AR20" s="54">
        <v>0.92</v>
      </c>
      <c r="AS20" s="53" t="s">
        <v>101</v>
      </c>
      <c r="AY20" s="111"/>
    </row>
    <row r="21" spans="1:51" x14ac:dyDescent="0.25">
      <c r="B21" s="41">
        <v>2.4166666666666701</v>
      </c>
      <c r="C21" s="41">
        <v>0.45833333333333298</v>
      </c>
      <c r="D21" s="123">
        <v>4</v>
      </c>
      <c r="E21" s="42">
        <f t="shared" si="2"/>
        <v>2.8169014084507045</v>
      </c>
      <c r="F21" s="93">
        <v>83</v>
      </c>
      <c r="G21" s="42">
        <f t="shared" si="3"/>
        <v>58.450704225352112</v>
      </c>
      <c r="H21" s="43" t="s">
        <v>88</v>
      </c>
      <c r="I21" s="43">
        <f t="shared" si="4"/>
        <v>57.04225352112676</v>
      </c>
      <c r="J21" s="44">
        <f t="shared" si="10"/>
        <v>58.450704225352112</v>
      </c>
      <c r="K21" s="43">
        <f t="shared" si="11"/>
        <v>59.870704225352114</v>
      </c>
      <c r="L21" s="45">
        <v>19</v>
      </c>
      <c r="M21" s="46" t="s">
        <v>100</v>
      </c>
      <c r="N21" s="46">
        <v>17.7</v>
      </c>
      <c r="O21" s="124">
        <v>128</v>
      </c>
      <c r="P21" s="124">
        <v>160</v>
      </c>
      <c r="Q21" s="124">
        <v>46902193</v>
      </c>
      <c r="R21" s="47">
        <f t="shared" si="5"/>
        <v>6262</v>
      </c>
      <c r="S21" s="48">
        <f t="shared" si="6"/>
        <v>150.28800000000001</v>
      </c>
      <c r="T21" s="48">
        <f t="shared" si="7"/>
        <v>6.2619999999999996</v>
      </c>
      <c r="U21" s="125">
        <v>5.7</v>
      </c>
      <c r="V21" s="125">
        <v>6.9</v>
      </c>
      <c r="W21" s="126" t="s">
        <v>133</v>
      </c>
      <c r="X21" s="128">
        <v>0</v>
      </c>
      <c r="Y21" s="128">
        <v>1183</v>
      </c>
      <c r="Z21" s="128">
        <v>1188</v>
      </c>
      <c r="AA21" s="128">
        <v>1185</v>
      </c>
      <c r="AB21" s="128">
        <v>1188</v>
      </c>
      <c r="AC21" s="49" t="s">
        <v>90</v>
      </c>
      <c r="AD21" s="49" t="s">
        <v>90</v>
      </c>
      <c r="AE21" s="49" t="s">
        <v>90</v>
      </c>
      <c r="AF21" s="127" t="s">
        <v>90</v>
      </c>
      <c r="AG21" s="127">
        <v>39327036</v>
      </c>
      <c r="AH21" s="50">
        <f t="shared" si="9"/>
        <v>1476</v>
      </c>
      <c r="AI21" s="51">
        <f t="shared" si="8"/>
        <v>235.70744171191313</v>
      </c>
      <c r="AJ21" s="108">
        <v>0</v>
      </c>
      <c r="AK21" s="108">
        <v>1</v>
      </c>
      <c r="AL21" s="108">
        <v>1</v>
      </c>
      <c r="AM21" s="108">
        <v>1</v>
      </c>
      <c r="AN21" s="108">
        <v>1</v>
      </c>
      <c r="AO21" s="108">
        <v>0</v>
      </c>
      <c r="AP21" s="128">
        <v>8906859</v>
      </c>
      <c r="AQ21" s="128">
        <f t="shared" si="1"/>
        <v>0</v>
      </c>
      <c r="AR21" s="52"/>
      <c r="AS21" s="53" t="s">
        <v>101</v>
      </c>
      <c r="AY21" s="111"/>
    </row>
    <row r="22" spans="1:51" x14ac:dyDescent="0.25">
      <c r="B22" s="41">
        <v>2.4583333333333299</v>
      </c>
      <c r="C22" s="41">
        <v>0.5</v>
      </c>
      <c r="D22" s="123">
        <v>5</v>
      </c>
      <c r="E22" s="42">
        <f t="shared" si="2"/>
        <v>3.5211267605633805</v>
      </c>
      <c r="F22" s="93">
        <v>83</v>
      </c>
      <c r="G22" s="42">
        <f t="shared" si="3"/>
        <v>58.450704225352112</v>
      </c>
      <c r="H22" s="43" t="s">
        <v>88</v>
      </c>
      <c r="I22" s="43">
        <f t="shared" si="4"/>
        <v>57.04225352112676</v>
      </c>
      <c r="J22" s="44">
        <f t="shared" si="10"/>
        <v>58.450704225352112</v>
      </c>
      <c r="K22" s="43">
        <f t="shared" si="11"/>
        <v>59.870704225352114</v>
      </c>
      <c r="L22" s="45">
        <v>19</v>
      </c>
      <c r="M22" s="46" t="s">
        <v>100</v>
      </c>
      <c r="N22" s="46">
        <v>17.3</v>
      </c>
      <c r="O22" s="124">
        <v>129</v>
      </c>
      <c r="P22" s="124">
        <v>140</v>
      </c>
      <c r="Q22" s="124">
        <v>46908126</v>
      </c>
      <c r="R22" s="47">
        <f t="shared" si="5"/>
        <v>5933</v>
      </c>
      <c r="S22" s="48">
        <f t="shared" si="6"/>
        <v>142.392</v>
      </c>
      <c r="T22" s="48">
        <f t="shared" si="7"/>
        <v>5.9329999999999998</v>
      </c>
      <c r="U22" s="125">
        <v>4.7</v>
      </c>
      <c r="V22" s="125">
        <f t="shared" si="0"/>
        <v>4.7</v>
      </c>
      <c r="W22" s="126" t="s">
        <v>133</v>
      </c>
      <c r="X22" s="128">
        <v>0</v>
      </c>
      <c r="Y22" s="128">
        <v>1187</v>
      </c>
      <c r="Z22" s="128">
        <v>1188</v>
      </c>
      <c r="AA22" s="128">
        <v>1185</v>
      </c>
      <c r="AB22" s="128">
        <v>1188</v>
      </c>
      <c r="AC22" s="49" t="s">
        <v>90</v>
      </c>
      <c r="AD22" s="49" t="s">
        <v>90</v>
      </c>
      <c r="AE22" s="49" t="s">
        <v>90</v>
      </c>
      <c r="AF22" s="127" t="s">
        <v>90</v>
      </c>
      <c r="AG22" s="127">
        <v>39328442</v>
      </c>
      <c r="AH22" s="50">
        <f t="shared" si="9"/>
        <v>1406</v>
      </c>
      <c r="AI22" s="51">
        <f t="shared" si="8"/>
        <v>236.97960559582</v>
      </c>
      <c r="AJ22" s="108">
        <v>0</v>
      </c>
      <c r="AK22" s="108">
        <v>1</v>
      </c>
      <c r="AL22" s="108">
        <v>1</v>
      </c>
      <c r="AM22" s="108">
        <v>1</v>
      </c>
      <c r="AN22" s="108">
        <v>1</v>
      </c>
      <c r="AO22" s="108">
        <v>0</v>
      </c>
      <c r="AP22" s="128">
        <v>8906859</v>
      </c>
      <c r="AQ22" s="128">
        <f t="shared" si="1"/>
        <v>0</v>
      </c>
      <c r="AR22" s="52"/>
      <c r="AS22" s="53" t="s">
        <v>101</v>
      </c>
      <c r="AV22" s="56" t="s">
        <v>110</v>
      </c>
      <c r="AY22" s="111"/>
    </row>
    <row r="23" spans="1:51" x14ac:dyDescent="0.25">
      <c r="A23" s="107" t="s">
        <v>128</v>
      </c>
      <c r="B23" s="41">
        <v>2.5</v>
      </c>
      <c r="C23" s="41">
        <v>0.54166666666666696</v>
      </c>
      <c r="D23" s="123">
        <v>5</v>
      </c>
      <c r="E23" s="42">
        <v>8</v>
      </c>
      <c r="F23" s="110">
        <v>81</v>
      </c>
      <c r="G23" s="42">
        <f t="shared" si="3"/>
        <v>57.04225352112676</v>
      </c>
      <c r="H23" s="43" t="s">
        <v>88</v>
      </c>
      <c r="I23" s="43">
        <f t="shared" si="4"/>
        <v>55.633802816901408</v>
      </c>
      <c r="J23" s="44">
        <f t="shared" si="10"/>
        <v>57.04225352112676</v>
      </c>
      <c r="K23" s="43">
        <f>J23+(6/1.42)</f>
        <v>61.267605633802816</v>
      </c>
      <c r="L23" s="45">
        <v>19</v>
      </c>
      <c r="M23" s="46" t="s">
        <v>100</v>
      </c>
      <c r="N23" s="46">
        <v>17.5</v>
      </c>
      <c r="O23" s="124">
        <v>130</v>
      </c>
      <c r="P23" s="124">
        <v>130</v>
      </c>
      <c r="Q23" s="124">
        <v>46914113</v>
      </c>
      <c r="R23" s="47">
        <f t="shared" si="5"/>
        <v>5987</v>
      </c>
      <c r="S23" s="48">
        <f t="shared" si="6"/>
        <v>143.68799999999999</v>
      </c>
      <c r="T23" s="48">
        <f t="shared" si="7"/>
        <v>5.9870000000000001</v>
      </c>
      <c r="U23" s="125">
        <v>3.7</v>
      </c>
      <c r="V23" s="125">
        <f t="shared" si="0"/>
        <v>3.7</v>
      </c>
      <c r="W23" s="126" t="s">
        <v>133</v>
      </c>
      <c r="X23" s="128">
        <v>0</v>
      </c>
      <c r="Y23" s="128">
        <v>1095</v>
      </c>
      <c r="Z23" s="128">
        <v>1188</v>
      </c>
      <c r="AA23" s="128">
        <v>1185</v>
      </c>
      <c r="AB23" s="128">
        <v>1188</v>
      </c>
      <c r="AC23" s="49" t="s">
        <v>90</v>
      </c>
      <c r="AD23" s="49" t="s">
        <v>90</v>
      </c>
      <c r="AE23" s="49" t="s">
        <v>90</v>
      </c>
      <c r="AF23" s="127" t="s">
        <v>90</v>
      </c>
      <c r="AG23" s="127">
        <v>39329848</v>
      </c>
      <c r="AH23" s="50">
        <f t="shared" si="9"/>
        <v>1406</v>
      </c>
      <c r="AI23" s="51">
        <f t="shared" si="8"/>
        <v>234.84215800901953</v>
      </c>
      <c r="AJ23" s="108">
        <v>0</v>
      </c>
      <c r="AK23" s="108">
        <v>1</v>
      </c>
      <c r="AL23" s="108">
        <v>1</v>
      </c>
      <c r="AM23" s="108">
        <v>1</v>
      </c>
      <c r="AN23" s="108">
        <v>1</v>
      </c>
      <c r="AO23" s="108">
        <v>0</v>
      </c>
      <c r="AP23" s="128">
        <v>8906859</v>
      </c>
      <c r="AQ23" s="128">
        <f t="shared" si="1"/>
        <v>0</v>
      </c>
      <c r="AR23" s="52"/>
      <c r="AS23" s="53" t="s">
        <v>113</v>
      </c>
      <c r="AT23" s="55"/>
      <c r="AV23" s="57" t="s">
        <v>111</v>
      </c>
      <c r="AW23" s="58" t="s">
        <v>112</v>
      </c>
      <c r="AY23" s="111"/>
    </row>
    <row r="24" spans="1:51" x14ac:dyDescent="0.25">
      <c r="B24" s="41">
        <v>2.5416666666666701</v>
      </c>
      <c r="C24" s="41">
        <v>0.58333333333333404</v>
      </c>
      <c r="D24" s="123">
        <v>4</v>
      </c>
      <c r="E24" s="42">
        <f t="shared" si="2"/>
        <v>2.8169014084507045</v>
      </c>
      <c r="F24" s="110">
        <v>81</v>
      </c>
      <c r="G24" s="42">
        <f t="shared" si="3"/>
        <v>57.04225352112676</v>
      </c>
      <c r="H24" s="43" t="s">
        <v>88</v>
      </c>
      <c r="I24" s="43">
        <f t="shared" si="4"/>
        <v>55.633802816901408</v>
      </c>
      <c r="J24" s="44">
        <f t="shared" si="10"/>
        <v>57.04225352112676</v>
      </c>
      <c r="K24" s="43">
        <f t="shared" ref="K24:K34" si="12">J24+(6/1.42)</f>
        <v>61.267605633802816</v>
      </c>
      <c r="L24" s="45">
        <v>18</v>
      </c>
      <c r="M24" s="46" t="s">
        <v>100</v>
      </c>
      <c r="N24" s="46">
        <v>17.3</v>
      </c>
      <c r="O24" s="124">
        <v>131</v>
      </c>
      <c r="P24" s="124">
        <v>130</v>
      </c>
      <c r="Q24" s="124">
        <v>46919485</v>
      </c>
      <c r="R24" s="47">
        <f t="shared" si="5"/>
        <v>5372</v>
      </c>
      <c r="S24" s="48">
        <f t="shared" si="6"/>
        <v>128.928</v>
      </c>
      <c r="T24" s="48">
        <f t="shared" si="7"/>
        <v>5.3719999999999999</v>
      </c>
      <c r="U24" s="125">
        <v>3.3</v>
      </c>
      <c r="V24" s="125">
        <f t="shared" si="0"/>
        <v>3.3</v>
      </c>
      <c r="W24" s="126" t="s">
        <v>133</v>
      </c>
      <c r="X24" s="128">
        <v>0</v>
      </c>
      <c r="Y24" s="128">
        <v>1033</v>
      </c>
      <c r="Z24" s="128">
        <v>1187</v>
      </c>
      <c r="AA24" s="128">
        <v>1185</v>
      </c>
      <c r="AB24" s="128">
        <v>1187</v>
      </c>
      <c r="AC24" s="49" t="s">
        <v>90</v>
      </c>
      <c r="AD24" s="49" t="s">
        <v>90</v>
      </c>
      <c r="AE24" s="49" t="s">
        <v>90</v>
      </c>
      <c r="AF24" s="127" t="s">
        <v>90</v>
      </c>
      <c r="AG24" s="127">
        <v>39331116</v>
      </c>
      <c r="AH24" s="50">
        <f t="shared" si="9"/>
        <v>1268</v>
      </c>
      <c r="AI24" s="51">
        <f t="shared" si="8"/>
        <v>236.03871928518242</v>
      </c>
      <c r="AJ24" s="108">
        <v>0</v>
      </c>
      <c r="AK24" s="108">
        <v>1</v>
      </c>
      <c r="AL24" s="108">
        <v>1</v>
      </c>
      <c r="AM24" s="108">
        <v>1</v>
      </c>
      <c r="AN24" s="108">
        <v>1</v>
      </c>
      <c r="AO24" s="108">
        <v>0</v>
      </c>
      <c r="AP24" s="128">
        <v>8906859</v>
      </c>
      <c r="AQ24" s="128">
        <f t="shared" si="1"/>
        <v>0</v>
      </c>
      <c r="AR24" s="54">
        <v>1.01</v>
      </c>
      <c r="AS24" s="53" t="s">
        <v>113</v>
      </c>
      <c r="AV24" s="59" t="s">
        <v>29</v>
      </c>
      <c r="AW24" s="59">
        <v>14.7</v>
      </c>
      <c r="AY24" s="111"/>
    </row>
    <row r="25" spans="1:51" x14ac:dyDescent="0.25">
      <c r="B25" s="41">
        <v>2.5833333333333299</v>
      </c>
      <c r="C25" s="41">
        <v>0.625</v>
      </c>
      <c r="D25" s="123">
        <v>5</v>
      </c>
      <c r="E25" s="42">
        <f t="shared" si="2"/>
        <v>3.5211267605633805</v>
      </c>
      <c r="F25" s="110">
        <v>81</v>
      </c>
      <c r="G25" s="42">
        <f t="shared" si="3"/>
        <v>57.04225352112676</v>
      </c>
      <c r="H25" s="43" t="s">
        <v>88</v>
      </c>
      <c r="I25" s="43">
        <f t="shared" si="4"/>
        <v>55.633802816901408</v>
      </c>
      <c r="J25" s="44">
        <f t="shared" si="10"/>
        <v>57.04225352112676</v>
      </c>
      <c r="K25" s="43">
        <f t="shared" si="12"/>
        <v>61.267605633802816</v>
      </c>
      <c r="L25" s="45">
        <v>18</v>
      </c>
      <c r="M25" s="46" t="s">
        <v>100</v>
      </c>
      <c r="N25" s="46">
        <v>16.899999999999999</v>
      </c>
      <c r="O25" s="124">
        <v>132</v>
      </c>
      <c r="P25" s="124">
        <v>131</v>
      </c>
      <c r="Q25" s="124">
        <v>46924929</v>
      </c>
      <c r="R25" s="47">
        <f t="shared" si="5"/>
        <v>5444</v>
      </c>
      <c r="S25" s="48">
        <f t="shared" si="6"/>
        <v>130.65600000000001</v>
      </c>
      <c r="T25" s="48">
        <f t="shared" si="7"/>
        <v>5.444</v>
      </c>
      <c r="U25" s="125">
        <v>3</v>
      </c>
      <c r="V25" s="125">
        <f t="shared" si="0"/>
        <v>3</v>
      </c>
      <c r="W25" s="126" t="s">
        <v>133</v>
      </c>
      <c r="X25" s="128">
        <v>0</v>
      </c>
      <c r="Y25" s="128">
        <v>1033</v>
      </c>
      <c r="Z25" s="128">
        <v>1187</v>
      </c>
      <c r="AA25" s="128">
        <v>1185</v>
      </c>
      <c r="AB25" s="128">
        <v>1187</v>
      </c>
      <c r="AC25" s="49" t="s">
        <v>90</v>
      </c>
      <c r="AD25" s="49" t="s">
        <v>90</v>
      </c>
      <c r="AE25" s="49" t="s">
        <v>90</v>
      </c>
      <c r="AF25" s="127" t="s">
        <v>90</v>
      </c>
      <c r="AG25" s="127">
        <v>39332428</v>
      </c>
      <c r="AH25" s="50">
        <f t="shared" si="9"/>
        <v>1312</v>
      </c>
      <c r="AI25" s="51">
        <f t="shared" si="8"/>
        <v>240.99926524614256</v>
      </c>
      <c r="AJ25" s="108">
        <v>0</v>
      </c>
      <c r="AK25" s="108">
        <v>1</v>
      </c>
      <c r="AL25" s="108">
        <v>1</v>
      </c>
      <c r="AM25" s="108">
        <v>1</v>
      </c>
      <c r="AN25" s="108">
        <v>10</v>
      </c>
      <c r="AO25" s="108">
        <v>0</v>
      </c>
      <c r="AP25" s="128">
        <v>8906859</v>
      </c>
      <c r="AQ25" s="128">
        <f t="shared" si="1"/>
        <v>0</v>
      </c>
      <c r="AR25" s="52"/>
      <c r="AS25" s="53" t="s">
        <v>113</v>
      </c>
      <c r="AV25" s="59" t="s">
        <v>74</v>
      </c>
      <c r="AW25" s="59">
        <v>10.36</v>
      </c>
      <c r="AY25" s="111"/>
    </row>
    <row r="26" spans="1:51" x14ac:dyDescent="0.25">
      <c r="B26" s="41">
        <v>2.625</v>
      </c>
      <c r="C26" s="41">
        <v>0.66666666666666696</v>
      </c>
      <c r="D26" s="123">
        <v>4</v>
      </c>
      <c r="E26" s="42">
        <f t="shared" si="2"/>
        <v>2.8169014084507045</v>
      </c>
      <c r="F26" s="110">
        <v>81</v>
      </c>
      <c r="G26" s="42">
        <f t="shared" si="3"/>
        <v>57.04225352112676</v>
      </c>
      <c r="H26" s="43" t="s">
        <v>88</v>
      </c>
      <c r="I26" s="43">
        <f t="shared" si="4"/>
        <v>53.521126760563384</v>
      </c>
      <c r="J26" s="44">
        <f>(F26-3)/1.42</f>
        <v>54.929577464788736</v>
      </c>
      <c r="K26" s="43">
        <f t="shared" si="12"/>
        <v>59.154929577464792</v>
      </c>
      <c r="L26" s="45">
        <v>18</v>
      </c>
      <c r="M26" s="46" t="s">
        <v>100</v>
      </c>
      <c r="N26" s="46">
        <v>16.7</v>
      </c>
      <c r="O26" s="124">
        <v>133</v>
      </c>
      <c r="P26" s="124">
        <v>138</v>
      </c>
      <c r="Q26" s="124">
        <v>46930460</v>
      </c>
      <c r="R26" s="47">
        <f t="shared" si="5"/>
        <v>5531</v>
      </c>
      <c r="S26" s="48">
        <f t="shared" si="6"/>
        <v>132.744</v>
      </c>
      <c r="T26" s="48">
        <f t="shared" si="7"/>
        <v>5.5309999999999997</v>
      </c>
      <c r="U26" s="125">
        <v>2.7</v>
      </c>
      <c r="V26" s="125">
        <f t="shared" si="0"/>
        <v>2.7</v>
      </c>
      <c r="W26" s="126" t="s">
        <v>133</v>
      </c>
      <c r="X26" s="128">
        <v>0</v>
      </c>
      <c r="Y26" s="128">
        <v>1033</v>
      </c>
      <c r="Z26" s="128">
        <v>1187</v>
      </c>
      <c r="AA26" s="128">
        <v>1185</v>
      </c>
      <c r="AB26" s="128">
        <v>1187</v>
      </c>
      <c r="AC26" s="49" t="s">
        <v>90</v>
      </c>
      <c r="AD26" s="49" t="s">
        <v>90</v>
      </c>
      <c r="AE26" s="49" t="s">
        <v>90</v>
      </c>
      <c r="AF26" s="127" t="s">
        <v>90</v>
      </c>
      <c r="AG26" s="127">
        <v>39333764</v>
      </c>
      <c r="AH26" s="50">
        <f t="shared" si="9"/>
        <v>1336</v>
      </c>
      <c r="AI26" s="51">
        <f t="shared" si="8"/>
        <v>241.54764057132527</v>
      </c>
      <c r="AJ26" s="108">
        <v>0</v>
      </c>
      <c r="AK26" s="108">
        <v>1</v>
      </c>
      <c r="AL26" s="108">
        <v>1</v>
      </c>
      <c r="AM26" s="108">
        <v>1</v>
      </c>
      <c r="AN26" s="108">
        <v>1</v>
      </c>
      <c r="AO26" s="108">
        <v>0</v>
      </c>
      <c r="AP26" s="128">
        <v>8906859</v>
      </c>
      <c r="AQ26" s="128">
        <f t="shared" si="1"/>
        <v>0</v>
      </c>
      <c r="AR26" s="52"/>
      <c r="AS26" s="53" t="s">
        <v>113</v>
      </c>
      <c r="AV26" s="59" t="s">
        <v>114</v>
      </c>
      <c r="AW26" s="59">
        <v>1.01325</v>
      </c>
      <c r="AY26" s="111"/>
    </row>
    <row r="27" spans="1:51" x14ac:dyDescent="0.25">
      <c r="B27" s="41">
        <v>2.6666666666666701</v>
      </c>
      <c r="C27" s="41">
        <v>0.70833333333333404</v>
      </c>
      <c r="D27" s="123">
        <v>4</v>
      </c>
      <c r="E27" s="42">
        <f t="shared" si="2"/>
        <v>2.8169014084507045</v>
      </c>
      <c r="F27" s="110">
        <v>81</v>
      </c>
      <c r="G27" s="42">
        <f t="shared" si="3"/>
        <v>57.04225352112676</v>
      </c>
      <c r="H27" s="43" t="s">
        <v>88</v>
      </c>
      <c r="I27" s="43">
        <f t="shared" si="4"/>
        <v>53.521126760563384</v>
      </c>
      <c r="J27" s="44">
        <f t="shared" ref="J27:J32" si="13">(F27-3)/1.42</f>
        <v>54.929577464788736</v>
      </c>
      <c r="K27" s="43">
        <f t="shared" si="12"/>
        <v>59.154929577464792</v>
      </c>
      <c r="L27" s="45">
        <v>18</v>
      </c>
      <c r="M27" s="46" t="s">
        <v>100</v>
      </c>
      <c r="N27" s="46">
        <v>16.7</v>
      </c>
      <c r="O27" s="124">
        <v>133</v>
      </c>
      <c r="P27" s="124">
        <v>136</v>
      </c>
      <c r="Q27" s="124">
        <v>46935948</v>
      </c>
      <c r="R27" s="47">
        <f t="shared" si="5"/>
        <v>5488</v>
      </c>
      <c r="S27" s="48">
        <f t="shared" si="6"/>
        <v>131.71199999999999</v>
      </c>
      <c r="T27" s="48">
        <f t="shared" si="7"/>
        <v>5.4880000000000004</v>
      </c>
      <c r="U27" s="125">
        <v>2.4</v>
      </c>
      <c r="V27" s="125">
        <f t="shared" si="0"/>
        <v>2.4</v>
      </c>
      <c r="W27" s="126" t="s">
        <v>133</v>
      </c>
      <c r="X27" s="128">
        <v>0</v>
      </c>
      <c r="Y27" s="128">
        <v>1033</v>
      </c>
      <c r="Z27" s="128">
        <v>1187</v>
      </c>
      <c r="AA27" s="128">
        <v>1185</v>
      </c>
      <c r="AB27" s="128">
        <v>1187</v>
      </c>
      <c r="AC27" s="49" t="s">
        <v>90</v>
      </c>
      <c r="AD27" s="49" t="s">
        <v>90</v>
      </c>
      <c r="AE27" s="49" t="s">
        <v>90</v>
      </c>
      <c r="AF27" s="127" t="s">
        <v>90</v>
      </c>
      <c r="AG27" s="127">
        <v>39335084</v>
      </c>
      <c r="AH27" s="50">
        <f t="shared" si="9"/>
        <v>1320</v>
      </c>
      <c r="AI27" s="51">
        <f t="shared" si="8"/>
        <v>240.52478134110785</v>
      </c>
      <c r="AJ27" s="108">
        <v>0</v>
      </c>
      <c r="AK27" s="108">
        <v>1</v>
      </c>
      <c r="AL27" s="108">
        <v>1</v>
      </c>
      <c r="AM27" s="108">
        <v>1</v>
      </c>
      <c r="AN27" s="108">
        <v>1</v>
      </c>
      <c r="AO27" s="108">
        <v>0</v>
      </c>
      <c r="AP27" s="128">
        <v>8906859</v>
      </c>
      <c r="AQ27" s="128">
        <f t="shared" si="1"/>
        <v>0</v>
      </c>
      <c r="AR27" s="52"/>
      <c r="AS27" s="53" t="s">
        <v>113</v>
      </c>
      <c r="AV27" s="59" t="s">
        <v>115</v>
      </c>
      <c r="AW27" s="59">
        <v>1</v>
      </c>
      <c r="AY27" s="111"/>
    </row>
    <row r="28" spans="1:51" x14ac:dyDescent="0.25">
      <c r="B28" s="41">
        <v>2.7083333333333299</v>
      </c>
      <c r="C28" s="41">
        <v>0.750000000000002</v>
      </c>
      <c r="D28" s="123">
        <v>3</v>
      </c>
      <c r="E28" s="42">
        <f t="shared" si="2"/>
        <v>2.1126760563380285</v>
      </c>
      <c r="F28" s="110">
        <v>78</v>
      </c>
      <c r="G28" s="42">
        <f t="shared" si="3"/>
        <v>54.929577464788736</v>
      </c>
      <c r="H28" s="43" t="s">
        <v>88</v>
      </c>
      <c r="I28" s="43">
        <f t="shared" si="4"/>
        <v>51.408450704225352</v>
      </c>
      <c r="J28" s="44">
        <f t="shared" si="13"/>
        <v>52.816901408450704</v>
      </c>
      <c r="K28" s="43">
        <f t="shared" si="12"/>
        <v>57.04225352112676</v>
      </c>
      <c r="L28" s="45">
        <v>18</v>
      </c>
      <c r="M28" s="46" t="s">
        <v>100</v>
      </c>
      <c r="N28" s="46">
        <v>16.7</v>
      </c>
      <c r="O28" s="124">
        <v>137</v>
      </c>
      <c r="P28" s="124">
        <v>127</v>
      </c>
      <c r="Q28" s="124">
        <v>46941475</v>
      </c>
      <c r="R28" s="47">
        <f t="shared" si="5"/>
        <v>5527</v>
      </c>
      <c r="S28" s="48">
        <f t="shared" si="6"/>
        <v>132.648</v>
      </c>
      <c r="T28" s="48">
        <f t="shared" si="7"/>
        <v>5.5270000000000001</v>
      </c>
      <c r="U28" s="125">
        <v>2.2000000000000002</v>
      </c>
      <c r="V28" s="125">
        <f t="shared" si="0"/>
        <v>2.2000000000000002</v>
      </c>
      <c r="W28" s="126" t="s">
        <v>133</v>
      </c>
      <c r="X28" s="128">
        <v>0</v>
      </c>
      <c r="Y28" s="128">
        <v>1002</v>
      </c>
      <c r="Z28" s="128">
        <v>1187</v>
      </c>
      <c r="AA28" s="128">
        <v>1185</v>
      </c>
      <c r="AB28" s="128">
        <v>1187</v>
      </c>
      <c r="AC28" s="49" t="s">
        <v>90</v>
      </c>
      <c r="AD28" s="49" t="s">
        <v>90</v>
      </c>
      <c r="AE28" s="49" t="s">
        <v>90</v>
      </c>
      <c r="AF28" s="127" t="s">
        <v>90</v>
      </c>
      <c r="AG28" s="127">
        <v>39336412</v>
      </c>
      <c r="AH28" s="50">
        <f t="shared" si="9"/>
        <v>1328</v>
      </c>
      <c r="AI28" s="51">
        <f t="shared" si="8"/>
        <v>240.2750135697485</v>
      </c>
      <c r="AJ28" s="108">
        <v>0</v>
      </c>
      <c r="AK28" s="108">
        <v>1</v>
      </c>
      <c r="AL28" s="108">
        <v>1</v>
      </c>
      <c r="AM28" s="108">
        <v>1</v>
      </c>
      <c r="AN28" s="108">
        <v>1</v>
      </c>
      <c r="AO28" s="108">
        <v>0</v>
      </c>
      <c r="AP28" s="128">
        <v>8906859</v>
      </c>
      <c r="AQ28" s="128">
        <f t="shared" si="1"/>
        <v>0</v>
      </c>
      <c r="AR28" s="54">
        <v>1.07</v>
      </c>
      <c r="AS28" s="53" t="s">
        <v>113</v>
      </c>
      <c r="AV28" s="59" t="s">
        <v>116</v>
      </c>
      <c r="AW28" s="59">
        <v>101.325</v>
      </c>
      <c r="AY28" s="111"/>
    </row>
    <row r="29" spans="1:51" x14ac:dyDescent="0.25">
      <c r="B29" s="41">
        <v>2.75</v>
      </c>
      <c r="C29" s="41">
        <v>0.79166666666666896</v>
      </c>
      <c r="D29" s="123">
        <v>3</v>
      </c>
      <c r="E29" s="42">
        <f t="shared" si="2"/>
        <v>2.1126760563380285</v>
      </c>
      <c r="F29" s="110">
        <v>78</v>
      </c>
      <c r="G29" s="42">
        <f t="shared" si="3"/>
        <v>54.929577464788736</v>
      </c>
      <c r="H29" s="43" t="s">
        <v>88</v>
      </c>
      <c r="I29" s="43">
        <f t="shared" si="4"/>
        <v>51.408450704225352</v>
      </c>
      <c r="J29" s="44">
        <f t="shared" si="13"/>
        <v>52.816901408450704</v>
      </c>
      <c r="K29" s="43">
        <f t="shared" si="12"/>
        <v>57.04225352112676</v>
      </c>
      <c r="L29" s="45">
        <v>18</v>
      </c>
      <c r="M29" s="46" t="s">
        <v>100</v>
      </c>
      <c r="N29" s="46">
        <v>16.600000000000001</v>
      </c>
      <c r="O29" s="124">
        <v>137</v>
      </c>
      <c r="P29" s="124">
        <v>133</v>
      </c>
      <c r="Q29" s="124">
        <v>46947014</v>
      </c>
      <c r="R29" s="47">
        <f t="shared" si="5"/>
        <v>5539</v>
      </c>
      <c r="S29" s="48">
        <f t="shared" si="6"/>
        <v>132.93600000000001</v>
      </c>
      <c r="T29" s="48">
        <f t="shared" si="7"/>
        <v>5.5389999999999997</v>
      </c>
      <c r="U29" s="125">
        <v>2</v>
      </c>
      <c r="V29" s="125">
        <f t="shared" si="0"/>
        <v>2</v>
      </c>
      <c r="W29" s="126" t="s">
        <v>133</v>
      </c>
      <c r="X29" s="128">
        <v>0</v>
      </c>
      <c r="Y29" s="128">
        <v>1003</v>
      </c>
      <c r="Z29" s="128">
        <v>1187</v>
      </c>
      <c r="AA29" s="128">
        <v>1185</v>
      </c>
      <c r="AB29" s="128">
        <v>1187</v>
      </c>
      <c r="AC29" s="49" t="s">
        <v>90</v>
      </c>
      <c r="AD29" s="49" t="s">
        <v>90</v>
      </c>
      <c r="AE29" s="49" t="s">
        <v>90</v>
      </c>
      <c r="AF29" s="127" t="s">
        <v>90</v>
      </c>
      <c r="AG29" s="127">
        <v>39337748</v>
      </c>
      <c r="AH29" s="50">
        <f t="shared" si="9"/>
        <v>1336</v>
      </c>
      <c r="AI29" s="51">
        <f t="shared" si="8"/>
        <v>241.19877234157792</v>
      </c>
      <c r="AJ29" s="108">
        <v>0</v>
      </c>
      <c r="AK29" s="108">
        <v>1</v>
      </c>
      <c r="AL29" s="108">
        <v>1</v>
      </c>
      <c r="AM29" s="108">
        <v>1</v>
      </c>
      <c r="AN29" s="108">
        <v>1</v>
      </c>
      <c r="AO29" s="108">
        <v>0</v>
      </c>
      <c r="AP29" s="128">
        <v>8906859</v>
      </c>
      <c r="AQ29" s="128">
        <f t="shared" si="1"/>
        <v>0</v>
      </c>
      <c r="AR29" s="52"/>
      <c r="AS29" s="53" t="s">
        <v>113</v>
      </c>
      <c r="AY29" s="111"/>
    </row>
    <row r="30" spans="1:51" x14ac:dyDescent="0.25">
      <c r="B30" s="41">
        <v>2.7916666666666701</v>
      </c>
      <c r="C30" s="41">
        <v>0.83333333333333703</v>
      </c>
      <c r="D30" s="123">
        <v>4</v>
      </c>
      <c r="E30" s="42">
        <f t="shared" si="2"/>
        <v>2.8169014084507045</v>
      </c>
      <c r="F30" s="110">
        <v>76</v>
      </c>
      <c r="G30" s="42">
        <f t="shared" si="3"/>
        <v>53.521126760563384</v>
      </c>
      <c r="H30" s="43" t="s">
        <v>88</v>
      </c>
      <c r="I30" s="43">
        <f t="shared" si="4"/>
        <v>50</v>
      </c>
      <c r="J30" s="44">
        <f t="shared" si="13"/>
        <v>51.408450704225352</v>
      </c>
      <c r="K30" s="43">
        <f t="shared" si="12"/>
        <v>55.633802816901408</v>
      </c>
      <c r="L30" s="45">
        <v>18</v>
      </c>
      <c r="M30" s="46" t="s">
        <v>100</v>
      </c>
      <c r="N30" s="46">
        <v>16.600000000000001</v>
      </c>
      <c r="O30" s="124">
        <v>138</v>
      </c>
      <c r="P30" s="124">
        <v>129</v>
      </c>
      <c r="Q30" s="124">
        <v>46952349</v>
      </c>
      <c r="R30" s="47">
        <f t="shared" si="5"/>
        <v>5335</v>
      </c>
      <c r="S30" s="48">
        <f t="shared" si="6"/>
        <v>128.04</v>
      </c>
      <c r="T30" s="48">
        <f t="shared" si="7"/>
        <v>5.335</v>
      </c>
      <c r="U30" s="125">
        <v>2</v>
      </c>
      <c r="V30" s="125">
        <f t="shared" si="0"/>
        <v>2</v>
      </c>
      <c r="W30" s="126" t="s">
        <v>133</v>
      </c>
      <c r="X30" s="128">
        <v>0</v>
      </c>
      <c r="Y30" s="128">
        <v>1003</v>
      </c>
      <c r="Z30" s="128">
        <v>1187</v>
      </c>
      <c r="AA30" s="128">
        <v>1185</v>
      </c>
      <c r="AB30" s="128">
        <v>1187</v>
      </c>
      <c r="AC30" s="49" t="s">
        <v>90</v>
      </c>
      <c r="AD30" s="49" t="s">
        <v>90</v>
      </c>
      <c r="AE30" s="49" t="s">
        <v>90</v>
      </c>
      <c r="AF30" s="127" t="s">
        <v>90</v>
      </c>
      <c r="AG30" s="127">
        <v>39339060</v>
      </c>
      <c r="AH30" s="50">
        <f t="shared" si="9"/>
        <v>1312</v>
      </c>
      <c r="AI30" s="51">
        <f t="shared" si="8"/>
        <v>245.92314901593252</v>
      </c>
      <c r="AJ30" s="108">
        <v>0</v>
      </c>
      <c r="AK30" s="108">
        <v>1</v>
      </c>
      <c r="AL30" s="108">
        <v>1</v>
      </c>
      <c r="AM30" s="108">
        <v>1</v>
      </c>
      <c r="AN30" s="108">
        <v>1</v>
      </c>
      <c r="AO30" s="108">
        <v>0</v>
      </c>
      <c r="AP30" s="128">
        <v>8906859</v>
      </c>
      <c r="AQ30" s="128">
        <f t="shared" si="1"/>
        <v>0</v>
      </c>
      <c r="AR30" s="52"/>
      <c r="AS30" s="53" t="s">
        <v>113</v>
      </c>
      <c r="AV30" s="356" t="s">
        <v>117</v>
      </c>
      <c r="AW30" s="356"/>
      <c r="AY30" s="111"/>
    </row>
    <row r="31" spans="1:51" x14ac:dyDescent="0.25">
      <c r="B31" s="41">
        <v>2.8333333333333299</v>
      </c>
      <c r="C31" s="41">
        <v>0.875000000000004</v>
      </c>
      <c r="D31" s="123">
        <v>3</v>
      </c>
      <c r="E31" s="42">
        <f t="shared" si="2"/>
        <v>2.1126760563380285</v>
      </c>
      <c r="F31" s="110">
        <v>76</v>
      </c>
      <c r="G31" s="42">
        <f t="shared" si="3"/>
        <v>53.521126760563384</v>
      </c>
      <c r="H31" s="43" t="s">
        <v>88</v>
      </c>
      <c r="I31" s="43">
        <f t="shared" si="4"/>
        <v>50</v>
      </c>
      <c r="J31" s="44">
        <f t="shared" si="13"/>
        <v>51.408450704225352</v>
      </c>
      <c r="K31" s="43">
        <f t="shared" si="12"/>
        <v>55.633802816901408</v>
      </c>
      <c r="L31" s="45">
        <v>18</v>
      </c>
      <c r="M31" s="46" t="s">
        <v>100</v>
      </c>
      <c r="N31" s="46">
        <v>16.100000000000001</v>
      </c>
      <c r="O31" s="124">
        <v>135</v>
      </c>
      <c r="P31" s="124">
        <v>128</v>
      </c>
      <c r="Q31" s="124">
        <v>46957677</v>
      </c>
      <c r="R31" s="47">
        <f t="shared" si="5"/>
        <v>5328</v>
      </c>
      <c r="S31" s="48">
        <f t="shared" si="6"/>
        <v>127.872</v>
      </c>
      <c r="T31" s="48">
        <f t="shared" si="7"/>
        <v>5.3280000000000003</v>
      </c>
      <c r="U31" s="125">
        <v>1.9</v>
      </c>
      <c r="V31" s="125">
        <f t="shared" si="0"/>
        <v>1.9</v>
      </c>
      <c r="W31" s="126" t="s">
        <v>133</v>
      </c>
      <c r="X31" s="128">
        <v>0</v>
      </c>
      <c r="Y31" s="128">
        <v>1002</v>
      </c>
      <c r="Z31" s="128">
        <v>1187</v>
      </c>
      <c r="AA31" s="128">
        <v>1185</v>
      </c>
      <c r="AB31" s="128">
        <v>1187</v>
      </c>
      <c r="AC31" s="49" t="s">
        <v>90</v>
      </c>
      <c r="AD31" s="49" t="s">
        <v>90</v>
      </c>
      <c r="AE31" s="49" t="s">
        <v>90</v>
      </c>
      <c r="AF31" s="127" t="s">
        <v>90</v>
      </c>
      <c r="AG31" s="127">
        <v>39340372</v>
      </c>
      <c r="AH31" s="50">
        <f t="shared" si="9"/>
        <v>1312</v>
      </c>
      <c r="AI31" s="51">
        <f t="shared" si="8"/>
        <v>246.24624624624624</v>
      </c>
      <c r="AJ31" s="108">
        <v>0</v>
      </c>
      <c r="AK31" s="108">
        <v>1</v>
      </c>
      <c r="AL31" s="108">
        <v>1</v>
      </c>
      <c r="AM31" s="108">
        <v>1</v>
      </c>
      <c r="AN31" s="108">
        <v>1</v>
      </c>
      <c r="AO31" s="108">
        <v>0</v>
      </c>
      <c r="AP31" s="128">
        <v>8906859</v>
      </c>
      <c r="AQ31" s="128">
        <f t="shared" si="1"/>
        <v>0</v>
      </c>
      <c r="AR31" s="52"/>
      <c r="AS31" s="53" t="s">
        <v>113</v>
      </c>
      <c r="AV31" s="60" t="s">
        <v>29</v>
      </c>
      <c r="AW31" s="60" t="s">
        <v>74</v>
      </c>
      <c r="AY31" s="111"/>
    </row>
    <row r="32" spans="1:51" x14ac:dyDescent="0.25">
      <c r="B32" s="41">
        <v>2.875</v>
      </c>
      <c r="C32" s="41">
        <v>0.91666666666667096</v>
      </c>
      <c r="D32" s="123">
        <v>7</v>
      </c>
      <c r="E32" s="42">
        <f t="shared" si="2"/>
        <v>4.9295774647887329</v>
      </c>
      <c r="F32" s="110">
        <v>76</v>
      </c>
      <c r="G32" s="42">
        <f t="shared" si="3"/>
        <v>53.521126760563384</v>
      </c>
      <c r="H32" s="43" t="s">
        <v>88</v>
      </c>
      <c r="I32" s="43">
        <f t="shared" si="4"/>
        <v>50</v>
      </c>
      <c r="J32" s="44">
        <f t="shared" si="13"/>
        <v>51.408450704225352</v>
      </c>
      <c r="K32" s="43">
        <f t="shared" si="12"/>
        <v>55.633802816901408</v>
      </c>
      <c r="L32" s="45">
        <v>14</v>
      </c>
      <c r="M32" s="46" t="s">
        <v>118</v>
      </c>
      <c r="N32" s="46">
        <v>12.6</v>
      </c>
      <c r="O32" s="124">
        <v>113</v>
      </c>
      <c r="P32" s="124">
        <v>104</v>
      </c>
      <c r="Q32" s="124">
        <v>46962453</v>
      </c>
      <c r="R32" s="47">
        <f t="shared" si="5"/>
        <v>4776</v>
      </c>
      <c r="S32" s="48">
        <f t="shared" si="6"/>
        <v>114.624</v>
      </c>
      <c r="T32" s="48">
        <f t="shared" si="7"/>
        <v>4.7759999999999998</v>
      </c>
      <c r="U32" s="125">
        <v>1.7</v>
      </c>
      <c r="V32" s="125">
        <f t="shared" si="0"/>
        <v>1.7</v>
      </c>
      <c r="W32" s="126" t="s">
        <v>146</v>
      </c>
      <c r="X32" s="128">
        <v>0</v>
      </c>
      <c r="Y32" s="128">
        <v>992</v>
      </c>
      <c r="Z32" s="128">
        <v>1188</v>
      </c>
      <c r="AA32" s="128">
        <v>0</v>
      </c>
      <c r="AB32" s="128">
        <v>1188</v>
      </c>
      <c r="AC32" s="49" t="s">
        <v>90</v>
      </c>
      <c r="AD32" s="49" t="s">
        <v>90</v>
      </c>
      <c r="AE32" s="49" t="s">
        <v>90</v>
      </c>
      <c r="AF32" s="127" t="s">
        <v>90</v>
      </c>
      <c r="AG32" s="127">
        <v>39341428</v>
      </c>
      <c r="AH32" s="50">
        <f t="shared" si="9"/>
        <v>1056</v>
      </c>
      <c r="AI32" s="51">
        <f t="shared" si="8"/>
        <v>221.10552763819098</v>
      </c>
      <c r="AJ32" s="108">
        <v>0</v>
      </c>
      <c r="AK32" s="108">
        <v>1</v>
      </c>
      <c r="AL32" s="108">
        <v>1</v>
      </c>
      <c r="AM32" s="108">
        <v>0</v>
      </c>
      <c r="AN32" s="108">
        <v>1</v>
      </c>
      <c r="AO32" s="108">
        <v>0</v>
      </c>
      <c r="AP32" s="128">
        <v>8906859</v>
      </c>
      <c r="AQ32" s="128">
        <f t="shared" si="1"/>
        <v>0</v>
      </c>
      <c r="AR32" s="54">
        <v>1.05</v>
      </c>
      <c r="AS32" s="53" t="s">
        <v>113</v>
      </c>
      <c r="AV32" s="61">
        <v>1</v>
      </c>
      <c r="AW32" s="61">
        <f>IFERROR(AV32*VLOOKUP(AV31,AV24:AW28,2,FALSE)/VLOOKUP(AW31,AV24:AW28,2,FALSE),"Enter Unit and Value")</f>
        <v>1.4189189189189189</v>
      </c>
      <c r="AY32" s="111"/>
    </row>
    <row r="33" spans="2:51" x14ac:dyDescent="0.25">
      <c r="B33" s="41">
        <v>2.9166666666666701</v>
      </c>
      <c r="C33" s="41">
        <v>0.95833333333333803</v>
      </c>
      <c r="D33" s="123">
        <v>5</v>
      </c>
      <c r="E33" s="42">
        <f t="shared" si="2"/>
        <v>3.5211267605633805</v>
      </c>
      <c r="F33" s="110">
        <v>66</v>
      </c>
      <c r="G33" s="42">
        <f t="shared" si="3"/>
        <v>46.478873239436624</v>
      </c>
      <c r="H33" s="43" t="s">
        <v>88</v>
      </c>
      <c r="I33" s="43">
        <f>J33-(2/1.42)</f>
        <v>41.549295774647888</v>
      </c>
      <c r="J33" s="44">
        <f t="shared" ref="J33:J34" si="14">(F33-5)/1.42</f>
        <v>42.95774647887324</v>
      </c>
      <c r="K33" s="43">
        <f t="shared" si="12"/>
        <v>47.183098591549296</v>
      </c>
      <c r="L33" s="45">
        <v>14</v>
      </c>
      <c r="M33" s="46" t="s">
        <v>118</v>
      </c>
      <c r="N33" s="46">
        <v>11.9</v>
      </c>
      <c r="O33" s="124">
        <v>139</v>
      </c>
      <c r="P33" s="124">
        <v>105</v>
      </c>
      <c r="Q33" s="124">
        <v>46966835</v>
      </c>
      <c r="R33" s="47">
        <f t="shared" si="5"/>
        <v>4382</v>
      </c>
      <c r="S33" s="48">
        <f t="shared" si="6"/>
        <v>105.16800000000001</v>
      </c>
      <c r="T33" s="48">
        <f t="shared" si="7"/>
        <v>4.3819999999999997</v>
      </c>
      <c r="U33" s="125">
        <v>2.6</v>
      </c>
      <c r="V33" s="125">
        <f t="shared" si="0"/>
        <v>2.6</v>
      </c>
      <c r="W33" s="126" t="s">
        <v>125</v>
      </c>
      <c r="X33" s="128">
        <v>0</v>
      </c>
      <c r="Y33" s="128">
        <v>0</v>
      </c>
      <c r="Z33" s="128">
        <v>1167</v>
      </c>
      <c r="AA33" s="128">
        <v>0</v>
      </c>
      <c r="AB33" s="128">
        <v>1166</v>
      </c>
      <c r="AC33" s="49" t="s">
        <v>90</v>
      </c>
      <c r="AD33" s="49" t="s">
        <v>90</v>
      </c>
      <c r="AE33" s="49" t="s">
        <v>90</v>
      </c>
      <c r="AF33" s="127" t="s">
        <v>90</v>
      </c>
      <c r="AG33" s="127">
        <v>39342356</v>
      </c>
      <c r="AH33" s="50">
        <f t="shared" si="9"/>
        <v>928</v>
      </c>
      <c r="AI33" s="51">
        <f t="shared" si="8"/>
        <v>211.77544500228208</v>
      </c>
      <c r="AJ33" s="108">
        <v>0</v>
      </c>
      <c r="AK33" s="108">
        <v>0</v>
      </c>
      <c r="AL33" s="108">
        <v>1</v>
      </c>
      <c r="AM33" s="108">
        <v>0</v>
      </c>
      <c r="AN33" s="108">
        <v>1</v>
      </c>
      <c r="AO33" s="108">
        <v>0.5</v>
      </c>
      <c r="AP33" s="128">
        <v>8907905</v>
      </c>
      <c r="AQ33" s="128">
        <f t="shared" si="1"/>
        <v>1046</v>
      </c>
      <c r="AR33" s="52"/>
      <c r="AS33" s="53" t="s">
        <v>113</v>
      </c>
      <c r="AY33" s="111"/>
    </row>
    <row r="34" spans="2:51" x14ac:dyDescent="0.25">
      <c r="B34" s="41">
        <v>2.9583333333333299</v>
      </c>
      <c r="C34" s="41">
        <v>1</v>
      </c>
      <c r="D34" s="123">
        <v>6</v>
      </c>
      <c r="E34" s="42">
        <f t="shared" si="2"/>
        <v>4.2253521126760569</v>
      </c>
      <c r="F34" s="110">
        <v>66</v>
      </c>
      <c r="G34" s="42">
        <f t="shared" si="3"/>
        <v>46.478873239436624</v>
      </c>
      <c r="H34" s="43" t="s">
        <v>88</v>
      </c>
      <c r="I34" s="43">
        <f t="shared" si="4"/>
        <v>41.549295774647888</v>
      </c>
      <c r="J34" s="44">
        <f t="shared" si="14"/>
        <v>42.95774647887324</v>
      </c>
      <c r="K34" s="43">
        <f t="shared" si="12"/>
        <v>47.183098591549296</v>
      </c>
      <c r="L34" s="45">
        <v>14</v>
      </c>
      <c r="M34" s="46" t="s">
        <v>118</v>
      </c>
      <c r="N34" s="62">
        <v>11.5</v>
      </c>
      <c r="O34" s="124">
        <v>135</v>
      </c>
      <c r="P34" s="124">
        <v>106</v>
      </c>
      <c r="Q34" s="124">
        <v>46970984</v>
      </c>
      <c r="R34" s="47">
        <f t="shared" si="5"/>
        <v>4149</v>
      </c>
      <c r="S34" s="48">
        <f t="shared" si="6"/>
        <v>99.575999999999993</v>
      </c>
      <c r="T34" s="48">
        <f t="shared" si="7"/>
        <v>4.149</v>
      </c>
      <c r="U34" s="125">
        <v>3.9</v>
      </c>
      <c r="V34" s="125">
        <f t="shared" si="0"/>
        <v>3.9</v>
      </c>
      <c r="W34" s="126" t="s">
        <v>125</v>
      </c>
      <c r="X34" s="128">
        <v>0</v>
      </c>
      <c r="Y34" s="128">
        <v>0</v>
      </c>
      <c r="Z34" s="128">
        <v>1167</v>
      </c>
      <c r="AA34" s="128">
        <v>0</v>
      </c>
      <c r="AB34" s="128">
        <v>1167</v>
      </c>
      <c r="AC34" s="49" t="s">
        <v>90</v>
      </c>
      <c r="AD34" s="49" t="s">
        <v>90</v>
      </c>
      <c r="AE34" s="49" t="s">
        <v>90</v>
      </c>
      <c r="AF34" s="127" t="s">
        <v>90</v>
      </c>
      <c r="AG34" s="127">
        <v>39343204</v>
      </c>
      <c r="AH34" s="50">
        <f t="shared" si="9"/>
        <v>848</v>
      </c>
      <c r="AI34" s="51">
        <f t="shared" si="8"/>
        <v>204.38659918052542</v>
      </c>
      <c r="AJ34" s="108">
        <v>0</v>
      </c>
      <c r="AK34" s="108">
        <v>0</v>
      </c>
      <c r="AL34" s="108">
        <v>1</v>
      </c>
      <c r="AM34" s="108">
        <v>0</v>
      </c>
      <c r="AN34" s="108">
        <v>1</v>
      </c>
      <c r="AO34" s="108">
        <v>0.5</v>
      </c>
      <c r="AP34" s="128">
        <v>8909109</v>
      </c>
      <c r="AQ34" s="128">
        <f t="shared" si="1"/>
        <v>1204</v>
      </c>
      <c r="AR34" s="52"/>
      <c r="AS34" s="53" t="s">
        <v>113</v>
      </c>
      <c r="AV34" s="57" t="s">
        <v>119</v>
      </c>
      <c r="AW34" s="63" t="s">
        <v>30</v>
      </c>
      <c r="AY34" s="111"/>
    </row>
    <row r="35" spans="2:51" x14ac:dyDescent="0.25">
      <c r="B35" s="102"/>
      <c r="C35" s="103"/>
      <c r="D35" s="102"/>
      <c r="E35" s="105"/>
      <c r="F35" s="105"/>
      <c r="G35" s="106"/>
      <c r="H35" s="104"/>
      <c r="I35" s="105"/>
      <c r="J35" s="105"/>
      <c r="K35" s="106"/>
      <c r="L35" s="357" t="s">
        <v>120</v>
      </c>
      <c r="M35" s="358"/>
      <c r="N35" s="359"/>
      <c r="O35" s="64"/>
      <c r="P35" s="64">
        <f>AVERAGE(P11:P34)</f>
        <v>126.79166666666667</v>
      </c>
      <c r="Q35" s="65">
        <f>Q34-Q10</f>
        <v>126961</v>
      </c>
      <c r="R35" s="66">
        <f>SUM(R11:R34)</f>
        <v>126961</v>
      </c>
      <c r="S35" s="67">
        <f>AVERAGE(S11:S34)</f>
        <v>126.961</v>
      </c>
      <c r="T35" s="67">
        <f>SUM(T11:T34)</f>
        <v>126.961</v>
      </c>
      <c r="U35" s="104"/>
      <c r="V35" s="104"/>
      <c r="W35" s="58"/>
      <c r="X35" s="96"/>
      <c r="Y35" s="97"/>
      <c r="Z35" s="97"/>
      <c r="AA35" s="97"/>
      <c r="AB35" s="98"/>
      <c r="AC35" s="96"/>
      <c r="AD35" s="97"/>
      <c r="AE35" s="98"/>
      <c r="AF35" s="99"/>
      <c r="AG35" s="68"/>
      <c r="AH35" s="69">
        <f>SUM(AH11:AH34)</f>
        <v>28896</v>
      </c>
      <c r="AI35" s="70">
        <f>$AH$35/$T35</f>
        <v>227.59745118579721</v>
      </c>
      <c r="AJ35" s="99"/>
      <c r="AK35" s="100"/>
      <c r="AL35" s="100"/>
      <c r="AM35" s="100"/>
      <c r="AN35" s="101"/>
      <c r="AO35" s="71"/>
      <c r="AP35" s="72">
        <f>AP34-AP10</f>
        <v>7754</v>
      </c>
      <c r="AQ35" s="73">
        <f>SUM(AQ11:AQ34)</f>
        <v>7754</v>
      </c>
      <c r="AR35" s="74">
        <f>AVERAGE(AR11:AR34)</f>
        <v>1.0133333333333334</v>
      </c>
      <c r="AS35" s="71"/>
      <c r="AV35" s="75" t="s">
        <v>30</v>
      </c>
      <c r="AW35" s="75">
        <v>1</v>
      </c>
      <c r="AY35" s="111"/>
    </row>
    <row r="36" spans="2:51" x14ac:dyDescent="0.25">
      <c r="B36" s="76"/>
      <c r="C36" s="76"/>
      <c r="D36" s="76"/>
      <c r="E36" s="77"/>
      <c r="F36" s="77"/>
      <c r="G36" s="77"/>
      <c r="H36" s="77"/>
      <c r="I36" s="78"/>
      <c r="J36" s="78"/>
      <c r="K36" s="78"/>
      <c r="L36" s="109"/>
      <c r="M36" s="109"/>
      <c r="N36" s="109"/>
      <c r="O36" s="109"/>
      <c r="P36" s="109"/>
      <c r="Q36" s="109"/>
      <c r="R36" s="109"/>
      <c r="S36" s="109"/>
      <c r="T36" s="109"/>
      <c r="U36" s="79"/>
      <c r="V36" s="79"/>
      <c r="W36" s="109"/>
      <c r="X36" s="109"/>
      <c r="Y36" s="109"/>
      <c r="Z36" s="112"/>
      <c r="AA36" s="109"/>
      <c r="AB36" s="109"/>
      <c r="AC36" s="109"/>
      <c r="AD36" s="109"/>
      <c r="AE36" s="109"/>
      <c r="AH36" s="80"/>
      <c r="AM36" s="109"/>
      <c r="AN36" s="109"/>
      <c r="AO36" s="109"/>
      <c r="AP36" s="109"/>
      <c r="AQ36" s="109"/>
      <c r="AR36" s="109"/>
      <c r="AV36" s="75" t="s">
        <v>121</v>
      </c>
      <c r="AW36" s="75">
        <v>41.67</v>
      </c>
      <c r="AY36" s="111"/>
    </row>
    <row r="37" spans="2:51" x14ac:dyDescent="0.25">
      <c r="B37" s="89" t="s">
        <v>122</v>
      </c>
      <c r="C37" s="89"/>
      <c r="D37" s="89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112"/>
      <c r="X37" s="112"/>
      <c r="Y37" s="112"/>
      <c r="Z37" s="112"/>
      <c r="AA37" s="112"/>
      <c r="AB37" s="112"/>
      <c r="AC37" s="112"/>
      <c r="AD37" s="112"/>
      <c r="AE37" s="112"/>
      <c r="AM37" s="21"/>
      <c r="AN37" s="109"/>
      <c r="AO37" s="109"/>
      <c r="AP37" s="109"/>
      <c r="AQ37" s="109"/>
      <c r="AR37" s="112"/>
      <c r="AV37" s="75" t="s">
        <v>123</v>
      </c>
      <c r="AW37" s="75">
        <v>11.574999999999999</v>
      </c>
      <c r="AY37" s="111"/>
    </row>
    <row r="38" spans="2:51" x14ac:dyDescent="0.25">
      <c r="B38" s="87" t="s">
        <v>124</v>
      </c>
      <c r="C38" s="116"/>
      <c r="D38" s="116"/>
      <c r="E38" s="116"/>
      <c r="F38" s="116"/>
      <c r="G38" s="116"/>
      <c r="H38" s="116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88"/>
      <c r="T38" s="88"/>
      <c r="U38" s="88"/>
      <c r="V38" s="88"/>
      <c r="W38" s="112"/>
      <c r="X38" s="112"/>
      <c r="Y38" s="112"/>
      <c r="Z38" s="112"/>
      <c r="AA38" s="112"/>
      <c r="AB38" s="112"/>
      <c r="AC38" s="112"/>
      <c r="AD38" s="112"/>
      <c r="AE38" s="112"/>
      <c r="AM38" s="21"/>
      <c r="AN38" s="109"/>
      <c r="AO38" s="109"/>
      <c r="AP38" s="109"/>
      <c r="AQ38" s="109"/>
      <c r="AR38" s="112"/>
      <c r="AV38" s="75"/>
      <c r="AW38" s="75"/>
      <c r="AY38" s="111"/>
    </row>
    <row r="39" spans="2:51" x14ac:dyDescent="0.25">
      <c r="B39" s="122" t="s">
        <v>127</v>
      </c>
      <c r="C39" s="116"/>
      <c r="D39" s="116"/>
      <c r="E39" s="116"/>
      <c r="F39" s="116"/>
      <c r="G39" s="116"/>
      <c r="H39" s="116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88"/>
      <c r="T39" s="88"/>
      <c r="U39" s="88"/>
      <c r="V39" s="88"/>
      <c r="W39" s="112"/>
      <c r="X39" s="112"/>
      <c r="Y39" s="112"/>
      <c r="Z39" s="112"/>
      <c r="AA39" s="112"/>
      <c r="AB39" s="112"/>
      <c r="AC39" s="112"/>
      <c r="AD39" s="112"/>
      <c r="AE39" s="112"/>
      <c r="AM39" s="21"/>
      <c r="AN39" s="109"/>
      <c r="AO39" s="109"/>
      <c r="AP39" s="109"/>
      <c r="AQ39" s="109"/>
      <c r="AR39" s="112"/>
      <c r="AV39" s="75"/>
      <c r="AW39" s="75"/>
      <c r="AY39" s="111"/>
    </row>
    <row r="40" spans="2:51" x14ac:dyDescent="0.25">
      <c r="B40" s="85" t="s">
        <v>148</v>
      </c>
      <c r="C40" s="116"/>
      <c r="D40" s="116"/>
      <c r="E40" s="116"/>
      <c r="F40" s="116"/>
      <c r="G40" s="116"/>
      <c r="H40" s="116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88"/>
      <c r="T40" s="88"/>
      <c r="U40" s="88"/>
      <c r="V40" s="88"/>
      <c r="W40" s="112"/>
      <c r="X40" s="112"/>
      <c r="Y40" s="112"/>
      <c r="Z40" s="112"/>
      <c r="AA40" s="112"/>
      <c r="AB40" s="112"/>
      <c r="AC40" s="112"/>
      <c r="AD40" s="112"/>
      <c r="AE40" s="112"/>
      <c r="AM40" s="21"/>
      <c r="AN40" s="109"/>
      <c r="AO40" s="109"/>
      <c r="AP40" s="109"/>
      <c r="AQ40" s="109"/>
      <c r="AR40" s="112"/>
      <c r="AV40" s="75"/>
      <c r="AW40" s="75"/>
      <c r="AY40" s="111"/>
    </row>
    <row r="41" spans="2:51" x14ac:dyDescent="0.25">
      <c r="B41" s="86" t="s">
        <v>163</v>
      </c>
      <c r="C41" s="116"/>
      <c r="D41" s="116"/>
      <c r="E41" s="116"/>
      <c r="F41" s="116"/>
      <c r="G41" s="116"/>
      <c r="H41" s="116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9"/>
      <c r="T41" s="119"/>
      <c r="U41" s="119"/>
      <c r="V41" s="119"/>
      <c r="W41" s="112"/>
      <c r="X41" s="112"/>
      <c r="Y41" s="112"/>
      <c r="Z41" s="112"/>
      <c r="AA41" s="112"/>
      <c r="AB41" s="112"/>
      <c r="AC41" s="112"/>
      <c r="AD41" s="112"/>
      <c r="AE41" s="112"/>
      <c r="AM41" s="113"/>
      <c r="AN41" s="113"/>
      <c r="AO41" s="113"/>
      <c r="AP41" s="113"/>
      <c r="AQ41" s="113"/>
      <c r="AR41" s="113"/>
      <c r="AS41" s="114"/>
      <c r="AV41" s="111"/>
      <c r="AW41" s="107"/>
      <c r="AX41" s="107"/>
      <c r="AY41" s="107"/>
    </row>
    <row r="42" spans="2:51" x14ac:dyDescent="0.25">
      <c r="B42" s="122" t="s">
        <v>130</v>
      </c>
      <c r="C42" s="116"/>
      <c r="D42" s="116"/>
      <c r="E42" s="121"/>
      <c r="F42" s="121"/>
      <c r="G42" s="121"/>
      <c r="H42" s="116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9"/>
      <c r="T42" s="119"/>
      <c r="U42" s="119"/>
      <c r="V42" s="119"/>
      <c r="W42" s="112"/>
      <c r="X42" s="112"/>
      <c r="Y42" s="112"/>
      <c r="Z42" s="112"/>
      <c r="AA42" s="112"/>
      <c r="AB42" s="112"/>
      <c r="AC42" s="112"/>
      <c r="AD42" s="112"/>
      <c r="AE42" s="112"/>
      <c r="AM42" s="113"/>
      <c r="AN42" s="113"/>
      <c r="AO42" s="113"/>
      <c r="AP42" s="113"/>
      <c r="AQ42" s="113"/>
      <c r="AR42" s="113"/>
      <c r="AS42" s="114"/>
      <c r="AV42" s="111"/>
      <c r="AW42" s="107"/>
      <c r="AX42" s="107"/>
      <c r="AY42" s="107"/>
    </row>
    <row r="43" spans="2:51" x14ac:dyDescent="0.25">
      <c r="B43" s="122" t="s">
        <v>134</v>
      </c>
      <c r="C43" s="116"/>
      <c r="D43" s="116"/>
      <c r="E43" s="116"/>
      <c r="F43" s="116"/>
      <c r="G43" s="116"/>
      <c r="H43" s="116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9"/>
      <c r="U43" s="119"/>
      <c r="V43" s="119"/>
      <c r="W43" s="112"/>
      <c r="X43" s="112"/>
      <c r="Y43" s="112"/>
      <c r="Z43" s="112"/>
      <c r="AA43" s="112"/>
      <c r="AB43" s="112"/>
      <c r="AC43" s="112"/>
      <c r="AD43" s="112"/>
      <c r="AE43" s="112"/>
      <c r="AM43" s="113"/>
      <c r="AN43" s="113"/>
      <c r="AO43" s="113"/>
      <c r="AP43" s="113"/>
      <c r="AQ43" s="113"/>
      <c r="AR43" s="113"/>
      <c r="AS43" s="114"/>
      <c r="AV43" s="111"/>
      <c r="AW43" s="107"/>
      <c r="AX43" s="107"/>
      <c r="AY43" s="107"/>
    </row>
    <row r="44" spans="2:51" x14ac:dyDescent="0.25">
      <c r="B44" s="91" t="s">
        <v>144</v>
      </c>
      <c r="C44" s="116"/>
      <c r="D44" s="116"/>
      <c r="E44" s="116"/>
      <c r="F44" s="116"/>
      <c r="G44" s="116"/>
      <c r="H44" s="116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20"/>
      <c r="T44" s="119"/>
      <c r="U44" s="119"/>
      <c r="V44" s="119"/>
      <c r="W44" s="112"/>
      <c r="X44" s="112"/>
      <c r="Y44" s="112"/>
      <c r="Z44" s="112"/>
      <c r="AA44" s="112"/>
      <c r="AB44" s="112"/>
      <c r="AC44" s="112"/>
      <c r="AD44" s="112"/>
      <c r="AE44" s="112"/>
      <c r="AM44" s="113"/>
      <c r="AN44" s="113"/>
      <c r="AO44" s="113"/>
      <c r="AP44" s="113"/>
      <c r="AQ44" s="113"/>
      <c r="AR44" s="113"/>
      <c r="AS44" s="114"/>
      <c r="AV44" s="111"/>
      <c r="AW44" s="107"/>
      <c r="AX44" s="107"/>
      <c r="AY44" s="107"/>
    </row>
    <row r="45" spans="2:51" x14ac:dyDescent="0.25">
      <c r="B45" s="91" t="s">
        <v>143</v>
      </c>
      <c r="C45" s="116"/>
      <c r="D45" s="116"/>
      <c r="E45" s="116"/>
      <c r="F45" s="116"/>
      <c r="G45" s="116"/>
      <c r="H45" s="116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20"/>
      <c r="T45" s="119"/>
      <c r="U45" s="119"/>
      <c r="V45" s="119"/>
      <c r="W45" s="112"/>
      <c r="X45" s="112"/>
      <c r="Y45" s="112"/>
      <c r="Z45" s="112"/>
      <c r="AA45" s="112"/>
      <c r="AB45" s="112"/>
      <c r="AC45" s="112"/>
      <c r="AD45" s="112"/>
      <c r="AE45" s="112"/>
      <c r="AM45" s="113"/>
      <c r="AN45" s="113"/>
      <c r="AO45" s="113"/>
      <c r="AP45" s="113"/>
      <c r="AQ45" s="113"/>
      <c r="AR45" s="113"/>
      <c r="AS45" s="114"/>
      <c r="AV45" s="111"/>
      <c r="AW45" s="107"/>
      <c r="AX45" s="107"/>
      <c r="AY45" s="107"/>
    </row>
    <row r="46" spans="2:51" x14ac:dyDescent="0.25">
      <c r="B46" s="122" t="s">
        <v>164</v>
      </c>
      <c r="C46" s="116"/>
      <c r="D46" s="116"/>
      <c r="E46" s="116"/>
      <c r="F46" s="116"/>
      <c r="G46" s="116"/>
      <c r="H46" s="116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20"/>
      <c r="T46" s="119"/>
      <c r="U46" s="119"/>
      <c r="V46" s="119"/>
      <c r="W46" s="112"/>
      <c r="X46" s="112"/>
      <c r="Y46" s="112"/>
      <c r="Z46" s="112"/>
      <c r="AA46" s="112"/>
      <c r="AB46" s="112"/>
      <c r="AC46" s="112"/>
      <c r="AD46" s="112"/>
      <c r="AE46" s="112"/>
      <c r="AM46" s="113"/>
      <c r="AN46" s="113"/>
      <c r="AO46" s="113"/>
      <c r="AP46" s="113"/>
      <c r="AQ46" s="113"/>
      <c r="AR46" s="113"/>
      <c r="AS46" s="114"/>
      <c r="AV46" s="111"/>
      <c r="AW46" s="107"/>
      <c r="AX46" s="107"/>
      <c r="AY46" s="107"/>
    </row>
    <row r="47" spans="2:51" x14ac:dyDescent="0.25">
      <c r="B47" s="122" t="s">
        <v>135</v>
      </c>
      <c r="C47" s="116"/>
      <c r="D47" s="116"/>
      <c r="E47" s="116"/>
      <c r="F47" s="116"/>
      <c r="G47" s="116"/>
      <c r="H47" s="116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20"/>
      <c r="T47" s="119"/>
      <c r="U47" s="119"/>
      <c r="V47" s="119"/>
      <c r="W47" s="112"/>
      <c r="X47" s="112"/>
      <c r="Y47" s="112"/>
      <c r="Z47" s="112"/>
      <c r="AA47" s="112"/>
      <c r="AB47" s="112"/>
      <c r="AC47" s="112"/>
      <c r="AD47" s="112"/>
      <c r="AE47" s="112"/>
      <c r="AM47" s="113"/>
      <c r="AN47" s="113"/>
      <c r="AO47" s="113"/>
      <c r="AP47" s="113"/>
      <c r="AQ47" s="113"/>
      <c r="AR47" s="113"/>
      <c r="AS47" s="114"/>
      <c r="AV47" s="111"/>
      <c r="AW47" s="107"/>
      <c r="AX47" s="107"/>
      <c r="AY47" s="107"/>
    </row>
    <row r="48" spans="2:51" x14ac:dyDescent="0.25">
      <c r="B48" s="122" t="s">
        <v>136</v>
      </c>
      <c r="C48" s="116"/>
      <c r="D48" s="116"/>
      <c r="E48" s="116"/>
      <c r="F48" s="116"/>
      <c r="G48" s="117"/>
      <c r="H48" s="117"/>
      <c r="I48" s="117"/>
      <c r="J48" s="117"/>
      <c r="K48" s="117"/>
      <c r="L48" s="117"/>
      <c r="M48" s="117"/>
      <c r="N48" s="117"/>
      <c r="O48" s="117"/>
      <c r="P48" s="117"/>
      <c r="Q48" s="120"/>
      <c r="R48" s="119"/>
      <c r="S48" s="119"/>
      <c r="T48" s="137"/>
      <c r="U48" s="112"/>
      <c r="V48" s="112"/>
      <c r="W48" s="112"/>
      <c r="X48" s="112"/>
      <c r="Y48" s="112"/>
      <c r="Z48" s="112"/>
      <c r="AA48" s="112"/>
      <c r="AB48" s="112"/>
      <c r="AC48" s="112"/>
      <c r="AK48" s="113"/>
      <c r="AL48" s="113"/>
      <c r="AM48" s="113"/>
      <c r="AN48" s="113"/>
      <c r="AO48" s="113"/>
      <c r="AP48" s="113"/>
      <c r="AQ48" s="114"/>
      <c r="AR48" s="109"/>
      <c r="AS48" s="109"/>
      <c r="AT48" s="111"/>
      <c r="AU48" s="107"/>
      <c r="AV48" s="107"/>
      <c r="AW48" s="107"/>
      <c r="AX48" s="107"/>
      <c r="AY48" s="107"/>
    </row>
    <row r="49" spans="2:51" x14ac:dyDescent="0.25">
      <c r="B49" s="122" t="s">
        <v>137</v>
      </c>
      <c r="C49" s="129"/>
      <c r="D49" s="129"/>
      <c r="E49" s="129"/>
      <c r="F49" s="130"/>
      <c r="G49" s="117"/>
      <c r="H49" s="117"/>
      <c r="I49" s="117"/>
      <c r="J49" s="117"/>
      <c r="K49" s="117"/>
      <c r="L49" s="117"/>
      <c r="M49" s="117"/>
      <c r="N49" s="117"/>
      <c r="O49" s="117"/>
      <c r="P49" s="120"/>
      <c r="Q49" s="119"/>
      <c r="R49" s="119"/>
      <c r="S49" s="119"/>
      <c r="T49" s="112"/>
      <c r="U49" s="112"/>
      <c r="V49" s="112"/>
      <c r="W49" s="112"/>
      <c r="X49" s="112"/>
      <c r="Y49" s="112"/>
      <c r="Z49" s="112"/>
      <c r="AA49" s="112"/>
      <c r="AB49" s="112"/>
      <c r="AJ49" s="113"/>
      <c r="AK49" s="113"/>
      <c r="AL49" s="113"/>
      <c r="AM49" s="113"/>
      <c r="AN49" s="113"/>
      <c r="AO49" s="113"/>
      <c r="AP49" s="114"/>
      <c r="AQ49" s="109"/>
      <c r="AR49" s="109"/>
      <c r="AS49" s="111"/>
      <c r="AT49" s="107"/>
      <c r="AU49" s="107"/>
      <c r="AV49" s="107"/>
      <c r="AW49" s="107"/>
      <c r="AX49" s="107"/>
      <c r="AY49" s="107"/>
    </row>
    <row r="50" spans="2:51" x14ac:dyDescent="0.25">
      <c r="B50" s="91" t="s">
        <v>157</v>
      </c>
      <c r="C50" s="129"/>
      <c r="D50" s="129"/>
      <c r="E50" s="129"/>
      <c r="F50" s="130"/>
      <c r="G50" s="117"/>
      <c r="H50" s="117"/>
      <c r="I50" s="117"/>
      <c r="J50" s="117"/>
      <c r="K50" s="117"/>
      <c r="L50" s="117"/>
      <c r="M50" s="117"/>
      <c r="N50" s="117"/>
      <c r="O50" s="117"/>
      <c r="P50" s="120"/>
      <c r="Q50" s="119"/>
      <c r="R50" s="119"/>
      <c r="S50" s="119"/>
      <c r="T50" s="112"/>
      <c r="U50" s="112"/>
      <c r="V50" s="112"/>
      <c r="W50" s="112"/>
      <c r="X50" s="112"/>
      <c r="Y50" s="112"/>
      <c r="Z50" s="112"/>
      <c r="AA50" s="112"/>
      <c r="AB50" s="112"/>
      <c r="AJ50" s="113"/>
      <c r="AK50" s="113"/>
      <c r="AL50" s="113"/>
      <c r="AM50" s="113"/>
      <c r="AN50" s="113"/>
      <c r="AO50" s="113"/>
      <c r="AP50" s="114"/>
      <c r="AQ50" s="109"/>
      <c r="AR50" s="109"/>
      <c r="AS50" s="111"/>
      <c r="AT50" s="107"/>
      <c r="AU50" s="107"/>
      <c r="AV50" s="107"/>
      <c r="AW50" s="107"/>
      <c r="AX50" s="107"/>
      <c r="AY50" s="107"/>
    </row>
    <row r="51" spans="2:51" x14ac:dyDescent="0.25">
      <c r="B51" s="122" t="s">
        <v>138</v>
      </c>
      <c r="C51" s="116"/>
      <c r="D51" s="116"/>
      <c r="E51" s="116"/>
      <c r="F51" s="116"/>
      <c r="G51" s="116"/>
      <c r="H51" s="116"/>
      <c r="I51" s="116"/>
      <c r="J51" s="117"/>
      <c r="K51" s="117"/>
      <c r="L51" s="117"/>
      <c r="M51" s="117"/>
      <c r="N51" s="117"/>
      <c r="O51" s="117"/>
      <c r="P51" s="117"/>
      <c r="Q51" s="117"/>
      <c r="R51" s="117"/>
      <c r="S51" s="120"/>
      <c r="T51" s="119"/>
      <c r="U51" s="119"/>
      <c r="V51" s="119"/>
      <c r="W51" s="112"/>
      <c r="X51" s="112"/>
      <c r="Y51" s="112"/>
      <c r="Z51" s="112"/>
      <c r="AA51" s="112"/>
      <c r="AB51" s="112"/>
      <c r="AC51" s="112"/>
      <c r="AD51" s="112"/>
      <c r="AE51" s="112"/>
      <c r="AM51" s="113"/>
      <c r="AN51" s="113"/>
      <c r="AO51" s="113"/>
      <c r="AP51" s="113"/>
      <c r="AQ51" s="113"/>
      <c r="AR51" s="113"/>
      <c r="AS51" s="114"/>
      <c r="AV51" s="111"/>
      <c r="AW51" s="107"/>
      <c r="AX51" s="107"/>
      <c r="AY51" s="107"/>
    </row>
    <row r="52" spans="2:51" x14ac:dyDescent="0.25">
      <c r="B52" s="118" t="s">
        <v>139</v>
      </c>
      <c r="C52" s="116"/>
      <c r="D52" s="116"/>
      <c r="E52" s="116"/>
      <c r="F52" s="116"/>
      <c r="G52" s="116"/>
      <c r="H52" s="116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20"/>
      <c r="T52" s="119"/>
      <c r="U52" s="119"/>
      <c r="V52" s="119"/>
      <c r="W52" s="112"/>
      <c r="X52" s="112"/>
      <c r="Y52" s="112"/>
      <c r="Z52" s="112"/>
      <c r="AA52" s="112"/>
      <c r="AB52" s="112"/>
      <c r="AC52" s="112"/>
      <c r="AD52" s="112"/>
      <c r="AE52" s="112"/>
      <c r="AM52" s="113"/>
      <c r="AN52" s="113"/>
      <c r="AO52" s="113"/>
      <c r="AP52" s="113"/>
      <c r="AQ52" s="113"/>
      <c r="AR52" s="113"/>
      <c r="AS52" s="114"/>
      <c r="AV52" s="111"/>
      <c r="AW52" s="107"/>
      <c r="AX52" s="107"/>
      <c r="AY52" s="107"/>
    </row>
    <row r="53" spans="2:51" x14ac:dyDescent="0.25">
      <c r="B53" s="91" t="s">
        <v>150</v>
      </c>
      <c r="C53" s="116"/>
      <c r="D53" s="116"/>
      <c r="E53" s="116"/>
      <c r="F53" s="116"/>
      <c r="G53" s="116"/>
      <c r="H53" s="116"/>
      <c r="I53" s="116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19"/>
      <c r="U53" s="119"/>
      <c r="V53" s="119"/>
      <c r="W53" s="112"/>
      <c r="X53" s="112"/>
      <c r="Y53" s="112"/>
      <c r="Z53" s="112"/>
      <c r="AA53" s="112"/>
      <c r="AB53" s="112"/>
      <c r="AC53" s="112"/>
      <c r="AD53" s="112"/>
      <c r="AE53" s="112"/>
      <c r="AM53" s="113"/>
      <c r="AN53" s="113"/>
      <c r="AO53" s="113"/>
      <c r="AP53" s="113"/>
      <c r="AQ53" s="113"/>
      <c r="AR53" s="113"/>
      <c r="AS53" s="114"/>
      <c r="AV53" s="111"/>
      <c r="AW53" s="107"/>
      <c r="AX53" s="107"/>
      <c r="AY53" s="107"/>
    </row>
    <row r="54" spans="2:51" x14ac:dyDescent="0.25">
      <c r="B54" s="95"/>
      <c r="C54" s="122"/>
      <c r="D54" s="116"/>
      <c r="E54" s="94"/>
      <c r="F54" s="116"/>
      <c r="G54" s="116"/>
      <c r="H54" s="116"/>
      <c r="I54" s="116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20"/>
      <c r="U54" s="82"/>
      <c r="V54" s="82"/>
      <c r="W54" s="112"/>
      <c r="X54" s="112"/>
      <c r="Y54" s="112"/>
      <c r="Z54" s="112"/>
      <c r="AA54" s="112"/>
      <c r="AB54" s="112"/>
      <c r="AC54" s="112"/>
      <c r="AD54" s="112"/>
      <c r="AE54" s="112"/>
      <c r="AM54" s="113"/>
      <c r="AN54" s="113"/>
      <c r="AO54" s="113"/>
      <c r="AP54" s="113"/>
      <c r="AQ54" s="113"/>
      <c r="AR54" s="113"/>
      <c r="AS54" s="114"/>
      <c r="AV54" s="111"/>
      <c r="AW54" s="107"/>
      <c r="AX54" s="107"/>
      <c r="AY54" s="107"/>
    </row>
    <row r="55" spans="2:51" x14ac:dyDescent="0.25">
      <c r="B55" s="95"/>
      <c r="C55" s="118"/>
      <c r="D55" s="116"/>
      <c r="E55" s="94"/>
      <c r="F55" s="116"/>
      <c r="G55" s="116"/>
      <c r="H55" s="116"/>
      <c r="I55" s="116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20"/>
      <c r="U55" s="82"/>
      <c r="V55" s="82"/>
      <c r="W55" s="112"/>
      <c r="X55" s="112"/>
      <c r="Y55" s="112"/>
      <c r="Z55" s="92"/>
      <c r="AA55" s="112"/>
      <c r="AB55" s="112"/>
      <c r="AC55" s="112"/>
      <c r="AD55" s="112"/>
      <c r="AE55" s="112"/>
      <c r="AM55" s="113"/>
      <c r="AN55" s="113"/>
      <c r="AO55" s="113"/>
      <c r="AP55" s="113"/>
      <c r="AQ55" s="113"/>
      <c r="AR55" s="113"/>
      <c r="AS55" s="114"/>
      <c r="AV55" s="111"/>
      <c r="AW55" s="107"/>
      <c r="AX55" s="107"/>
      <c r="AY55" s="107"/>
    </row>
    <row r="56" spans="2:51" x14ac:dyDescent="0.25">
      <c r="B56" s="95"/>
      <c r="C56" s="118"/>
      <c r="D56" s="116"/>
      <c r="E56" s="116"/>
      <c r="F56" s="116"/>
      <c r="G56" s="116"/>
      <c r="H56" s="116"/>
      <c r="I56" s="94"/>
      <c r="J56" s="117"/>
      <c r="K56" s="117"/>
      <c r="L56" s="117"/>
      <c r="M56" s="117"/>
      <c r="N56" s="117"/>
      <c r="O56" s="117"/>
      <c r="P56" s="117"/>
      <c r="Q56" s="117"/>
      <c r="R56" s="117"/>
      <c r="S56" s="92"/>
      <c r="T56" s="92"/>
      <c r="U56" s="92"/>
      <c r="V56" s="92"/>
      <c r="W56" s="92"/>
      <c r="X56" s="92"/>
      <c r="Y56" s="92"/>
      <c r="Z56" s="83"/>
      <c r="AA56" s="92"/>
      <c r="AB56" s="92"/>
      <c r="AC56" s="92"/>
      <c r="AD56" s="92"/>
      <c r="AE56" s="92"/>
      <c r="AF56" s="92"/>
      <c r="AG56" s="92"/>
      <c r="AH56" s="92"/>
      <c r="AI56" s="92"/>
      <c r="AJ56" s="92"/>
      <c r="AK56" s="92"/>
      <c r="AL56" s="92"/>
      <c r="AM56" s="92"/>
      <c r="AN56" s="92"/>
      <c r="AO56" s="92"/>
      <c r="AP56" s="92"/>
      <c r="AQ56" s="92"/>
      <c r="AR56" s="92"/>
      <c r="AS56" s="92"/>
      <c r="AT56" s="92"/>
      <c r="AU56" s="92"/>
      <c r="AV56" s="111"/>
      <c r="AW56" s="107"/>
      <c r="AX56" s="107"/>
      <c r="AY56" s="107"/>
    </row>
    <row r="57" spans="2:51" x14ac:dyDescent="0.25">
      <c r="B57" s="95"/>
      <c r="C57" s="115"/>
      <c r="D57" s="116"/>
      <c r="E57" s="116"/>
      <c r="F57" s="116"/>
      <c r="G57" s="116"/>
      <c r="H57" s="116"/>
      <c r="I57" s="94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83"/>
      <c r="X57" s="83"/>
      <c r="Y57" s="83"/>
      <c r="Z57" s="112"/>
      <c r="AA57" s="83"/>
      <c r="AB57" s="83"/>
      <c r="AC57" s="83"/>
      <c r="AD57" s="83"/>
      <c r="AE57" s="83"/>
      <c r="AF57" s="83"/>
      <c r="AG57" s="83"/>
      <c r="AH57" s="83"/>
      <c r="AI57" s="83"/>
      <c r="AJ57" s="83"/>
      <c r="AK57" s="83"/>
      <c r="AL57" s="83"/>
      <c r="AM57" s="83"/>
      <c r="AN57" s="83"/>
      <c r="AO57" s="83"/>
      <c r="AP57" s="83"/>
      <c r="AQ57" s="83"/>
      <c r="AR57" s="83"/>
      <c r="AS57" s="83"/>
      <c r="AT57" s="83"/>
      <c r="AU57" s="83"/>
      <c r="AV57" s="111"/>
      <c r="AW57" s="107"/>
      <c r="AX57" s="107"/>
      <c r="AY57" s="107"/>
    </row>
    <row r="58" spans="2:51" x14ac:dyDescent="0.25">
      <c r="B58" s="95"/>
      <c r="C58" s="115"/>
      <c r="D58" s="94"/>
      <c r="E58" s="116"/>
      <c r="F58" s="116"/>
      <c r="G58" s="116"/>
      <c r="H58" s="116"/>
      <c r="I58" s="116"/>
      <c r="J58" s="92"/>
      <c r="K58" s="92"/>
      <c r="L58" s="92"/>
      <c r="M58" s="92"/>
      <c r="N58" s="92"/>
      <c r="O58" s="92"/>
      <c r="P58" s="92"/>
      <c r="Q58" s="92"/>
      <c r="R58" s="92"/>
      <c r="S58" s="117"/>
      <c r="T58" s="120"/>
      <c r="U58" s="82"/>
      <c r="V58" s="82"/>
      <c r="W58" s="112"/>
      <c r="X58" s="112"/>
      <c r="Y58" s="112"/>
      <c r="Z58" s="112"/>
      <c r="AA58" s="112"/>
      <c r="AB58" s="112"/>
      <c r="AC58" s="112"/>
      <c r="AD58" s="112"/>
      <c r="AE58" s="112"/>
      <c r="AM58" s="113"/>
      <c r="AN58" s="113"/>
      <c r="AO58" s="113"/>
      <c r="AP58" s="113"/>
      <c r="AQ58" s="113"/>
      <c r="AR58" s="113"/>
      <c r="AS58" s="114"/>
      <c r="AV58" s="111"/>
      <c r="AW58" s="107"/>
      <c r="AX58" s="107"/>
      <c r="AY58" s="107"/>
    </row>
    <row r="59" spans="2:51" x14ac:dyDescent="0.25">
      <c r="B59" s="95"/>
      <c r="C59" s="122"/>
      <c r="D59" s="94"/>
      <c r="E59" s="116"/>
      <c r="F59" s="116"/>
      <c r="G59" s="116"/>
      <c r="H59" s="116"/>
      <c r="I59" s="116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20"/>
      <c r="U59" s="82"/>
      <c r="V59" s="82"/>
      <c r="W59" s="112"/>
      <c r="X59" s="112"/>
      <c r="Y59" s="112"/>
      <c r="Z59" s="112"/>
      <c r="AA59" s="112"/>
      <c r="AB59" s="112"/>
      <c r="AC59" s="112"/>
      <c r="AD59" s="112"/>
      <c r="AE59" s="112"/>
      <c r="AM59" s="113"/>
      <c r="AN59" s="113"/>
      <c r="AO59" s="113"/>
      <c r="AP59" s="113"/>
      <c r="AQ59" s="113"/>
      <c r="AR59" s="113"/>
      <c r="AS59" s="114"/>
      <c r="AV59" s="111"/>
      <c r="AW59" s="107"/>
      <c r="AX59" s="107"/>
      <c r="AY59" s="107"/>
    </row>
    <row r="60" spans="2:51" x14ac:dyDescent="0.25">
      <c r="B60" s="1"/>
      <c r="C60" s="122"/>
      <c r="D60" s="116"/>
      <c r="E60" s="94"/>
      <c r="F60" s="116"/>
      <c r="G60" s="94"/>
      <c r="H60" s="94"/>
      <c r="I60" s="116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20"/>
      <c r="U60" s="82"/>
      <c r="V60" s="82"/>
      <c r="W60" s="112"/>
      <c r="X60" s="112"/>
      <c r="Y60" s="112"/>
      <c r="Z60" s="112"/>
      <c r="AA60" s="112"/>
      <c r="AB60" s="112"/>
      <c r="AC60" s="112"/>
      <c r="AD60" s="112"/>
      <c r="AE60" s="112"/>
      <c r="AM60" s="113"/>
      <c r="AN60" s="113"/>
      <c r="AO60" s="113"/>
      <c r="AP60" s="113"/>
      <c r="AQ60" s="113"/>
      <c r="AR60" s="113"/>
      <c r="AS60" s="114"/>
      <c r="AV60" s="111"/>
      <c r="AW60" s="107"/>
      <c r="AX60" s="107"/>
      <c r="AY60" s="107"/>
    </row>
    <row r="61" spans="2:51" x14ac:dyDescent="0.25">
      <c r="B61" s="1"/>
      <c r="C61" s="118"/>
      <c r="D61" s="116"/>
      <c r="E61" s="94"/>
      <c r="F61" s="94"/>
      <c r="G61" s="94"/>
      <c r="H61" s="94"/>
      <c r="I61" s="116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20"/>
      <c r="U61" s="82"/>
      <c r="V61" s="82"/>
      <c r="W61" s="112"/>
      <c r="X61" s="112"/>
      <c r="Y61" s="112"/>
      <c r="Z61" s="112"/>
      <c r="AA61" s="112"/>
      <c r="AB61" s="112"/>
      <c r="AC61" s="112"/>
      <c r="AD61" s="112"/>
      <c r="AE61" s="112"/>
      <c r="AM61" s="113"/>
      <c r="AN61" s="113"/>
      <c r="AO61" s="113"/>
      <c r="AP61" s="113"/>
      <c r="AQ61" s="113"/>
      <c r="AR61" s="113"/>
      <c r="AS61" s="114"/>
      <c r="AV61" s="111"/>
      <c r="AW61" s="107"/>
      <c r="AX61" s="107"/>
      <c r="AY61" s="107"/>
    </row>
    <row r="62" spans="2:51" x14ac:dyDescent="0.25">
      <c r="B62" s="81"/>
      <c r="C62" s="118"/>
      <c r="D62" s="116"/>
      <c r="E62" s="116"/>
      <c r="F62" s="94"/>
      <c r="G62" s="116"/>
      <c r="H62" s="116"/>
      <c r="I62" s="92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20"/>
      <c r="U62" s="82"/>
      <c r="V62" s="82"/>
      <c r="W62" s="112"/>
      <c r="X62" s="112"/>
      <c r="Y62" s="112"/>
      <c r="Z62" s="112"/>
      <c r="AA62" s="112"/>
      <c r="AB62" s="112"/>
      <c r="AC62" s="112"/>
      <c r="AD62" s="112"/>
      <c r="AE62" s="112"/>
      <c r="AM62" s="113"/>
      <c r="AN62" s="113"/>
      <c r="AO62" s="113"/>
      <c r="AP62" s="113"/>
      <c r="AQ62" s="113"/>
      <c r="AR62" s="113"/>
      <c r="AS62" s="114"/>
      <c r="AV62" s="111"/>
      <c r="AW62" s="107"/>
      <c r="AX62" s="107"/>
      <c r="AY62" s="107"/>
    </row>
    <row r="63" spans="2:51" x14ac:dyDescent="0.25">
      <c r="B63" s="81"/>
      <c r="C63" s="92"/>
      <c r="D63" s="116"/>
      <c r="E63" s="116"/>
      <c r="F63" s="116"/>
      <c r="G63" s="116"/>
      <c r="H63" s="116"/>
      <c r="I63" s="92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20"/>
      <c r="U63" s="82"/>
      <c r="V63" s="82"/>
      <c r="W63" s="112"/>
      <c r="X63" s="112"/>
      <c r="Y63" s="112"/>
      <c r="Z63" s="112"/>
      <c r="AA63" s="112"/>
      <c r="AB63" s="112"/>
      <c r="AC63" s="112"/>
      <c r="AD63" s="112"/>
      <c r="AE63" s="112"/>
      <c r="AM63" s="113"/>
      <c r="AN63" s="113"/>
      <c r="AO63" s="113"/>
      <c r="AP63" s="113"/>
      <c r="AQ63" s="113"/>
      <c r="AR63" s="113"/>
      <c r="AS63" s="114"/>
      <c r="AU63" s="107"/>
      <c r="AV63" s="111"/>
      <c r="AW63" s="107"/>
      <c r="AX63" s="107"/>
      <c r="AY63" s="107"/>
    </row>
    <row r="64" spans="2:51" ht="229.5" customHeight="1" x14ac:dyDescent="0.25">
      <c r="B64" s="81"/>
      <c r="C64" s="122"/>
      <c r="D64" s="92"/>
      <c r="E64" s="116"/>
      <c r="F64" s="116"/>
      <c r="G64" s="116"/>
      <c r="H64" s="116"/>
      <c r="I64" s="116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20"/>
      <c r="U64" s="82"/>
      <c r="V64" s="82"/>
      <c r="W64" s="112"/>
      <c r="X64" s="112"/>
      <c r="Y64" s="112"/>
      <c r="Z64" s="112"/>
      <c r="AA64" s="112"/>
      <c r="AB64" s="112"/>
      <c r="AC64" s="112"/>
      <c r="AD64" s="112"/>
      <c r="AE64" s="112"/>
      <c r="AM64" s="113"/>
      <c r="AN64" s="113"/>
      <c r="AO64" s="113"/>
      <c r="AP64" s="113"/>
      <c r="AQ64" s="113"/>
      <c r="AR64" s="113"/>
      <c r="AS64" s="114"/>
      <c r="AU64" s="107"/>
      <c r="AV64" s="111"/>
      <c r="AW64" s="107"/>
      <c r="AX64" s="107"/>
      <c r="AY64" s="107"/>
    </row>
    <row r="65" spans="1:51" x14ac:dyDescent="0.25">
      <c r="A65" s="112"/>
      <c r="B65" s="81"/>
      <c r="C65" s="118"/>
      <c r="D65" s="92"/>
      <c r="E65" s="116"/>
      <c r="F65" s="116"/>
      <c r="G65" s="116"/>
      <c r="H65" s="116"/>
      <c r="I65" s="113"/>
      <c r="J65" s="113"/>
      <c r="K65" s="113"/>
      <c r="L65" s="113"/>
      <c r="M65" s="113"/>
      <c r="N65" s="113"/>
      <c r="O65" s="114"/>
      <c r="P65" s="109"/>
      <c r="R65" s="111"/>
      <c r="AS65" s="107"/>
      <c r="AT65" s="107"/>
      <c r="AU65" s="107"/>
      <c r="AV65" s="107"/>
      <c r="AW65" s="107"/>
      <c r="AX65" s="107"/>
      <c r="AY65" s="107"/>
    </row>
    <row r="66" spans="1:51" x14ac:dyDescent="0.25">
      <c r="A66" s="112"/>
      <c r="B66" s="92"/>
      <c r="C66" s="122"/>
      <c r="D66" s="116"/>
      <c r="E66" s="92"/>
      <c r="F66" s="116"/>
      <c r="G66" s="92"/>
      <c r="H66" s="92"/>
      <c r="I66" s="113"/>
      <c r="J66" s="113"/>
      <c r="K66" s="113"/>
      <c r="L66" s="113"/>
      <c r="M66" s="113"/>
      <c r="N66" s="113"/>
      <c r="O66" s="114"/>
      <c r="P66" s="109"/>
      <c r="R66" s="109"/>
      <c r="AS66" s="107"/>
      <c r="AT66" s="107"/>
      <c r="AU66" s="107"/>
      <c r="AV66" s="107"/>
      <c r="AW66" s="107"/>
      <c r="AX66" s="107"/>
      <c r="AY66" s="107"/>
    </row>
    <row r="67" spans="1:51" x14ac:dyDescent="0.25">
      <c r="A67" s="112"/>
      <c r="B67" s="92"/>
      <c r="C67" s="90"/>
      <c r="D67" s="116"/>
      <c r="E67" s="92"/>
      <c r="F67" s="92"/>
      <c r="G67" s="92"/>
      <c r="H67" s="92"/>
      <c r="I67" s="113"/>
      <c r="J67" s="113"/>
      <c r="K67" s="113"/>
      <c r="L67" s="113"/>
      <c r="M67" s="113"/>
      <c r="N67" s="113"/>
      <c r="O67" s="114"/>
      <c r="P67" s="109"/>
      <c r="R67" s="109"/>
      <c r="AS67" s="107"/>
      <c r="AT67" s="107"/>
      <c r="AU67" s="107"/>
      <c r="AV67" s="107"/>
      <c r="AW67" s="107"/>
      <c r="AX67" s="107"/>
      <c r="AY67" s="107"/>
    </row>
    <row r="68" spans="1:51" x14ac:dyDescent="0.25">
      <c r="A68" s="112"/>
      <c r="B68" s="81"/>
      <c r="I68" s="113"/>
      <c r="J68" s="113"/>
      <c r="K68" s="113"/>
      <c r="L68" s="113"/>
      <c r="M68" s="113"/>
      <c r="N68" s="113"/>
      <c r="O68" s="114"/>
      <c r="P68" s="109"/>
      <c r="R68" s="109"/>
      <c r="AS68" s="107"/>
      <c r="AT68" s="107"/>
      <c r="AU68" s="107"/>
      <c r="AV68" s="107"/>
      <c r="AW68" s="107"/>
      <c r="AX68" s="107"/>
      <c r="AY68" s="107"/>
    </row>
    <row r="69" spans="1:51" x14ac:dyDescent="0.25">
      <c r="A69" s="112"/>
      <c r="I69" s="113"/>
      <c r="J69" s="113"/>
      <c r="K69" s="113"/>
      <c r="L69" s="113"/>
      <c r="M69" s="113"/>
      <c r="N69" s="113"/>
      <c r="O69" s="114"/>
      <c r="P69" s="109"/>
      <c r="R69" s="109"/>
      <c r="AS69" s="107"/>
      <c r="AT69" s="107"/>
      <c r="AU69" s="107"/>
      <c r="AV69" s="107"/>
      <c r="AW69" s="107"/>
      <c r="AX69" s="107"/>
      <c r="AY69" s="107"/>
    </row>
    <row r="70" spans="1:51" x14ac:dyDescent="0.25">
      <c r="A70" s="112"/>
      <c r="I70" s="113"/>
      <c r="J70" s="113"/>
      <c r="K70" s="113"/>
      <c r="L70" s="113"/>
      <c r="M70" s="113"/>
      <c r="N70" s="113"/>
      <c r="O70" s="114"/>
      <c r="P70" s="109"/>
      <c r="R70" s="109"/>
      <c r="AS70" s="107"/>
      <c r="AT70" s="107"/>
      <c r="AU70" s="107"/>
      <c r="AV70" s="107"/>
      <c r="AW70" s="107"/>
      <c r="AX70" s="107"/>
      <c r="AY70" s="107"/>
    </row>
    <row r="71" spans="1:51" x14ac:dyDescent="0.25">
      <c r="A71" s="112"/>
      <c r="I71" s="113"/>
      <c r="J71" s="113"/>
      <c r="K71" s="113"/>
      <c r="L71" s="113"/>
      <c r="M71" s="113"/>
      <c r="N71" s="113"/>
      <c r="O71" s="114"/>
      <c r="P71" s="109"/>
      <c r="R71" s="83"/>
      <c r="AS71" s="107"/>
      <c r="AT71" s="107"/>
      <c r="AU71" s="107"/>
      <c r="AV71" s="107"/>
      <c r="AW71" s="107"/>
      <c r="AX71" s="107"/>
      <c r="AY71" s="107"/>
    </row>
    <row r="72" spans="1:51" x14ac:dyDescent="0.25">
      <c r="A72" s="112"/>
      <c r="I72" s="113"/>
      <c r="J72" s="113"/>
      <c r="K72" s="113"/>
      <c r="L72" s="113"/>
      <c r="M72" s="113"/>
      <c r="N72" s="113"/>
      <c r="O72" s="114"/>
      <c r="R72" s="109"/>
      <c r="AS72" s="107"/>
      <c r="AT72" s="107"/>
      <c r="AU72" s="107"/>
      <c r="AV72" s="107"/>
      <c r="AW72" s="107"/>
      <c r="AX72" s="107"/>
      <c r="AY72" s="107"/>
    </row>
    <row r="73" spans="1:51" x14ac:dyDescent="0.25">
      <c r="O73" s="114"/>
      <c r="R73" s="109"/>
      <c r="AS73" s="107"/>
      <c r="AT73" s="107"/>
      <c r="AU73" s="107"/>
      <c r="AV73" s="107"/>
      <c r="AW73" s="107"/>
      <c r="AX73" s="107"/>
      <c r="AY73" s="107"/>
    </row>
    <row r="74" spans="1:51" x14ac:dyDescent="0.25">
      <c r="O74" s="114"/>
      <c r="R74" s="109"/>
      <c r="AS74" s="107"/>
      <c r="AT74" s="107"/>
      <c r="AU74" s="107"/>
      <c r="AV74" s="107"/>
      <c r="AW74" s="107"/>
      <c r="AX74" s="107"/>
      <c r="AY74" s="107"/>
    </row>
    <row r="75" spans="1:51" x14ac:dyDescent="0.25">
      <c r="O75" s="114"/>
      <c r="R75" s="109"/>
      <c r="AS75" s="107"/>
      <c r="AT75" s="107"/>
      <c r="AU75" s="107"/>
      <c r="AV75" s="107"/>
      <c r="AW75" s="107"/>
      <c r="AX75" s="107"/>
      <c r="AY75" s="107"/>
    </row>
    <row r="76" spans="1:51" x14ac:dyDescent="0.25">
      <c r="O76" s="114"/>
      <c r="R76" s="109"/>
      <c r="AS76" s="107"/>
      <c r="AT76" s="107"/>
      <c r="AU76" s="107"/>
      <c r="AV76" s="107"/>
      <c r="AW76" s="107"/>
      <c r="AX76" s="107"/>
      <c r="AY76" s="107"/>
    </row>
    <row r="77" spans="1:51" x14ac:dyDescent="0.25">
      <c r="O77" s="114"/>
      <c r="AS77" s="107"/>
      <c r="AT77" s="107"/>
      <c r="AU77" s="107"/>
      <c r="AV77" s="107"/>
      <c r="AW77" s="107"/>
      <c r="AX77" s="107"/>
      <c r="AY77" s="107"/>
    </row>
    <row r="78" spans="1:51" x14ac:dyDescent="0.25">
      <c r="O78" s="114"/>
      <c r="AS78" s="107"/>
      <c r="AT78" s="107"/>
      <c r="AU78" s="107"/>
      <c r="AV78" s="107"/>
      <c r="AW78" s="107"/>
      <c r="AX78" s="107"/>
      <c r="AY78" s="107"/>
    </row>
    <row r="79" spans="1:51" x14ac:dyDescent="0.25">
      <c r="O79" s="114"/>
      <c r="AS79" s="107"/>
      <c r="AT79" s="107"/>
      <c r="AU79" s="107"/>
      <c r="AV79" s="107"/>
      <c r="AW79" s="107"/>
      <c r="AX79" s="107"/>
      <c r="AY79" s="107"/>
    </row>
    <row r="80" spans="1:51" x14ac:dyDescent="0.25">
      <c r="O80" s="114"/>
      <c r="AS80" s="107"/>
      <c r="AT80" s="107"/>
      <c r="AU80" s="107"/>
      <c r="AV80" s="107"/>
      <c r="AW80" s="107"/>
      <c r="AX80" s="107"/>
      <c r="AY80" s="107"/>
    </row>
    <row r="81" spans="15:51" x14ac:dyDescent="0.25">
      <c r="O81" s="114"/>
      <c r="AS81" s="107"/>
      <c r="AT81" s="107"/>
      <c r="AU81" s="107"/>
      <c r="AV81" s="107"/>
      <c r="AW81" s="107"/>
      <c r="AX81" s="107"/>
      <c r="AY81" s="107"/>
    </row>
    <row r="82" spans="15:51" x14ac:dyDescent="0.25">
      <c r="O82" s="114"/>
      <c r="AS82" s="107"/>
      <c r="AT82" s="107"/>
      <c r="AU82" s="107"/>
      <c r="AV82" s="107"/>
      <c r="AW82" s="107"/>
      <c r="AX82" s="107"/>
      <c r="AY82" s="107"/>
    </row>
    <row r="83" spans="15:51" x14ac:dyDescent="0.25">
      <c r="O83" s="114"/>
      <c r="Q83" s="109"/>
      <c r="AS83" s="107"/>
      <c r="AT83" s="107"/>
      <c r="AU83" s="107"/>
      <c r="AV83" s="107"/>
      <c r="AW83" s="107"/>
      <c r="AX83" s="107"/>
      <c r="AY83" s="107"/>
    </row>
    <row r="84" spans="15:51" x14ac:dyDescent="0.25">
      <c r="O84" s="13"/>
      <c r="P84" s="109"/>
      <c r="Q84" s="109"/>
      <c r="AS84" s="107"/>
      <c r="AT84" s="107"/>
      <c r="AU84" s="107"/>
      <c r="AV84" s="107"/>
      <c r="AW84" s="107"/>
      <c r="AX84" s="107"/>
      <c r="AY84" s="107"/>
    </row>
    <row r="85" spans="15:51" x14ac:dyDescent="0.25">
      <c r="O85" s="13"/>
      <c r="P85" s="109"/>
      <c r="Q85" s="109"/>
      <c r="AS85" s="107"/>
      <c r="AT85" s="107"/>
      <c r="AU85" s="107"/>
      <c r="AV85" s="107"/>
      <c r="AW85" s="107"/>
      <c r="AX85" s="107"/>
      <c r="AY85" s="107"/>
    </row>
    <row r="86" spans="15:51" x14ac:dyDescent="0.25">
      <c r="O86" s="13"/>
      <c r="P86" s="109"/>
      <c r="Q86" s="109"/>
      <c r="AS86" s="107"/>
      <c r="AT86" s="107"/>
      <c r="AU86" s="107"/>
      <c r="AV86" s="107"/>
      <c r="AW86" s="107"/>
      <c r="AX86" s="107"/>
      <c r="AY86" s="107"/>
    </row>
    <row r="87" spans="15:51" x14ac:dyDescent="0.25">
      <c r="O87" s="13"/>
      <c r="P87" s="109"/>
      <c r="Q87" s="109"/>
      <c r="AS87" s="107"/>
      <c r="AT87" s="107"/>
      <c r="AU87" s="107"/>
      <c r="AV87" s="107"/>
      <c r="AW87" s="107"/>
      <c r="AX87" s="107"/>
      <c r="AY87" s="107"/>
    </row>
    <row r="88" spans="15:51" x14ac:dyDescent="0.25">
      <c r="O88" s="13"/>
      <c r="P88" s="109"/>
      <c r="Q88" s="109"/>
      <c r="AS88" s="107"/>
      <c r="AT88" s="107"/>
      <c r="AU88" s="107"/>
      <c r="AV88" s="107"/>
      <c r="AW88" s="107"/>
      <c r="AX88" s="107"/>
      <c r="AY88" s="107"/>
    </row>
    <row r="89" spans="15:51" x14ac:dyDescent="0.25">
      <c r="O89" s="13"/>
      <c r="P89" s="109"/>
      <c r="Q89" s="109"/>
      <c r="AS89" s="107"/>
      <c r="AT89" s="107"/>
      <c r="AU89" s="107"/>
      <c r="AV89" s="107"/>
      <c r="AW89" s="107"/>
      <c r="AX89" s="107"/>
      <c r="AY89" s="107"/>
    </row>
    <row r="90" spans="15:51" x14ac:dyDescent="0.25">
      <c r="O90" s="13"/>
      <c r="P90" s="109"/>
      <c r="Q90" s="109"/>
      <c r="AS90" s="107"/>
      <c r="AT90" s="107"/>
      <c r="AU90" s="107"/>
      <c r="AV90" s="107"/>
      <c r="AW90" s="107"/>
      <c r="AX90" s="107"/>
      <c r="AY90" s="107"/>
    </row>
    <row r="91" spans="15:51" x14ac:dyDescent="0.25">
      <c r="O91" s="13"/>
      <c r="P91" s="109"/>
      <c r="Q91" s="109"/>
      <c r="AS91" s="107"/>
      <c r="AT91" s="107"/>
      <c r="AU91" s="107"/>
      <c r="AV91" s="107"/>
      <c r="AW91" s="107"/>
      <c r="AX91" s="107"/>
      <c r="AY91" s="107"/>
    </row>
    <row r="92" spans="15:51" x14ac:dyDescent="0.25">
      <c r="O92" s="13"/>
      <c r="P92" s="109"/>
      <c r="Q92" s="109"/>
      <c r="AS92" s="107"/>
      <c r="AT92" s="107"/>
      <c r="AU92" s="107"/>
      <c r="AV92" s="107"/>
      <c r="AW92" s="107"/>
      <c r="AX92" s="107"/>
      <c r="AY92" s="107"/>
    </row>
    <row r="93" spans="15:51" x14ac:dyDescent="0.25">
      <c r="O93" s="13"/>
      <c r="P93" s="109"/>
      <c r="Q93" s="109"/>
      <c r="R93" s="109"/>
      <c r="S93" s="109"/>
      <c r="AS93" s="107"/>
      <c r="AT93" s="107"/>
      <c r="AU93" s="107"/>
      <c r="AV93" s="107"/>
      <c r="AW93" s="107"/>
      <c r="AX93" s="107"/>
      <c r="AY93" s="107"/>
    </row>
    <row r="94" spans="15:51" x14ac:dyDescent="0.25">
      <c r="O94" s="13"/>
      <c r="P94" s="109"/>
      <c r="Q94" s="109"/>
      <c r="R94" s="109"/>
      <c r="S94" s="109"/>
      <c r="T94" s="109"/>
      <c r="AS94" s="107"/>
      <c r="AT94" s="107"/>
      <c r="AU94" s="107"/>
      <c r="AV94" s="107"/>
      <c r="AW94" s="107"/>
      <c r="AX94" s="107"/>
      <c r="AY94" s="107"/>
    </row>
    <row r="95" spans="15:51" x14ac:dyDescent="0.25">
      <c r="O95" s="13"/>
      <c r="P95" s="109"/>
      <c r="Q95" s="109"/>
      <c r="R95" s="109"/>
      <c r="S95" s="109"/>
      <c r="T95" s="109"/>
      <c r="AS95" s="107"/>
      <c r="AT95" s="107"/>
      <c r="AU95" s="107"/>
      <c r="AV95" s="107"/>
      <c r="AW95" s="107"/>
      <c r="AX95" s="107"/>
      <c r="AY95" s="107"/>
    </row>
    <row r="96" spans="15:51" x14ac:dyDescent="0.25">
      <c r="O96" s="13"/>
      <c r="P96" s="109"/>
      <c r="T96" s="109"/>
      <c r="AS96" s="107"/>
      <c r="AT96" s="107"/>
      <c r="AU96" s="107"/>
      <c r="AV96" s="107"/>
      <c r="AW96" s="107"/>
      <c r="AX96" s="107"/>
      <c r="AY96" s="107"/>
    </row>
    <row r="97" spans="15:51" x14ac:dyDescent="0.25">
      <c r="O97" s="109"/>
      <c r="Q97" s="109"/>
      <c r="R97" s="109"/>
      <c r="S97" s="109"/>
      <c r="AS97" s="107"/>
      <c r="AT97" s="107"/>
      <c r="AU97" s="107"/>
      <c r="AV97" s="107"/>
      <c r="AW97" s="107"/>
      <c r="AX97" s="107"/>
      <c r="AY97" s="107"/>
    </row>
    <row r="98" spans="15:51" x14ac:dyDescent="0.25">
      <c r="O98" s="13"/>
      <c r="P98" s="109"/>
      <c r="Q98" s="109"/>
      <c r="R98" s="109"/>
      <c r="S98" s="109"/>
      <c r="T98" s="109"/>
      <c r="AS98" s="107"/>
      <c r="AT98" s="107"/>
      <c r="AU98" s="107"/>
      <c r="AV98" s="107"/>
      <c r="AW98" s="107"/>
      <c r="AX98" s="107"/>
      <c r="AY98" s="107"/>
    </row>
    <row r="99" spans="15:51" x14ac:dyDescent="0.25">
      <c r="O99" s="13"/>
      <c r="P99" s="109"/>
      <c r="Q99" s="109"/>
      <c r="R99" s="109"/>
      <c r="S99" s="109"/>
      <c r="T99" s="109"/>
      <c r="U99" s="109"/>
      <c r="AS99" s="107"/>
      <c r="AT99" s="107"/>
      <c r="AU99" s="107"/>
      <c r="AV99" s="107"/>
      <c r="AW99" s="107"/>
      <c r="AX99" s="107"/>
      <c r="AY99" s="107"/>
    </row>
    <row r="100" spans="15:51" x14ac:dyDescent="0.25">
      <c r="O100" s="13"/>
      <c r="P100" s="109"/>
      <c r="T100" s="109"/>
      <c r="U100" s="109"/>
      <c r="AS100" s="107"/>
      <c r="AT100" s="107"/>
      <c r="AU100" s="107"/>
      <c r="AV100" s="107"/>
      <c r="AW100" s="107"/>
      <c r="AX100" s="107"/>
      <c r="AY100" s="107"/>
    </row>
    <row r="112" spans="15:51" x14ac:dyDescent="0.25">
      <c r="AS112" s="107"/>
      <c r="AT112" s="107"/>
      <c r="AU112" s="107"/>
      <c r="AV112" s="107"/>
      <c r="AW112" s="107"/>
      <c r="AX112" s="107"/>
      <c r="AY112" s="107"/>
    </row>
  </sheetData>
  <protectedRanges>
    <protectedRange sqref="N56:R56 B68 S58:T64 B60:B65 N59:R64 T42 S54:T55 T53" name="Range2_12_5_1_1"/>
    <protectedRange sqref="N10 L10 L6 D6 D8 AD8 AF8 O8:U8 AJ8:AR8 AF10 AR11:AR34 E11:E34 G11:G34 N33:AG34 N11:V23 L24:V31 N32:V32 X11:AG32" name="Range1_16_3_1_1"/>
    <protectedRange sqref="I61 J59:M64 J56:M56 I64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65:H65 F66 E65" name="Range2_2_2_9_2_1_1"/>
    <protectedRange sqref="D63 D66:D67" name="Range2_1_1_1_1_1_9_2_1_1"/>
    <protectedRange sqref="C64 C66" name="Range2_4_1_1_1"/>
    <protectedRange sqref="AS16:AS34" name="Range1_1_1_1"/>
    <protectedRange sqref="P3:U5" name="Range1_16_1_1_1_1"/>
    <protectedRange sqref="C67 C65 C62" name="Range2_1_3_1_1"/>
    <protectedRange sqref="H11:H34" name="Range1_1_1_1_1_1_1"/>
    <protectedRange sqref="B66:B67 J57:R58 D64:D65 I62:I63 Z55:Z56 S56:Y57 AA56:AU57 E66:E67 G66:H67 F67" name="Range2_2_1_10_1_1_1_2"/>
    <protectedRange sqref="C63" name="Range2_2_1_10_2_1_1_1"/>
    <protectedRange sqref="G62:H62 D60 F63 E62 N54:R55" name="Range2_12_1_6_1_1"/>
    <protectedRange sqref="D55:D56 I58:I60 I55:M55 G63:H64 G56:H58 E63:E64 F64:F65 F57:F59 E56:E58 J54:M54" name="Range2_2_12_1_7_1_1"/>
    <protectedRange sqref="D61:D62" name="Range2_1_1_1_1_11_1_2_1_1"/>
    <protectedRange sqref="E59 G59:H59 F60" name="Range2_2_2_9_1_1_1_1"/>
    <protectedRange sqref="D57" name="Range2_1_1_1_1_1_9_1_1_1_1"/>
    <protectedRange sqref="C61 C56" name="Range2_1_1_2_1_1"/>
    <protectedRange sqref="C60" name="Range2_1_2_2_1_1"/>
    <protectedRange sqref="C59" name="Range2_3_2_1_1"/>
    <protectedRange sqref="F55:F56 E55 G55:H55" name="Range2_2_12_1_1_1_1_1"/>
    <protectedRange sqref="C55" name="Range2_1_4_2_1_1_1"/>
    <protectedRange sqref="C57:C58" name="Range2_5_1_1_1"/>
    <protectedRange sqref="E60:E61 F61:F62 G60:H61 I56:I57" name="Range2_2_1_1_1_1"/>
    <protectedRange sqref="D58:D59" name="Range2_1_1_1_1_1_1_1_1"/>
    <protectedRange sqref="AS11:AS15" name="Range1_4_1_1_1_1"/>
    <protectedRange sqref="J11:J15 J26:J34" name="Range1_1_2_1_10_1_1_1_1"/>
    <protectedRange sqref="R71" name="Range2_2_1_10_1_1_1_1_1"/>
    <protectedRange sqref="T41" name="Range2_12_5_1_1_4"/>
    <protectedRange sqref="B41:B42" name="Range2_12_5_1_1_1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G42:H42" name="Range2_2_12_1_3_1_1_1_1_1_4_1_1"/>
    <protectedRange sqref="E42:F42" name="Range2_2_12_1_7_1_1_3_1_1"/>
    <protectedRange sqref="I41:J41" name="Range2_2_12_1_4_2_1_1_1_2_1_1"/>
    <protectedRange sqref="S42" name="Range2_12_5_1_1_2_3_1"/>
    <protectedRange sqref="Q42:R42" name="Range2_12_1_6_1_1_1_1_2_1"/>
    <protectedRange sqref="N42:P42" name="Range2_12_1_2_3_1_1_1_1_2_1"/>
    <protectedRange sqref="I42:M42" name="Range2_2_12_1_4_3_1_1_1_1_2_1"/>
    <protectedRange sqref="D42" name="Range2_2_12_1_3_1_2_1_1_1_2_1_2_1"/>
    <protectedRange sqref="S53" name="Range2_12_2_1_1_1_2_1_1"/>
    <protectedRange sqref="Q53:R53" name="Range2_12_1_6_1_1_1_2_3_1_1_3_1_1_1_1_1_1"/>
    <protectedRange sqref="N53:P53" name="Range2_12_1_2_3_1_1_1_2_3_1_1_3_1_1_1_1_1_1"/>
    <protectedRange sqref="J53:M53" name="Range2_2_12_1_4_3_1_1_1_3_3_1_1_3_1_1_1_1_1_1"/>
    <protectedRange sqref="Q49:Q50 R48 T51:T52 T47" name="Range2_12_5_1_1_3"/>
    <protectedRange sqref="T45:T46" name="Range2_12_5_1_1_2_2"/>
    <protectedRange sqref="P49:P50 Q48 S51:S52 S45:S47" name="Range2_12_4_1_1_1_4_2_2_2"/>
    <protectedRange sqref="N49:O50 O48:P48 Q51:R52 Q45:R47" name="Range2_12_1_6_1_1_1_2_3_2_1_1_3"/>
    <protectedRange sqref="K49:M50 L48:N48 N51:P52 N45:P47" name="Range2_12_1_2_3_1_1_1_2_3_2_1_1_3"/>
    <protectedRange sqref="H49:J50 I48:K48 K51:M52 K45:M47" name="Range2_2_12_1_4_3_1_1_1_3_3_2_1_1_3"/>
    <protectedRange sqref="G49:G50 H48 J51:J52 J45:J47" name="Range2_2_12_1_4_3_1_1_1_3_2_1_2_2"/>
    <protectedRange sqref="D49:E49 E48:F48 G47:H47" name="Range2_2_12_1_3_1_2_1_1_1_2_1_1_1_1_1_1_2_1_1"/>
    <protectedRange sqref="C48 D47:E47" name="Range2_2_12_1_3_1_2_1_1_1_2_1_1_1_1_3_1_1_1_1"/>
    <protectedRange sqref="C49 D48 F47" name="Range2_2_12_1_3_1_2_1_1_1_3_1_1_1_1_1_3_1_1_1_1"/>
    <protectedRange sqref="F49 G48 I47" name="Range2_2_12_1_4_3_1_1_1_2_1_2_1_1_3_1_1_1_1_1_1"/>
    <protectedRange sqref="T44" name="Range2_12_5_1_1_2_1_1"/>
    <protectedRange sqref="E45:H46" name="Range2_2_12_1_3_1_2_1_1_1_1_2_1_1_1_1_1_1"/>
    <protectedRange sqref="D45:D46" name="Range2_2_12_1_3_1_2_1_1_1_2_1_2_3_1_1_1_1"/>
    <protectedRange sqref="T43" name="Range2_12_5_1_1_6_1_1_1_1_1_1_1"/>
    <protectedRange sqref="S43" name="Range2_12_5_1_1_5_3_1_1_1_1_1_1_1"/>
    <protectedRange sqref="Q43:R43" name="Range2_12_1_6_1_1_1_2_3_2_1_1_2_1_1_1_1_1"/>
    <protectedRange sqref="N43:P43" name="Range2_12_1_2_3_1_1_1_2_3_2_1_1_2_1_1_1_1_1"/>
    <protectedRange sqref="J43:M43" name="Range2_2_12_1_4_3_1_1_1_3_3_2_1_1_2_1_1_1_1_1"/>
    <protectedRange sqref="I43" name="Range2_2_12_1_4_3_1_1_1_2_1_2_2_1_2_1_1_1_1_1"/>
    <protectedRange sqref="G43:H43 D43:E43" name="Range2_2_12_1_3_1_2_1_1_1_2_1_3_2_1_2_1_1_1_1_1"/>
    <protectedRange sqref="F43" name="Range2_2_12_1_3_1_2_1_1_1_1_1_2_2_1_2_1_1_1_1_1"/>
    <protectedRange sqref="S44" name="Range2_12_4_1_1_1_4_2_2_1_1"/>
    <protectedRange sqref="Q44:R44" name="Range2_12_1_6_1_1_1_2_3_2_1_1_1_1"/>
    <protectedRange sqref="N44:P44" name="Range2_12_1_2_3_1_1_1_2_3_2_1_1_1_1"/>
    <protectedRange sqref="K44:M44" name="Range2_2_12_1_4_3_1_1_1_3_3_2_1_1_1_1"/>
    <protectedRange sqref="J44" name="Range2_2_12_1_4_3_1_1_1_3_2_1_2_1_1"/>
    <protectedRange sqref="D44:E44" name="Range2_2_12_1_3_1_2_1_1_1_2_1_2_3_2_1_1"/>
    <protectedRange sqref="I44" name="Range2_2_12_1_4_2_1_1_1_4_1_2_1_1_1_2_1_1"/>
    <protectedRange sqref="F44:H44" name="Range2_2_12_1_3_1_1_1_1_1_4_1_2_1_2_1_2_1_1"/>
    <protectedRange sqref="I45:I46" name="Range2_2_12_1_4_2_1_1_1_4_1_2_1_1_1_2_2_1"/>
    <protectedRange sqref="B57:B59" name="Range2_12_5_1_1_2"/>
    <protectedRange sqref="B56" name="Range2_12_5_1_1_2_1_4_1_1_1_2_1_1_1_1_1_1_1"/>
    <protectedRange sqref="B54:B55" name="Range2_12_5_1_1_2_1"/>
    <protectedRange sqref="I51" name="Range2_2_12_1_7_1_1_2_2"/>
    <protectedRange sqref="F50" name="Range2_2_12_1_4_3_1_1_1_3_3_1_1_3_1_1_1_1_1_1_2"/>
    <protectedRange sqref="C50:E50" name="Range2_2_12_1_3_1_2_1_1_1_1_2_1_1_1_1_1_1_2"/>
    <protectedRange sqref="G51:H51" name="Range2_2_12_1_3_1_2_1_1_1_2_1_1_1_1_1_1_2_1_1_1_1_1"/>
    <protectedRange sqref="D51:E51" name="Range2_2_12_1_3_1_2_1_1_1_2_1_1_1_1_3_1_1_1_1_1_2_1"/>
    <protectedRange sqref="F51" name="Range2_2_12_1_3_1_2_1_1_1_3_1_1_1_1_1_3_1_1_1_1_1_1_1"/>
    <protectedRange sqref="I53:I54" name="Range2_2_12_1_7_1_1_2_2_1"/>
    <protectedRange sqref="I52" name="Range2_2_12_1_4_3_1_1_1_3_3_1_1_3_1_1_1_1_1_1_2_1"/>
    <protectedRange sqref="E52:H52" name="Range2_2_12_1_3_1_2_1_1_1_1_2_1_1_1_1_1_1_2_1"/>
    <protectedRange sqref="D52" name="Range2_2_12_1_3_1_2_1_1_1_2_1_2_3_1_1_1_1_1_1"/>
    <protectedRange sqref="G54:H54" name="Range2_2_12_1_3_3_1_1_1_2_1_1_1_1_1_1_1_1_1_1_1_1_1_1_1"/>
    <protectedRange sqref="G53:H53" name="Range2_2_12_1_3_1_2_1_1_1_2_1_1_1_1_1_1_2_1_1_1_1_1_2"/>
    <protectedRange sqref="D53:E53" name="Range2_2_12_1_3_1_2_1_1_1_2_1_1_1_1_3_1_1_1_1_1_2_1_1"/>
    <protectedRange sqref="F53:F54" name="Range2_2_12_1_3_1_2_1_1_1_3_1_1_1_1_1_3_1_1_1_1_1_1_1_1"/>
    <protectedRange sqref="D54:E54" name="Range2_2_12_1_3_1_2_1_1_1_3_1_1_1_1_1_1_1_2_1_1_1_1_1_1"/>
    <protectedRange sqref="F11:F22" name="Range1_16_3_1_1_2_1_1_1_2_1"/>
    <protectedRange sqref="Q10" name="Range1_16_3_1_1_1_1_1_1"/>
    <protectedRange sqref="AG10" name="Range1_16_3_1_1_1_1_1_2"/>
    <protectedRange sqref="AP10" name="Range1_16_3_1_1_1_1_1_3"/>
    <protectedRange sqref="B44" name="Range2_12_5_1_1_1_2_2_1_1_1_1_1_1_1_1_1_1_1_1_1_1_1_1_1_1_1_1_1_1_1_1_1_1_1_1_1_1_1"/>
    <protectedRange sqref="B45" name="Range2_12_5_1_1_1_2_2_1_1_1_1_1_1_1_1_1_1_1_2_1_1_1_1_1_1_1_1_1_1_1_1_1_1_1_1_1_1_1_1_1_1_1_1_1_1_1_1_1_1_1_1_1_1_1"/>
    <protectedRange sqref="B43" name="Range2_12_5_1_1_1_2_1_1_1_1_1_1_1_1_1_1_1_2_1_1_1_1_1_1_1_1_1_1_1_1_1_1_1_1"/>
    <protectedRange sqref="B46" name="Range2_12_5_1_1_1_2_2_1_1_1_1_1_1_1_1_1_1_1_2_1_1_1_2_1_1_1_2_1_1_1_3_1_1_1_1_1_1_1_1_1_1_1_1_1_1_1_1_1_1_1_1_1_1_1_1_1_1_1_1_1_1"/>
    <protectedRange sqref="B47" name="Range2_12_5_1_1_1_2_1_1_1_1_1_1_1_1_1_1_1_2_1_2_1_1_1_1_1_1_1_1_1_2_1_1_1_1_1_1_1_1_1_1_1_1_1_1"/>
    <protectedRange sqref="W11:W32" name="Range1_16_3_1_1_1"/>
    <protectedRange sqref="B48" name="Range2_12_5_1_1_1_1_1_2_1_1_1_1_1_1_1_1_1_1_1_1_1_1_1_1_1_1_1_1_2_1_1"/>
    <protectedRange sqref="B49" name="Range2_12_5_1_1_1_1_1_2_1_1_2_1_1_1_1_1_1_1_1_1_1_1_1_1_1_1_1_1_2_1_1"/>
    <protectedRange sqref="B50" name="Range2_12_5_1_1_1_2_2_1_1_1_1_1_1_1_1_1_1_1_2_1_1_1_2_1_1_1_1_1_1_1_1_1_1_1_1_1_1_1_1_2_1_1"/>
    <protectedRange sqref="B52" name="Range2_12_5_1_1_1_2_2_1_1_1_1_1_1_1_1_1_1_1_2_1_1_1_1_1_1_1_1_1_3_1_3_1_2_1_1_1_1_1_1_1_1_1_1_1_1_1_2_1_1_1_1_1_2_1_1"/>
    <protectedRange sqref="B51" name="Range2_12_5_1_1_1_1_1_2_1_2_1_1_1_2_1_1_1_1_1_1_1_1_1_1_2_1_1_1_1_1_2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630" priority="5" operator="containsText" text="N/A">
      <formula>NOT(ISERROR(SEARCH("N/A",X11)))</formula>
    </cfRule>
    <cfRule type="cellIs" dxfId="629" priority="23" operator="equal">
      <formula>0</formula>
    </cfRule>
  </conditionalFormatting>
  <conditionalFormatting sqref="X11:AE34">
    <cfRule type="cellIs" dxfId="628" priority="22" operator="greaterThanOrEqual">
      <formula>1185</formula>
    </cfRule>
  </conditionalFormatting>
  <conditionalFormatting sqref="X11:AE34">
    <cfRule type="cellIs" dxfId="627" priority="21" operator="between">
      <formula>0.1</formula>
      <formula>1184</formula>
    </cfRule>
  </conditionalFormatting>
  <conditionalFormatting sqref="X8 AO18:AO32 AJ11:AO17 AJ18:AN34">
    <cfRule type="cellIs" dxfId="626" priority="20" operator="equal">
      <formula>0</formula>
    </cfRule>
  </conditionalFormatting>
  <conditionalFormatting sqref="X8 AO18:AO32 AJ11:AO17 AJ18:AN34">
    <cfRule type="cellIs" dxfId="625" priority="19" operator="greaterThan">
      <formula>1179</formula>
    </cfRule>
  </conditionalFormatting>
  <conditionalFormatting sqref="X8 AO18:AO32 AJ11:AO17 AJ18:AN34">
    <cfRule type="cellIs" dxfId="624" priority="18" operator="greaterThan">
      <formula>99</formula>
    </cfRule>
  </conditionalFormatting>
  <conditionalFormatting sqref="X8 AO18:AO32 AJ11:AO17 AJ18:AN34">
    <cfRule type="cellIs" dxfId="623" priority="17" operator="greaterThan">
      <formula>0.99</formula>
    </cfRule>
  </conditionalFormatting>
  <conditionalFormatting sqref="AB8">
    <cfRule type="cellIs" dxfId="622" priority="16" operator="equal">
      <formula>0</formula>
    </cfRule>
  </conditionalFormatting>
  <conditionalFormatting sqref="AB8">
    <cfRule type="cellIs" dxfId="621" priority="15" operator="greaterThan">
      <formula>1179</formula>
    </cfRule>
  </conditionalFormatting>
  <conditionalFormatting sqref="AB8">
    <cfRule type="cellIs" dxfId="620" priority="14" operator="greaterThan">
      <formula>99</formula>
    </cfRule>
  </conditionalFormatting>
  <conditionalFormatting sqref="AB8">
    <cfRule type="cellIs" dxfId="619" priority="13" operator="greaterThan">
      <formula>0.99</formula>
    </cfRule>
  </conditionalFormatting>
  <conditionalFormatting sqref="AQ11:AQ34 AO33:AO34">
    <cfRule type="cellIs" dxfId="618" priority="12" operator="equal">
      <formula>0</formula>
    </cfRule>
  </conditionalFormatting>
  <conditionalFormatting sqref="AQ11:AQ34 AO33:AO34">
    <cfRule type="cellIs" dxfId="617" priority="11" operator="greaterThan">
      <formula>1179</formula>
    </cfRule>
  </conditionalFormatting>
  <conditionalFormatting sqref="AQ11:AQ34 AO33:AO34">
    <cfRule type="cellIs" dxfId="616" priority="10" operator="greaterThan">
      <formula>99</formula>
    </cfRule>
  </conditionalFormatting>
  <conditionalFormatting sqref="AQ11:AQ34 AO33:AO34">
    <cfRule type="cellIs" dxfId="615" priority="9" operator="greaterThan">
      <formula>0.99</formula>
    </cfRule>
  </conditionalFormatting>
  <conditionalFormatting sqref="AI11:AI34">
    <cfRule type="cellIs" dxfId="614" priority="8" operator="greaterThan">
      <formula>$AI$8</formula>
    </cfRule>
  </conditionalFormatting>
  <conditionalFormatting sqref="AH11:AH34">
    <cfRule type="cellIs" dxfId="613" priority="6" operator="greaterThan">
      <formula>$AH$8</formula>
    </cfRule>
    <cfRule type="cellIs" dxfId="612" priority="7" operator="greaterThan">
      <formula>$AH$8</formula>
    </cfRule>
  </conditionalFormatting>
  <conditionalFormatting sqref="AP11:AP34">
    <cfRule type="cellIs" dxfId="611" priority="4" operator="equal">
      <formula>0</formula>
    </cfRule>
  </conditionalFormatting>
  <conditionalFormatting sqref="AP11:AP34">
    <cfRule type="cellIs" dxfId="610" priority="3" operator="greaterThan">
      <formula>1179</formula>
    </cfRule>
  </conditionalFormatting>
  <conditionalFormatting sqref="AP11:AP34">
    <cfRule type="cellIs" dxfId="609" priority="2" operator="greaterThan">
      <formula>99</formula>
    </cfRule>
  </conditionalFormatting>
  <conditionalFormatting sqref="AP11:AP34">
    <cfRule type="cellIs" dxfId="608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12"/>
  <sheetViews>
    <sheetView topLeftCell="A22" zoomScaleNormal="100" workbookViewId="0">
      <selection activeCell="A35" sqref="A35"/>
    </sheetView>
  </sheetViews>
  <sheetFormatPr defaultRowHeight="15" x14ac:dyDescent="0.25"/>
  <cols>
    <col min="1" max="1" width="5.7109375" style="107" customWidth="1"/>
    <col min="2" max="2" width="10.28515625" style="107" customWidth="1"/>
    <col min="3" max="3" width="14" style="107" customWidth="1"/>
    <col min="4" max="7" width="9.140625" style="107"/>
    <col min="8" max="8" width="20.42578125" style="107" customWidth="1"/>
    <col min="9" max="10" width="9.140625" style="107"/>
    <col min="11" max="11" width="9" style="107" customWidth="1"/>
    <col min="12" max="14" width="9.140625" style="107" hidden="1" customWidth="1"/>
    <col min="15" max="16" width="9.28515625" style="107" bestFit="1" customWidth="1"/>
    <col min="17" max="18" width="9.140625" style="107" customWidth="1"/>
    <col min="19" max="19" width="11.5703125" style="107" bestFit="1" customWidth="1"/>
    <col min="20" max="20" width="10.5703125" style="107" bestFit="1" customWidth="1"/>
    <col min="21" max="22" width="9.28515625" style="107" bestFit="1" customWidth="1"/>
    <col min="23" max="23" width="9.140625" style="107"/>
    <col min="24" max="28" width="9.28515625" style="107" bestFit="1" customWidth="1"/>
    <col min="29" max="32" width="9.140625" style="107"/>
    <col min="33" max="33" width="10.5703125" style="107" bestFit="1" customWidth="1"/>
    <col min="34" max="35" width="9.28515625" style="107" bestFit="1" customWidth="1"/>
    <col min="36" max="44" width="9.140625" style="107"/>
    <col min="45" max="45" width="83.85546875" style="13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07"/>
  </cols>
  <sheetData>
    <row r="2" spans="2:51" ht="21" x14ac:dyDescent="0.25">
      <c r="B2" s="3"/>
      <c r="C2" s="109"/>
      <c r="D2" s="109"/>
      <c r="E2" s="4"/>
      <c r="F2" s="4"/>
      <c r="G2" s="109"/>
      <c r="H2" s="5"/>
      <c r="I2" s="5"/>
      <c r="J2" s="109"/>
      <c r="K2" s="5"/>
      <c r="L2" s="5"/>
      <c r="M2" s="109"/>
      <c r="N2" s="109"/>
      <c r="O2" s="6"/>
      <c r="P2" s="7" t="s">
        <v>0</v>
      </c>
      <c r="Q2" s="7"/>
      <c r="R2" s="8"/>
      <c r="S2" s="9"/>
      <c r="T2" s="10"/>
      <c r="U2" s="10"/>
      <c r="V2" s="11"/>
      <c r="W2" s="12"/>
      <c r="X2" s="10"/>
      <c r="Y2" s="10"/>
      <c r="Z2" s="10"/>
      <c r="AA2" s="10"/>
      <c r="AB2" s="10"/>
      <c r="AC2" s="10"/>
      <c r="AD2" s="10"/>
      <c r="AE2" s="10"/>
      <c r="AM2" s="109"/>
      <c r="AN2" s="109"/>
      <c r="AO2" s="109"/>
      <c r="AP2" s="109"/>
      <c r="AQ2" s="109"/>
      <c r="AR2" s="109"/>
    </row>
    <row r="3" spans="2:51" ht="15.75" customHeight="1" x14ac:dyDescent="0.25">
      <c r="B3" s="14" t="s">
        <v>1</v>
      </c>
      <c r="C3" s="14"/>
      <c r="D3" s="14"/>
      <c r="E3" s="109"/>
      <c r="F3" s="5"/>
      <c r="G3" s="5"/>
      <c r="H3" s="109"/>
      <c r="I3" s="109"/>
      <c r="J3" s="109"/>
      <c r="K3" s="15"/>
      <c r="L3" s="16"/>
      <c r="M3" s="109"/>
      <c r="N3" s="109"/>
      <c r="O3" s="17" t="s">
        <v>2</v>
      </c>
      <c r="P3" s="324" t="s">
        <v>126</v>
      </c>
      <c r="Q3" s="325"/>
      <c r="R3" s="325"/>
      <c r="S3" s="325"/>
      <c r="T3" s="325"/>
      <c r="U3" s="326"/>
      <c r="V3" s="18"/>
      <c r="W3" s="18"/>
      <c r="X3" s="18"/>
      <c r="Y3" s="18"/>
      <c r="Z3" s="18"/>
      <c r="AH3" s="109"/>
      <c r="AI3" s="109"/>
      <c r="AJ3" s="109"/>
      <c r="AK3" s="109"/>
      <c r="AL3" s="13"/>
      <c r="AM3" s="109"/>
      <c r="AN3" s="109"/>
      <c r="AO3" s="109"/>
      <c r="AP3" s="109"/>
      <c r="AQ3" s="109"/>
      <c r="AR3" s="109"/>
      <c r="AS3" s="109"/>
    </row>
    <row r="4" spans="2:51" x14ac:dyDescent="0.25">
      <c r="B4" s="19" t="s">
        <v>3</v>
      </c>
      <c r="C4" s="19"/>
      <c r="D4" s="19"/>
      <c r="E4" s="109"/>
      <c r="F4" s="20"/>
      <c r="G4" s="109"/>
      <c r="H4" s="109"/>
      <c r="I4" s="109"/>
      <c r="J4" s="109"/>
      <c r="K4" s="109"/>
      <c r="L4" s="109"/>
      <c r="M4" s="109"/>
      <c r="N4" s="109"/>
      <c r="O4" s="17" t="s">
        <v>4</v>
      </c>
      <c r="P4" s="324" t="s">
        <v>126</v>
      </c>
      <c r="Q4" s="325"/>
      <c r="R4" s="325"/>
      <c r="S4" s="325"/>
      <c r="T4" s="325"/>
      <c r="U4" s="326"/>
      <c r="V4" s="18"/>
      <c r="W4" s="18"/>
      <c r="X4" s="18"/>
      <c r="Y4" s="18"/>
      <c r="Z4" s="18"/>
      <c r="AH4" s="109"/>
      <c r="AI4" s="109"/>
      <c r="AJ4" s="109"/>
      <c r="AK4" s="109"/>
      <c r="AL4" s="13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1"/>
      <c r="F5" s="21"/>
      <c r="G5" s="109"/>
      <c r="H5" s="109"/>
      <c r="I5" s="109"/>
      <c r="J5" s="109"/>
      <c r="K5" s="109"/>
      <c r="L5" s="109"/>
      <c r="M5" s="109"/>
      <c r="N5" s="109"/>
      <c r="O5" s="17" t="s">
        <v>5</v>
      </c>
      <c r="P5" s="324" t="s">
        <v>129</v>
      </c>
      <c r="Q5" s="325"/>
      <c r="R5" s="325"/>
      <c r="S5" s="325"/>
      <c r="T5" s="325"/>
      <c r="U5" s="326"/>
      <c r="V5" s="18"/>
      <c r="W5" s="18"/>
      <c r="X5" s="18"/>
      <c r="Y5" s="18"/>
      <c r="Z5" s="18"/>
      <c r="AH5" s="109"/>
      <c r="AI5" s="109"/>
      <c r="AJ5" s="109"/>
      <c r="AK5" s="109"/>
      <c r="AL5" s="13"/>
      <c r="AM5" s="109"/>
      <c r="AN5" s="109"/>
      <c r="AO5" s="109"/>
      <c r="AP5" s="109"/>
      <c r="AQ5" s="109"/>
      <c r="AR5" s="109"/>
      <c r="AS5" s="109"/>
    </row>
    <row r="6" spans="2:51" x14ac:dyDescent="0.25">
      <c r="B6" s="324" t="s">
        <v>6</v>
      </c>
      <c r="C6" s="326"/>
      <c r="D6" s="327" t="s">
        <v>7</v>
      </c>
      <c r="E6" s="328"/>
      <c r="F6" s="328"/>
      <c r="G6" s="328"/>
      <c r="H6" s="329"/>
      <c r="I6" s="109"/>
      <c r="J6" s="109"/>
      <c r="K6" s="179"/>
      <c r="L6" s="330">
        <v>41686</v>
      </c>
      <c r="M6" s="331"/>
      <c r="N6" s="22"/>
      <c r="O6" s="22"/>
      <c r="P6" s="23"/>
      <c r="Q6" s="23"/>
      <c r="R6" s="23"/>
      <c r="S6" s="23"/>
      <c r="T6" s="23"/>
      <c r="U6" s="23"/>
      <c r="V6" s="23"/>
      <c r="W6" s="24"/>
      <c r="X6" s="24"/>
      <c r="Y6" s="24"/>
      <c r="Z6" s="24"/>
      <c r="AA6" s="24"/>
      <c r="AB6" s="24"/>
      <c r="AC6" s="24"/>
      <c r="AD6" s="24"/>
      <c r="AE6" s="24"/>
      <c r="AJ6" s="25"/>
      <c r="AM6" s="26"/>
      <c r="AN6" s="26"/>
      <c r="AO6" s="26"/>
      <c r="AP6" s="26"/>
      <c r="AQ6" s="26"/>
      <c r="AR6" s="26"/>
      <c r="AS6" s="27"/>
    </row>
    <row r="7" spans="2:51" ht="36" x14ac:dyDescent="0.25">
      <c r="B7" s="332" t="s">
        <v>8</v>
      </c>
      <c r="C7" s="333"/>
      <c r="D7" s="332" t="s">
        <v>9</v>
      </c>
      <c r="E7" s="334"/>
      <c r="F7" s="334"/>
      <c r="G7" s="333"/>
      <c r="H7" s="174" t="s">
        <v>10</v>
      </c>
      <c r="I7" s="175" t="s">
        <v>11</v>
      </c>
      <c r="J7" s="175" t="s">
        <v>12</v>
      </c>
      <c r="K7" s="175" t="s">
        <v>13</v>
      </c>
      <c r="L7" s="13"/>
      <c r="M7" s="13"/>
      <c r="N7" s="13"/>
      <c r="O7" s="174" t="s">
        <v>14</v>
      </c>
      <c r="P7" s="332" t="s">
        <v>15</v>
      </c>
      <c r="Q7" s="334"/>
      <c r="R7" s="334"/>
      <c r="S7" s="334"/>
      <c r="T7" s="333"/>
      <c r="U7" s="345" t="s">
        <v>16</v>
      </c>
      <c r="V7" s="345"/>
      <c r="W7" s="175" t="s">
        <v>17</v>
      </c>
      <c r="X7" s="332" t="s">
        <v>18</v>
      </c>
      <c r="Y7" s="333"/>
      <c r="Z7" s="332" t="s">
        <v>19</v>
      </c>
      <c r="AA7" s="333"/>
      <c r="AB7" s="332" t="s">
        <v>20</v>
      </c>
      <c r="AC7" s="333"/>
      <c r="AD7" s="332" t="s">
        <v>21</v>
      </c>
      <c r="AE7" s="333"/>
      <c r="AF7" s="175" t="s">
        <v>22</v>
      </c>
      <c r="AG7" s="175" t="s">
        <v>23</v>
      </c>
      <c r="AH7" s="175" t="s">
        <v>24</v>
      </c>
      <c r="AI7" s="175" t="s">
        <v>25</v>
      </c>
      <c r="AJ7" s="332" t="s">
        <v>26</v>
      </c>
      <c r="AK7" s="334"/>
      <c r="AL7" s="334"/>
      <c r="AM7" s="334"/>
      <c r="AN7" s="333"/>
      <c r="AO7" s="332" t="s">
        <v>27</v>
      </c>
      <c r="AP7" s="334"/>
      <c r="AQ7" s="333"/>
      <c r="AR7" s="175" t="s">
        <v>28</v>
      </c>
      <c r="AS7" s="28"/>
      <c r="AT7" s="13"/>
      <c r="AU7" s="13"/>
      <c r="AV7" s="13"/>
      <c r="AW7" s="13"/>
      <c r="AX7" s="13"/>
      <c r="AY7" s="13"/>
    </row>
    <row r="8" spans="2:51" x14ac:dyDescent="0.25">
      <c r="B8" s="335">
        <v>42224</v>
      </c>
      <c r="C8" s="336"/>
      <c r="D8" s="337" t="s">
        <v>29</v>
      </c>
      <c r="E8" s="338"/>
      <c r="F8" s="338"/>
      <c r="G8" s="339"/>
      <c r="H8" s="29"/>
      <c r="I8" s="337" t="s">
        <v>29</v>
      </c>
      <c r="J8" s="338"/>
      <c r="K8" s="339"/>
      <c r="L8" s="30"/>
      <c r="M8" s="30"/>
      <c r="N8" s="30"/>
      <c r="O8" s="29" t="s">
        <v>30</v>
      </c>
      <c r="P8" s="29" t="s">
        <v>30</v>
      </c>
      <c r="Q8" s="29" t="s">
        <v>31</v>
      </c>
      <c r="R8" s="29" t="s">
        <v>31</v>
      </c>
      <c r="S8" s="29" t="s">
        <v>30</v>
      </c>
      <c r="T8" s="29" t="s">
        <v>32</v>
      </c>
      <c r="U8" s="340" t="s">
        <v>33</v>
      </c>
      <c r="V8" s="340"/>
      <c r="W8" s="31" t="s">
        <v>133</v>
      </c>
      <c r="X8" s="341">
        <v>0</v>
      </c>
      <c r="Y8" s="342"/>
      <c r="Z8" s="343" t="s">
        <v>35</v>
      </c>
      <c r="AA8" s="344"/>
      <c r="AB8" s="341">
        <v>1185</v>
      </c>
      <c r="AC8" s="342"/>
      <c r="AD8" s="346">
        <v>800</v>
      </c>
      <c r="AE8" s="347"/>
      <c r="AF8" s="29"/>
      <c r="AG8" s="31">
        <f>AG34-AG10</f>
        <v>28136</v>
      </c>
      <c r="AH8" s="32"/>
      <c r="AI8" s="32"/>
      <c r="AJ8" s="29" t="s">
        <v>36</v>
      </c>
      <c r="AK8" s="29" t="s">
        <v>36</v>
      </c>
      <c r="AL8" s="29" t="s">
        <v>36</v>
      </c>
      <c r="AM8" s="29" t="s">
        <v>36</v>
      </c>
      <c r="AN8" s="29" t="s">
        <v>36</v>
      </c>
      <c r="AO8" s="29" t="s">
        <v>36</v>
      </c>
      <c r="AP8" s="29" t="s">
        <v>31</v>
      </c>
      <c r="AQ8" s="29" t="s">
        <v>31</v>
      </c>
      <c r="AR8" s="29" t="s">
        <v>37</v>
      </c>
      <c r="AS8" s="28"/>
      <c r="AV8" s="33" t="s">
        <v>38</v>
      </c>
    </row>
    <row r="9" spans="2:51" ht="60" x14ac:dyDescent="0.25">
      <c r="B9" s="348" t="s">
        <v>39</v>
      </c>
      <c r="C9" s="348"/>
      <c r="D9" s="349" t="s">
        <v>40</v>
      </c>
      <c r="E9" s="350"/>
      <c r="F9" s="351" t="s">
        <v>41</v>
      </c>
      <c r="G9" s="350"/>
      <c r="H9" s="352" t="s">
        <v>42</v>
      </c>
      <c r="I9" s="348" t="s">
        <v>43</v>
      </c>
      <c r="J9" s="348"/>
      <c r="K9" s="348"/>
      <c r="L9" s="175" t="s">
        <v>44</v>
      </c>
      <c r="M9" s="345" t="s">
        <v>45</v>
      </c>
      <c r="N9" s="34" t="s">
        <v>46</v>
      </c>
      <c r="O9" s="353" t="s">
        <v>47</v>
      </c>
      <c r="P9" s="353" t="s">
        <v>48</v>
      </c>
      <c r="Q9" s="35" t="s">
        <v>49</v>
      </c>
      <c r="R9" s="360" t="s">
        <v>50</v>
      </c>
      <c r="S9" s="361"/>
      <c r="T9" s="362"/>
      <c r="U9" s="176" t="s">
        <v>51</v>
      </c>
      <c r="V9" s="176" t="s">
        <v>52</v>
      </c>
      <c r="W9" s="348" t="s">
        <v>53</v>
      </c>
      <c r="X9" s="366" t="s">
        <v>54</v>
      </c>
      <c r="Y9" s="367"/>
      <c r="Z9" s="367"/>
      <c r="AA9" s="367"/>
      <c r="AB9" s="367"/>
      <c r="AC9" s="367"/>
      <c r="AD9" s="367"/>
      <c r="AE9" s="368"/>
      <c r="AF9" s="178" t="s">
        <v>55</v>
      </c>
      <c r="AG9" s="178" t="s">
        <v>56</v>
      </c>
      <c r="AH9" s="355" t="s">
        <v>57</v>
      </c>
      <c r="AI9" s="369" t="s">
        <v>58</v>
      </c>
      <c r="AJ9" s="176" t="s">
        <v>59</v>
      </c>
      <c r="AK9" s="176" t="s">
        <v>60</v>
      </c>
      <c r="AL9" s="176" t="s">
        <v>61</v>
      </c>
      <c r="AM9" s="176" t="s">
        <v>62</v>
      </c>
      <c r="AN9" s="176" t="s">
        <v>63</v>
      </c>
      <c r="AO9" s="176" t="s">
        <v>64</v>
      </c>
      <c r="AP9" s="176" t="s">
        <v>65</v>
      </c>
      <c r="AQ9" s="353" t="s">
        <v>66</v>
      </c>
      <c r="AR9" s="176" t="s">
        <v>67</v>
      </c>
      <c r="AS9" s="355" t="s">
        <v>68</v>
      </c>
      <c r="AV9" s="36" t="s">
        <v>69</v>
      </c>
      <c r="AW9" s="36" t="s">
        <v>70</v>
      </c>
      <c r="AY9" s="37" t="s">
        <v>71</v>
      </c>
    </row>
    <row r="10" spans="2:51" x14ac:dyDescent="0.25">
      <c r="B10" s="176" t="s">
        <v>72</v>
      </c>
      <c r="C10" s="176" t="s">
        <v>73</v>
      </c>
      <c r="D10" s="176" t="s">
        <v>74</v>
      </c>
      <c r="E10" s="176" t="s">
        <v>75</v>
      </c>
      <c r="F10" s="176" t="s">
        <v>74</v>
      </c>
      <c r="G10" s="176" t="s">
        <v>75</v>
      </c>
      <c r="H10" s="352"/>
      <c r="I10" s="176" t="s">
        <v>75</v>
      </c>
      <c r="J10" s="176" t="s">
        <v>75</v>
      </c>
      <c r="K10" s="176" t="s">
        <v>75</v>
      </c>
      <c r="L10" s="29" t="s">
        <v>29</v>
      </c>
      <c r="M10" s="345"/>
      <c r="N10" s="29" t="s">
        <v>29</v>
      </c>
      <c r="O10" s="354"/>
      <c r="P10" s="354"/>
      <c r="Q10" s="2">
        <f>'[1]AUG 7'!Q34</f>
        <v>46970984</v>
      </c>
      <c r="R10" s="363"/>
      <c r="S10" s="364"/>
      <c r="T10" s="365"/>
      <c r="U10" s="176" t="s">
        <v>75</v>
      </c>
      <c r="V10" s="176" t="s">
        <v>75</v>
      </c>
      <c r="W10" s="348"/>
      <c r="X10" s="38" t="s">
        <v>76</v>
      </c>
      <c r="Y10" s="38" t="s">
        <v>77</v>
      </c>
      <c r="Z10" s="38" t="s">
        <v>78</v>
      </c>
      <c r="AA10" s="38" t="s">
        <v>79</v>
      </c>
      <c r="AB10" s="38" t="s">
        <v>80</v>
      </c>
      <c r="AC10" s="38" t="s">
        <v>81</v>
      </c>
      <c r="AD10" s="38" t="s">
        <v>82</v>
      </c>
      <c r="AE10" s="38" t="s">
        <v>83</v>
      </c>
      <c r="AF10" s="39"/>
      <c r="AG10" s="2">
        <f>'[2]AUG 7'!AG34</f>
        <v>39343204</v>
      </c>
      <c r="AH10" s="355"/>
      <c r="AI10" s="370"/>
      <c r="AJ10" s="176" t="s">
        <v>84</v>
      </c>
      <c r="AK10" s="176" t="s">
        <v>84</v>
      </c>
      <c r="AL10" s="176" t="s">
        <v>84</v>
      </c>
      <c r="AM10" s="176" t="s">
        <v>84</v>
      </c>
      <c r="AN10" s="176" t="s">
        <v>84</v>
      </c>
      <c r="AO10" s="176" t="s">
        <v>84</v>
      </c>
      <c r="AP10" s="2">
        <f>'[2]AUG 7'!AP34</f>
        <v>8909109</v>
      </c>
      <c r="AQ10" s="354"/>
      <c r="AR10" s="177" t="s">
        <v>85</v>
      </c>
      <c r="AS10" s="355"/>
      <c r="AV10" s="40" t="s">
        <v>86</v>
      </c>
      <c r="AW10" s="40" t="s">
        <v>87</v>
      </c>
      <c r="AY10" s="84" t="s">
        <v>126</v>
      </c>
    </row>
    <row r="11" spans="2:51" x14ac:dyDescent="0.25">
      <c r="B11" s="41">
        <v>2</v>
      </c>
      <c r="C11" s="41">
        <v>4.1666666666666664E-2</v>
      </c>
      <c r="D11" s="123">
        <v>7</v>
      </c>
      <c r="E11" s="42">
        <f>D11/1.42</f>
        <v>4.9295774647887329</v>
      </c>
      <c r="F11" s="110">
        <v>66</v>
      </c>
      <c r="G11" s="42">
        <f>F11/1.42</f>
        <v>46.478873239436624</v>
      </c>
      <c r="H11" s="43" t="s">
        <v>88</v>
      </c>
      <c r="I11" s="43">
        <f>J11-(2/1.42)</f>
        <v>41.549295774647888</v>
      </c>
      <c r="J11" s="44">
        <f>(F11-5)/1.42</f>
        <v>42.95774647887324</v>
      </c>
      <c r="K11" s="43">
        <f>J11+(6/1.42)</f>
        <v>47.183098591549296</v>
      </c>
      <c r="L11" s="45">
        <v>14</v>
      </c>
      <c r="M11" s="46" t="s">
        <v>89</v>
      </c>
      <c r="N11" s="46">
        <v>11.4</v>
      </c>
      <c r="O11" s="124">
        <v>130</v>
      </c>
      <c r="P11" s="124">
        <v>99</v>
      </c>
      <c r="Q11" s="124">
        <v>46974996</v>
      </c>
      <c r="R11" s="47">
        <f>IF(ISBLANK(Q11),"-",Q11-Q10)</f>
        <v>4012</v>
      </c>
      <c r="S11" s="48">
        <f>R11*24/1000</f>
        <v>96.287999999999997</v>
      </c>
      <c r="T11" s="48">
        <f>R11/1000</f>
        <v>4.0119999999999996</v>
      </c>
      <c r="U11" s="125">
        <v>5.4</v>
      </c>
      <c r="V11" s="125">
        <f t="shared" ref="V11:V34" si="0">U11</f>
        <v>5.4</v>
      </c>
      <c r="W11" s="126" t="s">
        <v>125</v>
      </c>
      <c r="X11" s="128">
        <v>0</v>
      </c>
      <c r="Y11" s="128">
        <v>0</v>
      </c>
      <c r="Z11" s="128">
        <v>1117</v>
      </c>
      <c r="AA11" s="128">
        <v>0</v>
      </c>
      <c r="AB11" s="128">
        <v>1127</v>
      </c>
      <c r="AC11" s="49" t="s">
        <v>90</v>
      </c>
      <c r="AD11" s="49" t="s">
        <v>90</v>
      </c>
      <c r="AE11" s="49" t="s">
        <v>90</v>
      </c>
      <c r="AF11" s="127" t="s">
        <v>90</v>
      </c>
      <c r="AG11" s="127">
        <v>39344008</v>
      </c>
      <c r="AH11" s="50">
        <f>IF(ISBLANK(AG11),"-",AG11-AG10)</f>
        <v>804</v>
      </c>
      <c r="AI11" s="51">
        <f>AH11/T11</f>
        <v>200.39880358923233</v>
      </c>
      <c r="AJ11" s="108">
        <v>0</v>
      </c>
      <c r="AK11" s="108">
        <v>0</v>
      </c>
      <c r="AL11" s="108">
        <v>1</v>
      </c>
      <c r="AM11" s="108">
        <v>0</v>
      </c>
      <c r="AN11" s="108">
        <v>1</v>
      </c>
      <c r="AO11" s="108">
        <v>0.6</v>
      </c>
      <c r="AP11" s="128">
        <v>8910457</v>
      </c>
      <c r="AQ11" s="128">
        <f t="shared" ref="AQ11:AQ34" si="1">AP11-AP10</f>
        <v>1348</v>
      </c>
      <c r="AR11" s="52"/>
      <c r="AS11" s="53" t="s">
        <v>113</v>
      </c>
      <c r="AV11" s="40" t="s">
        <v>88</v>
      </c>
      <c r="AW11" s="40" t="s">
        <v>91</v>
      </c>
      <c r="AY11" s="84" t="s">
        <v>131</v>
      </c>
    </row>
    <row r="12" spans="2:51" x14ac:dyDescent="0.25">
      <c r="B12" s="41">
        <v>2.0416666666666701</v>
      </c>
      <c r="C12" s="41">
        <v>8.3333333333333329E-2</v>
      </c>
      <c r="D12" s="123">
        <v>9</v>
      </c>
      <c r="E12" s="42">
        <f t="shared" ref="E12:E34" si="2">D12/1.42</f>
        <v>6.3380281690140849</v>
      </c>
      <c r="F12" s="110">
        <v>66</v>
      </c>
      <c r="G12" s="42">
        <f t="shared" ref="G12:G34" si="3">F12/1.42</f>
        <v>46.478873239436624</v>
      </c>
      <c r="H12" s="43" t="s">
        <v>88</v>
      </c>
      <c r="I12" s="43">
        <f t="shared" ref="I12:I34" si="4">J12-(2/1.42)</f>
        <v>41.549295774647888</v>
      </c>
      <c r="J12" s="44">
        <f>(F12-5)/1.42</f>
        <v>42.95774647887324</v>
      </c>
      <c r="K12" s="43">
        <f>J12+(6/1.42)</f>
        <v>47.183098591549296</v>
      </c>
      <c r="L12" s="45">
        <v>14</v>
      </c>
      <c r="M12" s="46" t="s">
        <v>89</v>
      </c>
      <c r="N12" s="46">
        <v>11.2</v>
      </c>
      <c r="O12" s="124">
        <v>125</v>
      </c>
      <c r="P12" s="124">
        <v>90</v>
      </c>
      <c r="Q12" s="124">
        <v>46979808</v>
      </c>
      <c r="R12" s="47">
        <f t="shared" ref="R12:R34" si="5">IF(ISBLANK(Q12),"-",Q12-Q11)</f>
        <v>4812</v>
      </c>
      <c r="S12" s="48">
        <f t="shared" ref="S12:S34" si="6">R12*24/1000</f>
        <v>115.488</v>
      </c>
      <c r="T12" s="48">
        <f t="shared" ref="T12:T34" si="7">R12/1000</f>
        <v>4.8120000000000003</v>
      </c>
      <c r="U12" s="125">
        <v>6.9</v>
      </c>
      <c r="V12" s="125">
        <f t="shared" si="0"/>
        <v>6.9</v>
      </c>
      <c r="W12" s="126" t="s">
        <v>125</v>
      </c>
      <c r="X12" s="128">
        <v>0</v>
      </c>
      <c r="Y12" s="128">
        <v>0</v>
      </c>
      <c r="Z12" s="128">
        <v>1117</v>
      </c>
      <c r="AA12" s="128">
        <v>0</v>
      </c>
      <c r="AB12" s="128">
        <v>1127</v>
      </c>
      <c r="AC12" s="49" t="s">
        <v>90</v>
      </c>
      <c r="AD12" s="49" t="s">
        <v>90</v>
      </c>
      <c r="AE12" s="49" t="s">
        <v>90</v>
      </c>
      <c r="AF12" s="127" t="s">
        <v>90</v>
      </c>
      <c r="AG12" s="127">
        <v>39344938</v>
      </c>
      <c r="AH12" s="50">
        <f>IF(ISBLANK(AG12),"-",AG12-AG11)</f>
        <v>930</v>
      </c>
      <c r="AI12" s="51">
        <f t="shared" ref="AI12:AI34" si="8">AH12/T12</f>
        <v>193.26683291770573</v>
      </c>
      <c r="AJ12" s="108">
        <v>0</v>
      </c>
      <c r="AK12" s="108">
        <v>0</v>
      </c>
      <c r="AL12" s="108">
        <v>1</v>
      </c>
      <c r="AM12" s="108">
        <v>0</v>
      </c>
      <c r="AN12" s="108">
        <v>1</v>
      </c>
      <c r="AO12" s="108">
        <v>0.6</v>
      </c>
      <c r="AP12" s="128">
        <v>8911838</v>
      </c>
      <c r="AQ12" s="128">
        <f t="shared" si="1"/>
        <v>1381</v>
      </c>
      <c r="AR12" s="54">
        <v>0.93</v>
      </c>
      <c r="AS12" s="53" t="s">
        <v>113</v>
      </c>
      <c r="AV12" s="40" t="s">
        <v>92</v>
      </c>
      <c r="AW12" s="40" t="s">
        <v>93</v>
      </c>
      <c r="AY12" s="84" t="s">
        <v>132</v>
      </c>
    </row>
    <row r="13" spans="2:51" x14ac:dyDescent="0.25">
      <c r="B13" s="41">
        <v>2.0833333333333299</v>
      </c>
      <c r="C13" s="41">
        <v>0.125</v>
      </c>
      <c r="D13" s="123">
        <v>10</v>
      </c>
      <c r="E13" s="42">
        <f t="shared" si="2"/>
        <v>7.042253521126761</v>
      </c>
      <c r="F13" s="110">
        <v>66</v>
      </c>
      <c r="G13" s="42">
        <f t="shared" si="3"/>
        <v>46.478873239436624</v>
      </c>
      <c r="H13" s="43" t="s">
        <v>88</v>
      </c>
      <c r="I13" s="43">
        <f t="shared" si="4"/>
        <v>41.549295774647888</v>
      </c>
      <c r="J13" s="44">
        <f>(F13-5)/1.42</f>
        <v>42.95774647887324</v>
      </c>
      <c r="K13" s="43">
        <f>J13+(6/1.42)</f>
        <v>47.183098591549296</v>
      </c>
      <c r="L13" s="45">
        <v>14</v>
      </c>
      <c r="M13" s="46" t="s">
        <v>89</v>
      </c>
      <c r="N13" s="46">
        <v>11.2</v>
      </c>
      <c r="O13" s="124">
        <v>124</v>
      </c>
      <c r="P13" s="124">
        <v>92</v>
      </c>
      <c r="Q13" s="124">
        <v>46982864</v>
      </c>
      <c r="R13" s="47">
        <f t="shared" si="5"/>
        <v>3056</v>
      </c>
      <c r="S13" s="48">
        <f t="shared" si="6"/>
        <v>73.343999999999994</v>
      </c>
      <c r="T13" s="48">
        <f t="shared" si="7"/>
        <v>3.056</v>
      </c>
      <c r="U13" s="125">
        <v>7.8</v>
      </c>
      <c r="V13" s="125">
        <f t="shared" si="0"/>
        <v>7.8</v>
      </c>
      <c r="W13" s="126" t="s">
        <v>125</v>
      </c>
      <c r="X13" s="128">
        <v>0</v>
      </c>
      <c r="Y13" s="128">
        <v>0</v>
      </c>
      <c r="Z13" s="128">
        <v>1086</v>
      </c>
      <c r="AA13" s="128">
        <v>0</v>
      </c>
      <c r="AB13" s="128">
        <v>1086</v>
      </c>
      <c r="AC13" s="49" t="s">
        <v>90</v>
      </c>
      <c r="AD13" s="49" t="s">
        <v>90</v>
      </c>
      <c r="AE13" s="49" t="s">
        <v>90</v>
      </c>
      <c r="AF13" s="127" t="s">
        <v>90</v>
      </c>
      <c r="AG13" s="127">
        <v>39345616</v>
      </c>
      <c r="AH13" s="50">
        <f>IF(ISBLANK(AG13),"-",AG13-AG12)</f>
        <v>678</v>
      </c>
      <c r="AI13" s="51">
        <f t="shared" si="8"/>
        <v>221.85863874345549</v>
      </c>
      <c r="AJ13" s="108">
        <v>0</v>
      </c>
      <c r="AK13" s="108">
        <v>0</v>
      </c>
      <c r="AL13" s="108">
        <v>1</v>
      </c>
      <c r="AM13" s="108">
        <v>0</v>
      </c>
      <c r="AN13" s="108">
        <v>1</v>
      </c>
      <c r="AO13" s="108">
        <v>0.6</v>
      </c>
      <c r="AP13" s="128">
        <v>8912948</v>
      </c>
      <c r="AQ13" s="128">
        <f t="shared" si="1"/>
        <v>1110</v>
      </c>
      <c r="AR13" s="52"/>
      <c r="AS13" s="53" t="s">
        <v>113</v>
      </c>
      <c r="AV13" s="40" t="s">
        <v>94</v>
      </c>
      <c r="AW13" s="40" t="s">
        <v>95</v>
      </c>
      <c r="AY13" s="84" t="s">
        <v>129</v>
      </c>
    </row>
    <row r="14" spans="2:51" x14ac:dyDescent="0.25">
      <c r="B14" s="41">
        <v>2.125</v>
      </c>
      <c r="C14" s="41">
        <v>0.16666666666666699</v>
      </c>
      <c r="D14" s="123">
        <v>11</v>
      </c>
      <c r="E14" s="42">
        <f t="shared" si="2"/>
        <v>7.746478873239437</v>
      </c>
      <c r="F14" s="110">
        <v>66</v>
      </c>
      <c r="G14" s="42">
        <f t="shared" si="3"/>
        <v>46.478873239436624</v>
      </c>
      <c r="H14" s="43" t="s">
        <v>88</v>
      </c>
      <c r="I14" s="43">
        <f t="shared" si="4"/>
        <v>41.549295774647888</v>
      </c>
      <c r="J14" s="44">
        <f>(F14-5)/1.42</f>
        <v>42.95774647887324</v>
      </c>
      <c r="K14" s="43">
        <f>J14+(6/1.42)</f>
        <v>47.183098591549296</v>
      </c>
      <c r="L14" s="45">
        <v>14</v>
      </c>
      <c r="M14" s="46" t="s">
        <v>89</v>
      </c>
      <c r="N14" s="46">
        <v>12.8</v>
      </c>
      <c r="O14" s="124">
        <v>121</v>
      </c>
      <c r="P14" s="124">
        <v>122</v>
      </c>
      <c r="Q14" s="124">
        <v>46986367</v>
      </c>
      <c r="R14" s="47">
        <f t="shared" si="5"/>
        <v>3503</v>
      </c>
      <c r="S14" s="48">
        <f t="shared" si="6"/>
        <v>84.072000000000003</v>
      </c>
      <c r="T14" s="48">
        <f t="shared" si="7"/>
        <v>3.5030000000000001</v>
      </c>
      <c r="U14" s="125">
        <v>9</v>
      </c>
      <c r="V14" s="125">
        <f t="shared" si="0"/>
        <v>9</v>
      </c>
      <c r="W14" s="126" t="s">
        <v>125</v>
      </c>
      <c r="X14" s="128">
        <v>0</v>
      </c>
      <c r="Y14" s="128">
        <v>0</v>
      </c>
      <c r="Z14" s="128">
        <v>1087</v>
      </c>
      <c r="AA14" s="128">
        <v>0</v>
      </c>
      <c r="AB14" s="128">
        <v>1087</v>
      </c>
      <c r="AC14" s="49" t="s">
        <v>90</v>
      </c>
      <c r="AD14" s="49" t="s">
        <v>90</v>
      </c>
      <c r="AE14" s="49" t="s">
        <v>90</v>
      </c>
      <c r="AF14" s="127" t="s">
        <v>90</v>
      </c>
      <c r="AG14" s="127">
        <v>39346196</v>
      </c>
      <c r="AH14" s="50">
        <f t="shared" ref="AH14:AH34" si="9">IF(ISBLANK(AG14),"-",AG14-AG13)</f>
        <v>580</v>
      </c>
      <c r="AI14" s="51">
        <f t="shared" si="8"/>
        <v>165.57236654296318</v>
      </c>
      <c r="AJ14" s="108">
        <v>0</v>
      </c>
      <c r="AK14" s="108">
        <v>0</v>
      </c>
      <c r="AL14" s="108">
        <v>1</v>
      </c>
      <c r="AM14" s="108">
        <v>0</v>
      </c>
      <c r="AN14" s="108">
        <v>1</v>
      </c>
      <c r="AO14" s="108">
        <v>0.6</v>
      </c>
      <c r="AP14" s="128">
        <v>8913959</v>
      </c>
      <c r="AQ14" s="128">
        <f t="shared" si="1"/>
        <v>1011</v>
      </c>
      <c r="AR14" s="52"/>
      <c r="AS14" s="53" t="s">
        <v>113</v>
      </c>
      <c r="AT14" s="55"/>
      <c r="AV14" s="40" t="s">
        <v>96</v>
      </c>
      <c r="AW14" s="40" t="s">
        <v>97</v>
      </c>
    </row>
    <row r="15" spans="2:51" x14ac:dyDescent="0.25">
      <c r="B15" s="41">
        <v>2.1666666666666701</v>
      </c>
      <c r="C15" s="41">
        <v>0.20833333333333301</v>
      </c>
      <c r="D15" s="123">
        <v>15</v>
      </c>
      <c r="E15" s="42">
        <f t="shared" si="2"/>
        <v>10.563380281690142</v>
      </c>
      <c r="F15" s="110">
        <v>66</v>
      </c>
      <c r="G15" s="42">
        <f t="shared" si="3"/>
        <v>46.478873239436624</v>
      </c>
      <c r="H15" s="43" t="s">
        <v>88</v>
      </c>
      <c r="I15" s="43">
        <f t="shared" si="4"/>
        <v>41.549295774647888</v>
      </c>
      <c r="J15" s="44">
        <f>(F15-5)/1.42</f>
        <v>42.95774647887324</v>
      </c>
      <c r="K15" s="43">
        <f>J15+(6/1.42)</f>
        <v>47.183098591549296</v>
      </c>
      <c r="L15" s="45">
        <v>18</v>
      </c>
      <c r="M15" s="46" t="s">
        <v>89</v>
      </c>
      <c r="N15" s="46">
        <v>13.1</v>
      </c>
      <c r="O15" s="124">
        <v>107</v>
      </c>
      <c r="P15" s="124">
        <v>105</v>
      </c>
      <c r="Q15" s="124">
        <v>46990300</v>
      </c>
      <c r="R15" s="47">
        <f t="shared" si="5"/>
        <v>3933</v>
      </c>
      <c r="S15" s="48">
        <f t="shared" si="6"/>
        <v>94.391999999999996</v>
      </c>
      <c r="T15" s="48">
        <f t="shared" si="7"/>
        <v>3.9329999999999998</v>
      </c>
      <c r="U15" s="125">
        <v>9.5</v>
      </c>
      <c r="V15" s="125">
        <f t="shared" si="0"/>
        <v>9.5</v>
      </c>
      <c r="W15" s="126" t="s">
        <v>125</v>
      </c>
      <c r="X15" s="128">
        <v>0</v>
      </c>
      <c r="Y15" s="128">
        <v>0</v>
      </c>
      <c r="Z15" s="128">
        <v>1087</v>
      </c>
      <c r="AA15" s="128">
        <v>0</v>
      </c>
      <c r="AB15" s="128">
        <v>1087</v>
      </c>
      <c r="AC15" s="49" t="s">
        <v>90</v>
      </c>
      <c r="AD15" s="49" t="s">
        <v>90</v>
      </c>
      <c r="AE15" s="49" t="s">
        <v>90</v>
      </c>
      <c r="AF15" s="127" t="s">
        <v>90</v>
      </c>
      <c r="AG15" s="127">
        <v>39346892</v>
      </c>
      <c r="AH15" s="50">
        <f t="shared" si="9"/>
        <v>696</v>
      </c>
      <c r="AI15" s="51">
        <f t="shared" si="8"/>
        <v>176.96414950419529</v>
      </c>
      <c r="AJ15" s="108">
        <v>0</v>
      </c>
      <c r="AK15" s="108">
        <v>0</v>
      </c>
      <c r="AL15" s="108">
        <v>1</v>
      </c>
      <c r="AM15" s="108">
        <v>0</v>
      </c>
      <c r="AN15" s="108">
        <v>1</v>
      </c>
      <c r="AO15" s="108">
        <v>0.6</v>
      </c>
      <c r="AP15" s="128">
        <v>8914928</v>
      </c>
      <c r="AQ15" s="128">
        <f t="shared" si="1"/>
        <v>969</v>
      </c>
      <c r="AR15" s="52"/>
      <c r="AS15" s="53" t="s">
        <v>113</v>
      </c>
      <c r="AV15" s="40" t="s">
        <v>98</v>
      </c>
      <c r="AW15" s="40" t="s">
        <v>99</v>
      </c>
      <c r="AY15" s="107"/>
    </row>
    <row r="16" spans="2:51" x14ac:dyDescent="0.25">
      <c r="B16" s="41">
        <v>2.2083333333333299</v>
      </c>
      <c r="C16" s="41">
        <v>0.25</v>
      </c>
      <c r="D16" s="123">
        <v>12</v>
      </c>
      <c r="E16" s="42">
        <f t="shared" si="2"/>
        <v>8.4507042253521139</v>
      </c>
      <c r="F16" s="93">
        <v>75</v>
      </c>
      <c r="G16" s="42">
        <f t="shared" si="3"/>
        <v>52.816901408450704</v>
      </c>
      <c r="H16" s="43" t="s">
        <v>88</v>
      </c>
      <c r="I16" s="43">
        <f t="shared" si="4"/>
        <v>51.408450704225352</v>
      </c>
      <c r="J16" s="44">
        <f t="shared" ref="J16:J25" si="10">F16/1.42</f>
        <v>52.816901408450704</v>
      </c>
      <c r="K16" s="43">
        <f>J16+1.42</f>
        <v>54.236901408450706</v>
      </c>
      <c r="L16" s="45">
        <v>19</v>
      </c>
      <c r="M16" s="46" t="s">
        <v>100</v>
      </c>
      <c r="N16" s="46">
        <v>13.1</v>
      </c>
      <c r="O16" s="124">
        <v>127</v>
      </c>
      <c r="P16" s="124">
        <v>114</v>
      </c>
      <c r="Q16" s="124">
        <v>46995262</v>
      </c>
      <c r="R16" s="47">
        <f t="shared" si="5"/>
        <v>4962</v>
      </c>
      <c r="S16" s="48">
        <f t="shared" si="6"/>
        <v>119.08799999999999</v>
      </c>
      <c r="T16" s="48">
        <f t="shared" si="7"/>
        <v>4.9619999999999997</v>
      </c>
      <c r="U16" s="125">
        <v>9.5</v>
      </c>
      <c r="V16" s="125">
        <f t="shared" si="0"/>
        <v>9.5</v>
      </c>
      <c r="W16" s="126" t="s">
        <v>125</v>
      </c>
      <c r="X16" s="128">
        <v>0</v>
      </c>
      <c r="Y16" s="128">
        <v>0</v>
      </c>
      <c r="Z16" s="128">
        <v>1188</v>
      </c>
      <c r="AA16" s="128">
        <v>0</v>
      </c>
      <c r="AB16" s="128">
        <v>1188</v>
      </c>
      <c r="AC16" s="49" t="s">
        <v>90</v>
      </c>
      <c r="AD16" s="49" t="s">
        <v>90</v>
      </c>
      <c r="AE16" s="49" t="s">
        <v>90</v>
      </c>
      <c r="AF16" s="127" t="s">
        <v>90</v>
      </c>
      <c r="AG16" s="127">
        <v>39347816</v>
      </c>
      <c r="AH16" s="50">
        <f t="shared" si="9"/>
        <v>924</v>
      </c>
      <c r="AI16" s="51">
        <f t="shared" si="8"/>
        <v>186.21523579201937</v>
      </c>
      <c r="AJ16" s="108">
        <v>0</v>
      </c>
      <c r="AK16" s="108">
        <v>0</v>
      </c>
      <c r="AL16" s="108">
        <v>1</v>
      </c>
      <c r="AM16" s="108">
        <v>0</v>
      </c>
      <c r="AN16" s="108">
        <v>1</v>
      </c>
      <c r="AO16" s="108">
        <v>0</v>
      </c>
      <c r="AP16" s="128">
        <v>8914928</v>
      </c>
      <c r="AQ16" s="128">
        <f t="shared" si="1"/>
        <v>0</v>
      </c>
      <c r="AR16" s="54">
        <v>0.87</v>
      </c>
      <c r="AS16" s="53" t="s">
        <v>101</v>
      </c>
      <c r="AV16" s="40" t="s">
        <v>102</v>
      </c>
      <c r="AW16" s="40" t="s">
        <v>103</v>
      </c>
      <c r="AY16" s="107"/>
    </row>
    <row r="17" spans="1:51" x14ac:dyDescent="0.25">
      <c r="B17" s="41">
        <v>2.25</v>
      </c>
      <c r="C17" s="41">
        <v>0.29166666666666702</v>
      </c>
      <c r="D17" s="123">
        <v>9</v>
      </c>
      <c r="E17" s="42">
        <f t="shared" si="2"/>
        <v>6.3380281690140849</v>
      </c>
      <c r="F17" s="93">
        <v>83</v>
      </c>
      <c r="G17" s="42">
        <f t="shared" si="3"/>
        <v>58.450704225352112</v>
      </c>
      <c r="H17" s="43" t="s">
        <v>88</v>
      </c>
      <c r="I17" s="43">
        <f t="shared" si="4"/>
        <v>57.04225352112676</v>
      </c>
      <c r="J17" s="44">
        <f t="shared" si="10"/>
        <v>58.450704225352112</v>
      </c>
      <c r="K17" s="43">
        <f t="shared" ref="K17:K22" si="11">J17+1.42</f>
        <v>59.870704225352114</v>
      </c>
      <c r="L17" s="45">
        <v>19</v>
      </c>
      <c r="M17" s="46" t="s">
        <v>100</v>
      </c>
      <c r="N17" s="46">
        <v>16.7</v>
      </c>
      <c r="O17" s="124">
        <v>136</v>
      </c>
      <c r="P17" s="124">
        <v>144</v>
      </c>
      <c r="Q17" s="124">
        <v>47001095</v>
      </c>
      <c r="R17" s="47">
        <f t="shared" si="5"/>
        <v>5833</v>
      </c>
      <c r="S17" s="48">
        <f t="shared" si="6"/>
        <v>139.99199999999999</v>
      </c>
      <c r="T17" s="48">
        <f t="shared" si="7"/>
        <v>5.8330000000000002</v>
      </c>
      <c r="U17" s="125">
        <v>9.5</v>
      </c>
      <c r="V17" s="125">
        <f t="shared" si="0"/>
        <v>9.5</v>
      </c>
      <c r="W17" s="126" t="s">
        <v>133</v>
      </c>
      <c r="X17" s="128">
        <v>0</v>
      </c>
      <c r="Y17" s="128">
        <v>1000</v>
      </c>
      <c r="Z17" s="128">
        <v>1188</v>
      </c>
      <c r="AA17" s="128">
        <v>1185</v>
      </c>
      <c r="AB17" s="128">
        <v>1188</v>
      </c>
      <c r="AC17" s="49" t="s">
        <v>90</v>
      </c>
      <c r="AD17" s="49" t="s">
        <v>90</v>
      </c>
      <c r="AE17" s="49" t="s">
        <v>90</v>
      </c>
      <c r="AF17" s="127" t="s">
        <v>90</v>
      </c>
      <c r="AG17" s="127">
        <v>39349176</v>
      </c>
      <c r="AH17" s="50">
        <f t="shared" si="9"/>
        <v>1360</v>
      </c>
      <c r="AI17" s="51">
        <f t="shared" si="8"/>
        <v>233.15618035316302</v>
      </c>
      <c r="AJ17" s="108">
        <v>0</v>
      </c>
      <c r="AK17" s="108">
        <v>1</v>
      </c>
      <c r="AL17" s="108">
        <v>1</v>
      </c>
      <c r="AM17" s="108">
        <v>1</v>
      </c>
      <c r="AN17" s="108">
        <v>1</v>
      </c>
      <c r="AO17" s="108">
        <v>0</v>
      </c>
      <c r="AP17" s="128">
        <v>8914928</v>
      </c>
      <c r="AQ17" s="128">
        <f t="shared" si="1"/>
        <v>0</v>
      </c>
      <c r="AR17" s="52"/>
      <c r="AS17" s="53" t="s">
        <v>101</v>
      </c>
      <c r="AT17" s="55"/>
      <c r="AV17" s="40" t="s">
        <v>104</v>
      </c>
      <c r="AW17" s="40" t="s">
        <v>105</v>
      </c>
      <c r="AY17" s="111"/>
    </row>
    <row r="18" spans="1:51" x14ac:dyDescent="0.25">
      <c r="B18" s="41">
        <v>2.2916666666666701</v>
      </c>
      <c r="C18" s="41">
        <v>0.33333333333333298</v>
      </c>
      <c r="D18" s="123">
        <v>6</v>
      </c>
      <c r="E18" s="42">
        <f t="shared" si="2"/>
        <v>4.2253521126760569</v>
      </c>
      <c r="F18" s="93">
        <v>83</v>
      </c>
      <c r="G18" s="42">
        <f t="shared" si="3"/>
        <v>58.450704225352112</v>
      </c>
      <c r="H18" s="43" t="s">
        <v>88</v>
      </c>
      <c r="I18" s="43">
        <f t="shared" si="4"/>
        <v>57.04225352112676</v>
      </c>
      <c r="J18" s="44">
        <f t="shared" si="10"/>
        <v>58.450704225352112</v>
      </c>
      <c r="K18" s="43">
        <f t="shared" si="11"/>
        <v>59.870704225352114</v>
      </c>
      <c r="L18" s="45">
        <v>19</v>
      </c>
      <c r="M18" s="46" t="s">
        <v>100</v>
      </c>
      <c r="N18" s="46">
        <v>17.3</v>
      </c>
      <c r="O18" s="124">
        <v>133</v>
      </c>
      <c r="P18" s="124">
        <v>148</v>
      </c>
      <c r="Q18" s="124">
        <v>47007121</v>
      </c>
      <c r="R18" s="47">
        <f t="shared" si="5"/>
        <v>6026</v>
      </c>
      <c r="S18" s="48">
        <f t="shared" si="6"/>
        <v>144.624</v>
      </c>
      <c r="T18" s="48">
        <f t="shared" si="7"/>
        <v>6.0259999999999998</v>
      </c>
      <c r="U18" s="125">
        <v>8.9</v>
      </c>
      <c r="V18" s="125">
        <f t="shared" si="0"/>
        <v>8.9</v>
      </c>
      <c r="W18" s="126" t="s">
        <v>133</v>
      </c>
      <c r="X18" s="128">
        <v>0</v>
      </c>
      <c r="Y18" s="128">
        <v>1126</v>
      </c>
      <c r="Z18" s="128">
        <v>1188</v>
      </c>
      <c r="AA18" s="128">
        <v>1185</v>
      </c>
      <c r="AB18" s="128">
        <v>1188</v>
      </c>
      <c r="AC18" s="49" t="s">
        <v>90</v>
      </c>
      <c r="AD18" s="49" t="s">
        <v>90</v>
      </c>
      <c r="AE18" s="49" t="s">
        <v>90</v>
      </c>
      <c r="AF18" s="127" t="s">
        <v>90</v>
      </c>
      <c r="AG18" s="127">
        <v>39350548</v>
      </c>
      <c r="AH18" s="50">
        <f t="shared" si="9"/>
        <v>1372</v>
      </c>
      <c r="AI18" s="51">
        <f t="shared" si="8"/>
        <v>227.68005310321939</v>
      </c>
      <c r="AJ18" s="108">
        <v>0</v>
      </c>
      <c r="AK18" s="108">
        <v>1</v>
      </c>
      <c r="AL18" s="108">
        <v>1</v>
      </c>
      <c r="AM18" s="108">
        <v>1</v>
      </c>
      <c r="AN18" s="108">
        <v>1</v>
      </c>
      <c r="AO18" s="108">
        <v>0</v>
      </c>
      <c r="AP18" s="128">
        <v>8914928</v>
      </c>
      <c r="AQ18" s="128">
        <f t="shared" si="1"/>
        <v>0</v>
      </c>
      <c r="AR18" s="52"/>
      <c r="AS18" s="53" t="s">
        <v>101</v>
      </c>
      <c r="AV18" s="40" t="s">
        <v>106</v>
      </c>
      <c r="AW18" s="40" t="s">
        <v>107</v>
      </c>
      <c r="AY18" s="111"/>
    </row>
    <row r="19" spans="1:51" x14ac:dyDescent="0.25">
      <c r="B19" s="41">
        <v>2.3333333333333299</v>
      </c>
      <c r="C19" s="41">
        <v>0.375</v>
      </c>
      <c r="D19" s="123">
        <v>4</v>
      </c>
      <c r="E19" s="42">
        <f t="shared" si="2"/>
        <v>2.8169014084507045</v>
      </c>
      <c r="F19" s="93">
        <v>78</v>
      </c>
      <c r="G19" s="42">
        <f t="shared" si="3"/>
        <v>54.929577464788736</v>
      </c>
      <c r="H19" s="43" t="s">
        <v>88</v>
      </c>
      <c r="I19" s="43">
        <f t="shared" si="4"/>
        <v>53.521126760563384</v>
      </c>
      <c r="J19" s="44">
        <f t="shared" si="10"/>
        <v>54.929577464788736</v>
      </c>
      <c r="K19" s="43">
        <f t="shared" si="11"/>
        <v>56.349577464788737</v>
      </c>
      <c r="L19" s="45">
        <v>19</v>
      </c>
      <c r="M19" s="46" t="s">
        <v>100</v>
      </c>
      <c r="N19" s="46">
        <v>18.399999999999999</v>
      </c>
      <c r="O19" s="124">
        <v>129</v>
      </c>
      <c r="P19" s="124">
        <v>149</v>
      </c>
      <c r="Q19" s="124">
        <v>47013286</v>
      </c>
      <c r="R19" s="47">
        <f t="shared" si="5"/>
        <v>6165</v>
      </c>
      <c r="S19" s="48">
        <f t="shared" si="6"/>
        <v>147.96</v>
      </c>
      <c r="T19" s="48">
        <f t="shared" si="7"/>
        <v>6.165</v>
      </c>
      <c r="U19" s="125">
        <v>7.7</v>
      </c>
      <c r="V19" s="125">
        <f t="shared" si="0"/>
        <v>7.7</v>
      </c>
      <c r="W19" s="126" t="s">
        <v>133</v>
      </c>
      <c r="X19" s="128">
        <v>0</v>
      </c>
      <c r="Y19" s="128">
        <v>1185</v>
      </c>
      <c r="Z19" s="128">
        <v>1188</v>
      </c>
      <c r="AA19" s="128">
        <v>1185</v>
      </c>
      <c r="AB19" s="128">
        <v>1188</v>
      </c>
      <c r="AC19" s="49" t="s">
        <v>90</v>
      </c>
      <c r="AD19" s="49" t="s">
        <v>90</v>
      </c>
      <c r="AE19" s="49" t="s">
        <v>90</v>
      </c>
      <c r="AF19" s="127" t="s">
        <v>90</v>
      </c>
      <c r="AG19" s="127">
        <v>39351996</v>
      </c>
      <c r="AH19" s="50">
        <f t="shared" si="9"/>
        <v>1448</v>
      </c>
      <c r="AI19" s="51">
        <f t="shared" si="8"/>
        <v>234.8742903487429</v>
      </c>
      <c r="AJ19" s="108">
        <v>0</v>
      </c>
      <c r="AK19" s="108">
        <v>1</v>
      </c>
      <c r="AL19" s="108">
        <v>1</v>
      </c>
      <c r="AM19" s="108">
        <v>1</v>
      </c>
      <c r="AN19" s="108">
        <v>1</v>
      </c>
      <c r="AO19" s="108">
        <v>0</v>
      </c>
      <c r="AP19" s="128">
        <v>8914928</v>
      </c>
      <c r="AQ19" s="128">
        <f t="shared" si="1"/>
        <v>0</v>
      </c>
      <c r="AR19" s="52"/>
      <c r="AS19" s="53" t="s">
        <v>101</v>
      </c>
      <c r="AV19" s="40" t="s">
        <v>108</v>
      </c>
      <c r="AW19" s="40" t="s">
        <v>109</v>
      </c>
      <c r="AY19" s="111"/>
    </row>
    <row r="20" spans="1:51" x14ac:dyDescent="0.25">
      <c r="B20" s="41">
        <v>2.375</v>
      </c>
      <c r="C20" s="41">
        <v>0.41666666666666669</v>
      </c>
      <c r="D20" s="123">
        <v>3</v>
      </c>
      <c r="E20" s="42">
        <f t="shared" si="2"/>
        <v>2.1126760563380285</v>
      </c>
      <c r="F20" s="93">
        <v>78</v>
      </c>
      <c r="G20" s="42">
        <f t="shared" si="3"/>
        <v>54.929577464788736</v>
      </c>
      <c r="H20" s="43" t="s">
        <v>88</v>
      </c>
      <c r="I20" s="43">
        <f t="shared" si="4"/>
        <v>53.521126760563384</v>
      </c>
      <c r="J20" s="44">
        <f t="shared" si="10"/>
        <v>54.929577464788736</v>
      </c>
      <c r="K20" s="43">
        <f t="shared" si="11"/>
        <v>56.349577464788737</v>
      </c>
      <c r="L20" s="45">
        <v>19</v>
      </c>
      <c r="M20" s="46" t="s">
        <v>100</v>
      </c>
      <c r="N20" s="46">
        <v>17.7</v>
      </c>
      <c r="O20" s="124">
        <v>129</v>
      </c>
      <c r="P20" s="124">
        <v>144</v>
      </c>
      <c r="Q20" s="124">
        <v>47019503</v>
      </c>
      <c r="R20" s="47">
        <f t="shared" si="5"/>
        <v>6217</v>
      </c>
      <c r="S20" s="48">
        <f t="shared" si="6"/>
        <v>149.208</v>
      </c>
      <c r="T20" s="48">
        <f t="shared" si="7"/>
        <v>6.2169999999999996</v>
      </c>
      <c r="U20" s="125">
        <v>6.8</v>
      </c>
      <c r="V20" s="125">
        <v>7.6</v>
      </c>
      <c r="W20" s="126" t="s">
        <v>133</v>
      </c>
      <c r="X20" s="128">
        <v>0</v>
      </c>
      <c r="Y20" s="128">
        <v>1187</v>
      </c>
      <c r="Z20" s="128">
        <v>1188</v>
      </c>
      <c r="AA20" s="128">
        <v>1185</v>
      </c>
      <c r="AB20" s="128">
        <v>1188</v>
      </c>
      <c r="AC20" s="49" t="s">
        <v>90</v>
      </c>
      <c r="AD20" s="49" t="s">
        <v>90</v>
      </c>
      <c r="AE20" s="49" t="s">
        <v>90</v>
      </c>
      <c r="AF20" s="127" t="s">
        <v>90</v>
      </c>
      <c r="AG20" s="127">
        <v>39353444</v>
      </c>
      <c r="AH20" s="50">
        <f t="shared" si="9"/>
        <v>1448</v>
      </c>
      <c r="AI20" s="51">
        <f t="shared" si="8"/>
        <v>232.9097635515522</v>
      </c>
      <c r="AJ20" s="108">
        <v>0</v>
      </c>
      <c r="AK20" s="108">
        <v>1</v>
      </c>
      <c r="AL20" s="108">
        <v>1</v>
      </c>
      <c r="AM20" s="108">
        <v>1</v>
      </c>
      <c r="AN20" s="108">
        <v>1</v>
      </c>
      <c r="AO20" s="108">
        <v>0</v>
      </c>
      <c r="AP20" s="128">
        <v>8914928</v>
      </c>
      <c r="AQ20" s="128">
        <f t="shared" si="1"/>
        <v>0</v>
      </c>
      <c r="AR20" s="54">
        <v>1.1200000000000001</v>
      </c>
      <c r="AS20" s="53" t="s">
        <v>101</v>
      </c>
      <c r="AY20" s="111"/>
    </row>
    <row r="21" spans="1:51" x14ac:dyDescent="0.25">
      <c r="B21" s="41">
        <v>2.4166666666666701</v>
      </c>
      <c r="C21" s="41">
        <v>0.45833333333333298</v>
      </c>
      <c r="D21" s="123">
        <v>3</v>
      </c>
      <c r="E21" s="42">
        <f t="shared" si="2"/>
        <v>2.1126760563380285</v>
      </c>
      <c r="F21" s="93">
        <v>78</v>
      </c>
      <c r="G21" s="42">
        <f t="shared" si="3"/>
        <v>54.929577464788736</v>
      </c>
      <c r="H21" s="43" t="s">
        <v>88</v>
      </c>
      <c r="I21" s="43">
        <f t="shared" si="4"/>
        <v>53.521126760563384</v>
      </c>
      <c r="J21" s="44">
        <f t="shared" si="10"/>
        <v>54.929577464788736</v>
      </c>
      <c r="K21" s="43">
        <f t="shared" si="11"/>
        <v>56.349577464788737</v>
      </c>
      <c r="L21" s="45">
        <v>19</v>
      </c>
      <c r="M21" s="46" t="s">
        <v>100</v>
      </c>
      <c r="N21" s="46">
        <v>17.7</v>
      </c>
      <c r="O21" s="124">
        <v>129</v>
      </c>
      <c r="P21" s="124">
        <v>148</v>
      </c>
      <c r="Q21" s="124">
        <v>47025657</v>
      </c>
      <c r="R21" s="47">
        <f t="shared" si="5"/>
        <v>6154</v>
      </c>
      <c r="S21" s="48">
        <f t="shared" si="6"/>
        <v>147.696</v>
      </c>
      <c r="T21" s="48">
        <f t="shared" si="7"/>
        <v>6.1539999999999999</v>
      </c>
      <c r="U21" s="125">
        <v>5.7</v>
      </c>
      <c r="V21" s="125">
        <v>6.9</v>
      </c>
      <c r="W21" s="126" t="s">
        <v>133</v>
      </c>
      <c r="X21" s="128">
        <v>0</v>
      </c>
      <c r="Y21" s="128">
        <v>1187</v>
      </c>
      <c r="Z21" s="128">
        <v>1188</v>
      </c>
      <c r="AA21" s="128">
        <v>1185</v>
      </c>
      <c r="AB21" s="128">
        <v>1188</v>
      </c>
      <c r="AC21" s="49" t="s">
        <v>90</v>
      </c>
      <c r="AD21" s="49" t="s">
        <v>90</v>
      </c>
      <c r="AE21" s="49" t="s">
        <v>90</v>
      </c>
      <c r="AF21" s="127" t="s">
        <v>90</v>
      </c>
      <c r="AG21" s="127">
        <v>39354900</v>
      </c>
      <c r="AH21" s="50">
        <f t="shared" si="9"/>
        <v>1456</v>
      </c>
      <c r="AI21" s="51">
        <f t="shared" si="8"/>
        <v>236.59408514787131</v>
      </c>
      <c r="AJ21" s="108">
        <v>0</v>
      </c>
      <c r="AK21" s="108">
        <v>1</v>
      </c>
      <c r="AL21" s="108">
        <v>1</v>
      </c>
      <c r="AM21" s="108">
        <v>1</v>
      </c>
      <c r="AN21" s="108">
        <v>1</v>
      </c>
      <c r="AO21" s="108">
        <v>0</v>
      </c>
      <c r="AP21" s="128">
        <v>8914928</v>
      </c>
      <c r="AQ21" s="128">
        <f t="shared" si="1"/>
        <v>0</v>
      </c>
      <c r="AR21" s="52"/>
      <c r="AS21" s="53" t="s">
        <v>101</v>
      </c>
      <c r="AY21" s="111"/>
    </row>
    <row r="22" spans="1:51" x14ac:dyDescent="0.25">
      <c r="B22" s="41">
        <v>2.4583333333333299</v>
      </c>
      <c r="C22" s="41">
        <v>0.5</v>
      </c>
      <c r="D22" s="123">
        <v>3</v>
      </c>
      <c r="E22" s="42">
        <f t="shared" si="2"/>
        <v>2.1126760563380285</v>
      </c>
      <c r="F22" s="93">
        <v>78</v>
      </c>
      <c r="G22" s="42">
        <f t="shared" si="3"/>
        <v>54.929577464788736</v>
      </c>
      <c r="H22" s="43" t="s">
        <v>88</v>
      </c>
      <c r="I22" s="43">
        <f t="shared" si="4"/>
        <v>53.521126760563384</v>
      </c>
      <c r="J22" s="44">
        <f t="shared" si="10"/>
        <v>54.929577464788736</v>
      </c>
      <c r="K22" s="43">
        <f t="shared" si="11"/>
        <v>56.349577464788737</v>
      </c>
      <c r="L22" s="45">
        <v>19</v>
      </c>
      <c r="M22" s="46" t="s">
        <v>100</v>
      </c>
      <c r="N22" s="46">
        <v>17.3</v>
      </c>
      <c r="O22" s="124">
        <v>128</v>
      </c>
      <c r="P22" s="124">
        <v>135</v>
      </c>
      <c r="Q22" s="124">
        <v>47031834</v>
      </c>
      <c r="R22" s="47">
        <f t="shared" si="5"/>
        <v>6177</v>
      </c>
      <c r="S22" s="48">
        <f t="shared" si="6"/>
        <v>148.24799999999999</v>
      </c>
      <c r="T22" s="48">
        <f t="shared" si="7"/>
        <v>6.1769999999999996</v>
      </c>
      <c r="U22" s="125">
        <v>4.5999999999999996</v>
      </c>
      <c r="V22" s="125">
        <f t="shared" si="0"/>
        <v>4.5999999999999996</v>
      </c>
      <c r="W22" s="126" t="s">
        <v>133</v>
      </c>
      <c r="X22" s="128">
        <v>0</v>
      </c>
      <c r="Y22" s="128">
        <v>1187</v>
      </c>
      <c r="Z22" s="128">
        <v>1188</v>
      </c>
      <c r="AA22" s="128">
        <v>1185</v>
      </c>
      <c r="AB22" s="128">
        <v>1188</v>
      </c>
      <c r="AC22" s="49" t="s">
        <v>90</v>
      </c>
      <c r="AD22" s="49" t="s">
        <v>90</v>
      </c>
      <c r="AE22" s="49" t="s">
        <v>90</v>
      </c>
      <c r="AF22" s="127" t="s">
        <v>90</v>
      </c>
      <c r="AG22" s="127">
        <v>39356364</v>
      </c>
      <c r="AH22" s="50">
        <f t="shared" si="9"/>
        <v>1464</v>
      </c>
      <c r="AI22" s="51">
        <f t="shared" si="8"/>
        <v>237.00825643516271</v>
      </c>
      <c r="AJ22" s="108">
        <v>0</v>
      </c>
      <c r="AK22" s="108">
        <v>1</v>
      </c>
      <c r="AL22" s="108">
        <v>1</v>
      </c>
      <c r="AM22" s="108">
        <v>1</v>
      </c>
      <c r="AN22" s="108">
        <v>1</v>
      </c>
      <c r="AO22" s="108">
        <v>0</v>
      </c>
      <c r="AP22" s="128">
        <v>8914928</v>
      </c>
      <c r="AQ22" s="128">
        <f t="shared" si="1"/>
        <v>0</v>
      </c>
      <c r="AR22" s="52"/>
      <c r="AS22" s="53" t="s">
        <v>101</v>
      </c>
      <c r="AV22" s="56" t="s">
        <v>110</v>
      </c>
      <c r="AY22" s="111"/>
    </row>
    <row r="23" spans="1:51" x14ac:dyDescent="0.25">
      <c r="A23" s="107" t="s">
        <v>128</v>
      </c>
      <c r="B23" s="41">
        <v>2.5</v>
      </c>
      <c r="C23" s="41">
        <v>0.54166666666666696</v>
      </c>
      <c r="D23" s="123">
        <v>2</v>
      </c>
      <c r="E23" s="42">
        <v>8</v>
      </c>
      <c r="F23" s="110">
        <v>78</v>
      </c>
      <c r="G23" s="42">
        <f t="shared" si="3"/>
        <v>54.929577464788736</v>
      </c>
      <c r="H23" s="43" t="s">
        <v>88</v>
      </c>
      <c r="I23" s="43">
        <f t="shared" si="4"/>
        <v>53.521126760563384</v>
      </c>
      <c r="J23" s="44">
        <f t="shared" si="10"/>
        <v>54.929577464788736</v>
      </c>
      <c r="K23" s="43">
        <f>J23+(6/1.42)</f>
        <v>59.154929577464792</v>
      </c>
      <c r="L23" s="45">
        <v>19</v>
      </c>
      <c r="M23" s="46" t="s">
        <v>100</v>
      </c>
      <c r="N23" s="46">
        <v>17.5</v>
      </c>
      <c r="O23" s="124">
        <v>132</v>
      </c>
      <c r="P23" s="124">
        <v>135</v>
      </c>
      <c r="Q23" s="124">
        <v>47037721</v>
      </c>
      <c r="R23" s="47">
        <f t="shared" si="5"/>
        <v>5887</v>
      </c>
      <c r="S23" s="48">
        <f t="shared" si="6"/>
        <v>141.28800000000001</v>
      </c>
      <c r="T23" s="48">
        <f t="shared" si="7"/>
        <v>5.8869999999999996</v>
      </c>
      <c r="U23" s="125">
        <v>3.7</v>
      </c>
      <c r="V23" s="125">
        <f t="shared" si="0"/>
        <v>3.7</v>
      </c>
      <c r="W23" s="126" t="s">
        <v>133</v>
      </c>
      <c r="X23" s="128">
        <v>0</v>
      </c>
      <c r="Y23" s="128">
        <v>1187</v>
      </c>
      <c r="Z23" s="128">
        <v>1188</v>
      </c>
      <c r="AA23" s="128">
        <v>1185</v>
      </c>
      <c r="AB23" s="128">
        <v>1188</v>
      </c>
      <c r="AC23" s="49" t="s">
        <v>90</v>
      </c>
      <c r="AD23" s="49" t="s">
        <v>90</v>
      </c>
      <c r="AE23" s="49" t="s">
        <v>90</v>
      </c>
      <c r="AF23" s="127" t="s">
        <v>90</v>
      </c>
      <c r="AG23" s="127">
        <v>39357756</v>
      </c>
      <c r="AH23" s="50">
        <f t="shared" si="9"/>
        <v>1392</v>
      </c>
      <c r="AI23" s="51">
        <f t="shared" si="8"/>
        <v>236.45320197044336</v>
      </c>
      <c r="AJ23" s="108">
        <v>0</v>
      </c>
      <c r="AK23" s="108">
        <v>1</v>
      </c>
      <c r="AL23" s="108">
        <v>1</v>
      </c>
      <c r="AM23" s="108">
        <v>1</v>
      </c>
      <c r="AN23" s="108">
        <v>1</v>
      </c>
      <c r="AO23" s="108">
        <v>0</v>
      </c>
      <c r="AP23" s="128">
        <v>8914928</v>
      </c>
      <c r="AQ23" s="128">
        <f t="shared" si="1"/>
        <v>0</v>
      </c>
      <c r="AR23" s="52"/>
      <c r="AS23" s="53" t="s">
        <v>113</v>
      </c>
      <c r="AT23" s="55"/>
      <c r="AV23" s="57" t="s">
        <v>111</v>
      </c>
      <c r="AW23" s="58" t="s">
        <v>112</v>
      </c>
      <c r="AY23" s="111"/>
    </row>
    <row r="24" spans="1:51" x14ac:dyDescent="0.25">
      <c r="B24" s="41">
        <v>2.5416666666666701</v>
      </c>
      <c r="C24" s="41">
        <v>0.58333333333333404</v>
      </c>
      <c r="D24" s="123">
        <v>2</v>
      </c>
      <c r="E24" s="42">
        <f t="shared" si="2"/>
        <v>1.4084507042253522</v>
      </c>
      <c r="F24" s="110">
        <v>78</v>
      </c>
      <c r="G24" s="42">
        <f t="shared" si="3"/>
        <v>54.929577464788736</v>
      </c>
      <c r="H24" s="43" t="s">
        <v>88</v>
      </c>
      <c r="I24" s="43">
        <f t="shared" si="4"/>
        <v>53.521126760563384</v>
      </c>
      <c r="J24" s="44">
        <f t="shared" si="10"/>
        <v>54.929577464788736</v>
      </c>
      <c r="K24" s="43">
        <f t="shared" ref="K24:K34" si="12">J24+(6/1.42)</f>
        <v>59.154929577464792</v>
      </c>
      <c r="L24" s="45">
        <v>18</v>
      </c>
      <c r="M24" s="46" t="s">
        <v>100</v>
      </c>
      <c r="N24" s="46">
        <v>17.3</v>
      </c>
      <c r="O24" s="124">
        <v>133</v>
      </c>
      <c r="P24" s="124">
        <v>137</v>
      </c>
      <c r="Q24" s="124">
        <v>47043466</v>
      </c>
      <c r="R24" s="47">
        <f t="shared" si="5"/>
        <v>5745</v>
      </c>
      <c r="S24" s="48">
        <f t="shared" si="6"/>
        <v>137.88</v>
      </c>
      <c r="T24" s="48">
        <f t="shared" si="7"/>
        <v>5.7450000000000001</v>
      </c>
      <c r="U24" s="125">
        <v>3.1</v>
      </c>
      <c r="V24" s="125">
        <f t="shared" si="0"/>
        <v>3.1</v>
      </c>
      <c r="W24" s="126" t="s">
        <v>133</v>
      </c>
      <c r="X24" s="128">
        <v>0</v>
      </c>
      <c r="Y24" s="128">
        <v>1180</v>
      </c>
      <c r="Z24" s="128">
        <v>1188</v>
      </c>
      <c r="AA24" s="128">
        <v>1185</v>
      </c>
      <c r="AB24" s="128">
        <v>1188</v>
      </c>
      <c r="AC24" s="49" t="s">
        <v>90</v>
      </c>
      <c r="AD24" s="49" t="s">
        <v>90</v>
      </c>
      <c r="AE24" s="49" t="s">
        <v>90</v>
      </c>
      <c r="AF24" s="127" t="s">
        <v>90</v>
      </c>
      <c r="AG24" s="127">
        <v>39359108</v>
      </c>
      <c r="AH24" s="50">
        <f t="shared" si="9"/>
        <v>1352</v>
      </c>
      <c r="AI24" s="51">
        <f t="shared" si="8"/>
        <v>235.33507397737162</v>
      </c>
      <c r="AJ24" s="108">
        <v>0</v>
      </c>
      <c r="AK24" s="108">
        <v>1</v>
      </c>
      <c r="AL24" s="108">
        <v>1</v>
      </c>
      <c r="AM24" s="108">
        <v>1</v>
      </c>
      <c r="AN24" s="108">
        <v>1</v>
      </c>
      <c r="AO24" s="108">
        <v>0</v>
      </c>
      <c r="AP24" s="128">
        <v>8914928</v>
      </c>
      <c r="AQ24" s="128">
        <f t="shared" si="1"/>
        <v>0</v>
      </c>
      <c r="AR24" s="54">
        <v>1.32</v>
      </c>
      <c r="AS24" s="53" t="s">
        <v>113</v>
      </c>
      <c r="AV24" s="59" t="s">
        <v>29</v>
      </c>
      <c r="AW24" s="59">
        <v>14.7</v>
      </c>
      <c r="AY24" s="111"/>
    </row>
    <row r="25" spans="1:51" x14ac:dyDescent="0.25">
      <c r="B25" s="41">
        <v>2.5833333333333299</v>
      </c>
      <c r="C25" s="41">
        <v>0.625</v>
      </c>
      <c r="D25" s="123">
        <v>2</v>
      </c>
      <c r="E25" s="42">
        <f t="shared" si="2"/>
        <v>1.4084507042253522</v>
      </c>
      <c r="F25" s="110">
        <v>78</v>
      </c>
      <c r="G25" s="42">
        <f t="shared" si="3"/>
        <v>54.929577464788736</v>
      </c>
      <c r="H25" s="43" t="s">
        <v>88</v>
      </c>
      <c r="I25" s="43">
        <f t="shared" si="4"/>
        <v>53.521126760563384</v>
      </c>
      <c r="J25" s="44">
        <f t="shared" si="10"/>
        <v>54.929577464788736</v>
      </c>
      <c r="K25" s="43">
        <f t="shared" si="12"/>
        <v>59.154929577464792</v>
      </c>
      <c r="L25" s="45">
        <v>18</v>
      </c>
      <c r="M25" s="46" t="s">
        <v>100</v>
      </c>
      <c r="N25" s="46">
        <v>16.899999999999999</v>
      </c>
      <c r="O25" s="124">
        <v>132</v>
      </c>
      <c r="P25" s="124">
        <v>134</v>
      </c>
      <c r="Q25" s="124">
        <v>47049222</v>
      </c>
      <c r="R25" s="47">
        <f t="shared" si="5"/>
        <v>5756</v>
      </c>
      <c r="S25" s="48">
        <f t="shared" si="6"/>
        <v>138.14400000000001</v>
      </c>
      <c r="T25" s="48">
        <f t="shared" si="7"/>
        <v>5.7560000000000002</v>
      </c>
      <c r="U25" s="125">
        <v>2.6</v>
      </c>
      <c r="V25" s="125">
        <f t="shared" si="0"/>
        <v>2.6</v>
      </c>
      <c r="W25" s="126" t="s">
        <v>133</v>
      </c>
      <c r="X25" s="128">
        <v>0</v>
      </c>
      <c r="Y25" s="128">
        <v>1180</v>
      </c>
      <c r="Z25" s="128">
        <v>1188</v>
      </c>
      <c r="AA25" s="128">
        <v>1185</v>
      </c>
      <c r="AB25" s="128">
        <v>1188</v>
      </c>
      <c r="AC25" s="49" t="s">
        <v>90</v>
      </c>
      <c r="AD25" s="49" t="s">
        <v>90</v>
      </c>
      <c r="AE25" s="49" t="s">
        <v>90</v>
      </c>
      <c r="AF25" s="127" t="s">
        <v>90</v>
      </c>
      <c r="AG25" s="127">
        <v>39360460</v>
      </c>
      <c r="AH25" s="50">
        <f t="shared" si="9"/>
        <v>1352</v>
      </c>
      <c r="AI25" s="51">
        <f t="shared" si="8"/>
        <v>234.88533703961082</v>
      </c>
      <c r="AJ25" s="108">
        <v>0</v>
      </c>
      <c r="AK25" s="108">
        <v>1</v>
      </c>
      <c r="AL25" s="108">
        <v>1</v>
      </c>
      <c r="AM25" s="108">
        <v>1</v>
      </c>
      <c r="AN25" s="108">
        <v>1</v>
      </c>
      <c r="AO25" s="108">
        <v>0</v>
      </c>
      <c r="AP25" s="128">
        <v>8914928</v>
      </c>
      <c r="AQ25" s="128">
        <f t="shared" si="1"/>
        <v>0</v>
      </c>
      <c r="AR25" s="52"/>
      <c r="AS25" s="53" t="s">
        <v>113</v>
      </c>
      <c r="AV25" s="59" t="s">
        <v>74</v>
      </c>
      <c r="AW25" s="59">
        <v>10.36</v>
      </c>
      <c r="AY25" s="111"/>
    </row>
    <row r="26" spans="1:51" x14ac:dyDescent="0.25">
      <c r="B26" s="41">
        <v>2.625</v>
      </c>
      <c r="C26" s="41">
        <v>0.66666666666666696</v>
      </c>
      <c r="D26" s="123">
        <v>2</v>
      </c>
      <c r="E26" s="42">
        <f t="shared" si="2"/>
        <v>1.4084507042253522</v>
      </c>
      <c r="F26" s="110">
        <v>81</v>
      </c>
      <c r="G26" s="42">
        <f t="shared" si="3"/>
        <v>57.04225352112676</v>
      </c>
      <c r="H26" s="43" t="s">
        <v>88</v>
      </c>
      <c r="I26" s="43">
        <f t="shared" si="4"/>
        <v>53.521126760563384</v>
      </c>
      <c r="J26" s="44">
        <f>(F26-3)/1.42</f>
        <v>54.929577464788736</v>
      </c>
      <c r="K26" s="43">
        <f t="shared" si="12"/>
        <v>59.154929577464792</v>
      </c>
      <c r="L26" s="45">
        <v>18</v>
      </c>
      <c r="M26" s="46" t="s">
        <v>100</v>
      </c>
      <c r="N26" s="46">
        <v>16.7</v>
      </c>
      <c r="O26" s="124">
        <v>130</v>
      </c>
      <c r="P26" s="124">
        <v>134</v>
      </c>
      <c r="Q26" s="124">
        <v>47054882</v>
      </c>
      <c r="R26" s="47">
        <f t="shared" si="5"/>
        <v>5660</v>
      </c>
      <c r="S26" s="48">
        <f t="shared" si="6"/>
        <v>135.84</v>
      </c>
      <c r="T26" s="48">
        <f t="shared" si="7"/>
        <v>5.66</v>
      </c>
      <c r="U26" s="125">
        <v>2.2000000000000002</v>
      </c>
      <c r="V26" s="125">
        <f t="shared" si="0"/>
        <v>2.2000000000000002</v>
      </c>
      <c r="W26" s="126" t="s">
        <v>133</v>
      </c>
      <c r="X26" s="128">
        <v>0</v>
      </c>
      <c r="Y26" s="128">
        <v>1130</v>
      </c>
      <c r="Z26" s="128">
        <v>1188</v>
      </c>
      <c r="AA26" s="128">
        <v>1185</v>
      </c>
      <c r="AB26" s="128">
        <v>1188</v>
      </c>
      <c r="AC26" s="49" t="s">
        <v>90</v>
      </c>
      <c r="AD26" s="49" t="s">
        <v>90</v>
      </c>
      <c r="AE26" s="49" t="s">
        <v>90</v>
      </c>
      <c r="AF26" s="127" t="s">
        <v>90</v>
      </c>
      <c r="AG26" s="127">
        <v>39361780</v>
      </c>
      <c r="AH26" s="50">
        <f t="shared" si="9"/>
        <v>1320</v>
      </c>
      <c r="AI26" s="51">
        <f t="shared" si="8"/>
        <v>233.21554770318019</v>
      </c>
      <c r="AJ26" s="108">
        <v>0</v>
      </c>
      <c r="AK26" s="108">
        <v>1</v>
      </c>
      <c r="AL26" s="108">
        <v>1</v>
      </c>
      <c r="AM26" s="108">
        <v>1</v>
      </c>
      <c r="AN26" s="108">
        <v>1</v>
      </c>
      <c r="AO26" s="108">
        <v>0</v>
      </c>
      <c r="AP26" s="128">
        <v>8914928</v>
      </c>
      <c r="AQ26" s="128">
        <f t="shared" si="1"/>
        <v>0</v>
      </c>
      <c r="AR26" s="52"/>
      <c r="AS26" s="53" t="s">
        <v>113</v>
      </c>
      <c r="AV26" s="59" t="s">
        <v>114</v>
      </c>
      <c r="AW26" s="59">
        <v>1.01325</v>
      </c>
      <c r="AY26" s="111"/>
    </row>
    <row r="27" spans="1:51" x14ac:dyDescent="0.25">
      <c r="B27" s="41">
        <v>2.6666666666666701</v>
      </c>
      <c r="C27" s="41">
        <v>0.70833333333333404</v>
      </c>
      <c r="D27" s="123">
        <v>2</v>
      </c>
      <c r="E27" s="42">
        <f t="shared" si="2"/>
        <v>1.4084507042253522</v>
      </c>
      <c r="F27" s="110">
        <v>79</v>
      </c>
      <c r="G27" s="42">
        <f t="shared" si="3"/>
        <v>55.633802816901408</v>
      </c>
      <c r="H27" s="43" t="s">
        <v>88</v>
      </c>
      <c r="I27" s="43">
        <f t="shared" si="4"/>
        <v>52.112676056338032</v>
      </c>
      <c r="J27" s="44">
        <f t="shared" ref="J27:J32" si="13">(F27-3)/1.42</f>
        <v>53.521126760563384</v>
      </c>
      <c r="K27" s="43">
        <f t="shared" si="12"/>
        <v>57.74647887323944</v>
      </c>
      <c r="L27" s="45">
        <v>18</v>
      </c>
      <c r="M27" s="46" t="s">
        <v>100</v>
      </c>
      <c r="N27" s="46">
        <v>16.7</v>
      </c>
      <c r="O27" s="124">
        <v>135</v>
      </c>
      <c r="P27" s="124">
        <v>148</v>
      </c>
      <c r="Q27" s="124">
        <v>47060447</v>
      </c>
      <c r="R27" s="47">
        <f t="shared" si="5"/>
        <v>5565</v>
      </c>
      <c r="S27" s="48">
        <f t="shared" si="6"/>
        <v>133.56</v>
      </c>
      <c r="T27" s="48">
        <f t="shared" si="7"/>
        <v>5.5650000000000004</v>
      </c>
      <c r="U27" s="125">
        <v>1.5</v>
      </c>
      <c r="V27" s="125">
        <f t="shared" si="0"/>
        <v>1.5</v>
      </c>
      <c r="W27" s="126" t="s">
        <v>133</v>
      </c>
      <c r="X27" s="128">
        <v>0</v>
      </c>
      <c r="Y27" s="128">
        <v>1188</v>
      </c>
      <c r="Z27" s="128">
        <v>1188</v>
      </c>
      <c r="AA27" s="128">
        <v>1185</v>
      </c>
      <c r="AB27" s="128">
        <v>1188</v>
      </c>
      <c r="AC27" s="49" t="s">
        <v>90</v>
      </c>
      <c r="AD27" s="49" t="s">
        <v>90</v>
      </c>
      <c r="AE27" s="49" t="s">
        <v>90</v>
      </c>
      <c r="AF27" s="127" t="s">
        <v>90</v>
      </c>
      <c r="AG27" s="127">
        <v>39363130</v>
      </c>
      <c r="AH27" s="50">
        <f t="shared" si="9"/>
        <v>1350</v>
      </c>
      <c r="AI27" s="51">
        <f t="shared" si="8"/>
        <v>242.5876010781671</v>
      </c>
      <c r="AJ27" s="108">
        <v>0</v>
      </c>
      <c r="AK27" s="108">
        <v>1</v>
      </c>
      <c r="AL27" s="108">
        <v>1</v>
      </c>
      <c r="AM27" s="108">
        <v>1</v>
      </c>
      <c r="AN27" s="108">
        <v>1</v>
      </c>
      <c r="AO27" s="108">
        <v>0</v>
      </c>
      <c r="AP27" s="128">
        <v>8914928</v>
      </c>
      <c r="AQ27" s="128">
        <f t="shared" si="1"/>
        <v>0</v>
      </c>
      <c r="AR27" s="52"/>
      <c r="AS27" s="53" t="s">
        <v>113</v>
      </c>
      <c r="AV27" s="59" t="s">
        <v>115</v>
      </c>
      <c r="AW27" s="59">
        <v>1</v>
      </c>
      <c r="AY27" s="111"/>
    </row>
    <row r="28" spans="1:51" x14ac:dyDescent="0.25">
      <c r="B28" s="41">
        <v>2.7083333333333299</v>
      </c>
      <c r="C28" s="41">
        <v>0.750000000000002</v>
      </c>
      <c r="D28" s="123">
        <v>1</v>
      </c>
      <c r="E28" s="42">
        <f t="shared" si="2"/>
        <v>0.70422535211267612</v>
      </c>
      <c r="F28" s="110">
        <v>78</v>
      </c>
      <c r="G28" s="42">
        <f t="shared" si="3"/>
        <v>54.929577464788736</v>
      </c>
      <c r="H28" s="43" t="s">
        <v>88</v>
      </c>
      <c r="I28" s="43">
        <f t="shared" si="4"/>
        <v>51.408450704225352</v>
      </c>
      <c r="J28" s="44">
        <f t="shared" si="13"/>
        <v>52.816901408450704</v>
      </c>
      <c r="K28" s="43">
        <f t="shared" si="12"/>
        <v>57.04225352112676</v>
      </c>
      <c r="L28" s="45">
        <v>18</v>
      </c>
      <c r="M28" s="46" t="s">
        <v>100</v>
      </c>
      <c r="N28" s="46">
        <v>16.7</v>
      </c>
      <c r="O28" s="124">
        <v>137</v>
      </c>
      <c r="P28" s="124">
        <v>145</v>
      </c>
      <c r="Q28" s="124">
        <v>47066012</v>
      </c>
      <c r="R28" s="47">
        <f t="shared" si="5"/>
        <v>5565</v>
      </c>
      <c r="S28" s="48">
        <f t="shared" si="6"/>
        <v>133.56</v>
      </c>
      <c r="T28" s="48">
        <f t="shared" si="7"/>
        <v>5.5650000000000004</v>
      </c>
      <c r="U28" s="125">
        <v>1.3</v>
      </c>
      <c r="V28" s="125">
        <f t="shared" si="0"/>
        <v>1.3</v>
      </c>
      <c r="W28" s="126" t="s">
        <v>133</v>
      </c>
      <c r="X28" s="128">
        <v>0</v>
      </c>
      <c r="Y28" s="128">
        <v>1135</v>
      </c>
      <c r="Z28" s="128">
        <v>1188</v>
      </c>
      <c r="AA28" s="128">
        <v>1185</v>
      </c>
      <c r="AB28" s="128">
        <v>1188</v>
      </c>
      <c r="AC28" s="49" t="s">
        <v>90</v>
      </c>
      <c r="AD28" s="49" t="s">
        <v>90</v>
      </c>
      <c r="AE28" s="49" t="s">
        <v>90</v>
      </c>
      <c r="AF28" s="127" t="s">
        <v>90</v>
      </c>
      <c r="AG28" s="127">
        <v>39364460</v>
      </c>
      <c r="AH28" s="50">
        <f t="shared" si="9"/>
        <v>1330</v>
      </c>
      <c r="AI28" s="51">
        <f t="shared" si="8"/>
        <v>238.99371069182388</v>
      </c>
      <c r="AJ28" s="108">
        <v>0</v>
      </c>
      <c r="AK28" s="108">
        <v>1</v>
      </c>
      <c r="AL28" s="108">
        <v>1</v>
      </c>
      <c r="AM28" s="108">
        <v>1</v>
      </c>
      <c r="AN28" s="108">
        <v>1</v>
      </c>
      <c r="AO28" s="108">
        <v>0</v>
      </c>
      <c r="AP28" s="128">
        <v>8914928</v>
      </c>
      <c r="AQ28" s="128">
        <f t="shared" si="1"/>
        <v>0</v>
      </c>
      <c r="AR28" s="54">
        <v>1.19</v>
      </c>
      <c r="AS28" s="53" t="s">
        <v>113</v>
      </c>
      <c r="AV28" s="59" t="s">
        <v>116</v>
      </c>
      <c r="AW28" s="59">
        <v>101.325</v>
      </c>
      <c r="AY28" s="111"/>
    </row>
    <row r="29" spans="1:51" x14ac:dyDescent="0.25">
      <c r="B29" s="41">
        <v>2.75</v>
      </c>
      <c r="C29" s="41">
        <v>0.79166666666666896</v>
      </c>
      <c r="D29" s="123">
        <v>1</v>
      </c>
      <c r="E29" s="42">
        <f t="shared" si="2"/>
        <v>0.70422535211267612</v>
      </c>
      <c r="F29" s="110">
        <v>71</v>
      </c>
      <c r="G29" s="42">
        <f t="shared" si="3"/>
        <v>50</v>
      </c>
      <c r="H29" s="43" t="s">
        <v>88</v>
      </c>
      <c r="I29" s="43">
        <f t="shared" si="4"/>
        <v>46.478873239436624</v>
      </c>
      <c r="J29" s="44">
        <f t="shared" si="13"/>
        <v>47.887323943661976</v>
      </c>
      <c r="K29" s="43">
        <f t="shared" si="12"/>
        <v>52.112676056338032</v>
      </c>
      <c r="L29" s="45">
        <v>18</v>
      </c>
      <c r="M29" s="46" t="s">
        <v>100</v>
      </c>
      <c r="N29" s="46">
        <v>16.600000000000001</v>
      </c>
      <c r="O29" s="124">
        <v>137</v>
      </c>
      <c r="P29" s="124">
        <v>121</v>
      </c>
      <c r="Q29" s="124">
        <v>47071357</v>
      </c>
      <c r="R29" s="47">
        <f t="shared" si="5"/>
        <v>5345</v>
      </c>
      <c r="S29" s="48">
        <f t="shared" si="6"/>
        <v>128.28</v>
      </c>
      <c r="T29" s="48">
        <f t="shared" si="7"/>
        <v>5.3449999999999998</v>
      </c>
      <c r="U29" s="125">
        <v>1.3</v>
      </c>
      <c r="V29" s="125">
        <f t="shared" si="0"/>
        <v>1.3</v>
      </c>
      <c r="W29" s="126" t="s">
        <v>133</v>
      </c>
      <c r="X29" s="128">
        <v>0</v>
      </c>
      <c r="Y29" s="128">
        <v>971</v>
      </c>
      <c r="Z29" s="128">
        <v>1188</v>
      </c>
      <c r="AA29" s="128">
        <v>1185</v>
      </c>
      <c r="AB29" s="128">
        <v>1188</v>
      </c>
      <c r="AC29" s="49" t="s">
        <v>90</v>
      </c>
      <c r="AD29" s="49" t="s">
        <v>90</v>
      </c>
      <c r="AE29" s="49" t="s">
        <v>90</v>
      </c>
      <c r="AF29" s="127" t="s">
        <v>90</v>
      </c>
      <c r="AG29" s="127">
        <v>39365764</v>
      </c>
      <c r="AH29" s="50">
        <f t="shared" si="9"/>
        <v>1304</v>
      </c>
      <c r="AI29" s="51">
        <f t="shared" si="8"/>
        <v>243.9663236669785</v>
      </c>
      <c r="AJ29" s="108">
        <v>0</v>
      </c>
      <c r="AK29" s="108">
        <v>1</v>
      </c>
      <c r="AL29" s="108">
        <v>1</v>
      </c>
      <c r="AM29" s="108">
        <v>1</v>
      </c>
      <c r="AN29" s="108">
        <v>1</v>
      </c>
      <c r="AO29" s="108">
        <v>0</v>
      </c>
      <c r="AP29" s="128">
        <v>8914928</v>
      </c>
      <c r="AQ29" s="128">
        <f t="shared" si="1"/>
        <v>0</v>
      </c>
      <c r="AR29" s="52"/>
      <c r="AS29" s="53" t="s">
        <v>113</v>
      </c>
      <c r="AY29" s="111"/>
    </row>
    <row r="30" spans="1:51" x14ac:dyDescent="0.25">
      <c r="B30" s="41">
        <v>2.7916666666666701</v>
      </c>
      <c r="C30" s="41">
        <v>0.83333333333333703</v>
      </c>
      <c r="D30" s="123">
        <v>1</v>
      </c>
      <c r="E30" s="42">
        <f t="shared" si="2"/>
        <v>0.70422535211267612</v>
      </c>
      <c r="F30" s="110">
        <v>74</v>
      </c>
      <c r="G30" s="42">
        <f t="shared" si="3"/>
        <v>52.112676056338032</v>
      </c>
      <c r="H30" s="43" t="s">
        <v>88</v>
      </c>
      <c r="I30" s="43">
        <f t="shared" si="4"/>
        <v>48.591549295774648</v>
      </c>
      <c r="J30" s="44">
        <f t="shared" si="13"/>
        <v>50</v>
      </c>
      <c r="K30" s="43">
        <f t="shared" si="12"/>
        <v>54.225352112676056</v>
      </c>
      <c r="L30" s="45">
        <v>18</v>
      </c>
      <c r="M30" s="46" t="s">
        <v>100</v>
      </c>
      <c r="N30" s="46">
        <v>16.600000000000001</v>
      </c>
      <c r="O30" s="124">
        <v>136</v>
      </c>
      <c r="P30" s="124">
        <v>129</v>
      </c>
      <c r="Q30" s="124">
        <v>47076943</v>
      </c>
      <c r="R30" s="47">
        <f t="shared" si="5"/>
        <v>5586</v>
      </c>
      <c r="S30" s="48">
        <f t="shared" si="6"/>
        <v>134.06399999999999</v>
      </c>
      <c r="T30" s="48">
        <f t="shared" si="7"/>
        <v>5.5860000000000003</v>
      </c>
      <c r="U30" s="125">
        <v>1.3</v>
      </c>
      <c r="V30" s="125">
        <f t="shared" si="0"/>
        <v>1.3</v>
      </c>
      <c r="W30" s="126" t="s">
        <v>171</v>
      </c>
      <c r="X30" s="128">
        <v>0</v>
      </c>
      <c r="Y30" s="128">
        <v>0</v>
      </c>
      <c r="Z30" s="128">
        <v>1188</v>
      </c>
      <c r="AA30" s="128">
        <v>1185</v>
      </c>
      <c r="AB30" s="128">
        <v>1188</v>
      </c>
      <c r="AC30" s="49" t="s">
        <v>90</v>
      </c>
      <c r="AD30" s="49" t="s">
        <v>90</v>
      </c>
      <c r="AE30" s="49" t="s">
        <v>90</v>
      </c>
      <c r="AF30" s="127" t="s">
        <v>90</v>
      </c>
      <c r="AG30" s="127">
        <v>39367064</v>
      </c>
      <c r="AH30" s="50">
        <f t="shared" si="9"/>
        <v>1300</v>
      </c>
      <c r="AI30" s="51">
        <f t="shared" si="8"/>
        <v>232.72466881489436</v>
      </c>
      <c r="AJ30" s="108">
        <v>0</v>
      </c>
      <c r="AK30" s="108">
        <v>0</v>
      </c>
      <c r="AL30" s="108">
        <v>1</v>
      </c>
      <c r="AM30" s="108">
        <v>1</v>
      </c>
      <c r="AN30" s="108">
        <v>1</v>
      </c>
      <c r="AO30" s="108">
        <v>0</v>
      </c>
      <c r="AP30" s="128">
        <v>8914928</v>
      </c>
      <c r="AQ30" s="128">
        <f t="shared" si="1"/>
        <v>0</v>
      </c>
      <c r="AR30" s="52"/>
      <c r="AS30" s="53" t="s">
        <v>113</v>
      </c>
      <c r="AV30" s="356" t="s">
        <v>117</v>
      </c>
      <c r="AW30" s="356"/>
      <c r="AY30" s="111"/>
    </row>
    <row r="31" spans="1:51" x14ac:dyDescent="0.25">
      <c r="B31" s="41">
        <v>2.8333333333333299</v>
      </c>
      <c r="C31" s="41">
        <v>0.875000000000004</v>
      </c>
      <c r="D31" s="123">
        <v>2</v>
      </c>
      <c r="E31" s="42">
        <f t="shared" si="2"/>
        <v>1.4084507042253522</v>
      </c>
      <c r="F31" s="110">
        <v>74</v>
      </c>
      <c r="G31" s="42">
        <f t="shared" si="3"/>
        <v>52.112676056338032</v>
      </c>
      <c r="H31" s="43" t="s">
        <v>88</v>
      </c>
      <c r="I31" s="43">
        <f t="shared" si="4"/>
        <v>48.591549295774648</v>
      </c>
      <c r="J31" s="44">
        <f t="shared" si="13"/>
        <v>50</v>
      </c>
      <c r="K31" s="43">
        <f t="shared" si="12"/>
        <v>54.225352112676056</v>
      </c>
      <c r="L31" s="45">
        <v>18</v>
      </c>
      <c r="M31" s="46" t="s">
        <v>100</v>
      </c>
      <c r="N31" s="46">
        <v>16.100000000000001</v>
      </c>
      <c r="O31" s="124">
        <v>136</v>
      </c>
      <c r="P31" s="124">
        <v>129</v>
      </c>
      <c r="Q31" s="124">
        <v>47082015</v>
      </c>
      <c r="R31" s="47">
        <f t="shared" si="5"/>
        <v>5072</v>
      </c>
      <c r="S31" s="48">
        <f t="shared" si="6"/>
        <v>121.72799999999999</v>
      </c>
      <c r="T31" s="48">
        <f t="shared" si="7"/>
        <v>5.0720000000000001</v>
      </c>
      <c r="U31" s="125">
        <v>1.3</v>
      </c>
      <c r="V31" s="125">
        <f t="shared" si="0"/>
        <v>1.3</v>
      </c>
      <c r="W31" s="126" t="s">
        <v>171</v>
      </c>
      <c r="X31" s="128">
        <v>0</v>
      </c>
      <c r="Y31" s="128">
        <v>0</v>
      </c>
      <c r="Z31" s="128">
        <v>1188</v>
      </c>
      <c r="AA31" s="128">
        <v>1185</v>
      </c>
      <c r="AB31" s="128">
        <v>1188</v>
      </c>
      <c r="AC31" s="49" t="s">
        <v>90</v>
      </c>
      <c r="AD31" s="49" t="s">
        <v>90</v>
      </c>
      <c r="AE31" s="49" t="s">
        <v>90</v>
      </c>
      <c r="AF31" s="127" t="s">
        <v>90</v>
      </c>
      <c r="AG31" s="127">
        <v>39368260</v>
      </c>
      <c r="AH31" s="50">
        <f t="shared" si="9"/>
        <v>1196</v>
      </c>
      <c r="AI31" s="51">
        <f t="shared" si="8"/>
        <v>235.8044164037855</v>
      </c>
      <c r="AJ31" s="108">
        <v>0</v>
      </c>
      <c r="AK31" s="108">
        <v>0</v>
      </c>
      <c r="AL31" s="108">
        <v>1</v>
      </c>
      <c r="AM31" s="108">
        <v>1</v>
      </c>
      <c r="AN31" s="108">
        <v>1</v>
      </c>
      <c r="AO31" s="108">
        <v>0</v>
      </c>
      <c r="AP31" s="128">
        <v>8914928</v>
      </c>
      <c r="AQ31" s="128">
        <f t="shared" si="1"/>
        <v>0</v>
      </c>
      <c r="AR31" s="52"/>
      <c r="AS31" s="53" t="s">
        <v>113</v>
      </c>
      <c r="AV31" s="60" t="s">
        <v>29</v>
      </c>
      <c r="AW31" s="60" t="s">
        <v>74</v>
      </c>
      <c r="AY31" s="111"/>
    </row>
    <row r="32" spans="1:51" x14ac:dyDescent="0.25">
      <c r="B32" s="41">
        <v>2.875</v>
      </c>
      <c r="C32" s="41">
        <v>0.91666666666667096</v>
      </c>
      <c r="D32" s="123">
        <v>3</v>
      </c>
      <c r="E32" s="42">
        <f t="shared" si="2"/>
        <v>2.1126760563380285</v>
      </c>
      <c r="F32" s="110">
        <v>76</v>
      </c>
      <c r="G32" s="42">
        <f t="shared" si="3"/>
        <v>53.521126760563384</v>
      </c>
      <c r="H32" s="43" t="s">
        <v>88</v>
      </c>
      <c r="I32" s="43">
        <f t="shared" si="4"/>
        <v>50</v>
      </c>
      <c r="J32" s="44">
        <f t="shared" si="13"/>
        <v>51.408450704225352</v>
      </c>
      <c r="K32" s="43">
        <f t="shared" si="12"/>
        <v>55.633802816901408</v>
      </c>
      <c r="L32" s="45">
        <v>14</v>
      </c>
      <c r="M32" s="46" t="s">
        <v>118</v>
      </c>
      <c r="N32" s="46">
        <v>12.6</v>
      </c>
      <c r="O32" s="124">
        <v>130</v>
      </c>
      <c r="P32" s="124">
        <v>120</v>
      </c>
      <c r="Q32" s="124">
        <v>47087322</v>
      </c>
      <c r="R32" s="47">
        <f t="shared" si="5"/>
        <v>5307</v>
      </c>
      <c r="S32" s="48">
        <f t="shared" si="6"/>
        <v>127.36799999999999</v>
      </c>
      <c r="T32" s="48">
        <f t="shared" si="7"/>
        <v>5.3070000000000004</v>
      </c>
      <c r="U32" s="125">
        <v>1.3</v>
      </c>
      <c r="V32" s="125">
        <f t="shared" si="0"/>
        <v>1.3</v>
      </c>
      <c r="W32" s="126" t="s">
        <v>171</v>
      </c>
      <c r="X32" s="128">
        <v>0</v>
      </c>
      <c r="Y32" s="128">
        <v>0</v>
      </c>
      <c r="Z32" s="128">
        <v>1188</v>
      </c>
      <c r="AA32" s="128">
        <v>1185</v>
      </c>
      <c r="AB32" s="128">
        <v>1188</v>
      </c>
      <c r="AC32" s="49" t="s">
        <v>90</v>
      </c>
      <c r="AD32" s="49" t="s">
        <v>90</v>
      </c>
      <c r="AE32" s="49" t="s">
        <v>90</v>
      </c>
      <c r="AF32" s="127" t="s">
        <v>90</v>
      </c>
      <c r="AG32" s="127">
        <v>39369504</v>
      </c>
      <c r="AH32" s="50">
        <f t="shared" si="9"/>
        <v>1244</v>
      </c>
      <c r="AI32" s="51">
        <f t="shared" si="8"/>
        <v>234.40738647069907</v>
      </c>
      <c r="AJ32" s="108">
        <v>0</v>
      </c>
      <c r="AK32" s="108">
        <v>0</v>
      </c>
      <c r="AL32" s="108">
        <v>1</v>
      </c>
      <c r="AM32" s="108">
        <v>0</v>
      </c>
      <c r="AN32" s="108">
        <v>1</v>
      </c>
      <c r="AO32" s="108">
        <v>0</v>
      </c>
      <c r="AP32" s="128">
        <v>8914928</v>
      </c>
      <c r="AQ32" s="128">
        <f t="shared" si="1"/>
        <v>0</v>
      </c>
      <c r="AR32" s="54">
        <v>1.21</v>
      </c>
      <c r="AS32" s="53" t="s">
        <v>113</v>
      </c>
      <c r="AV32" s="61">
        <v>1</v>
      </c>
      <c r="AW32" s="61">
        <f>IFERROR(AV32*VLOOKUP(AV31,AV24:AW28,2,FALSE)/VLOOKUP(AW31,AV24:AW28,2,FALSE),"Enter Unit and Value")</f>
        <v>1.4189189189189189</v>
      </c>
      <c r="AY32" s="111"/>
    </row>
    <row r="33" spans="2:51" x14ac:dyDescent="0.25">
      <c r="B33" s="41">
        <v>2.9166666666666701</v>
      </c>
      <c r="C33" s="41">
        <v>0.95833333333333803</v>
      </c>
      <c r="D33" s="123">
        <v>5</v>
      </c>
      <c r="E33" s="42">
        <f t="shared" si="2"/>
        <v>3.5211267605633805</v>
      </c>
      <c r="F33" s="110">
        <v>66</v>
      </c>
      <c r="G33" s="42">
        <f t="shared" si="3"/>
        <v>46.478873239436624</v>
      </c>
      <c r="H33" s="43" t="s">
        <v>88</v>
      </c>
      <c r="I33" s="43">
        <f>J33-(2/1.42)</f>
        <v>41.549295774647888</v>
      </c>
      <c r="J33" s="44">
        <f t="shared" ref="J33:J34" si="14">(F33-5)/1.42</f>
        <v>42.95774647887324</v>
      </c>
      <c r="K33" s="43">
        <f t="shared" si="12"/>
        <v>47.183098591549296</v>
      </c>
      <c r="L33" s="45">
        <v>14</v>
      </c>
      <c r="M33" s="46" t="s">
        <v>118</v>
      </c>
      <c r="N33" s="46">
        <v>11.9</v>
      </c>
      <c r="O33" s="124">
        <v>129</v>
      </c>
      <c r="P33" s="124">
        <v>103</v>
      </c>
      <c r="Q33" s="124">
        <v>47091759</v>
      </c>
      <c r="R33" s="47">
        <f t="shared" si="5"/>
        <v>4437</v>
      </c>
      <c r="S33" s="48">
        <f t="shared" si="6"/>
        <v>106.488</v>
      </c>
      <c r="T33" s="48">
        <f t="shared" si="7"/>
        <v>4.4370000000000003</v>
      </c>
      <c r="U33" s="125">
        <v>2.1</v>
      </c>
      <c r="V33" s="125">
        <f t="shared" si="0"/>
        <v>2.1</v>
      </c>
      <c r="W33" s="126" t="s">
        <v>125</v>
      </c>
      <c r="X33" s="128">
        <v>0</v>
      </c>
      <c r="Y33" s="128">
        <v>0</v>
      </c>
      <c r="Z33" s="128">
        <v>1188</v>
      </c>
      <c r="AA33" s="128">
        <v>0</v>
      </c>
      <c r="AB33" s="128">
        <v>1188</v>
      </c>
      <c r="AC33" s="49" t="s">
        <v>90</v>
      </c>
      <c r="AD33" s="49" t="s">
        <v>90</v>
      </c>
      <c r="AE33" s="49" t="s">
        <v>90</v>
      </c>
      <c r="AF33" s="127" t="s">
        <v>90</v>
      </c>
      <c r="AG33" s="127">
        <v>39370422</v>
      </c>
      <c r="AH33" s="50">
        <f t="shared" si="9"/>
        <v>918</v>
      </c>
      <c r="AI33" s="51">
        <f t="shared" si="8"/>
        <v>206.89655172413791</v>
      </c>
      <c r="AJ33" s="108">
        <v>0</v>
      </c>
      <c r="AK33" s="108">
        <v>0</v>
      </c>
      <c r="AL33" s="108">
        <v>1</v>
      </c>
      <c r="AM33" s="108">
        <v>0</v>
      </c>
      <c r="AN33" s="108">
        <v>1</v>
      </c>
      <c r="AO33" s="108">
        <v>0.57999999999999996</v>
      </c>
      <c r="AP33" s="128">
        <v>8915931</v>
      </c>
      <c r="AQ33" s="128">
        <f t="shared" si="1"/>
        <v>1003</v>
      </c>
      <c r="AR33" s="52"/>
      <c r="AS33" s="53" t="s">
        <v>113</v>
      </c>
      <c r="AY33" s="111"/>
    </row>
    <row r="34" spans="2:51" x14ac:dyDescent="0.25">
      <c r="B34" s="41">
        <v>2.9583333333333299</v>
      </c>
      <c r="C34" s="41">
        <v>1</v>
      </c>
      <c r="D34" s="123">
        <v>5</v>
      </c>
      <c r="E34" s="42">
        <f t="shared" si="2"/>
        <v>3.5211267605633805</v>
      </c>
      <c r="F34" s="110">
        <v>66</v>
      </c>
      <c r="G34" s="42">
        <f t="shared" si="3"/>
        <v>46.478873239436624</v>
      </c>
      <c r="H34" s="43" t="s">
        <v>88</v>
      </c>
      <c r="I34" s="43">
        <f t="shared" si="4"/>
        <v>41.549295774647888</v>
      </c>
      <c r="J34" s="44">
        <f t="shared" si="14"/>
        <v>42.95774647887324</v>
      </c>
      <c r="K34" s="43">
        <f t="shared" si="12"/>
        <v>47.183098591549296</v>
      </c>
      <c r="L34" s="45">
        <v>14</v>
      </c>
      <c r="M34" s="46" t="s">
        <v>118</v>
      </c>
      <c r="N34" s="62">
        <v>11.5</v>
      </c>
      <c r="O34" s="124">
        <v>134</v>
      </c>
      <c r="P34" s="124">
        <v>106</v>
      </c>
      <c r="Q34" s="124">
        <v>47096196</v>
      </c>
      <c r="R34" s="47">
        <f t="shared" si="5"/>
        <v>4437</v>
      </c>
      <c r="S34" s="48">
        <f t="shared" si="6"/>
        <v>106.488</v>
      </c>
      <c r="T34" s="48">
        <f t="shared" si="7"/>
        <v>4.4370000000000003</v>
      </c>
      <c r="U34" s="125">
        <v>3.2</v>
      </c>
      <c r="V34" s="125">
        <f t="shared" si="0"/>
        <v>3.2</v>
      </c>
      <c r="W34" s="126" t="s">
        <v>125</v>
      </c>
      <c r="X34" s="128">
        <v>0</v>
      </c>
      <c r="Y34" s="128">
        <v>0</v>
      </c>
      <c r="Z34" s="128">
        <v>1188</v>
      </c>
      <c r="AA34" s="128">
        <v>0</v>
      </c>
      <c r="AB34" s="128">
        <v>1188</v>
      </c>
      <c r="AC34" s="49" t="s">
        <v>90</v>
      </c>
      <c r="AD34" s="49" t="s">
        <v>90</v>
      </c>
      <c r="AE34" s="49" t="s">
        <v>90</v>
      </c>
      <c r="AF34" s="127" t="s">
        <v>90</v>
      </c>
      <c r="AG34" s="127">
        <v>39371340</v>
      </c>
      <c r="AH34" s="50">
        <f t="shared" si="9"/>
        <v>918</v>
      </c>
      <c r="AI34" s="51">
        <f t="shared" si="8"/>
        <v>206.89655172413791</v>
      </c>
      <c r="AJ34" s="108">
        <v>0</v>
      </c>
      <c r="AK34" s="108">
        <v>0</v>
      </c>
      <c r="AL34" s="108">
        <v>1</v>
      </c>
      <c r="AM34" s="108">
        <v>0</v>
      </c>
      <c r="AN34" s="108">
        <v>1</v>
      </c>
      <c r="AO34" s="108">
        <v>0.57999999999999996</v>
      </c>
      <c r="AP34" s="128">
        <v>8916935</v>
      </c>
      <c r="AQ34" s="128">
        <f t="shared" si="1"/>
        <v>1004</v>
      </c>
      <c r="AR34" s="52"/>
      <c r="AS34" s="53" t="s">
        <v>113</v>
      </c>
      <c r="AV34" s="57" t="s">
        <v>119</v>
      </c>
      <c r="AW34" s="63" t="s">
        <v>30</v>
      </c>
      <c r="AY34" s="111"/>
    </row>
    <row r="35" spans="2:51" x14ac:dyDescent="0.25">
      <c r="B35" s="102"/>
      <c r="C35" s="103"/>
      <c r="D35" s="102"/>
      <c r="E35" s="105"/>
      <c r="F35" s="105"/>
      <c r="G35" s="106"/>
      <c r="H35" s="104"/>
      <c r="I35" s="105"/>
      <c r="J35" s="105"/>
      <c r="K35" s="106"/>
      <c r="L35" s="357" t="s">
        <v>120</v>
      </c>
      <c r="M35" s="358"/>
      <c r="N35" s="359"/>
      <c r="O35" s="64"/>
      <c r="P35" s="64">
        <f>AVERAGE(P11:P34)</f>
        <v>126.29166666666667</v>
      </c>
      <c r="Q35" s="65">
        <f>Q34-Q10</f>
        <v>125212</v>
      </c>
      <c r="R35" s="66">
        <f>SUM(R11:R34)</f>
        <v>125212</v>
      </c>
      <c r="S35" s="67">
        <f>AVERAGE(S11:S34)</f>
        <v>125.21199999999999</v>
      </c>
      <c r="T35" s="67">
        <f>SUM(T11:T34)</f>
        <v>125.21199999999999</v>
      </c>
      <c r="U35" s="104"/>
      <c r="V35" s="104"/>
      <c r="W35" s="58"/>
      <c r="X35" s="96"/>
      <c r="Y35" s="97"/>
      <c r="Z35" s="97"/>
      <c r="AA35" s="97"/>
      <c r="AB35" s="98"/>
      <c r="AC35" s="96"/>
      <c r="AD35" s="97"/>
      <c r="AE35" s="98"/>
      <c r="AF35" s="99"/>
      <c r="AG35" s="68"/>
      <c r="AH35" s="69">
        <f>SUM(AH11:AH34)</f>
        <v>28136</v>
      </c>
      <c r="AI35" s="70">
        <f>$AH$35/$T35</f>
        <v>224.70689710251415</v>
      </c>
      <c r="AJ35" s="99"/>
      <c r="AK35" s="100"/>
      <c r="AL35" s="100"/>
      <c r="AM35" s="100"/>
      <c r="AN35" s="101"/>
      <c r="AO35" s="71"/>
      <c r="AP35" s="72">
        <f>AP34-AP10</f>
        <v>7826</v>
      </c>
      <c r="AQ35" s="73">
        <f>SUM(AQ11:AQ34)</f>
        <v>7826</v>
      </c>
      <c r="AR35" s="74">
        <f>AVERAGE(AR11:AR34)</f>
        <v>1.1066666666666667</v>
      </c>
      <c r="AS35" s="71"/>
      <c r="AV35" s="75" t="s">
        <v>30</v>
      </c>
      <c r="AW35" s="75">
        <v>1</v>
      </c>
      <c r="AY35" s="111"/>
    </row>
    <row r="36" spans="2:51" x14ac:dyDescent="0.25">
      <c r="B36" s="76"/>
      <c r="C36" s="76"/>
      <c r="D36" s="76"/>
      <c r="E36" s="77"/>
      <c r="F36" s="77"/>
      <c r="G36" s="77"/>
      <c r="H36" s="77"/>
      <c r="I36" s="78"/>
      <c r="J36" s="78"/>
      <c r="K36" s="78"/>
      <c r="L36" s="109"/>
      <c r="M36" s="109"/>
      <c r="N36" s="109"/>
      <c r="O36" s="109"/>
      <c r="P36" s="109"/>
      <c r="Q36" s="109"/>
      <c r="R36" s="109"/>
      <c r="S36" s="109"/>
      <c r="T36" s="109"/>
      <c r="U36" s="79"/>
      <c r="V36" s="79"/>
      <c r="W36" s="109"/>
      <c r="X36" s="109"/>
      <c r="Y36" s="109"/>
      <c r="Z36" s="112"/>
      <c r="AA36" s="109"/>
      <c r="AB36" s="109"/>
      <c r="AC36" s="109"/>
      <c r="AD36" s="109"/>
      <c r="AE36" s="109"/>
      <c r="AH36" s="80"/>
      <c r="AM36" s="109"/>
      <c r="AN36" s="109"/>
      <c r="AO36" s="109"/>
      <c r="AP36" s="109"/>
      <c r="AQ36" s="109"/>
      <c r="AR36" s="109"/>
      <c r="AV36" s="75" t="s">
        <v>121</v>
      </c>
      <c r="AW36" s="75">
        <v>41.67</v>
      </c>
      <c r="AY36" s="111"/>
    </row>
    <row r="37" spans="2:51" x14ac:dyDescent="0.25">
      <c r="B37" s="89" t="s">
        <v>122</v>
      </c>
      <c r="C37" s="89"/>
      <c r="D37" s="89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112"/>
      <c r="X37" s="112"/>
      <c r="Y37" s="112"/>
      <c r="Z37" s="112"/>
      <c r="AA37" s="112"/>
      <c r="AB37" s="112"/>
      <c r="AC37" s="112"/>
      <c r="AD37" s="112"/>
      <c r="AE37" s="112"/>
      <c r="AM37" s="21"/>
      <c r="AN37" s="109"/>
      <c r="AO37" s="109"/>
      <c r="AP37" s="109"/>
      <c r="AQ37" s="109"/>
      <c r="AR37" s="112"/>
      <c r="AV37" s="75" t="s">
        <v>123</v>
      </c>
      <c r="AW37" s="75">
        <v>11.574999999999999</v>
      </c>
      <c r="AY37" s="111"/>
    </row>
    <row r="38" spans="2:51" x14ac:dyDescent="0.25">
      <c r="B38" s="87" t="s">
        <v>124</v>
      </c>
      <c r="C38" s="116"/>
      <c r="D38" s="116"/>
      <c r="E38" s="116"/>
      <c r="F38" s="116"/>
      <c r="G38" s="116"/>
      <c r="H38" s="116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88"/>
      <c r="T38" s="88"/>
      <c r="U38" s="88"/>
      <c r="V38" s="88"/>
      <c r="W38" s="112"/>
      <c r="X38" s="112"/>
      <c r="Y38" s="112"/>
      <c r="Z38" s="112"/>
      <c r="AA38" s="112"/>
      <c r="AB38" s="112"/>
      <c r="AC38" s="112"/>
      <c r="AD38" s="112"/>
      <c r="AE38" s="112"/>
      <c r="AM38" s="21"/>
      <c r="AN38" s="109"/>
      <c r="AO38" s="109"/>
      <c r="AP38" s="109"/>
      <c r="AQ38" s="109"/>
      <c r="AR38" s="112"/>
      <c r="AV38" s="75"/>
      <c r="AW38" s="75"/>
      <c r="AY38" s="111"/>
    </row>
    <row r="39" spans="2:51" x14ac:dyDescent="0.25">
      <c r="B39" s="122" t="s">
        <v>127</v>
      </c>
      <c r="C39" s="116"/>
      <c r="D39" s="116"/>
      <c r="E39" s="116"/>
      <c r="F39" s="116"/>
      <c r="G39" s="116"/>
      <c r="H39" s="116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88"/>
      <c r="T39" s="88"/>
      <c r="U39" s="88"/>
      <c r="V39" s="88"/>
      <c r="W39" s="112"/>
      <c r="X39" s="112"/>
      <c r="Y39" s="112"/>
      <c r="Z39" s="112"/>
      <c r="AA39" s="112"/>
      <c r="AB39" s="112"/>
      <c r="AC39" s="112"/>
      <c r="AD39" s="112"/>
      <c r="AE39" s="112"/>
      <c r="AM39" s="21"/>
      <c r="AN39" s="109"/>
      <c r="AO39" s="109"/>
      <c r="AP39" s="109"/>
      <c r="AQ39" s="109"/>
      <c r="AR39" s="112"/>
      <c r="AV39" s="75"/>
      <c r="AW39" s="75"/>
      <c r="AY39" s="111"/>
    </row>
    <row r="40" spans="2:51" x14ac:dyDescent="0.25">
      <c r="B40" s="85" t="s">
        <v>148</v>
      </c>
      <c r="C40" s="116"/>
      <c r="D40" s="116"/>
      <c r="E40" s="116"/>
      <c r="F40" s="116"/>
      <c r="G40" s="116"/>
      <c r="H40" s="116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88"/>
      <c r="T40" s="88"/>
      <c r="U40" s="88"/>
      <c r="V40" s="88"/>
      <c r="W40" s="112"/>
      <c r="X40" s="112"/>
      <c r="Y40" s="112"/>
      <c r="Z40" s="112"/>
      <c r="AA40" s="112"/>
      <c r="AB40" s="112"/>
      <c r="AC40" s="112"/>
      <c r="AD40" s="112"/>
      <c r="AE40" s="112"/>
      <c r="AM40" s="21"/>
      <c r="AN40" s="109"/>
      <c r="AO40" s="109"/>
      <c r="AP40" s="109"/>
      <c r="AQ40" s="109"/>
      <c r="AR40" s="112"/>
      <c r="AV40" s="75"/>
      <c r="AW40" s="75"/>
      <c r="AY40" s="111"/>
    </row>
    <row r="41" spans="2:51" x14ac:dyDescent="0.25">
      <c r="B41" s="86" t="s">
        <v>165</v>
      </c>
      <c r="C41" s="116"/>
      <c r="D41" s="116"/>
      <c r="E41" s="116"/>
      <c r="F41" s="116"/>
      <c r="G41" s="116"/>
      <c r="H41" s="116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9"/>
      <c r="T41" s="119"/>
      <c r="U41" s="119"/>
      <c r="V41" s="119"/>
      <c r="W41" s="112"/>
      <c r="X41" s="112"/>
      <c r="Y41" s="112"/>
      <c r="Z41" s="112"/>
      <c r="AA41" s="112"/>
      <c r="AB41" s="112"/>
      <c r="AC41" s="112"/>
      <c r="AD41" s="112"/>
      <c r="AE41" s="112"/>
      <c r="AM41" s="113"/>
      <c r="AN41" s="113"/>
      <c r="AO41" s="113"/>
      <c r="AP41" s="113"/>
      <c r="AQ41" s="113"/>
      <c r="AR41" s="113"/>
      <c r="AS41" s="114"/>
      <c r="AV41" s="111"/>
      <c r="AW41" s="107"/>
      <c r="AX41" s="107"/>
      <c r="AY41" s="107"/>
    </row>
    <row r="42" spans="2:51" x14ac:dyDescent="0.25">
      <c r="B42" s="122" t="s">
        <v>130</v>
      </c>
      <c r="C42" s="116"/>
      <c r="D42" s="116"/>
      <c r="E42" s="121"/>
      <c r="F42" s="121"/>
      <c r="G42" s="121"/>
      <c r="H42" s="116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9"/>
      <c r="T42" s="119"/>
      <c r="U42" s="119"/>
      <c r="V42" s="119"/>
      <c r="W42" s="112"/>
      <c r="X42" s="112"/>
      <c r="Y42" s="112"/>
      <c r="Z42" s="112"/>
      <c r="AA42" s="112"/>
      <c r="AB42" s="112"/>
      <c r="AC42" s="112"/>
      <c r="AD42" s="112"/>
      <c r="AE42" s="112"/>
      <c r="AM42" s="113"/>
      <c r="AN42" s="113"/>
      <c r="AO42" s="113"/>
      <c r="AP42" s="113"/>
      <c r="AQ42" s="113"/>
      <c r="AR42" s="113"/>
      <c r="AS42" s="114"/>
      <c r="AV42" s="111"/>
      <c r="AW42" s="107"/>
      <c r="AX42" s="107"/>
      <c r="AY42" s="107"/>
    </row>
    <row r="43" spans="2:51" x14ac:dyDescent="0.25">
      <c r="B43" s="122" t="s">
        <v>134</v>
      </c>
      <c r="C43" s="116"/>
      <c r="D43" s="116"/>
      <c r="E43" s="116"/>
      <c r="F43" s="116"/>
      <c r="G43" s="116"/>
      <c r="H43" s="116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9"/>
      <c r="U43" s="119"/>
      <c r="V43" s="119"/>
      <c r="W43" s="112"/>
      <c r="X43" s="112"/>
      <c r="Y43" s="112"/>
      <c r="Z43" s="112"/>
      <c r="AA43" s="112"/>
      <c r="AB43" s="112"/>
      <c r="AC43" s="112"/>
      <c r="AD43" s="112"/>
      <c r="AE43" s="112"/>
      <c r="AM43" s="113"/>
      <c r="AN43" s="113"/>
      <c r="AO43" s="113"/>
      <c r="AP43" s="113"/>
      <c r="AQ43" s="113"/>
      <c r="AR43" s="113"/>
      <c r="AS43" s="114"/>
      <c r="AV43" s="111"/>
      <c r="AW43" s="107"/>
      <c r="AX43" s="107"/>
      <c r="AY43" s="107"/>
    </row>
    <row r="44" spans="2:51" x14ac:dyDescent="0.25">
      <c r="B44" s="91" t="s">
        <v>144</v>
      </c>
      <c r="C44" s="116"/>
      <c r="D44" s="116"/>
      <c r="E44" s="116"/>
      <c r="F44" s="116"/>
      <c r="G44" s="116"/>
      <c r="H44" s="116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20"/>
      <c r="T44" s="119"/>
      <c r="U44" s="119"/>
      <c r="V44" s="119"/>
      <c r="W44" s="112"/>
      <c r="X44" s="112"/>
      <c r="Y44" s="112"/>
      <c r="Z44" s="112"/>
      <c r="AA44" s="112"/>
      <c r="AB44" s="112"/>
      <c r="AC44" s="112"/>
      <c r="AD44" s="112"/>
      <c r="AE44" s="112"/>
      <c r="AM44" s="113"/>
      <c r="AN44" s="113"/>
      <c r="AO44" s="113"/>
      <c r="AP44" s="113"/>
      <c r="AQ44" s="113"/>
      <c r="AR44" s="113"/>
      <c r="AS44" s="114"/>
      <c r="AV44" s="111"/>
      <c r="AW44" s="107"/>
      <c r="AX44" s="107"/>
      <c r="AY44" s="107"/>
    </row>
    <row r="45" spans="2:51" x14ac:dyDescent="0.25">
      <c r="B45" s="91" t="s">
        <v>143</v>
      </c>
      <c r="C45" s="116"/>
      <c r="D45" s="116"/>
      <c r="E45" s="116"/>
      <c r="F45" s="116"/>
      <c r="G45" s="116"/>
      <c r="H45" s="116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20"/>
      <c r="T45" s="119"/>
      <c r="U45" s="119"/>
      <c r="V45" s="119"/>
      <c r="W45" s="112"/>
      <c r="X45" s="112"/>
      <c r="Y45" s="112"/>
      <c r="Z45" s="112"/>
      <c r="AA45" s="112"/>
      <c r="AB45" s="112"/>
      <c r="AC45" s="112"/>
      <c r="AD45" s="112"/>
      <c r="AE45" s="112"/>
      <c r="AM45" s="113"/>
      <c r="AN45" s="113"/>
      <c r="AO45" s="113"/>
      <c r="AP45" s="113"/>
      <c r="AQ45" s="113"/>
      <c r="AR45" s="113"/>
      <c r="AS45" s="114"/>
      <c r="AV45" s="111"/>
      <c r="AW45" s="107"/>
      <c r="AX45" s="107"/>
      <c r="AY45" s="107"/>
    </row>
    <row r="46" spans="2:51" x14ac:dyDescent="0.25">
      <c r="B46" s="180" t="s">
        <v>167</v>
      </c>
      <c r="C46" s="181"/>
      <c r="D46" s="181"/>
      <c r="E46" s="181"/>
      <c r="F46" s="181"/>
      <c r="G46" s="181"/>
      <c r="H46" s="181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20"/>
      <c r="T46" s="119"/>
      <c r="U46" s="119"/>
      <c r="V46" s="119"/>
      <c r="W46" s="112"/>
      <c r="X46" s="112"/>
      <c r="Y46" s="112"/>
      <c r="Z46" s="112"/>
      <c r="AA46" s="112"/>
      <c r="AB46" s="112"/>
      <c r="AC46" s="112"/>
      <c r="AD46" s="112"/>
      <c r="AE46" s="112"/>
      <c r="AM46" s="113"/>
      <c r="AN46" s="113"/>
      <c r="AO46" s="113"/>
      <c r="AP46" s="113"/>
      <c r="AQ46" s="113"/>
      <c r="AR46" s="113"/>
      <c r="AS46" s="114"/>
      <c r="AV46" s="111"/>
      <c r="AW46" s="107"/>
      <c r="AX46" s="107"/>
      <c r="AY46" s="107"/>
    </row>
    <row r="47" spans="2:51" x14ac:dyDescent="0.25">
      <c r="B47" s="122" t="s">
        <v>166</v>
      </c>
      <c r="C47" s="116"/>
      <c r="D47" s="116"/>
      <c r="E47" s="116"/>
      <c r="F47" s="116"/>
      <c r="G47" s="116"/>
      <c r="H47" s="116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20"/>
      <c r="T47" s="119"/>
      <c r="U47" s="119"/>
      <c r="V47" s="119"/>
      <c r="W47" s="112"/>
      <c r="X47" s="112"/>
      <c r="Y47" s="112"/>
      <c r="Z47" s="112"/>
      <c r="AA47" s="112"/>
      <c r="AB47" s="112"/>
      <c r="AC47" s="112"/>
      <c r="AD47" s="112"/>
      <c r="AE47" s="112"/>
      <c r="AM47" s="113"/>
      <c r="AN47" s="113"/>
      <c r="AO47" s="113"/>
      <c r="AP47" s="113"/>
      <c r="AQ47" s="113"/>
      <c r="AR47" s="113"/>
      <c r="AS47" s="114"/>
      <c r="AV47" s="111"/>
      <c r="AW47" s="107"/>
      <c r="AX47" s="107"/>
      <c r="AY47" s="107"/>
    </row>
    <row r="48" spans="2:51" x14ac:dyDescent="0.25">
      <c r="B48" s="122" t="s">
        <v>135</v>
      </c>
      <c r="C48" s="116"/>
      <c r="D48" s="116"/>
      <c r="E48" s="116"/>
      <c r="F48" s="116"/>
      <c r="G48" s="117"/>
      <c r="H48" s="117"/>
      <c r="I48" s="117"/>
      <c r="J48" s="117"/>
      <c r="K48" s="117"/>
      <c r="L48" s="117"/>
      <c r="M48" s="117"/>
      <c r="N48" s="117"/>
      <c r="O48" s="117"/>
      <c r="P48" s="117"/>
      <c r="Q48" s="120"/>
      <c r="R48" s="119"/>
      <c r="S48" s="119"/>
      <c r="T48" s="137"/>
      <c r="U48" s="112"/>
      <c r="V48" s="112"/>
      <c r="W48" s="112"/>
      <c r="X48" s="112"/>
      <c r="Y48" s="112"/>
      <c r="Z48" s="112"/>
      <c r="AA48" s="112"/>
      <c r="AB48" s="112"/>
      <c r="AC48" s="112"/>
      <c r="AK48" s="113"/>
      <c r="AL48" s="113"/>
      <c r="AM48" s="113"/>
      <c r="AN48" s="113"/>
      <c r="AO48" s="113"/>
      <c r="AP48" s="113"/>
      <c r="AQ48" s="114"/>
      <c r="AR48" s="109"/>
      <c r="AS48" s="109"/>
      <c r="AT48" s="111"/>
      <c r="AU48" s="107"/>
      <c r="AV48" s="107"/>
      <c r="AW48" s="107"/>
      <c r="AX48" s="107"/>
      <c r="AY48" s="107"/>
    </row>
    <row r="49" spans="2:51" x14ac:dyDescent="0.25">
      <c r="B49" s="180" t="s">
        <v>168</v>
      </c>
      <c r="C49" s="182"/>
      <c r="D49" s="182"/>
      <c r="E49" s="182"/>
      <c r="F49" s="183"/>
      <c r="G49" s="184"/>
      <c r="H49" s="184"/>
      <c r="I49" s="117"/>
      <c r="J49" s="117"/>
      <c r="K49" s="117"/>
      <c r="L49" s="117"/>
      <c r="M49" s="117"/>
      <c r="N49" s="117"/>
      <c r="O49" s="117"/>
      <c r="P49" s="120"/>
      <c r="Q49" s="119"/>
      <c r="R49" s="119"/>
      <c r="S49" s="119"/>
      <c r="T49" s="112"/>
      <c r="U49" s="112"/>
      <c r="V49" s="112"/>
      <c r="W49" s="112"/>
      <c r="X49" s="112"/>
      <c r="Y49" s="112"/>
      <c r="Z49" s="112"/>
      <c r="AA49" s="112"/>
      <c r="AB49" s="112"/>
      <c r="AJ49" s="113"/>
      <c r="AK49" s="113"/>
      <c r="AL49" s="113"/>
      <c r="AM49" s="113"/>
      <c r="AN49" s="113"/>
      <c r="AO49" s="113"/>
      <c r="AP49" s="114"/>
      <c r="AQ49" s="109"/>
      <c r="AR49" s="109"/>
      <c r="AS49" s="111"/>
      <c r="AT49" s="107"/>
      <c r="AU49" s="107"/>
      <c r="AV49" s="107"/>
      <c r="AW49" s="107"/>
      <c r="AX49" s="107"/>
      <c r="AY49" s="107"/>
    </row>
    <row r="50" spans="2:51" x14ac:dyDescent="0.25">
      <c r="B50" s="122" t="s">
        <v>136</v>
      </c>
      <c r="C50" s="129"/>
      <c r="D50" s="129"/>
      <c r="E50" s="129"/>
      <c r="F50" s="130"/>
      <c r="G50" s="117"/>
      <c r="H50" s="117"/>
      <c r="I50" s="117"/>
      <c r="J50" s="117"/>
      <c r="K50" s="117"/>
      <c r="L50" s="117"/>
      <c r="M50" s="117"/>
      <c r="N50" s="117"/>
      <c r="O50" s="117"/>
      <c r="P50" s="120"/>
      <c r="Q50" s="119"/>
      <c r="R50" s="119"/>
      <c r="S50" s="119"/>
      <c r="T50" s="112"/>
      <c r="U50" s="112"/>
      <c r="V50" s="112"/>
      <c r="W50" s="112"/>
      <c r="X50" s="112"/>
      <c r="Y50" s="112"/>
      <c r="Z50" s="112"/>
      <c r="AA50" s="112"/>
      <c r="AB50" s="112"/>
      <c r="AJ50" s="113"/>
      <c r="AK50" s="113"/>
      <c r="AL50" s="113"/>
      <c r="AM50" s="113"/>
      <c r="AN50" s="113"/>
      <c r="AO50" s="113"/>
      <c r="AP50" s="114"/>
      <c r="AQ50" s="109"/>
      <c r="AR50" s="109"/>
      <c r="AS50" s="111"/>
      <c r="AT50" s="107"/>
      <c r="AU50" s="107"/>
      <c r="AV50" s="107"/>
      <c r="AW50" s="107"/>
      <c r="AX50" s="107"/>
      <c r="AY50" s="107"/>
    </row>
    <row r="51" spans="2:51" x14ac:dyDescent="0.25">
      <c r="B51" s="185" t="s">
        <v>169</v>
      </c>
      <c r="C51" s="181"/>
      <c r="D51" s="181"/>
      <c r="E51" s="181"/>
      <c r="F51" s="181"/>
      <c r="G51" s="181"/>
      <c r="H51" s="181"/>
      <c r="I51" s="181"/>
      <c r="J51" s="184"/>
      <c r="K51" s="184"/>
      <c r="L51" s="117"/>
      <c r="M51" s="117"/>
      <c r="N51" s="117"/>
      <c r="O51" s="117"/>
      <c r="P51" s="117"/>
      <c r="Q51" s="117"/>
      <c r="R51" s="117"/>
      <c r="S51" s="120"/>
      <c r="T51" s="119"/>
      <c r="U51" s="119"/>
      <c r="V51" s="119"/>
      <c r="W51" s="112"/>
      <c r="X51" s="112"/>
      <c r="Y51" s="112"/>
      <c r="Z51" s="112"/>
      <c r="AA51" s="112"/>
      <c r="AB51" s="112"/>
      <c r="AC51" s="112"/>
      <c r="AD51" s="112"/>
      <c r="AE51" s="112"/>
      <c r="AM51" s="113"/>
      <c r="AN51" s="113"/>
      <c r="AO51" s="113"/>
      <c r="AP51" s="113"/>
      <c r="AQ51" s="113"/>
      <c r="AR51" s="113"/>
      <c r="AS51" s="114"/>
      <c r="AV51" s="111"/>
      <c r="AW51" s="107"/>
      <c r="AX51" s="107"/>
      <c r="AY51" s="107"/>
    </row>
    <row r="52" spans="2:51" x14ac:dyDescent="0.25">
      <c r="B52" s="118" t="s">
        <v>170</v>
      </c>
      <c r="C52" s="116"/>
      <c r="D52" s="116"/>
      <c r="E52" s="116"/>
      <c r="F52" s="116"/>
      <c r="G52" s="116"/>
      <c r="H52" s="116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20"/>
      <c r="T52" s="119"/>
      <c r="U52" s="119"/>
      <c r="V52" s="119"/>
      <c r="W52" s="112"/>
      <c r="X52" s="112"/>
      <c r="Y52" s="112"/>
      <c r="Z52" s="112"/>
      <c r="AA52" s="112"/>
      <c r="AB52" s="112"/>
      <c r="AC52" s="112"/>
      <c r="AD52" s="112"/>
      <c r="AE52" s="112"/>
      <c r="AM52" s="113"/>
      <c r="AN52" s="113"/>
      <c r="AO52" s="113"/>
      <c r="AP52" s="113"/>
      <c r="AQ52" s="113"/>
      <c r="AR52" s="113"/>
      <c r="AS52" s="114"/>
      <c r="AV52" s="111"/>
      <c r="AW52" s="107"/>
      <c r="AX52" s="107"/>
      <c r="AY52" s="107"/>
    </row>
    <row r="53" spans="2:51" x14ac:dyDescent="0.25">
      <c r="B53" s="122" t="s">
        <v>137</v>
      </c>
      <c r="C53" s="116"/>
      <c r="D53" s="116"/>
      <c r="E53" s="116"/>
      <c r="F53" s="116"/>
      <c r="G53" s="116"/>
      <c r="H53" s="116"/>
      <c r="I53" s="116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19"/>
      <c r="U53" s="119"/>
      <c r="V53" s="119"/>
      <c r="W53" s="112"/>
      <c r="X53" s="112"/>
      <c r="Y53" s="112"/>
      <c r="Z53" s="112"/>
      <c r="AA53" s="112"/>
      <c r="AB53" s="112"/>
      <c r="AC53" s="112"/>
      <c r="AD53" s="112"/>
      <c r="AE53" s="112"/>
      <c r="AM53" s="113"/>
      <c r="AN53" s="113"/>
      <c r="AO53" s="113"/>
      <c r="AP53" s="113"/>
      <c r="AQ53" s="113"/>
      <c r="AR53" s="113"/>
      <c r="AS53" s="114"/>
      <c r="AV53" s="111"/>
      <c r="AW53" s="107"/>
      <c r="AX53" s="107"/>
      <c r="AY53" s="107"/>
    </row>
    <row r="54" spans="2:51" x14ac:dyDescent="0.25">
      <c r="B54" s="91" t="s">
        <v>172</v>
      </c>
      <c r="C54" s="122"/>
      <c r="D54" s="116"/>
      <c r="E54" s="94"/>
      <c r="F54" s="116"/>
      <c r="G54" s="116"/>
      <c r="H54" s="116"/>
      <c r="I54" s="116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20"/>
      <c r="U54" s="82"/>
      <c r="V54" s="82"/>
      <c r="W54" s="112"/>
      <c r="X54" s="112"/>
      <c r="Y54" s="112"/>
      <c r="Z54" s="112"/>
      <c r="AA54" s="112"/>
      <c r="AB54" s="112"/>
      <c r="AC54" s="112"/>
      <c r="AD54" s="112"/>
      <c r="AE54" s="112"/>
      <c r="AM54" s="113"/>
      <c r="AN54" s="113"/>
      <c r="AO54" s="113"/>
      <c r="AP54" s="113"/>
      <c r="AQ54" s="113"/>
      <c r="AR54" s="113"/>
      <c r="AS54" s="114"/>
      <c r="AV54" s="111"/>
      <c r="AW54" s="107"/>
      <c r="AX54" s="107"/>
      <c r="AY54" s="107"/>
    </row>
    <row r="55" spans="2:51" x14ac:dyDescent="0.25">
      <c r="B55" s="122" t="s">
        <v>138</v>
      </c>
      <c r="C55" s="118"/>
      <c r="D55" s="116"/>
      <c r="E55" s="94"/>
      <c r="F55" s="116"/>
      <c r="G55" s="116"/>
      <c r="H55" s="116"/>
      <c r="I55" s="116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20"/>
      <c r="U55" s="82"/>
      <c r="V55" s="82"/>
      <c r="W55" s="112"/>
      <c r="X55" s="112"/>
      <c r="Y55" s="112"/>
      <c r="Z55" s="92"/>
      <c r="AA55" s="112"/>
      <c r="AB55" s="112"/>
      <c r="AC55" s="112"/>
      <c r="AD55" s="112"/>
      <c r="AE55" s="112"/>
      <c r="AM55" s="113"/>
      <c r="AN55" s="113"/>
      <c r="AO55" s="113"/>
      <c r="AP55" s="113"/>
      <c r="AQ55" s="113"/>
      <c r="AR55" s="113"/>
      <c r="AS55" s="114"/>
      <c r="AV55" s="111"/>
      <c r="AW55" s="107"/>
      <c r="AX55" s="107"/>
      <c r="AY55" s="107"/>
    </row>
    <row r="56" spans="2:51" x14ac:dyDescent="0.25">
      <c r="B56" s="91" t="s">
        <v>173</v>
      </c>
      <c r="C56" s="118"/>
      <c r="D56" s="116"/>
      <c r="E56" s="116"/>
      <c r="F56" s="116"/>
      <c r="G56" s="116"/>
      <c r="H56" s="116"/>
      <c r="I56" s="94"/>
      <c r="J56" s="117"/>
      <c r="K56" s="117"/>
      <c r="L56" s="117"/>
      <c r="M56" s="117"/>
      <c r="N56" s="117"/>
      <c r="O56" s="117"/>
      <c r="P56" s="117"/>
      <c r="Q56" s="117"/>
      <c r="R56" s="117"/>
      <c r="S56" s="92"/>
      <c r="T56" s="92"/>
      <c r="U56" s="92"/>
      <c r="V56" s="92"/>
      <c r="W56" s="92"/>
      <c r="X56" s="92"/>
      <c r="Y56" s="92"/>
      <c r="Z56" s="83"/>
      <c r="AA56" s="92"/>
      <c r="AB56" s="92"/>
      <c r="AC56" s="92"/>
      <c r="AD56" s="92"/>
      <c r="AE56" s="92"/>
      <c r="AF56" s="92"/>
      <c r="AG56" s="92"/>
      <c r="AH56" s="92"/>
      <c r="AI56" s="92"/>
      <c r="AJ56" s="92"/>
      <c r="AK56" s="92"/>
      <c r="AL56" s="92"/>
      <c r="AM56" s="92"/>
      <c r="AN56" s="92"/>
      <c r="AO56" s="92"/>
      <c r="AP56" s="92"/>
      <c r="AQ56" s="92"/>
      <c r="AR56" s="92"/>
      <c r="AS56" s="92"/>
      <c r="AT56" s="92"/>
      <c r="AU56" s="92"/>
      <c r="AV56" s="111"/>
      <c r="AW56" s="107"/>
      <c r="AX56" s="107"/>
      <c r="AY56" s="107"/>
    </row>
    <row r="57" spans="2:51" x14ac:dyDescent="0.25">
      <c r="B57" s="95"/>
      <c r="C57" s="115"/>
      <c r="D57" s="116"/>
      <c r="E57" s="116"/>
      <c r="F57" s="116"/>
      <c r="G57" s="116"/>
      <c r="H57" s="116"/>
      <c r="I57" s="94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83"/>
      <c r="X57" s="83"/>
      <c r="Y57" s="83"/>
      <c r="Z57" s="112"/>
      <c r="AA57" s="83"/>
      <c r="AB57" s="83"/>
      <c r="AC57" s="83"/>
      <c r="AD57" s="83"/>
      <c r="AE57" s="83"/>
      <c r="AF57" s="83"/>
      <c r="AG57" s="83"/>
      <c r="AH57" s="83"/>
      <c r="AI57" s="83"/>
      <c r="AJ57" s="83"/>
      <c r="AK57" s="83"/>
      <c r="AL57" s="83"/>
      <c r="AM57" s="83"/>
      <c r="AN57" s="83"/>
      <c r="AO57" s="83"/>
      <c r="AP57" s="83"/>
      <c r="AQ57" s="83"/>
      <c r="AR57" s="83"/>
      <c r="AS57" s="83"/>
      <c r="AT57" s="83"/>
      <c r="AU57" s="83"/>
      <c r="AV57" s="111"/>
      <c r="AW57" s="107"/>
      <c r="AX57" s="107"/>
      <c r="AY57" s="107"/>
    </row>
    <row r="58" spans="2:51" x14ac:dyDescent="0.25">
      <c r="B58" s="95"/>
      <c r="C58" s="115"/>
      <c r="D58" s="94"/>
      <c r="E58" s="116"/>
      <c r="F58" s="116"/>
      <c r="G58" s="116"/>
      <c r="H58" s="116"/>
      <c r="I58" s="116"/>
      <c r="J58" s="92"/>
      <c r="K58" s="92"/>
      <c r="L58" s="92"/>
      <c r="M58" s="92"/>
      <c r="N58" s="92"/>
      <c r="O58" s="92"/>
      <c r="P58" s="92"/>
      <c r="Q58" s="92"/>
      <c r="R58" s="92"/>
      <c r="S58" s="117"/>
      <c r="T58" s="120"/>
      <c r="U58" s="82"/>
      <c r="V58" s="82"/>
      <c r="W58" s="112"/>
      <c r="X58" s="112"/>
      <c r="Y58" s="112"/>
      <c r="Z58" s="112"/>
      <c r="AA58" s="112"/>
      <c r="AB58" s="112"/>
      <c r="AC58" s="112"/>
      <c r="AD58" s="112"/>
      <c r="AE58" s="112"/>
      <c r="AM58" s="113"/>
      <c r="AN58" s="113"/>
      <c r="AO58" s="113"/>
      <c r="AP58" s="113"/>
      <c r="AQ58" s="113"/>
      <c r="AR58" s="113"/>
      <c r="AS58" s="114"/>
      <c r="AV58" s="111"/>
      <c r="AW58" s="107"/>
      <c r="AX58" s="107"/>
      <c r="AY58" s="107"/>
    </row>
    <row r="59" spans="2:51" x14ac:dyDescent="0.25">
      <c r="B59" s="95"/>
      <c r="C59" s="122"/>
      <c r="D59" s="94"/>
      <c r="E59" s="116"/>
      <c r="F59" s="116"/>
      <c r="G59" s="116"/>
      <c r="H59" s="116"/>
      <c r="I59" s="116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20"/>
      <c r="U59" s="82"/>
      <c r="V59" s="82"/>
      <c r="W59" s="112"/>
      <c r="X59" s="112"/>
      <c r="Y59" s="112"/>
      <c r="Z59" s="112"/>
      <c r="AA59" s="112"/>
      <c r="AB59" s="112"/>
      <c r="AC59" s="112"/>
      <c r="AD59" s="112"/>
      <c r="AE59" s="112"/>
      <c r="AM59" s="113"/>
      <c r="AN59" s="113"/>
      <c r="AO59" s="113"/>
      <c r="AP59" s="113"/>
      <c r="AQ59" s="113"/>
      <c r="AR59" s="113"/>
      <c r="AS59" s="114"/>
      <c r="AV59" s="111"/>
      <c r="AW59" s="107"/>
      <c r="AX59" s="107"/>
      <c r="AY59" s="107"/>
    </row>
    <row r="60" spans="2:51" x14ac:dyDescent="0.25">
      <c r="B60" s="95"/>
      <c r="C60" s="122"/>
      <c r="D60" s="116"/>
      <c r="E60" s="94"/>
      <c r="F60" s="116"/>
      <c r="G60" s="94"/>
      <c r="H60" s="94"/>
      <c r="I60" s="116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20"/>
      <c r="U60" s="82"/>
      <c r="V60" s="82"/>
      <c r="W60" s="112"/>
      <c r="X60" s="112"/>
      <c r="Y60" s="112"/>
      <c r="Z60" s="112"/>
      <c r="AA60" s="112"/>
      <c r="AB60" s="112"/>
      <c r="AC60" s="112"/>
      <c r="AD60" s="112"/>
      <c r="AE60" s="112"/>
      <c r="AM60" s="113"/>
      <c r="AN60" s="113"/>
      <c r="AO60" s="113"/>
      <c r="AP60" s="113"/>
      <c r="AQ60" s="113"/>
      <c r="AR60" s="113"/>
      <c r="AS60" s="114"/>
      <c r="AV60" s="111"/>
      <c r="AW60" s="107"/>
      <c r="AX60" s="107"/>
      <c r="AY60" s="107"/>
    </row>
    <row r="61" spans="2:51" x14ac:dyDescent="0.25">
      <c r="B61" s="95"/>
      <c r="C61" s="118"/>
      <c r="D61" s="116"/>
      <c r="E61" s="94"/>
      <c r="F61" s="94"/>
      <c r="G61" s="94"/>
      <c r="H61" s="94"/>
      <c r="I61" s="116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20"/>
      <c r="U61" s="82"/>
      <c r="V61" s="82"/>
      <c r="W61" s="112"/>
      <c r="X61" s="112"/>
      <c r="Y61" s="112"/>
      <c r="Z61" s="112"/>
      <c r="AA61" s="112"/>
      <c r="AB61" s="112"/>
      <c r="AC61" s="112"/>
      <c r="AD61" s="112"/>
      <c r="AE61" s="112"/>
      <c r="AM61" s="113"/>
      <c r="AN61" s="113"/>
      <c r="AO61" s="113"/>
      <c r="AP61" s="113"/>
      <c r="AQ61" s="113"/>
      <c r="AR61" s="113"/>
      <c r="AS61" s="114"/>
      <c r="AV61" s="111"/>
      <c r="AW61" s="107"/>
      <c r="AX61" s="107"/>
      <c r="AY61" s="107"/>
    </row>
    <row r="62" spans="2:51" x14ac:dyDescent="0.25">
      <c r="B62" s="95"/>
      <c r="C62" s="118"/>
      <c r="D62" s="116"/>
      <c r="E62" s="116"/>
      <c r="F62" s="94"/>
      <c r="G62" s="116"/>
      <c r="H62" s="116"/>
      <c r="I62" s="92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20"/>
      <c r="U62" s="82"/>
      <c r="V62" s="82"/>
      <c r="W62" s="112"/>
      <c r="X62" s="112"/>
      <c r="Y62" s="112"/>
      <c r="Z62" s="112"/>
      <c r="AA62" s="112"/>
      <c r="AB62" s="112"/>
      <c r="AC62" s="112"/>
      <c r="AD62" s="112"/>
      <c r="AE62" s="112"/>
      <c r="AM62" s="113"/>
      <c r="AN62" s="113"/>
      <c r="AO62" s="113"/>
      <c r="AP62" s="113"/>
      <c r="AQ62" s="113"/>
      <c r="AR62" s="113"/>
      <c r="AS62" s="114"/>
      <c r="AV62" s="111"/>
      <c r="AW62" s="107"/>
      <c r="AX62" s="107"/>
      <c r="AY62" s="107"/>
    </row>
    <row r="63" spans="2:51" x14ac:dyDescent="0.25">
      <c r="B63" s="1"/>
      <c r="C63" s="92"/>
      <c r="D63" s="116"/>
      <c r="E63" s="116"/>
      <c r="F63" s="116"/>
      <c r="G63" s="116"/>
      <c r="H63" s="116"/>
      <c r="I63" s="92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20"/>
      <c r="U63" s="82"/>
      <c r="V63" s="82"/>
      <c r="W63" s="112"/>
      <c r="X63" s="112"/>
      <c r="Y63" s="112"/>
      <c r="Z63" s="112"/>
      <c r="AA63" s="112"/>
      <c r="AB63" s="112"/>
      <c r="AC63" s="112"/>
      <c r="AD63" s="112"/>
      <c r="AE63" s="112"/>
      <c r="AM63" s="113"/>
      <c r="AN63" s="113"/>
      <c r="AO63" s="113"/>
      <c r="AP63" s="113"/>
      <c r="AQ63" s="113"/>
      <c r="AR63" s="113"/>
      <c r="AS63" s="114"/>
      <c r="AU63" s="107"/>
      <c r="AV63" s="111"/>
      <c r="AW63" s="107"/>
      <c r="AX63" s="107"/>
      <c r="AY63" s="107"/>
    </row>
    <row r="64" spans="2:51" ht="229.5" customHeight="1" x14ac:dyDescent="0.25">
      <c r="B64" s="1"/>
      <c r="C64" s="122"/>
      <c r="D64" s="92"/>
      <c r="E64" s="116"/>
      <c r="F64" s="116"/>
      <c r="G64" s="116"/>
      <c r="H64" s="116"/>
      <c r="I64" s="116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20"/>
      <c r="U64" s="82"/>
      <c r="V64" s="82"/>
      <c r="W64" s="112"/>
      <c r="X64" s="112"/>
      <c r="Y64" s="112"/>
      <c r="Z64" s="112"/>
      <c r="AA64" s="112"/>
      <c r="AB64" s="112"/>
      <c r="AC64" s="112"/>
      <c r="AD64" s="112"/>
      <c r="AE64" s="112"/>
      <c r="AM64" s="113"/>
      <c r="AN64" s="113"/>
      <c r="AO64" s="113"/>
      <c r="AP64" s="113"/>
      <c r="AQ64" s="113"/>
      <c r="AR64" s="113"/>
      <c r="AS64" s="114"/>
      <c r="AU64" s="107"/>
      <c r="AV64" s="111"/>
      <c r="AW64" s="107"/>
      <c r="AX64" s="107"/>
      <c r="AY64" s="107"/>
    </row>
    <row r="65" spans="1:51" x14ac:dyDescent="0.25">
      <c r="A65" s="112"/>
      <c r="B65" s="81"/>
      <c r="C65" s="118"/>
      <c r="D65" s="92"/>
      <c r="E65" s="116"/>
      <c r="F65" s="116"/>
      <c r="G65" s="116"/>
      <c r="H65" s="116"/>
      <c r="I65" s="113"/>
      <c r="J65" s="113"/>
      <c r="K65" s="113"/>
      <c r="L65" s="113"/>
      <c r="M65" s="113"/>
      <c r="N65" s="113"/>
      <c r="O65" s="114"/>
      <c r="P65" s="109"/>
      <c r="R65" s="111"/>
      <c r="AS65" s="107"/>
      <c r="AT65" s="107"/>
      <c r="AU65" s="107"/>
      <c r="AV65" s="107"/>
      <c r="AW65" s="107"/>
      <c r="AX65" s="107"/>
      <c r="AY65" s="107"/>
    </row>
    <row r="66" spans="1:51" x14ac:dyDescent="0.25">
      <c r="A66" s="112"/>
      <c r="B66" s="81"/>
      <c r="C66" s="122"/>
      <c r="D66" s="116"/>
      <c r="E66" s="92"/>
      <c r="F66" s="116"/>
      <c r="G66" s="92"/>
      <c r="H66" s="92"/>
      <c r="I66" s="113"/>
      <c r="J66" s="113"/>
      <c r="K66" s="113"/>
      <c r="L66" s="113"/>
      <c r="M66" s="113"/>
      <c r="N66" s="113"/>
      <c r="O66" s="114"/>
      <c r="P66" s="109"/>
      <c r="R66" s="109"/>
      <c r="AS66" s="107"/>
      <c r="AT66" s="107"/>
      <c r="AU66" s="107"/>
      <c r="AV66" s="107"/>
      <c r="AW66" s="107"/>
      <c r="AX66" s="107"/>
      <c r="AY66" s="107"/>
    </row>
    <row r="67" spans="1:51" x14ac:dyDescent="0.25">
      <c r="A67" s="112"/>
      <c r="B67" s="81"/>
      <c r="C67" s="90"/>
      <c r="D67" s="116"/>
      <c r="E67" s="92"/>
      <c r="F67" s="92"/>
      <c r="G67" s="92"/>
      <c r="H67" s="92"/>
      <c r="I67" s="113"/>
      <c r="J67" s="113"/>
      <c r="K67" s="113"/>
      <c r="L67" s="113"/>
      <c r="M67" s="113"/>
      <c r="N67" s="113"/>
      <c r="O67" s="114"/>
      <c r="P67" s="109"/>
      <c r="R67" s="109"/>
      <c r="AS67" s="107"/>
      <c r="AT67" s="107"/>
      <c r="AU67" s="107"/>
      <c r="AV67" s="107"/>
      <c r="AW67" s="107"/>
      <c r="AX67" s="107"/>
      <c r="AY67" s="107"/>
    </row>
    <row r="68" spans="1:51" x14ac:dyDescent="0.25">
      <c r="A68" s="112"/>
      <c r="B68" s="81"/>
      <c r="I68" s="113"/>
      <c r="J68" s="113"/>
      <c r="K68" s="113"/>
      <c r="L68" s="113"/>
      <c r="M68" s="113"/>
      <c r="N68" s="113"/>
      <c r="O68" s="114"/>
      <c r="P68" s="109"/>
      <c r="R68" s="109"/>
      <c r="AS68" s="107"/>
      <c r="AT68" s="107"/>
      <c r="AU68" s="107"/>
      <c r="AV68" s="107"/>
      <c r="AW68" s="107"/>
      <c r="AX68" s="107"/>
      <c r="AY68" s="107"/>
    </row>
    <row r="69" spans="1:51" x14ac:dyDescent="0.25">
      <c r="A69" s="112"/>
      <c r="B69" s="92"/>
      <c r="I69" s="113"/>
      <c r="J69" s="113"/>
      <c r="K69" s="113"/>
      <c r="L69" s="113"/>
      <c r="M69" s="113"/>
      <c r="N69" s="113"/>
      <c r="O69" s="114"/>
      <c r="P69" s="109"/>
      <c r="R69" s="109"/>
      <c r="AS69" s="107"/>
      <c r="AT69" s="107"/>
      <c r="AU69" s="107"/>
      <c r="AV69" s="107"/>
      <c r="AW69" s="107"/>
      <c r="AX69" s="107"/>
      <c r="AY69" s="107"/>
    </row>
    <row r="70" spans="1:51" x14ac:dyDescent="0.25">
      <c r="A70" s="112"/>
      <c r="B70" s="92"/>
      <c r="I70" s="113"/>
      <c r="J70" s="113"/>
      <c r="K70" s="113"/>
      <c r="L70" s="113"/>
      <c r="M70" s="113"/>
      <c r="N70" s="113"/>
      <c r="O70" s="114"/>
      <c r="P70" s="109"/>
      <c r="R70" s="109"/>
      <c r="AS70" s="107"/>
      <c r="AT70" s="107"/>
      <c r="AU70" s="107"/>
      <c r="AV70" s="107"/>
      <c r="AW70" s="107"/>
      <c r="AX70" s="107"/>
      <c r="AY70" s="107"/>
    </row>
    <row r="71" spans="1:51" x14ac:dyDescent="0.25">
      <c r="A71" s="112"/>
      <c r="B71" s="81"/>
      <c r="I71" s="113"/>
      <c r="J71" s="113"/>
      <c r="K71" s="113"/>
      <c r="L71" s="113"/>
      <c r="M71" s="113"/>
      <c r="N71" s="113"/>
      <c r="O71" s="114"/>
      <c r="P71" s="109"/>
      <c r="R71" s="83"/>
      <c r="AS71" s="107"/>
      <c r="AT71" s="107"/>
      <c r="AU71" s="107"/>
      <c r="AV71" s="107"/>
      <c r="AW71" s="107"/>
      <c r="AX71" s="107"/>
      <c r="AY71" s="107"/>
    </row>
    <row r="72" spans="1:51" x14ac:dyDescent="0.25">
      <c r="A72" s="112"/>
      <c r="I72" s="113"/>
      <c r="J72" s="113"/>
      <c r="K72" s="113"/>
      <c r="L72" s="113"/>
      <c r="M72" s="113"/>
      <c r="N72" s="113"/>
      <c r="O72" s="114"/>
      <c r="R72" s="109"/>
      <c r="AS72" s="107"/>
      <c r="AT72" s="107"/>
      <c r="AU72" s="107"/>
      <c r="AV72" s="107"/>
      <c r="AW72" s="107"/>
      <c r="AX72" s="107"/>
      <c r="AY72" s="107"/>
    </row>
    <row r="73" spans="1:51" x14ac:dyDescent="0.25">
      <c r="O73" s="114"/>
      <c r="R73" s="109"/>
      <c r="AS73" s="107"/>
      <c r="AT73" s="107"/>
      <c r="AU73" s="107"/>
      <c r="AV73" s="107"/>
      <c r="AW73" s="107"/>
      <c r="AX73" s="107"/>
      <c r="AY73" s="107"/>
    </row>
    <row r="74" spans="1:51" x14ac:dyDescent="0.25">
      <c r="O74" s="114"/>
      <c r="R74" s="109"/>
      <c r="AS74" s="107"/>
      <c r="AT74" s="107"/>
      <c r="AU74" s="107"/>
      <c r="AV74" s="107"/>
      <c r="AW74" s="107"/>
      <c r="AX74" s="107"/>
      <c r="AY74" s="107"/>
    </row>
    <row r="75" spans="1:51" x14ac:dyDescent="0.25">
      <c r="O75" s="114"/>
      <c r="R75" s="109"/>
      <c r="AS75" s="107"/>
      <c r="AT75" s="107"/>
      <c r="AU75" s="107"/>
      <c r="AV75" s="107"/>
      <c r="AW75" s="107"/>
      <c r="AX75" s="107"/>
      <c r="AY75" s="107"/>
    </row>
    <row r="76" spans="1:51" x14ac:dyDescent="0.25">
      <c r="O76" s="114"/>
      <c r="R76" s="109"/>
      <c r="AS76" s="107"/>
      <c r="AT76" s="107"/>
      <c r="AU76" s="107"/>
      <c r="AV76" s="107"/>
      <c r="AW76" s="107"/>
      <c r="AX76" s="107"/>
      <c r="AY76" s="107"/>
    </row>
    <row r="77" spans="1:51" x14ac:dyDescent="0.25">
      <c r="O77" s="114"/>
      <c r="AS77" s="107"/>
      <c r="AT77" s="107"/>
      <c r="AU77" s="107"/>
      <c r="AV77" s="107"/>
      <c r="AW77" s="107"/>
      <c r="AX77" s="107"/>
      <c r="AY77" s="107"/>
    </row>
    <row r="78" spans="1:51" x14ac:dyDescent="0.25">
      <c r="O78" s="114"/>
      <c r="AS78" s="107"/>
      <c r="AT78" s="107"/>
      <c r="AU78" s="107"/>
      <c r="AV78" s="107"/>
      <c r="AW78" s="107"/>
      <c r="AX78" s="107"/>
      <c r="AY78" s="107"/>
    </row>
    <row r="79" spans="1:51" x14ac:dyDescent="0.25">
      <c r="O79" s="114"/>
      <c r="AS79" s="107"/>
      <c r="AT79" s="107"/>
      <c r="AU79" s="107"/>
      <c r="AV79" s="107"/>
      <c r="AW79" s="107"/>
      <c r="AX79" s="107"/>
      <c r="AY79" s="107"/>
    </row>
    <row r="80" spans="1:51" x14ac:dyDescent="0.25">
      <c r="O80" s="114"/>
      <c r="AS80" s="107"/>
      <c r="AT80" s="107"/>
      <c r="AU80" s="107"/>
      <c r="AV80" s="107"/>
      <c r="AW80" s="107"/>
      <c r="AX80" s="107"/>
      <c r="AY80" s="107"/>
    </row>
    <row r="81" spans="15:51" x14ac:dyDescent="0.25">
      <c r="O81" s="114"/>
      <c r="AS81" s="107"/>
      <c r="AT81" s="107"/>
      <c r="AU81" s="107"/>
      <c r="AV81" s="107"/>
      <c r="AW81" s="107"/>
      <c r="AX81" s="107"/>
      <c r="AY81" s="107"/>
    </row>
    <row r="82" spans="15:51" x14ac:dyDescent="0.25">
      <c r="O82" s="114"/>
      <c r="AS82" s="107"/>
      <c r="AT82" s="107"/>
      <c r="AU82" s="107"/>
      <c r="AV82" s="107"/>
      <c r="AW82" s="107"/>
      <c r="AX82" s="107"/>
      <c r="AY82" s="107"/>
    </row>
    <row r="83" spans="15:51" x14ac:dyDescent="0.25">
      <c r="O83" s="114"/>
      <c r="Q83" s="109"/>
      <c r="AS83" s="107"/>
      <c r="AT83" s="107"/>
      <c r="AU83" s="107"/>
      <c r="AV83" s="107"/>
      <c r="AW83" s="107"/>
      <c r="AX83" s="107"/>
      <c r="AY83" s="107"/>
    </row>
    <row r="84" spans="15:51" x14ac:dyDescent="0.25">
      <c r="O84" s="13"/>
      <c r="P84" s="109"/>
      <c r="Q84" s="109"/>
      <c r="AS84" s="107"/>
      <c r="AT84" s="107"/>
      <c r="AU84" s="107"/>
      <c r="AV84" s="107"/>
      <c r="AW84" s="107"/>
      <c r="AX84" s="107"/>
      <c r="AY84" s="107"/>
    </row>
    <row r="85" spans="15:51" x14ac:dyDescent="0.25">
      <c r="O85" s="13"/>
      <c r="P85" s="109"/>
      <c r="Q85" s="109"/>
      <c r="AS85" s="107"/>
      <c r="AT85" s="107"/>
      <c r="AU85" s="107"/>
      <c r="AV85" s="107"/>
      <c r="AW85" s="107"/>
      <c r="AX85" s="107"/>
      <c r="AY85" s="107"/>
    </row>
    <row r="86" spans="15:51" x14ac:dyDescent="0.25">
      <c r="O86" s="13"/>
      <c r="P86" s="109"/>
      <c r="Q86" s="109"/>
      <c r="AS86" s="107"/>
      <c r="AT86" s="107"/>
      <c r="AU86" s="107"/>
      <c r="AV86" s="107"/>
      <c r="AW86" s="107"/>
      <c r="AX86" s="107"/>
      <c r="AY86" s="107"/>
    </row>
    <row r="87" spans="15:51" x14ac:dyDescent="0.25">
      <c r="O87" s="13"/>
      <c r="P87" s="109"/>
      <c r="Q87" s="109"/>
      <c r="AS87" s="107"/>
      <c r="AT87" s="107"/>
      <c r="AU87" s="107"/>
      <c r="AV87" s="107"/>
      <c r="AW87" s="107"/>
      <c r="AX87" s="107"/>
      <c r="AY87" s="107"/>
    </row>
    <row r="88" spans="15:51" x14ac:dyDescent="0.25">
      <c r="O88" s="13"/>
      <c r="P88" s="109"/>
      <c r="Q88" s="109"/>
      <c r="AS88" s="107"/>
      <c r="AT88" s="107"/>
      <c r="AU88" s="107"/>
      <c r="AV88" s="107"/>
      <c r="AW88" s="107"/>
      <c r="AX88" s="107"/>
      <c r="AY88" s="107"/>
    </row>
    <row r="89" spans="15:51" x14ac:dyDescent="0.25">
      <c r="O89" s="13"/>
      <c r="P89" s="109"/>
      <c r="Q89" s="109"/>
      <c r="AS89" s="107"/>
      <c r="AT89" s="107"/>
      <c r="AU89" s="107"/>
      <c r="AV89" s="107"/>
      <c r="AW89" s="107"/>
      <c r="AX89" s="107"/>
      <c r="AY89" s="107"/>
    </row>
    <row r="90" spans="15:51" x14ac:dyDescent="0.25">
      <c r="O90" s="13"/>
      <c r="P90" s="109"/>
      <c r="Q90" s="109"/>
      <c r="AS90" s="107"/>
      <c r="AT90" s="107"/>
      <c r="AU90" s="107"/>
      <c r="AV90" s="107"/>
      <c r="AW90" s="107"/>
      <c r="AX90" s="107"/>
      <c r="AY90" s="107"/>
    </row>
    <row r="91" spans="15:51" x14ac:dyDescent="0.25">
      <c r="O91" s="13"/>
      <c r="P91" s="109"/>
      <c r="Q91" s="109"/>
      <c r="AS91" s="107"/>
      <c r="AT91" s="107"/>
      <c r="AU91" s="107"/>
      <c r="AV91" s="107"/>
      <c r="AW91" s="107"/>
      <c r="AX91" s="107"/>
      <c r="AY91" s="107"/>
    </row>
    <row r="92" spans="15:51" x14ac:dyDescent="0.25">
      <c r="O92" s="13"/>
      <c r="P92" s="109"/>
      <c r="Q92" s="109"/>
      <c r="AS92" s="107"/>
      <c r="AT92" s="107"/>
      <c r="AU92" s="107"/>
      <c r="AV92" s="107"/>
      <c r="AW92" s="107"/>
      <c r="AX92" s="107"/>
      <c r="AY92" s="107"/>
    </row>
    <row r="93" spans="15:51" x14ac:dyDescent="0.25">
      <c r="O93" s="13"/>
      <c r="P93" s="109"/>
      <c r="Q93" s="109"/>
      <c r="R93" s="109"/>
      <c r="S93" s="109"/>
      <c r="AS93" s="107"/>
      <c r="AT93" s="107"/>
      <c r="AU93" s="107"/>
      <c r="AV93" s="107"/>
      <c r="AW93" s="107"/>
      <c r="AX93" s="107"/>
      <c r="AY93" s="107"/>
    </row>
    <row r="94" spans="15:51" x14ac:dyDescent="0.25">
      <c r="O94" s="13"/>
      <c r="P94" s="109"/>
      <c r="Q94" s="109"/>
      <c r="R94" s="109"/>
      <c r="S94" s="109"/>
      <c r="T94" s="109"/>
      <c r="AS94" s="107"/>
      <c r="AT94" s="107"/>
      <c r="AU94" s="107"/>
      <c r="AV94" s="107"/>
      <c r="AW94" s="107"/>
      <c r="AX94" s="107"/>
      <c r="AY94" s="107"/>
    </row>
    <row r="95" spans="15:51" x14ac:dyDescent="0.25">
      <c r="O95" s="13"/>
      <c r="P95" s="109"/>
      <c r="Q95" s="109"/>
      <c r="R95" s="109"/>
      <c r="S95" s="109"/>
      <c r="T95" s="109"/>
      <c r="AS95" s="107"/>
      <c r="AT95" s="107"/>
      <c r="AU95" s="107"/>
      <c r="AV95" s="107"/>
      <c r="AW95" s="107"/>
      <c r="AX95" s="107"/>
      <c r="AY95" s="107"/>
    </row>
    <row r="96" spans="15:51" x14ac:dyDescent="0.25">
      <c r="O96" s="13"/>
      <c r="P96" s="109"/>
      <c r="T96" s="109"/>
      <c r="AS96" s="107"/>
      <c r="AT96" s="107"/>
      <c r="AU96" s="107"/>
      <c r="AV96" s="107"/>
      <c r="AW96" s="107"/>
      <c r="AX96" s="107"/>
      <c r="AY96" s="107"/>
    </row>
    <row r="97" spans="15:51" x14ac:dyDescent="0.25">
      <c r="O97" s="109"/>
      <c r="Q97" s="109"/>
      <c r="R97" s="109"/>
      <c r="S97" s="109"/>
      <c r="AS97" s="107"/>
      <c r="AT97" s="107"/>
      <c r="AU97" s="107"/>
      <c r="AV97" s="107"/>
      <c r="AW97" s="107"/>
      <c r="AX97" s="107"/>
      <c r="AY97" s="107"/>
    </row>
    <row r="98" spans="15:51" x14ac:dyDescent="0.25">
      <c r="O98" s="13"/>
      <c r="P98" s="109"/>
      <c r="Q98" s="109"/>
      <c r="R98" s="109"/>
      <c r="S98" s="109"/>
      <c r="T98" s="109"/>
      <c r="AS98" s="107"/>
      <c r="AT98" s="107"/>
      <c r="AU98" s="107"/>
      <c r="AV98" s="107"/>
      <c r="AW98" s="107"/>
      <c r="AX98" s="107"/>
      <c r="AY98" s="107"/>
    </row>
    <row r="99" spans="15:51" x14ac:dyDescent="0.25">
      <c r="O99" s="13"/>
      <c r="P99" s="109"/>
      <c r="Q99" s="109"/>
      <c r="R99" s="109"/>
      <c r="S99" s="109"/>
      <c r="T99" s="109"/>
      <c r="U99" s="109"/>
      <c r="AS99" s="107"/>
      <c r="AT99" s="107"/>
      <c r="AU99" s="107"/>
      <c r="AV99" s="107"/>
      <c r="AW99" s="107"/>
      <c r="AX99" s="107"/>
      <c r="AY99" s="107"/>
    </row>
    <row r="100" spans="15:51" x14ac:dyDescent="0.25">
      <c r="O100" s="13"/>
      <c r="P100" s="109"/>
      <c r="T100" s="109"/>
      <c r="U100" s="109"/>
      <c r="AS100" s="107"/>
      <c r="AT100" s="107"/>
      <c r="AU100" s="107"/>
      <c r="AV100" s="107"/>
      <c r="AW100" s="107"/>
      <c r="AX100" s="107"/>
      <c r="AY100" s="107"/>
    </row>
    <row r="112" spans="15:51" x14ac:dyDescent="0.25">
      <c r="AS112" s="107"/>
      <c r="AT112" s="107"/>
      <c r="AU112" s="107"/>
      <c r="AV112" s="107"/>
      <c r="AW112" s="107"/>
      <c r="AX112" s="107"/>
      <c r="AY112" s="107"/>
    </row>
  </sheetData>
  <protectedRanges>
    <protectedRange sqref="N56:R56 B71 S58:T64 B63:B68 N59:R64 T42 S54:T55 T53" name="Range2_12_5_1_1"/>
    <protectedRange sqref="N10 L10 L6 D6 D8 AD8 AF8 O8:U8 AJ8:AR8 AF10 AR11:AR34 E11:E34 G11:G34 N11:V11 L24:N31 N32:N34 N12:N23 O12:Q34 R12:V22 V33:X34 R23:U34 V23:V32 X11:AG17 AG21:AG34 AC18:AG20 X18:AB23 AC21:AF23 X24:AF30 X31:X32 Y31:AF34" name="Range1_16_3_1_1"/>
    <protectedRange sqref="I61 J59:M64 J56:M56 I64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65:H65 F66 E65" name="Range2_2_2_9_2_1_1"/>
    <protectedRange sqref="D63 D66:D67" name="Range2_1_1_1_1_1_9_2_1_1"/>
    <protectedRange sqref="C64 C66" name="Range2_4_1_1_1"/>
    <protectedRange sqref="AS16:AS34" name="Range1_1_1_1"/>
    <protectedRange sqref="P3:U5" name="Range1_16_1_1_1_1"/>
    <protectedRange sqref="C67 C65 C62" name="Range2_1_3_1_1"/>
    <protectedRange sqref="H11:H34" name="Range1_1_1_1_1_1_1"/>
    <protectedRange sqref="B69:B70 J57:R58 D64:D65 I62:I63 Z55:Z56 S56:Y57 AA56:AU57 E66:E67 G66:H67 F67" name="Range2_2_1_10_1_1_1_2"/>
    <protectedRange sqref="C63" name="Range2_2_1_10_2_1_1_1"/>
    <protectedRange sqref="G62:H62 D60 F63 E62 N54:R55" name="Range2_12_1_6_1_1"/>
    <protectedRange sqref="D55:D56 I58:I60 I55:M55 G63:H64 G56:H58 E63:E64 F64:F65 F57:F59 E56:E58 J54:M54" name="Range2_2_12_1_7_1_1"/>
    <protectedRange sqref="D61:D62" name="Range2_1_1_1_1_11_1_2_1_1"/>
    <protectedRange sqref="E59 G59:H59 F60" name="Range2_2_2_9_1_1_1_1"/>
    <protectedRange sqref="D57" name="Range2_1_1_1_1_1_9_1_1_1_1"/>
    <protectedRange sqref="C61 C56" name="Range2_1_1_2_1_1"/>
    <protectedRange sqref="C60" name="Range2_1_2_2_1_1"/>
    <protectedRange sqref="C59" name="Range2_3_2_1_1"/>
    <protectedRange sqref="F55:F56 E55 G55:H55" name="Range2_2_12_1_1_1_1_1"/>
    <protectedRange sqref="C55" name="Range2_1_4_2_1_1_1"/>
    <protectedRange sqref="C57:C58" name="Range2_5_1_1_1"/>
    <protectedRange sqref="E60:E61 F61:F62 G60:H61 I56:I57" name="Range2_2_1_1_1_1"/>
    <protectedRange sqref="D58:D59" name="Range2_1_1_1_1_1_1_1_1"/>
    <protectedRange sqref="AS11:AS15" name="Range1_4_1_1_1_1"/>
    <protectedRange sqref="J11:J15 J26:J34" name="Range1_1_2_1_10_1_1_1_1"/>
    <protectedRange sqref="R71" name="Range2_2_1_10_1_1_1_1_1"/>
    <protectedRange sqref="T41" name="Range2_12_5_1_1_4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G42:H42" name="Range2_2_12_1_3_1_1_1_1_1_4_1_1"/>
    <protectedRange sqref="E42:F42" name="Range2_2_12_1_7_1_1_3_1_1"/>
    <protectedRange sqref="I41:J41" name="Range2_2_12_1_4_2_1_1_1_2_1_1"/>
    <protectedRange sqref="S42" name="Range2_12_5_1_1_2_3_1"/>
    <protectedRange sqref="Q42:R42" name="Range2_12_1_6_1_1_1_1_2_1"/>
    <protectedRange sqref="N42:P42" name="Range2_12_1_2_3_1_1_1_1_2_1"/>
    <protectedRange sqref="I42:M42" name="Range2_2_12_1_4_3_1_1_1_1_2_1"/>
    <protectedRange sqref="D42" name="Range2_2_12_1_3_1_2_1_1_1_2_1_2_1"/>
    <protectedRange sqref="S53" name="Range2_12_2_1_1_1_2_1_1"/>
    <protectedRange sqref="Q53:R53" name="Range2_12_1_6_1_1_1_2_3_1_1_3_1_1_1_1_1_1"/>
    <protectedRange sqref="N53:P53" name="Range2_12_1_2_3_1_1_1_2_3_1_1_3_1_1_1_1_1_1"/>
    <protectedRange sqref="J53:M53" name="Range2_2_12_1_4_3_1_1_1_3_3_1_1_3_1_1_1_1_1_1"/>
    <protectedRange sqref="Q49:Q50 R48 T51:T52 T47" name="Range2_12_5_1_1_3"/>
    <protectedRange sqref="T45:T46" name="Range2_12_5_1_1_2_2"/>
    <protectedRange sqref="P49:P50 Q48 S51:S52 S45:S47" name="Range2_12_4_1_1_1_4_2_2_2"/>
    <protectedRange sqref="N49:O50 O48:P48 Q51:R52 Q45:R47" name="Range2_12_1_6_1_1_1_2_3_2_1_1_3"/>
    <protectedRange sqref="K49:M50 L48:N48 N51:P52 N45:P47" name="Range2_12_1_2_3_1_1_1_2_3_2_1_1_3"/>
    <protectedRange sqref="H49:J50 I48:K48 K51:M52 K45:M47" name="Range2_2_12_1_4_3_1_1_1_3_3_2_1_1_3"/>
    <protectedRange sqref="G49:G50 H48 J51:J52 J45:J47" name="Range2_2_12_1_4_3_1_1_1_3_2_1_2_2"/>
    <protectedRange sqref="D49:E49 E48:F48 G47:H47" name="Range2_2_12_1_3_1_2_1_1_1_2_1_1_1_1_1_1_2_1_1"/>
    <protectedRange sqref="C48 D47:E47" name="Range2_2_12_1_3_1_2_1_1_1_2_1_1_1_1_3_1_1_1_1"/>
    <protectedRange sqref="C49 D48 F47" name="Range2_2_12_1_3_1_2_1_1_1_3_1_1_1_1_1_3_1_1_1_1"/>
    <protectedRange sqref="F49 G48 I47" name="Range2_2_12_1_4_3_1_1_1_2_1_2_1_1_3_1_1_1_1_1_1"/>
    <protectedRange sqref="T44" name="Range2_12_5_1_1_2_1_1"/>
    <protectedRange sqref="E45:H46" name="Range2_2_12_1_3_1_2_1_1_1_1_2_1_1_1_1_1_1"/>
    <protectedRange sqref="D45:D46" name="Range2_2_12_1_3_1_2_1_1_1_2_1_2_3_1_1_1_1"/>
    <protectedRange sqref="T43" name="Range2_12_5_1_1_6_1_1_1_1_1_1_1"/>
    <protectedRange sqref="S43" name="Range2_12_5_1_1_5_3_1_1_1_1_1_1_1"/>
    <protectedRange sqref="Q43:R43" name="Range2_12_1_6_1_1_1_2_3_2_1_1_2_1_1_1_1_1"/>
    <protectedRange sqref="N43:P43" name="Range2_12_1_2_3_1_1_1_2_3_2_1_1_2_1_1_1_1_1"/>
    <protectedRange sqref="J43:M43" name="Range2_2_12_1_4_3_1_1_1_3_3_2_1_1_2_1_1_1_1_1"/>
    <protectedRange sqref="I43" name="Range2_2_12_1_4_3_1_1_1_2_1_2_2_1_2_1_1_1_1_1"/>
    <protectedRange sqref="G43:H43 D43:E43" name="Range2_2_12_1_3_1_2_1_1_1_2_1_3_2_1_2_1_1_1_1_1"/>
    <protectedRange sqref="F43" name="Range2_2_12_1_3_1_2_1_1_1_1_1_2_2_1_2_1_1_1_1_1"/>
    <protectedRange sqref="S44" name="Range2_12_4_1_1_1_4_2_2_1_1"/>
    <protectedRange sqref="Q44:R44" name="Range2_12_1_6_1_1_1_2_3_2_1_1_1_1"/>
    <protectedRange sqref="N44:P44" name="Range2_12_1_2_3_1_1_1_2_3_2_1_1_1_1"/>
    <protectedRange sqref="K44:M44" name="Range2_2_12_1_4_3_1_1_1_3_3_2_1_1_1_1"/>
    <protectedRange sqref="J44" name="Range2_2_12_1_4_3_1_1_1_3_2_1_2_1_1"/>
    <protectedRange sqref="D44:E44" name="Range2_2_12_1_3_1_2_1_1_1_2_1_2_3_2_1_1"/>
    <protectedRange sqref="I44" name="Range2_2_12_1_4_2_1_1_1_4_1_2_1_1_1_2_1_1"/>
    <protectedRange sqref="F44:H44" name="Range2_2_12_1_3_1_1_1_1_1_4_1_2_1_2_1_2_1_1"/>
    <protectedRange sqref="I45:I46" name="Range2_2_12_1_4_2_1_1_1_4_1_2_1_1_1_2_2_1"/>
    <protectedRange sqref="B60:B62" name="Range2_12_5_1_1_2"/>
    <protectedRange sqref="B59" name="Range2_12_5_1_1_2_1_4_1_1_1_2_1_1_1_1_1_1_1"/>
    <protectedRange sqref="B57:B58" name="Range2_12_5_1_1_2_1"/>
    <protectedRange sqref="I51" name="Range2_2_12_1_7_1_1_2_2"/>
    <protectedRange sqref="F50" name="Range2_2_12_1_4_3_1_1_1_3_3_1_1_3_1_1_1_1_1_1_2"/>
    <protectedRange sqref="C50:E50" name="Range2_2_12_1_3_1_2_1_1_1_1_2_1_1_1_1_1_1_2"/>
    <protectedRange sqref="G51:H51" name="Range2_2_12_1_3_1_2_1_1_1_2_1_1_1_1_1_1_2_1_1_1_1_1"/>
    <protectedRange sqref="D51:E51" name="Range2_2_12_1_3_1_2_1_1_1_2_1_1_1_1_3_1_1_1_1_1_2_1"/>
    <protectedRange sqref="F51" name="Range2_2_12_1_3_1_2_1_1_1_3_1_1_1_1_1_3_1_1_1_1_1_1_1"/>
    <protectedRange sqref="I53:I54" name="Range2_2_12_1_7_1_1_2_2_1"/>
    <protectedRange sqref="I52" name="Range2_2_12_1_4_3_1_1_1_3_3_1_1_3_1_1_1_1_1_1_2_1"/>
    <protectedRange sqref="E52:H52" name="Range2_2_12_1_3_1_2_1_1_1_1_2_1_1_1_1_1_1_2_1"/>
    <protectedRange sqref="D52" name="Range2_2_12_1_3_1_2_1_1_1_2_1_2_3_1_1_1_1_1_1"/>
    <protectedRange sqref="G54:H54" name="Range2_2_12_1_3_3_1_1_1_2_1_1_1_1_1_1_1_1_1_1_1_1_1_1_1"/>
    <protectedRange sqref="G53:H53" name="Range2_2_12_1_3_1_2_1_1_1_2_1_1_1_1_1_1_2_1_1_1_1_1_2"/>
    <protectedRange sqref="D53:E53" name="Range2_2_12_1_3_1_2_1_1_1_2_1_1_1_1_3_1_1_1_1_1_2_1_1"/>
    <protectedRange sqref="F53:F54" name="Range2_2_12_1_3_1_2_1_1_1_3_1_1_1_1_1_3_1_1_1_1_1_1_1_1"/>
    <protectedRange sqref="D54:E54" name="Range2_2_12_1_3_1_2_1_1_1_3_1_1_1_1_1_1_1_2_1_1_1_1_1_1"/>
    <protectedRange sqref="F11:F22" name="Range1_16_3_1_1_2_1_1_1_2_1"/>
    <protectedRange sqref="Q10" name="Range1_16_3_1_1_1_1_1_1"/>
    <protectedRange sqref="AG10" name="Range1_16_3_1_1_1_1_1_2"/>
    <protectedRange sqref="AP10" name="Range1_16_3_1_1_1_1_1_3"/>
    <protectedRange sqref="W11:W32" name="Range1_16_3_1_1_1"/>
    <protectedRange sqref="B54" name="Range2_12_5_1_1_1_2_2_1_1_1_1_1_1_1_1_1_1_1_2_1_1_1_2_1_1_1_1_1_1_1_1_1_1_1_1_1_1_1_1_2_1_1"/>
    <protectedRange sqref="B52" name="Range2_12_5_1_1_1_2_2_1_1_1_1_1_1_1_1_1_1_1_2_1_1_1_1_1_1_1_1_1_3_1_3_1_2_1_1_1_1_1_1_1_1_1_1_1_1_1_2_1_1_1_1_1_2_1_1"/>
    <protectedRange sqref="B55" name="Range2_12_5_1_1_1_1_1_2_1_2_1_1_1_2_1_1_1_1_1_1_1_1_1_1_2_1_1_1_1_1_2_1_1"/>
    <protectedRange sqref="B41:B42" name="Range2_12_5_1_1_1_1"/>
    <protectedRange sqref="B44" name="Range2_12_5_1_1_1_2_2_1_1_1_1_1_1_1_1_1_1_1_1_1_1_1_1_1_1_1_1_1_1_1_1_1_1_1_1_1_1_1_1"/>
    <protectedRange sqref="B45:B46 B49" name="Range2_12_5_1_1_1_2_2_1_1_1_1_1_1_1_1_1_1_1_2_1_1_1_1_1_1_1_1_1_1_1_1_1_1_1_1_1_1_1_1_1_1_1_1_1_1_1_1_1_1_1_1_1_1_1_1"/>
    <protectedRange sqref="B43" name="Range2_12_5_1_1_1_2_1_1_1_1_1_1_1_1_1_1_1_2_1_1_1_1_1_1_1_1_1_1_1_1_1_1_1_1_1"/>
    <protectedRange sqref="B47" name="Range2_12_5_1_1_1_2_2_1_1_1_1_1_1_1_1_1_1_1_2_1_1_1_2_1_1_1_2_1_1_1_3_1_1_1_1_1_1_1_1_1_1_1_1_1_1_1_1_1_1_1_1_1_1_1_1_1_1_1_1_1_1_1"/>
    <protectedRange sqref="B48" name="Range2_12_5_1_1_1_2_1_1_1_1_1_1_1_1_1_1_1_2_1_2_1_1_1_1_1_1_1_1_1_2_1_1_1_1_1_1_1_1_1_1_1_1_1_1_1"/>
    <protectedRange sqref="B50:B51" name="Range2_12_5_1_1_1_1_1_2_1_1_1_1_1_1_1_1_1_1_1_1_1_1_1_1_1_1_1_1_2_1_1_1"/>
    <protectedRange sqref="B53" name="Range2_12_5_1_1_1_1_1_2_1_1_2_1_1_1_1_1_1_1_1_1_1_1_1_1_1_1_1_1_2_1_1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607" priority="5" operator="containsText" text="N/A">
      <formula>NOT(ISERROR(SEARCH("N/A",X11)))</formula>
    </cfRule>
    <cfRule type="cellIs" dxfId="606" priority="23" operator="equal">
      <formula>0</formula>
    </cfRule>
  </conditionalFormatting>
  <conditionalFormatting sqref="X11:AE34">
    <cfRule type="cellIs" dxfId="605" priority="22" operator="greaterThanOrEqual">
      <formula>1185</formula>
    </cfRule>
  </conditionalFormatting>
  <conditionalFormatting sqref="X11:AE34">
    <cfRule type="cellIs" dxfId="604" priority="21" operator="between">
      <formula>0.1</formula>
      <formula>1184</formula>
    </cfRule>
  </conditionalFormatting>
  <conditionalFormatting sqref="X8 AO18:AO32 AJ11:AO17 AJ18:AN34">
    <cfRule type="cellIs" dxfId="603" priority="20" operator="equal">
      <formula>0</formula>
    </cfRule>
  </conditionalFormatting>
  <conditionalFormatting sqref="X8 AO18:AO32 AJ11:AO17 AJ18:AN34">
    <cfRule type="cellIs" dxfId="602" priority="19" operator="greaterThan">
      <formula>1179</formula>
    </cfRule>
  </conditionalFormatting>
  <conditionalFormatting sqref="X8 AO18:AO32 AJ11:AO17 AJ18:AN34">
    <cfRule type="cellIs" dxfId="601" priority="18" operator="greaterThan">
      <formula>99</formula>
    </cfRule>
  </conditionalFormatting>
  <conditionalFormatting sqref="X8 AO18:AO32 AJ11:AO17 AJ18:AN34">
    <cfRule type="cellIs" dxfId="600" priority="17" operator="greaterThan">
      <formula>0.99</formula>
    </cfRule>
  </conditionalFormatting>
  <conditionalFormatting sqref="AB8">
    <cfRule type="cellIs" dxfId="599" priority="16" operator="equal">
      <formula>0</formula>
    </cfRule>
  </conditionalFormatting>
  <conditionalFormatting sqref="AB8">
    <cfRule type="cellIs" dxfId="598" priority="15" operator="greaterThan">
      <formula>1179</formula>
    </cfRule>
  </conditionalFormatting>
  <conditionalFormatting sqref="AB8">
    <cfRule type="cellIs" dxfId="597" priority="14" operator="greaterThan">
      <formula>99</formula>
    </cfRule>
  </conditionalFormatting>
  <conditionalFormatting sqref="AB8">
    <cfRule type="cellIs" dxfId="596" priority="13" operator="greaterThan">
      <formula>0.99</formula>
    </cfRule>
  </conditionalFormatting>
  <conditionalFormatting sqref="AQ11:AQ34 AO33:AO34">
    <cfRule type="cellIs" dxfId="595" priority="12" operator="equal">
      <formula>0</formula>
    </cfRule>
  </conditionalFormatting>
  <conditionalFormatting sqref="AQ11:AQ34 AO33:AO34">
    <cfRule type="cellIs" dxfId="594" priority="11" operator="greaterThan">
      <formula>1179</formula>
    </cfRule>
  </conditionalFormatting>
  <conditionalFormatting sqref="AQ11:AQ34 AO33:AO34">
    <cfRule type="cellIs" dxfId="593" priority="10" operator="greaterThan">
      <formula>99</formula>
    </cfRule>
  </conditionalFormatting>
  <conditionalFormatting sqref="AQ11:AQ34 AO33:AO34">
    <cfRule type="cellIs" dxfId="592" priority="9" operator="greaterThan">
      <formula>0.99</formula>
    </cfRule>
  </conditionalFormatting>
  <conditionalFormatting sqref="AI11:AI34">
    <cfRule type="cellIs" dxfId="591" priority="8" operator="greaterThan">
      <formula>$AI$8</formula>
    </cfRule>
  </conditionalFormatting>
  <conditionalFormatting sqref="AH11:AH34">
    <cfRule type="cellIs" dxfId="590" priority="6" operator="greaterThan">
      <formula>$AH$8</formula>
    </cfRule>
    <cfRule type="cellIs" dxfId="589" priority="7" operator="greaterThan">
      <formula>$AH$8</formula>
    </cfRule>
  </conditionalFormatting>
  <conditionalFormatting sqref="AP11:AP34">
    <cfRule type="cellIs" dxfId="588" priority="4" operator="equal">
      <formula>0</formula>
    </cfRule>
  </conditionalFormatting>
  <conditionalFormatting sqref="AP11:AP34">
    <cfRule type="cellIs" dxfId="587" priority="3" operator="greaterThan">
      <formula>1179</formula>
    </cfRule>
  </conditionalFormatting>
  <conditionalFormatting sqref="AP11:AP34">
    <cfRule type="cellIs" dxfId="586" priority="2" operator="greaterThan">
      <formula>99</formula>
    </cfRule>
  </conditionalFormatting>
  <conditionalFormatting sqref="AP11:AP34">
    <cfRule type="cellIs" dxfId="585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12"/>
  <sheetViews>
    <sheetView topLeftCell="A40" zoomScaleNormal="100" workbookViewId="0">
      <selection activeCell="B56" sqref="B56:H57"/>
    </sheetView>
  </sheetViews>
  <sheetFormatPr defaultRowHeight="15" x14ac:dyDescent="0.25"/>
  <cols>
    <col min="1" max="1" width="5.7109375" style="107" customWidth="1"/>
    <col min="2" max="2" width="10.28515625" style="107" customWidth="1"/>
    <col min="3" max="3" width="14" style="107" customWidth="1"/>
    <col min="4" max="7" width="9.140625" style="107"/>
    <col min="8" max="8" width="20.42578125" style="107" customWidth="1"/>
    <col min="9" max="10" width="9.140625" style="107"/>
    <col min="11" max="11" width="9" style="107" customWidth="1"/>
    <col min="12" max="14" width="9.140625" style="107" hidden="1" customWidth="1"/>
    <col min="15" max="16" width="9.28515625" style="107" bestFit="1" customWidth="1"/>
    <col min="17" max="18" width="9.140625" style="107" customWidth="1"/>
    <col min="19" max="19" width="11.5703125" style="107" bestFit="1" customWidth="1"/>
    <col min="20" max="20" width="10.5703125" style="107" bestFit="1" customWidth="1"/>
    <col min="21" max="22" width="9.28515625" style="107" bestFit="1" customWidth="1"/>
    <col min="23" max="23" width="9.140625" style="107"/>
    <col min="24" max="28" width="9.28515625" style="107" bestFit="1" customWidth="1"/>
    <col min="29" max="32" width="9.140625" style="107"/>
    <col min="33" max="33" width="10.5703125" style="107" bestFit="1" customWidth="1"/>
    <col min="34" max="35" width="9.28515625" style="107" bestFit="1" customWidth="1"/>
    <col min="36" max="44" width="9.140625" style="107"/>
    <col min="45" max="45" width="83.85546875" style="13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07"/>
  </cols>
  <sheetData>
    <row r="2" spans="2:51" ht="21" x14ac:dyDescent="0.25">
      <c r="B2" s="3"/>
      <c r="C2" s="109"/>
      <c r="D2" s="109"/>
      <c r="E2" s="4"/>
      <c r="F2" s="4"/>
      <c r="G2" s="109"/>
      <c r="H2" s="5"/>
      <c r="I2" s="5"/>
      <c r="J2" s="109"/>
      <c r="K2" s="5"/>
      <c r="L2" s="5"/>
      <c r="M2" s="109"/>
      <c r="N2" s="109"/>
      <c r="O2" s="6"/>
      <c r="P2" s="7" t="s">
        <v>0</v>
      </c>
      <c r="Q2" s="7"/>
      <c r="R2" s="8"/>
      <c r="S2" s="9"/>
      <c r="T2" s="10"/>
      <c r="U2" s="10"/>
      <c r="V2" s="11"/>
      <c r="W2" s="12"/>
      <c r="X2" s="10"/>
      <c r="Y2" s="10"/>
      <c r="Z2" s="10"/>
      <c r="AA2" s="10"/>
      <c r="AB2" s="10"/>
      <c r="AC2" s="10"/>
      <c r="AD2" s="10"/>
      <c r="AE2" s="10"/>
      <c r="AM2" s="109"/>
      <c r="AN2" s="109"/>
      <c r="AO2" s="109"/>
      <c r="AP2" s="109"/>
      <c r="AQ2" s="109"/>
      <c r="AR2" s="109"/>
    </row>
    <row r="3" spans="2:51" ht="15.75" customHeight="1" x14ac:dyDescent="0.25">
      <c r="B3" s="14" t="s">
        <v>1</v>
      </c>
      <c r="C3" s="14"/>
      <c r="D3" s="14"/>
      <c r="E3" s="109"/>
      <c r="F3" s="5"/>
      <c r="G3" s="5"/>
      <c r="H3" s="109"/>
      <c r="I3" s="109"/>
      <c r="J3" s="109"/>
      <c r="K3" s="15"/>
      <c r="L3" s="16"/>
      <c r="M3" s="109"/>
      <c r="N3" s="109"/>
      <c r="O3" s="17" t="s">
        <v>2</v>
      </c>
      <c r="P3" s="324" t="s">
        <v>126</v>
      </c>
      <c r="Q3" s="325"/>
      <c r="R3" s="325"/>
      <c r="S3" s="325"/>
      <c r="T3" s="325"/>
      <c r="U3" s="326"/>
      <c r="V3" s="18"/>
      <c r="W3" s="18"/>
      <c r="X3" s="18"/>
      <c r="Y3" s="18"/>
      <c r="Z3" s="18"/>
      <c r="AH3" s="109"/>
      <c r="AI3" s="109"/>
      <c r="AJ3" s="109"/>
      <c r="AK3" s="109"/>
      <c r="AL3" s="13"/>
      <c r="AM3" s="109"/>
      <c r="AN3" s="109"/>
      <c r="AO3" s="109"/>
      <c r="AP3" s="109"/>
      <c r="AQ3" s="109"/>
      <c r="AR3" s="109"/>
      <c r="AS3" s="109"/>
    </row>
    <row r="4" spans="2:51" x14ac:dyDescent="0.25">
      <c r="B4" s="19" t="s">
        <v>3</v>
      </c>
      <c r="C4" s="19"/>
      <c r="D4" s="19"/>
      <c r="E4" s="109"/>
      <c r="F4" s="20"/>
      <c r="G4" s="109"/>
      <c r="H4" s="109"/>
      <c r="I4" s="109"/>
      <c r="J4" s="109"/>
      <c r="K4" s="109"/>
      <c r="L4" s="109"/>
      <c r="M4" s="109"/>
      <c r="N4" s="109"/>
      <c r="O4" s="17" t="s">
        <v>4</v>
      </c>
      <c r="P4" s="324" t="s">
        <v>132</v>
      </c>
      <c r="Q4" s="325"/>
      <c r="R4" s="325"/>
      <c r="S4" s="325"/>
      <c r="T4" s="325"/>
      <c r="U4" s="326"/>
      <c r="V4" s="18"/>
      <c r="W4" s="18"/>
      <c r="X4" s="18"/>
      <c r="Y4" s="18"/>
      <c r="Z4" s="18"/>
      <c r="AH4" s="109"/>
      <c r="AI4" s="109"/>
      <c r="AJ4" s="109"/>
      <c r="AK4" s="109"/>
      <c r="AL4" s="13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1"/>
      <c r="F5" s="21"/>
      <c r="G5" s="109"/>
      <c r="H5" s="109"/>
      <c r="I5" s="109"/>
      <c r="J5" s="109"/>
      <c r="K5" s="109"/>
      <c r="L5" s="109"/>
      <c r="M5" s="109"/>
      <c r="N5" s="109"/>
      <c r="O5" s="17" t="s">
        <v>5</v>
      </c>
      <c r="P5" s="324" t="s">
        <v>129</v>
      </c>
      <c r="Q5" s="325"/>
      <c r="R5" s="325"/>
      <c r="S5" s="325"/>
      <c r="T5" s="325"/>
      <c r="U5" s="326"/>
      <c r="V5" s="18"/>
      <c r="W5" s="18"/>
      <c r="X5" s="18"/>
      <c r="Y5" s="18"/>
      <c r="Z5" s="18"/>
      <c r="AH5" s="109"/>
      <c r="AI5" s="109"/>
      <c r="AJ5" s="109"/>
      <c r="AK5" s="109"/>
      <c r="AL5" s="13"/>
      <c r="AM5" s="109"/>
      <c r="AN5" s="109"/>
      <c r="AO5" s="109"/>
      <c r="AP5" s="109"/>
      <c r="AQ5" s="109"/>
      <c r="AR5" s="109"/>
      <c r="AS5" s="109"/>
    </row>
    <row r="6" spans="2:51" x14ac:dyDescent="0.25">
      <c r="B6" s="324" t="s">
        <v>6</v>
      </c>
      <c r="C6" s="326"/>
      <c r="D6" s="327" t="s">
        <v>7</v>
      </c>
      <c r="E6" s="328"/>
      <c r="F6" s="328"/>
      <c r="G6" s="328"/>
      <c r="H6" s="329"/>
      <c r="I6" s="109"/>
      <c r="J6" s="109"/>
      <c r="K6" s="191"/>
      <c r="L6" s="330">
        <v>41686</v>
      </c>
      <c r="M6" s="331"/>
      <c r="N6" s="22"/>
      <c r="O6" s="22"/>
      <c r="P6" s="23"/>
      <c r="Q6" s="23"/>
      <c r="R6" s="23"/>
      <c r="S6" s="23"/>
      <c r="T6" s="23"/>
      <c r="U6" s="23"/>
      <c r="V6" s="23"/>
      <c r="W6" s="24"/>
      <c r="X6" s="24"/>
      <c r="Y6" s="24"/>
      <c r="Z6" s="24"/>
      <c r="AA6" s="24"/>
      <c r="AB6" s="24"/>
      <c r="AC6" s="24"/>
      <c r="AD6" s="24"/>
      <c r="AE6" s="24"/>
      <c r="AJ6" s="25"/>
      <c r="AM6" s="26"/>
      <c r="AN6" s="26"/>
      <c r="AO6" s="26"/>
      <c r="AP6" s="26"/>
      <c r="AQ6" s="26"/>
      <c r="AR6" s="26"/>
      <c r="AS6" s="27"/>
    </row>
    <row r="7" spans="2:51" ht="36" x14ac:dyDescent="0.25">
      <c r="B7" s="332" t="s">
        <v>8</v>
      </c>
      <c r="C7" s="333"/>
      <c r="D7" s="332" t="s">
        <v>9</v>
      </c>
      <c r="E7" s="334"/>
      <c r="F7" s="334"/>
      <c r="G7" s="333"/>
      <c r="H7" s="186" t="s">
        <v>10</v>
      </c>
      <c r="I7" s="187" t="s">
        <v>11</v>
      </c>
      <c r="J7" s="187" t="s">
        <v>12</v>
      </c>
      <c r="K7" s="187" t="s">
        <v>13</v>
      </c>
      <c r="L7" s="13"/>
      <c r="M7" s="13"/>
      <c r="N7" s="13"/>
      <c r="O7" s="186" t="s">
        <v>14</v>
      </c>
      <c r="P7" s="332" t="s">
        <v>15</v>
      </c>
      <c r="Q7" s="334"/>
      <c r="R7" s="334"/>
      <c r="S7" s="334"/>
      <c r="T7" s="333"/>
      <c r="U7" s="345" t="s">
        <v>16</v>
      </c>
      <c r="V7" s="345"/>
      <c r="W7" s="187" t="s">
        <v>17</v>
      </c>
      <c r="X7" s="332" t="s">
        <v>18</v>
      </c>
      <c r="Y7" s="333"/>
      <c r="Z7" s="332" t="s">
        <v>19</v>
      </c>
      <c r="AA7" s="333"/>
      <c r="AB7" s="332" t="s">
        <v>20</v>
      </c>
      <c r="AC7" s="333"/>
      <c r="AD7" s="332" t="s">
        <v>21</v>
      </c>
      <c r="AE7" s="333"/>
      <c r="AF7" s="187" t="s">
        <v>22</v>
      </c>
      <c r="AG7" s="187" t="s">
        <v>23</v>
      </c>
      <c r="AH7" s="187" t="s">
        <v>24</v>
      </c>
      <c r="AI7" s="187" t="s">
        <v>25</v>
      </c>
      <c r="AJ7" s="332" t="s">
        <v>26</v>
      </c>
      <c r="AK7" s="334"/>
      <c r="AL7" s="334"/>
      <c r="AM7" s="334"/>
      <c r="AN7" s="333"/>
      <c r="AO7" s="332" t="s">
        <v>27</v>
      </c>
      <c r="AP7" s="334"/>
      <c r="AQ7" s="333"/>
      <c r="AR7" s="187" t="s">
        <v>28</v>
      </c>
      <c r="AS7" s="28"/>
      <c r="AT7" s="13"/>
      <c r="AU7" s="13"/>
      <c r="AV7" s="13"/>
      <c r="AW7" s="13"/>
      <c r="AX7" s="13"/>
      <c r="AY7" s="13"/>
    </row>
    <row r="8" spans="2:51" x14ac:dyDescent="0.25">
      <c r="B8" s="335">
        <v>42225</v>
      </c>
      <c r="C8" s="336"/>
      <c r="D8" s="337" t="s">
        <v>29</v>
      </c>
      <c r="E8" s="338"/>
      <c r="F8" s="338"/>
      <c r="G8" s="339"/>
      <c r="H8" s="29"/>
      <c r="I8" s="337" t="s">
        <v>29</v>
      </c>
      <c r="J8" s="338"/>
      <c r="K8" s="339"/>
      <c r="L8" s="30"/>
      <c r="M8" s="30"/>
      <c r="N8" s="30"/>
      <c r="O8" s="29" t="s">
        <v>30</v>
      </c>
      <c r="P8" s="29" t="s">
        <v>30</v>
      </c>
      <c r="Q8" s="29" t="s">
        <v>31</v>
      </c>
      <c r="R8" s="29" t="s">
        <v>31</v>
      </c>
      <c r="S8" s="29" t="s">
        <v>30</v>
      </c>
      <c r="T8" s="29" t="s">
        <v>32</v>
      </c>
      <c r="U8" s="340" t="s">
        <v>33</v>
      </c>
      <c r="V8" s="340"/>
      <c r="W8" s="31" t="s">
        <v>133</v>
      </c>
      <c r="X8" s="341">
        <v>0</v>
      </c>
      <c r="Y8" s="342"/>
      <c r="Z8" s="343" t="s">
        <v>35</v>
      </c>
      <c r="AA8" s="344"/>
      <c r="AB8" s="341">
        <v>1185</v>
      </c>
      <c r="AC8" s="342"/>
      <c r="AD8" s="346">
        <v>800</v>
      </c>
      <c r="AE8" s="347"/>
      <c r="AF8" s="29"/>
      <c r="AG8" s="31">
        <f>AG34-AG10</f>
        <v>27840</v>
      </c>
      <c r="AH8" s="32"/>
      <c r="AI8" s="32"/>
      <c r="AJ8" s="29" t="s">
        <v>36</v>
      </c>
      <c r="AK8" s="29" t="s">
        <v>36</v>
      </c>
      <c r="AL8" s="29" t="s">
        <v>36</v>
      </c>
      <c r="AM8" s="29" t="s">
        <v>36</v>
      </c>
      <c r="AN8" s="29" t="s">
        <v>36</v>
      </c>
      <c r="AO8" s="29" t="s">
        <v>36</v>
      </c>
      <c r="AP8" s="29" t="s">
        <v>31</v>
      </c>
      <c r="AQ8" s="29" t="s">
        <v>31</v>
      </c>
      <c r="AR8" s="29" t="s">
        <v>37</v>
      </c>
      <c r="AS8" s="28"/>
      <c r="AV8" s="33" t="s">
        <v>38</v>
      </c>
    </row>
    <row r="9" spans="2:51" ht="60" x14ac:dyDescent="0.25">
      <c r="B9" s="348" t="s">
        <v>39</v>
      </c>
      <c r="C9" s="348"/>
      <c r="D9" s="349" t="s">
        <v>40</v>
      </c>
      <c r="E9" s="350"/>
      <c r="F9" s="351" t="s">
        <v>41</v>
      </c>
      <c r="G9" s="350"/>
      <c r="H9" s="352" t="s">
        <v>42</v>
      </c>
      <c r="I9" s="348" t="s">
        <v>43</v>
      </c>
      <c r="J9" s="348"/>
      <c r="K9" s="348"/>
      <c r="L9" s="187" t="s">
        <v>44</v>
      </c>
      <c r="M9" s="345" t="s">
        <v>45</v>
      </c>
      <c r="N9" s="34" t="s">
        <v>46</v>
      </c>
      <c r="O9" s="353" t="s">
        <v>47</v>
      </c>
      <c r="P9" s="353" t="s">
        <v>48</v>
      </c>
      <c r="Q9" s="35" t="s">
        <v>49</v>
      </c>
      <c r="R9" s="360" t="s">
        <v>50</v>
      </c>
      <c r="S9" s="361"/>
      <c r="T9" s="362"/>
      <c r="U9" s="188" t="s">
        <v>51</v>
      </c>
      <c r="V9" s="188" t="s">
        <v>52</v>
      </c>
      <c r="W9" s="348" t="s">
        <v>53</v>
      </c>
      <c r="X9" s="366" t="s">
        <v>54</v>
      </c>
      <c r="Y9" s="367"/>
      <c r="Z9" s="367"/>
      <c r="AA9" s="367"/>
      <c r="AB9" s="367"/>
      <c r="AC9" s="367"/>
      <c r="AD9" s="367"/>
      <c r="AE9" s="368"/>
      <c r="AF9" s="190" t="s">
        <v>55</v>
      </c>
      <c r="AG9" s="190" t="s">
        <v>56</v>
      </c>
      <c r="AH9" s="355" t="s">
        <v>57</v>
      </c>
      <c r="AI9" s="369" t="s">
        <v>58</v>
      </c>
      <c r="AJ9" s="188" t="s">
        <v>59</v>
      </c>
      <c r="AK9" s="188" t="s">
        <v>60</v>
      </c>
      <c r="AL9" s="188" t="s">
        <v>61</v>
      </c>
      <c r="AM9" s="188" t="s">
        <v>62</v>
      </c>
      <c r="AN9" s="188" t="s">
        <v>63</v>
      </c>
      <c r="AO9" s="188" t="s">
        <v>64</v>
      </c>
      <c r="AP9" s="188" t="s">
        <v>65</v>
      </c>
      <c r="AQ9" s="353" t="s">
        <v>66</v>
      </c>
      <c r="AR9" s="188" t="s">
        <v>67</v>
      </c>
      <c r="AS9" s="355" t="s">
        <v>68</v>
      </c>
      <c r="AV9" s="36" t="s">
        <v>69</v>
      </c>
      <c r="AW9" s="36" t="s">
        <v>70</v>
      </c>
      <c r="AY9" s="37" t="s">
        <v>71</v>
      </c>
    </row>
    <row r="10" spans="2:51" x14ac:dyDescent="0.25">
      <c r="B10" s="188" t="s">
        <v>72</v>
      </c>
      <c r="C10" s="188" t="s">
        <v>73</v>
      </c>
      <c r="D10" s="188" t="s">
        <v>74</v>
      </c>
      <c r="E10" s="188" t="s">
        <v>75</v>
      </c>
      <c r="F10" s="188" t="s">
        <v>74</v>
      </c>
      <c r="G10" s="188" t="s">
        <v>75</v>
      </c>
      <c r="H10" s="352"/>
      <c r="I10" s="188" t="s">
        <v>75</v>
      </c>
      <c r="J10" s="188" t="s">
        <v>75</v>
      </c>
      <c r="K10" s="188" t="s">
        <v>75</v>
      </c>
      <c r="L10" s="29" t="s">
        <v>29</v>
      </c>
      <c r="M10" s="345"/>
      <c r="N10" s="29" t="s">
        <v>29</v>
      </c>
      <c r="O10" s="354"/>
      <c r="P10" s="354"/>
      <c r="Q10" s="2">
        <v>47096196</v>
      </c>
      <c r="R10" s="363"/>
      <c r="S10" s="364"/>
      <c r="T10" s="365"/>
      <c r="U10" s="188" t="s">
        <v>75</v>
      </c>
      <c r="V10" s="188" t="s">
        <v>75</v>
      </c>
      <c r="W10" s="348"/>
      <c r="X10" s="38" t="s">
        <v>76</v>
      </c>
      <c r="Y10" s="38" t="s">
        <v>77</v>
      </c>
      <c r="Z10" s="38" t="s">
        <v>78</v>
      </c>
      <c r="AA10" s="38" t="s">
        <v>79</v>
      </c>
      <c r="AB10" s="38" t="s">
        <v>80</v>
      </c>
      <c r="AC10" s="38" t="s">
        <v>81</v>
      </c>
      <c r="AD10" s="38" t="s">
        <v>82</v>
      </c>
      <c r="AE10" s="38" t="s">
        <v>83</v>
      </c>
      <c r="AF10" s="39"/>
      <c r="AG10" s="2">
        <v>39371340</v>
      </c>
      <c r="AH10" s="355"/>
      <c r="AI10" s="370"/>
      <c r="AJ10" s="188" t="s">
        <v>84</v>
      </c>
      <c r="AK10" s="188" t="s">
        <v>84</v>
      </c>
      <c r="AL10" s="188" t="s">
        <v>84</v>
      </c>
      <c r="AM10" s="188" t="s">
        <v>84</v>
      </c>
      <c r="AN10" s="188" t="s">
        <v>84</v>
      </c>
      <c r="AO10" s="188" t="s">
        <v>84</v>
      </c>
      <c r="AP10" s="2">
        <v>8916935</v>
      </c>
      <c r="AQ10" s="354"/>
      <c r="AR10" s="189" t="s">
        <v>85</v>
      </c>
      <c r="AS10" s="355"/>
      <c r="AV10" s="40" t="s">
        <v>86</v>
      </c>
      <c r="AW10" s="40" t="s">
        <v>87</v>
      </c>
      <c r="AY10" s="84" t="s">
        <v>126</v>
      </c>
    </row>
    <row r="11" spans="2:51" x14ac:dyDescent="0.25">
      <c r="B11" s="41">
        <v>2</v>
      </c>
      <c r="C11" s="41">
        <v>4.1666666666666664E-2</v>
      </c>
      <c r="D11" s="123">
        <v>8</v>
      </c>
      <c r="E11" s="42">
        <f>D11/1.42</f>
        <v>5.6338028169014089</v>
      </c>
      <c r="F11" s="110">
        <v>66</v>
      </c>
      <c r="G11" s="42">
        <f>F11/1.42</f>
        <v>46.478873239436624</v>
      </c>
      <c r="H11" s="43" t="s">
        <v>88</v>
      </c>
      <c r="I11" s="43">
        <f>J11-(2/1.42)</f>
        <v>41.549295774647888</v>
      </c>
      <c r="J11" s="44">
        <f>(F11-5)/1.42</f>
        <v>42.95774647887324</v>
      </c>
      <c r="K11" s="43">
        <f>J11+(6/1.42)</f>
        <v>47.183098591549296</v>
      </c>
      <c r="L11" s="45">
        <v>14</v>
      </c>
      <c r="M11" s="46" t="s">
        <v>89</v>
      </c>
      <c r="N11" s="46">
        <v>11.4</v>
      </c>
      <c r="O11" s="124">
        <v>130</v>
      </c>
      <c r="P11" s="124">
        <v>106</v>
      </c>
      <c r="Q11" s="124">
        <v>47100097</v>
      </c>
      <c r="R11" s="47">
        <f>IF(ISBLANK(Q11),"-",Q11-Q10)</f>
        <v>3901</v>
      </c>
      <c r="S11" s="48">
        <f>R11*24/1000</f>
        <v>93.623999999999995</v>
      </c>
      <c r="T11" s="48">
        <f>R11/1000</f>
        <v>3.9009999999999998</v>
      </c>
      <c r="U11" s="125">
        <v>5.6</v>
      </c>
      <c r="V11" s="125">
        <f t="shared" ref="V11:V34" si="0">U11</f>
        <v>5.6</v>
      </c>
      <c r="W11" s="126" t="s">
        <v>125</v>
      </c>
      <c r="X11" s="128">
        <v>0</v>
      </c>
      <c r="Y11" s="128">
        <v>0</v>
      </c>
      <c r="Z11" s="128">
        <v>1107</v>
      </c>
      <c r="AA11" s="128">
        <v>0</v>
      </c>
      <c r="AB11" s="128">
        <v>1108</v>
      </c>
      <c r="AC11" s="49" t="s">
        <v>90</v>
      </c>
      <c r="AD11" s="49" t="s">
        <v>90</v>
      </c>
      <c r="AE11" s="49" t="s">
        <v>90</v>
      </c>
      <c r="AF11" s="127" t="s">
        <v>90</v>
      </c>
      <c r="AG11" s="127">
        <v>39372080</v>
      </c>
      <c r="AH11" s="50">
        <f>IF(ISBLANK(AG11),"-",AG11-AG10)</f>
        <v>740</v>
      </c>
      <c r="AI11" s="51">
        <f>AH11/T11</f>
        <v>189.69495001281723</v>
      </c>
      <c r="AJ11" s="108">
        <v>0</v>
      </c>
      <c r="AK11" s="108">
        <v>0</v>
      </c>
      <c r="AL11" s="108">
        <v>1</v>
      </c>
      <c r="AM11" s="108">
        <v>0</v>
      </c>
      <c r="AN11" s="108">
        <v>1</v>
      </c>
      <c r="AO11" s="108">
        <v>0.7</v>
      </c>
      <c r="AP11" s="128">
        <v>8918098</v>
      </c>
      <c r="AQ11" s="128">
        <f t="shared" ref="AQ11:AQ34" si="1">AP11-AP10</f>
        <v>1163</v>
      </c>
      <c r="AR11" s="52"/>
      <c r="AS11" s="53" t="s">
        <v>113</v>
      </c>
      <c r="AV11" s="40" t="s">
        <v>88</v>
      </c>
      <c r="AW11" s="40" t="s">
        <v>91</v>
      </c>
      <c r="AY11" s="84" t="s">
        <v>131</v>
      </c>
    </row>
    <row r="12" spans="2:51" x14ac:dyDescent="0.25">
      <c r="B12" s="41">
        <v>2.0416666666666701</v>
      </c>
      <c r="C12" s="41">
        <v>8.3333333333333329E-2</v>
      </c>
      <c r="D12" s="123">
        <v>9</v>
      </c>
      <c r="E12" s="42">
        <f t="shared" ref="E12:E34" si="2">D12/1.42</f>
        <v>6.3380281690140849</v>
      </c>
      <c r="F12" s="110">
        <v>66</v>
      </c>
      <c r="G12" s="42">
        <f t="shared" ref="G12:G34" si="3">F12/1.42</f>
        <v>46.478873239436624</v>
      </c>
      <c r="H12" s="43" t="s">
        <v>88</v>
      </c>
      <c r="I12" s="43">
        <f t="shared" ref="I12:I34" si="4">J12-(2/1.42)</f>
        <v>41.549295774647888</v>
      </c>
      <c r="J12" s="44">
        <f>(F12-5)/1.42</f>
        <v>42.95774647887324</v>
      </c>
      <c r="K12" s="43">
        <f>J12+(6/1.42)</f>
        <v>47.183098591549296</v>
      </c>
      <c r="L12" s="45">
        <v>14</v>
      </c>
      <c r="M12" s="46" t="s">
        <v>89</v>
      </c>
      <c r="N12" s="46">
        <v>11.2</v>
      </c>
      <c r="O12" s="124">
        <v>128</v>
      </c>
      <c r="P12" s="124">
        <v>103</v>
      </c>
      <c r="Q12" s="124">
        <v>47103994</v>
      </c>
      <c r="R12" s="47">
        <f t="shared" ref="R12:R34" si="5">IF(ISBLANK(Q12),"-",Q12-Q11)</f>
        <v>3897</v>
      </c>
      <c r="S12" s="48">
        <f t="shared" ref="S12:S34" si="6">R12*24/1000</f>
        <v>93.528000000000006</v>
      </c>
      <c r="T12" s="48">
        <f t="shared" ref="T12:T34" si="7">R12/1000</f>
        <v>3.8969999999999998</v>
      </c>
      <c r="U12" s="125">
        <v>6.8</v>
      </c>
      <c r="V12" s="125">
        <f t="shared" si="0"/>
        <v>6.8</v>
      </c>
      <c r="W12" s="126" t="s">
        <v>125</v>
      </c>
      <c r="X12" s="128">
        <v>0</v>
      </c>
      <c r="Y12" s="128">
        <v>0</v>
      </c>
      <c r="Z12" s="128">
        <v>1107</v>
      </c>
      <c r="AA12" s="128">
        <v>0</v>
      </c>
      <c r="AB12" s="128">
        <v>1108</v>
      </c>
      <c r="AC12" s="49" t="s">
        <v>90</v>
      </c>
      <c r="AD12" s="49" t="s">
        <v>90</v>
      </c>
      <c r="AE12" s="49" t="s">
        <v>90</v>
      </c>
      <c r="AF12" s="127" t="s">
        <v>90</v>
      </c>
      <c r="AG12" s="127">
        <v>39372823</v>
      </c>
      <c r="AH12" s="50">
        <f>IF(ISBLANK(AG12),"-",AG12-AG11)</f>
        <v>743</v>
      </c>
      <c r="AI12" s="51">
        <f t="shared" ref="AI12:AI34" si="8">AH12/T12</f>
        <v>190.65948165255327</v>
      </c>
      <c r="AJ12" s="108">
        <v>0</v>
      </c>
      <c r="AK12" s="108">
        <v>0</v>
      </c>
      <c r="AL12" s="108">
        <v>1</v>
      </c>
      <c r="AM12" s="108">
        <v>0</v>
      </c>
      <c r="AN12" s="108">
        <v>1</v>
      </c>
      <c r="AO12" s="108">
        <v>0.7</v>
      </c>
      <c r="AP12" s="128">
        <v>8919258</v>
      </c>
      <c r="AQ12" s="128">
        <f t="shared" si="1"/>
        <v>1160</v>
      </c>
      <c r="AR12" s="54">
        <v>1.07</v>
      </c>
      <c r="AS12" s="53" t="s">
        <v>113</v>
      </c>
      <c r="AV12" s="40" t="s">
        <v>92</v>
      </c>
      <c r="AW12" s="40" t="s">
        <v>93</v>
      </c>
      <c r="AY12" s="84" t="s">
        <v>132</v>
      </c>
    </row>
    <row r="13" spans="2:51" x14ac:dyDescent="0.25">
      <c r="B13" s="41">
        <v>2.0833333333333299</v>
      </c>
      <c r="C13" s="41">
        <v>0.125</v>
      </c>
      <c r="D13" s="123">
        <v>10</v>
      </c>
      <c r="E13" s="42">
        <f t="shared" si="2"/>
        <v>7.042253521126761</v>
      </c>
      <c r="F13" s="110">
        <v>66</v>
      </c>
      <c r="G13" s="42">
        <f t="shared" si="3"/>
        <v>46.478873239436624</v>
      </c>
      <c r="H13" s="43" t="s">
        <v>88</v>
      </c>
      <c r="I13" s="43">
        <f t="shared" si="4"/>
        <v>41.549295774647888</v>
      </c>
      <c r="J13" s="44">
        <f>(F13-5)/1.42</f>
        <v>42.95774647887324</v>
      </c>
      <c r="K13" s="43">
        <f>J13+(6/1.42)</f>
        <v>47.183098591549296</v>
      </c>
      <c r="L13" s="45">
        <v>14</v>
      </c>
      <c r="M13" s="46" t="s">
        <v>89</v>
      </c>
      <c r="N13" s="46">
        <v>11.2</v>
      </c>
      <c r="O13" s="124">
        <v>125</v>
      </c>
      <c r="P13" s="124">
        <v>101</v>
      </c>
      <c r="Q13" s="124">
        <v>47107893</v>
      </c>
      <c r="R13" s="47">
        <f t="shared" si="5"/>
        <v>3899</v>
      </c>
      <c r="S13" s="48">
        <f t="shared" si="6"/>
        <v>93.575999999999993</v>
      </c>
      <c r="T13" s="48">
        <f t="shared" si="7"/>
        <v>3.899</v>
      </c>
      <c r="U13" s="125">
        <v>7.6</v>
      </c>
      <c r="V13" s="125">
        <f t="shared" si="0"/>
        <v>7.6</v>
      </c>
      <c r="W13" s="126" t="s">
        <v>125</v>
      </c>
      <c r="X13" s="128">
        <v>0</v>
      </c>
      <c r="Y13" s="128">
        <v>0</v>
      </c>
      <c r="Z13" s="128">
        <v>1107</v>
      </c>
      <c r="AA13" s="128">
        <v>0</v>
      </c>
      <c r="AB13" s="128">
        <v>1108</v>
      </c>
      <c r="AC13" s="49" t="s">
        <v>90</v>
      </c>
      <c r="AD13" s="49" t="s">
        <v>90</v>
      </c>
      <c r="AE13" s="49" t="s">
        <v>90</v>
      </c>
      <c r="AF13" s="127" t="s">
        <v>90</v>
      </c>
      <c r="AG13" s="127">
        <v>39373562</v>
      </c>
      <c r="AH13" s="50">
        <f>IF(ISBLANK(AG13),"-",AG13-AG12)</f>
        <v>739</v>
      </c>
      <c r="AI13" s="51">
        <f t="shared" si="8"/>
        <v>189.53577840471917</v>
      </c>
      <c r="AJ13" s="108">
        <v>0</v>
      </c>
      <c r="AK13" s="108">
        <v>0</v>
      </c>
      <c r="AL13" s="108">
        <v>1</v>
      </c>
      <c r="AM13" s="108">
        <v>0</v>
      </c>
      <c r="AN13" s="108">
        <v>1</v>
      </c>
      <c r="AO13" s="108">
        <v>0.7</v>
      </c>
      <c r="AP13" s="128">
        <v>8920416</v>
      </c>
      <c r="AQ13" s="128">
        <f t="shared" si="1"/>
        <v>1158</v>
      </c>
      <c r="AR13" s="52"/>
      <c r="AS13" s="53" t="s">
        <v>113</v>
      </c>
      <c r="AV13" s="40" t="s">
        <v>94</v>
      </c>
      <c r="AW13" s="40" t="s">
        <v>95</v>
      </c>
      <c r="AY13" s="84" t="s">
        <v>129</v>
      </c>
    </row>
    <row r="14" spans="2:51" x14ac:dyDescent="0.25">
      <c r="B14" s="41">
        <v>2.125</v>
      </c>
      <c r="C14" s="41">
        <v>0.16666666666666699</v>
      </c>
      <c r="D14" s="123">
        <v>13</v>
      </c>
      <c r="E14" s="42">
        <f t="shared" si="2"/>
        <v>9.1549295774647899</v>
      </c>
      <c r="F14" s="110">
        <v>66</v>
      </c>
      <c r="G14" s="42">
        <f t="shared" si="3"/>
        <v>46.478873239436624</v>
      </c>
      <c r="H14" s="43" t="s">
        <v>88</v>
      </c>
      <c r="I14" s="43">
        <f t="shared" si="4"/>
        <v>41.549295774647888</v>
      </c>
      <c r="J14" s="44">
        <f>(F14-5)/1.42</f>
        <v>42.95774647887324</v>
      </c>
      <c r="K14" s="43">
        <f>J14+(6/1.42)</f>
        <v>47.183098591549296</v>
      </c>
      <c r="L14" s="45">
        <v>14</v>
      </c>
      <c r="M14" s="46" t="s">
        <v>89</v>
      </c>
      <c r="N14" s="46">
        <v>12.8</v>
      </c>
      <c r="O14" s="124">
        <v>115</v>
      </c>
      <c r="P14" s="124">
        <v>99</v>
      </c>
      <c r="Q14" s="124">
        <v>47111807</v>
      </c>
      <c r="R14" s="47">
        <f t="shared" si="5"/>
        <v>3914</v>
      </c>
      <c r="S14" s="48">
        <f t="shared" si="6"/>
        <v>93.936000000000007</v>
      </c>
      <c r="T14" s="48">
        <f t="shared" si="7"/>
        <v>3.9140000000000001</v>
      </c>
      <c r="U14" s="125">
        <v>8.8000000000000007</v>
      </c>
      <c r="V14" s="125">
        <f t="shared" si="0"/>
        <v>8.8000000000000007</v>
      </c>
      <c r="W14" s="126" t="s">
        <v>125</v>
      </c>
      <c r="X14" s="128">
        <v>0</v>
      </c>
      <c r="Y14" s="128">
        <v>0</v>
      </c>
      <c r="Z14" s="128">
        <v>1107</v>
      </c>
      <c r="AA14" s="128">
        <v>0</v>
      </c>
      <c r="AB14" s="128">
        <v>1108</v>
      </c>
      <c r="AC14" s="49" t="s">
        <v>90</v>
      </c>
      <c r="AD14" s="49" t="s">
        <v>90</v>
      </c>
      <c r="AE14" s="49" t="s">
        <v>90</v>
      </c>
      <c r="AF14" s="127" t="s">
        <v>90</v>
      </c>
      <c r="AG14" s="127">
        <v>39374303</v>
      </c>
      <c r="AH14" s="50">
        <f t="shared" ref="AH14:AH34" si="9">IF(ISBLANK(AG14),"-",AG14-AG13)</f>
        <v>741</v>
      </c>
      <c r="AI14" s="51">
        <f t="shared" si="8"/>
        <v>189.32038834951456</v>
      </c>
      <c r="AJ14" s="108">
        <v>0</v>
      </c>
      <c r="AK14" s="108">
        <v>0</v>
      </c>
      <c r="AL14" s="108">
        <v>1</v>
      </c>
      <c r="AM14" s="108">
        <v>0</v>
      </c>
      <c r="AN14" s="108">
        <v>1</v>
      </c>
      <c r="AO14" s="108">
        <v>0.7</v>
      </c>
      <c r="AP14" s="128">
        <v>8921577</v>
      </c>
      <c r="AQ14" s="128">
        <f t="shared" si="1"/>
        <v>1161</v>
      </c>
      <c r="AR14" s="52"/>
      <c r="AS14" s="53" t="s">
        <v>113</v>
      </c>
      <c r="AT14" s="55"/>
      <c r="AV14" s="40" t="s">
        <v>96</v>
      </c>
      <c r="AW14" s="40" t="s">
        <v>97</v>
      </c>
    </row>
    <row r="15" spans="2:51" x14ac:dyDescent="0.25">
      <c r="B15" s="41">
        <v>2.1666666666666701</v>
      </c>
      <c r="C15" s="41">
        <v>0.20833333333333301</v>
      </c>
      <c r="D15" s="123">
        <v>16</v>
      </c>
      <c r="E15" s="42">
        <f t="shared" si="2"/>
        <v>11.267605633802818</v>
      </c>
      <c r="F15" s="110">
        <v>66</v>
      </c>
      <c r="G15" s="42">
        <f t="shared" si="3"/>
        <v>46.478873239436624</v>
      </c>
      <c r="H15" s="43" t="s">
        <v>88</v>
      </c>
      <c r="I15" s="43">
        <f t="shared" si="4"/>
        <v>41.549295774647888</v>
      </c>
      <c r="J15" s="44">
        <f>(F15-5)/1.42</f>
        <v>42.95774647887324</v>
      </c>
      <c r="K15" s="43">
        <f>J15+(6/1.42)</f>
        <v>47.183098591549296</v>
      </c>
      <c r="L15" s="45">
        <v>18</v>
      </c>
      <c r="M15" s="46" t="s">
        <v>89</v>
      </c>
      <c r="N15" s="46">
        <v>13.1</v>
      </c>
      <c r="O15" s="124">
        <v>108</v>
      </c>
      <c r="P15" s="124">
        <v>100</v>
      </c>
      <c r="Q15" s="124">
        <v>47115712</v>
      </c>
      <c r="R15" s="47">
        <f t="shared" si="5"/>
        <v>3905</v>
      </c>
      <c r="S15" s="48">
        <f t="shared" si="6"/>
        <v>93.72</v>
      </c>
      <c r="T15" s="48">
        <f t="shared" si="7"/>
        <v>3.9049999999999998</v>
      </c>
      <c r="U15" s="125">
        <v>9.5</v>
      </c>
      <c r="V15" s="125">
        <f t="shared" si="0"/>
        <v>9.5</v>
      </c>
      <c r="W15" s="126" t="s">
        <v>125</v>
      </c>
      <c r="X15" s="128">
        <v>0</v>
      </c>
      <c r="Y15" s="128">
        <v>0</v>
      </c>
      <c r="Z15" s="128">
        <v>1107</v>
      </c>
      <c r="AA15" s="128">
        <v>0</v>
      </c>
      <c r="AB15" s="128">
        <v>1108</v>
      </c>
      <c r="AC15" s="49" t="s">
        <v>90</v>
      </c>
      <c r="AD15" s="49" t="s">
        <v>90</v>
      </c>
      <c r="AE15" s="49" t="s">
        <v>90</v>
      </c>
      <c r="AF15" s="127" t="s">
        <v>90</v>
      </c>
      <c r="AG15" s="127">
        <v>39375040</v>
      </c>
      <c r="AH15" s="50">
        <f t="shared" si="9"/>
        <v>737</v>
      </c>
      <c r="AI15" s="51">
        <f t="shared" si="8"/>
        <v>188.73239436619718</v>
      </c>
      <c r="AJ15" s="108">
        <v>0</v>
      </c>
      <c r="AK15" s="108">
        <v>0</v>
      </c>
      <c r="AL15" s="108">
        <v>1</v>
      </c>
      <c r="AM15" s="108">
        <v>0</v>
      </c>
      <c r="AN15" s="108">
        <v>1</v>
      </c>
      <c r="AO15" s="108">
        <v>0.7</v>
      </c>
      <c r="AP15" s="128">
        <v>8922751</v>
      </c>
      <c r="AQ15" s="128">
        <f t="shared" si="1"/>
        <v>1174</v>
      </c>
      <c r="AR15" s="52"/>
      <c r="AS15" s="53" t="s">
        <v>113</v>
      </c>
      <c r="AV15" s="40" t="s">
        <v>98</v>
      </c>
      <c r="AW15" s="40" t="s">
        <v>99</v>
      </c>
      <c r="AY15" s="107"/>
    </row>
    <row r="16" spans="2:51" x14ac:dyDescent="0.25">
      <c r="B16" s="41">
        <v>2.2083333333333299</v>
      </c>
      <c r="C16" s="41">
        <v>0.25</v>
      </c>
      <c r="D16" s="123">
        <v>13</v>
      </c>
      <c r="E16" s="42">
        <f t="shared" si="2"/>
        <v>9.1549295774647899</v>
      </c>
      <c r="F16" s="93">
        <v>75</v>
      </c>
      <c r="G16" s="42">
        <f t="shared" si="3"/>
        <v>52.816901408450704</v>
      </c>
      <c r="H16" s="43" t="s">
        <v>88</v>
      </c>
      <c r="I16" s="43">
        <f t="shared" si="4"/>
        <v>51.408450704225352</v>
      </c>
      <c r="J16" s="44">
        <f t="shared" ref="J16:J25" si="10">F16/1.42</f>
        <v>52.816901408450704</v>
      </c>
      <c r="K16" s="43">
        <f>J16+1.42</f>
        <v>54.236901408450706</v>
      </c>
      <c r="L16" s="45">
        <v>19</v>
      </c>
      <c r="M16" s="46" t="s">
        <v>100</v>
      </c>
      <c r="N16" s="46">
        <v>13.1</v>
      </c>
      <c r="O16" s="124">
        <v>126</v>
      </c>
      <c r="P16" s="124">
        <v>133</v>
      </c>
      <c r="Q16" s="124">
        <v>47120139</v>
      </c>
      <c r="R16" s="47">
        <f t="shared" si="5"/>
        <v>4427</v>
      </c>
      <c r="S16" s="48">
        <f t="shared" si="6"/>
        <v>106.248</v>
      </c>
      <c r="T16" s="48">
        <f t="shared" si="7"/>
        <v>4.4269999999999996</v>
      </c>
      <c r="U16" s="125">
        <v>9.5</v>
      </c>
      <c r="V16" s="125">
        <f t="shared" si="0"/>
        <v>9.5</v>
      </c>
      <c r="W16" s="126" t="s">
        <v>125</v>
      </c>
      <c r="X16" s="128">
        <v>0</v>
      </c>
      <c r="Y16" s="128">
        <v>0</v>
      </c>
      <c r="Z16" s="128">
        <v>1107</v>
      </c>
      <c r="AA16" s="128">
        <v>0</v>
      </c>
      <c r="AB16" s="128">
        <v>1108</v>
      </c>
      <c r="AC16" s="49" t="s">
        <v>90</v>
      </c>
      <c r="AD16" s="49" t="s">
        <v>90</v>
      </c>
      <c r="AE16" s="49" t="s">
        <v>90</v>
      </c>
      <c r="AF16" s="127" t="s">
        <v>90</v>
      </c>
      <c r="AG16" s="127">
        <v>39375796</v>
      </c>
      <c r="AH16" s="50">
        <f t="shared" si="9"/>
        <v>756</v>
      </c>
      <c r="AI16" s="51">
        <f t="shared" si="8"/>
        <v>170.77027332279198</v>
      </c>
      <c r="AJ16" s="108">
        <v>0</v>
      </c>
      <c r="AK16" s="108">
        <v>0</v>
      </c>
      <c r="AL16" s="108">
        <v>1</v>
      </c>
      <c r="AM16" s="108">
        <v>0</v>
      </c>
      <c r="AN16" s="108">
        <v>1</v>
      </c>
      <c r="AO16" s="108">
        <v>0</v>
      </c>
      <c r="AP16" s="128">
        <v>8922751</v>
      </c>
      <c r="AQ16" s="128">
        <f t="shared" si="1"/>
        <v>0</v>
      </c>
      <c r="AR16" s="54">
        <v>0.97</v>
      </c>
      <c r="AS16" s="53" t="s">
        <v>101</v>
      </c>
      <c r="AV16" s="40" t="s">
        <v>102</v>
      </c>
      <c r="AW16" s="40" t="s">
        <v>103</v>
      </c>
      <c r="AY16" s="107"/>
    </row>
    <row r="17" spans="1:51" x14ac:dyDescent="0.25">
      <c r="B17" s="41">
        <v>2.25</v>
      </c>
      <c r="C17" s="41">
        <v>0.29166666666666702</v>
      </c>
      <c r="D17" s="123">
        <v>8</v>
      </c>
      <c r="E17" s="42">
        <f t="shared" si="2"/>
        <v>5.6338028169014089</v>
      </c>
      <c r="F17" s="93">
        <v>83</v>
      </c>
      <c r="G17" s="42">
        <f t="shared" si="3"/>
        <v>58.450704225352112</v>
      </c>
      <c r="H17" s="43" t="s">
        <v>88</v>
      </c>
      <c r="I17" s="43">
        <f t="shared" si="4"/>
        <v>57.04225352112676</v>
      </c>
      <c r="J17" s="44">
        <f t="shared" si="10"/>
        <v>58.450704225352112</v>
      </c>
      <c r="K17" s="43">
        <f t="shared" ref="K17:K22" si="11">J17+1.42</f>
        <v>59.870704225352114</v>
      </c>
      <c r="L17" s="45">
        <v>19</v>
      </c>
      <c r="M17" s="46" t="s">
        <v>100</v>
      </c>
      <c r="N17" s="46">
        <v>16.7</v>
      </c>
      <c r="O17" s="124">
        <v>146</v>
      </c>
      <c r="P17" s="124">
        <v>140</v>
      </c>
      <c r="Q17" s="124">
        <v>47125823</v>
      </c>
      <c r="R17" s="47">
        <f t="shared" si="5"/>
        <v>5684</v>
      </c>
      <c r="S17" s="48">
        <f t="shared" si="6"/>
        <v>136.416</v>
      </c>
      <c r="T17" s="48">
        <f t="shared" si="7"/>
        <v>5.6840000000000002</v>
      </c>
      <c r="U17" s="125">
        <v>9.5</v>
      </c>
      <c r="V17" s="125">
        <f t="shared" si="0"/>
        <v>9.5</v>
      </c>
      <c r="W17" s="126" t="s">
        <v>171</v>
      </c>
      <c r="X17" s="128">
        <v>0</v>
      </c>
      <c r="Y17" s="128">
        <v>0</v>
      </c>
      <c r="Z17" s="128">
        <v>1188</v>
      </c>
      <c r="AA17" s="128">
        <v>1185</v>
      </c>
      <c r="AB17" s="128">
        <v>1188</v>
      </c>
      <c r="AC17" s="49" t="s">
        <v>90</v>
      </c>
      <c r="AD17" s="49" t="s">
        <v>90</v>
      </c>
      <c r="AE17" s="49" t="s">
        <v>90</v>
      </c>
      <c r="AF17" s="127" t="s">
        <v>90</v>
      </c>
      <c r="AG17" s="127">
        <v>39377052</v>
      </c>
      <c r="AH17" s="50">
        <f t="shared" si="9"/>
        <v>1256</v>
      </c>
      <c r="AI17" s="51">
        <f t="shared" si="8"/>
        <v>220.97114707952144</v>
      </c>
      <c r="AJ17" s="108">
        <v>0</v>
      </c>
      <c r="AK17" s="108">
        <v>0</v>
      </c>
      <c r="AL17" s="108">
        <v>1</v>
      </c>
      <c r="AM17" s="108">
        <v>1</v>
      </c>
      <c r="AN17" s="108">
        <v>1</v>
      </c>
      <c r="AO17" s="108">
        <v>0</v>
      </c>
      <c r="AP17" s="128">
        <v>8922751</v>
      </c>
      <c r="AQ17" s="128">
        <f t="shared" si="1"/>
        <v>0</v>
      </c>
      <c r="AR17" s="52"/>
      <c r="AS17" s="53" t="s">
        <v>101</v>
      </c>
      <c r="AT17" s="55"/>
      <c r="AV17" s="40" t="s">
        <v>104</v>
      </c>
      <c r="AW17" s="40" t="s">
        <v>105</v>
      </c>
      <c r="AY17" s="111"/>
    </row>
    <row r="18" spans="1:51" x14ac:dyDescent="0.25">
      <c r="B18" s="41">
        <v>2.2916666666666701</v>
      </c>
      <c r="C18" s="41">
        <v>0.33333333333333298</v>
      </c>
      <c r="D18" s="123">
        <v>7</v>
      </c>
      <c r="E18" s="42">
        <f t="shared" si="2"/>
        <v>4.9295774647887329</v>
      </c>
      <c r="F18" s="93">
        <v>83</v>
      </c>
      <c r="G18" s="42">
        <f t="shared" si="3"/>
        <v>58.450704225352112</v>
      </c>
      <c r="H18" s="43" t="s">
        <v>88</v>
      </c>
      <c r="I18" s="43">
        <f t="shared" si="4"/>
        <v>57.04225352112676</v>
      </c>
      <c r="J18" s="44">
        <f t="shared" si="10"/>
        <v>58.450704225352112</v>
      </c>
      <c r="K18" s="43">
        <f t="shared" si="11"/>
        <v>59.870704225352114</v>
      </c>
      <c r="L18" s="45">
        <v>19</v>
      </c>
      <c r="M18" s="46" t="s">
        <v>100</v>
      </c>
      <c r="N18" s="46">
        <v>17.3</v>
      </c>
      <c r="O18" s="124">
        <v>137</v>
      </c>
      <c r="P18" s="124">
        <v>149</v>
      </c>
      <c r="Q18" s="124">
        <v>47131956</v>
      </c>
      <c r="R18" s="47">
        <f t="shared" si="5"/>
        <v>6133</v>
      </c>
      <c r="S18" s="48">
        <f t="shared" si="6"/>
        <v>147.19200000000001</v>
      </c>
      <c r="T18" s="48">
        <f t="shared" si="7"/>
        <v>6.133</v>
      </c>
      <c r="U18" s="125">
        <v>9</v>
      </c>
      <c r="V18" s="125">
        <f t="shared" si="0"/>
        <v>9</v>
      </c>
      <c r="W18" s="126" t="s">
        <v>133</v>
      </c>
      <c r="X18" s="128">
        <v>0</v>
      </c>
      <c r="Y18" s="128">
        <v>1085</v>
      </c>
      <c r="Z18" s="128">
        <v>1188</v>
      </c>
      <c r="AA18" s="128">
        <v>1185</v>
      </c>
      <c r="AB18" s="128">
        <v>1188</v>
      </c>
      <c r="AC18" s="49" t="s">
        <v>90</v>
      </c>
      <c r="AD18" s="49" t="s">
        <v>90</v>
      </c>
      <c r="AE18" s="49" t="s">
        <v>90</v>
      </c>
      <c r="AF18" s="127" t="s">
        <v>90</v>
      </c>
      <c r="AG18" s="127">
        <v>39378440</v>
      </c>
      <c r="AH18" s="50">
        <f t="shared" si="9"/>
        <v>1388</v>
      </c>
      <c r="AI18" s="51">
        <f t="shared" si="8"/>
        <v>226.3166476438937</v>
      </c>
      <c r="AJ18" s="108">
        <v>0</v>
      </c>
      <c r="AK18" s="108">
        <v>1</v>
      </c>
      <c r="AL18" s="108">
        <v>1</v>
      </c>
      <c r="AM18" s="108">
        <v>1</v>
      </c>
      <c r="AN18" s="108">
        <v>1</v>
      </c>
      <c r="AO18" s="108">
        <v>0</v>
      </c>
      <c r="AP18" s="128">
        <v>8922751</v>
      </c>
      <c r="AQ18" s="128">
        <f t="shared" si="1"/>
        <v>0</v>
      </c>
      <c r="AR18" s="52"/>
      <c r="AS18" s="53" t="s">
        <v>101</v>
      </c>
      <c r="AV18" s="40" t="s">
        <v>106</v>
      </c>
      <c r="AW18" s="40" t="s">
        <v>107</v>
      </c>
      <c r="AY18" s="111"/>
    </row>
    <row r="19" spans="1:51" x14ac:dyDescent="0.25">
      <c r="B19" s="41">
        <v>2.3333333333333299</v>
      </c>
      <c r="C19" s="41">
        <v>0.375</v>
      </c>
      <c r="D19" s="123">
        <v>4</v>
      </c>
      <c r="E19" s="42">
        <f t="shared" si="2"/>
        <v>2.8169014084507045</v>
      </c>
      <c r="F19" s="93">
        <v>83</v>
      </c>
      <c r="G19" s="42">
        <f t="shared" si="3"/>
        <v>58.450704225352112</v>
      </c>
      <c r="H19" s="43" t="s">
        <v>88</v>
      </c>
      <c r="I19" s="43">
        <f t="shared" si="4"/>
        <v>57.04225352112676</v>
      </c>
      <c r="J19" s="44">
        <f t="shared" si="10"/>
        <v>58.450704225352112</v>
      </c>
      <c r="K19" s="43">
        <f t="shared" si="11"/>
        <v>59.870704225352114</v>
      </c>
      <c r="L19" s="45">
        <v>19</v>
      </c>
      <c r="M19" s="46" t="s">
        <v>100</v>
      </c>
      <c r="N19" s="46">
        <v>18.399999999999999</v>
      </c>
      <c r="O19" s="124">
        <v>133</v>
      </c>
      <c r="P19" s="124">
        <v>139</v>
      </c>
      <c r="Q19" s="124">
        <v>47138195</v>
      </c>
      <c r="R19" s="47">
        <f t="shared" si="5"/>
        <v>6239</v>
      </c>
      <c r="S19" s="48">
        <f t="shared" si="6"/>
        <v>149.73599999999999</v>
      </c>
      <c r="T19" s="48">
        <f t="shared" si="7"/>
        <v>6.2389999999999999</v>
      </c>
      <c r="U19" s="125">
        <v>8.1</v>
      </c>
      <c r="V19" s="125">
        <f t="shared" si="0"/>
        <v>8.1</v>
      </c>
      <c r="W19" s="126" t="s">
        <v>133</v>
      </c>
      <c r="X19" s="128">
        <v>0</v>
      </c>
      <c r="Y19" s="128">
        <v>1186</v>
      </c>
      <c r="Z19" s="128">
        <v>1188</v>
      </c>
      <c r="AA19" s="128">
        <v>1185</v>
      </c>
      <c r="AB19" s="128">
        <v>1188</v>
      </c>
      <c r="AC19" s="49" t="s">
        <v>90</v>
      </c>
      <c r="AD19" s="49" t="s">
        <v>90</v>
      </c>
      <c r="AE19" s="49" t="s">
        <v>90</v>
      </c>
      <c r="AF19" s="127" t="s">
        <v>90</v>
      </c>
      <c r="AG19" s="127">
        <v>39379872</v>
      </c>
      <c r="AH19" s="50">
        <f t="shared" si="9"/>
        <v>1432</v>
      </c>
      <c r="AI19" s="51">
        <f t="shared" si="8"/>
        <v>229.52396217342525</v>
      </c>
      <c r="AJ19" s="108">
        <v>0</v>
      </c>
      <c r="AK19" s="108">
        <v>1</v>
      </c>
      <c r="AL19" s="108">
        <v>1</v>
      </c>
      <c r="AM19" s="108">
        <v>1</v>
      </c>
      <c r="AN19" s="108">
        <v>1</v>
      </c>
      <c r="AO19" s="108">
        <v>0</v>
      </c>
      <c r="AP19" s="128">
        <v>8922751</v>
      </c>
      <c r="AQ19" s="128">
        <f t="shared" si="1"/>
        <v>0</v>
      </c>
      <c r="AR19" s="52"/>
      <c r="AS19" s="53" t="s">
        <v>101</v>
      </c>
      <c r="AV19" s="40" t="s">
        <v>108</v>
      </c>
      <c r="AW19" s="40" t="s">
        <v>109</v>
      </c>
      <c r="AY19" s="111"/>
    </row>
    <row r="20" spans="1:51" x14ac:dyDescent="0.25">
      <c r="B20" s="41">
        <v>2.375</v>
      </c>
      <c r="C20" s="41">
        <v>0.41666666666666669</v>
      </c>
      <c r="D20" s="123">
        <v>3</v>
      </c>
      <c r="E20" s="42">
        <f t="shared" si="2"/>
        <v>2.1126760563380285</v>
      </c>
      <c r="F20" s="93">
        <v>78</v>
      </c>
      <c r="G20" s="42">
        <f t="shared" si="3"/>
        <v>54.929577464788736</v>
      </c>
      <c r="H20" s="43" t="s">
        <v>88</v>
      </c>
      <c r="I20" s="43">
        <f t="shared" si="4"/>
        <v>53.521126760563384</v>
      </c>
      <c r="J20" s="44">
        <f t="shared" si="10"/>
        <v>54.929577464788736</v>
      </c>
      <c r="K20" s="43">
        <f t="shared" si="11"/>
        <v>56.349577464788737</v>
      </c>
      <c r="L20" s="45">
        <v>19</v>
      </c>
      <c r="M20" s="46" t="s">
        <v>100</v>
      </c>
      <c r="N20" s="46">
        <v>17.7</v>
      </c>
      <c r="O20" s="124">
        <v>130</v>
      </c>
      <c r="P20" s="124">
        <v>145</v>
      </c>
      <c r="Q20" s="124">
        <v>47144425</v>
      </c>
      <c r="R20" s="47">
        <f t="shared" si="5"/>
        <v>6230</v>
      </c>
      <c r="S20" s="48">
        <f t="shared" si="6"/>
        <v>149.52000000000001</v>
      </c>
      <c r="T20" s="48">
        <f t="shared" si="7"/>
        <v>6.23</v>
      </c>
      <c r="U20" s="125">
        <v>7</v>
      </c>
      <c r="V20" s="125">
        <v>7.6</v>
      </c>
      <c r="W20" s="126" t="s">
        <v>133</v>
      </c>
      <c r="X20" s="128">
        <v>0</v>
      </c>
      <c r="Y20" s="128">
        <v>1188</v>
      </c>
      <c r="Z20" s="128">
        <v>1188</v>
      </c>
      <c r="AA20" s="128">
        <v>1185</v>
      </c>
      <c r="AB20" s="128">
        <v>1188</v>
      </c>
      <c r="AC20" s="49" t="s">
        <v>90</v>
      </c>
      <c r="AD20" s="49" t="s">
        <v>90</v>
      </c>
      <c r="AE20" s="49" t="s">
        <v>90</v>
      </c>
      <c r="AF20" s="127" t="s">
        <v>90</v>
      </c>
      <c r="AG20" s="127">
        <v>39381332</v>
      </c>
      <c r="AH20" s="50">
        <f t="shared" si="9"/>
        <v>1460</v>
      </c>
      <c r="AI20" s="51">
        <f t="shared" si="8"/>
        <v>234.34991974317816</v>
      </c>
      <c r="AJ20" s="108">
        <v>0</v>
      </c>
      <c r="AK20" s="108">
        <v>1</v>
      </c>
      <c r="AL20" s="108">
        <v>1</v>
      </c>
      <c r="AM20" s="108">
        <v>1</v>
      </c>
      <c r="AN20" s="108">
        <v>1</v>
      </c>
      <c r="AO20" s="108">
        <v>0</v>
      </c>
      <c r="AP20" s="128">
        <v>8922751</v>
      </c>
      <c r="AQ20" s="128">
        <f t="shared" si="1"/>
        <v>0</v>
      </c>
      <c r="AR20" s="54">
        <v>1.21</v>
      </c>
      <c r="AS20" s="53" t="s">
        <v>101</v>
      </c>
      <c r="AY20" s="111"/>
    </row>
    <row r="21" spans="1:51" x14ac:dyDescent="0.25">
      <c r="B21" s="41">
        <v>2.4166666666666701</v>
      </c>
      <c r="C21" s="41">
        <v>0.45833333333333298</v>
      </c>
      <c r="D21" s="123">
        <v>3</v>
      </c>
      <c r="E21" s="42">
        <f t="shared" si="2"/>
        <v>2.1126760563380285</v>
      </c>
      <c r="F21" s="93">
        <v>78</v>
      </c>
      <c r="G21" s="42">
        <f t="shared" si="3"/>
        <v>54.929577464788736</v>
      </c>
      <c r="H21" s="43" t="s">
        <v>88</v>
      </c>
      <c r="I21" s="43">
        <f t="shared" si="4"/>
        <v>53.521126760563384</v>
      </c>
      <c r="J21" s="44">
        <f t="shared" si="10"/>
        <v>54.929577464788736</v>
      </c>
      <c r="K21" s="43">
        <f t="shared" si="11"/>
        <v>56.349577464788737</v>
      </c>
      <c r="L21" s="45">
        <v>19</v>
      </c>
      <c r="M21" s="46" t="s">
        <v>100</v>
      </c>
      <c r="N21" s="46">
        <v>17.7</v>
      </c>
      <c r="O21" s="124">
        <v>130</v>
      </c>
      <c r="P21" s="124">
        <v>157</v>
      </c>
      <c r="Q21" s="124">
        <v>47150575</v>
      </c>
      <c r="R21" s="47">
        <f t="shared" si="5"/>
        <v>6150</v>
      </c>
      <c r="S21" s="48">
        <f t="shared" si="6"/>
        <v>147.6</v>
      </c>
      <c r="T21" s="48">
        <f t="shared" si="7"/>
        <v>6.15</v>
      </c>
      <c r="U21" s="125">
        <v>6.4</v>
      </c>
      <c r="V21" s="125">
        <v>6.9</v>
      </c>
      <c r="W21" s="126" t="s">
        <v>133</v>
      </c>
      <c r="X21" s="128">
        <v>0</v>
      </c>
      <c r="Y21" s="128">
        <v>1188</v>
      </c>
      <c r="Z21" s="128">
        <v>1188</v>
      </c>
      <c r="AA21" s="128">
        <v>1185</v>
      </c>
      <c r="AB21" s="128">
        <v>1188</v>
      </c>
      <c r="AC21" s="49" t="s">
        <v>90</v>
      </c>
      <c r="AD21" s="49" t="s">
        <v>90</v>
      </c>
      <c r="AE21" s="49" t="s">
        <v>90</v>
      </c>
      <c r="AF21" s="127" t="s">
        <v>90</v>
      </c>
      <c r="AG21" s="127">
        <v>39382752</v>
      </c>
      <c r="AH21" s="50">
        <f t="shared" si="9"/>
        <v>1420</v>
      </c>
      <c r="AI21" s="51">
        <f t="shared" si="8"/>
        <v>230.89430894308941</v>
      </c>
      <c r="AJ21" s="108">
        <v>0</v>
      </c>
      <c r="AK21" s="108">
        <v>1</v>
      </c>
      <c r="AL21" s="108">
        <v>1</v>
      </c>
      <c r="AM21" s="108">
        <v>1</v>
      </c>
      <c r="AN21" s="108">
        <v>1</v>
      </c>
      <c r="AO21" s="108">
        <v>0</v>
      </c>
      <c r="AP21" s="128">
        <v>8922751</v>
      </c>
      <c r="AQ21" s="128">
        <f t="shared" si="1"/>
        <v>0</v>
      </c>
      <c r="AR21" s="52"/>
      <c r="AS21" s="53" t="s">
        <v>101</v>
      </c>
      <c r="AY21" s="111"/>
    </row>
    <row r="22" spans="1:51" x14ac:dyDescent="0.25">
      <c r="B22" s="41">
        <v>2.4583333333333299</v>
      </c>
      <c r="C22" s="41">
        <v>0.5</v>
      </c>
      <c r="D22" s="123">
        <v>3</v>
      </c>
      <c r="E22" s="42">
        <f t="shared" si="2"/>
        <v>2.1126760563380285</v>
      </c>
      <c r="F22" s="93">
        <v>78</v>
      </c>
      <c r="G22" s="42">
        <f t="shared" si="3"/>
        <v>54.929577464788736</v>
      </c>
      <c r="H22" s="43" t="s">
        <v>88</v>
      </c>
      <c r="I22" s="43">
        <f t="shared" si="4"/>
        <v>53.521126760563384</v>
      </c>
      <c r="J22" s="44">
        <f t="shared" si="10"/>
        <v>54.929577464788736</v>
      </c>
      <c r="K22" s="43">
        <f t="shared" si="11"/>
        <v>56.349577464788737</v>
      </c>
      <c r="L22" s="45">
        <v>19</v>
      </c>
      <c r="M22" s="46" t="s">
        <v>100</v>
      </c>
      <c r="N22" s="46">
        <v>17.3</v>
      </c>
      <c r="O22" s="124">
        <v>129</v>
      </c>
      <c r="P22" s="124">
        <v>141</v>
      </c>
      <c r="Q22" s="124">
        <v>47156688</v>
      </c>
      <c r="R22" s="47">
        <f t="shared" si="5"/>
        <v>6113</v>
      </c>
      <c r="S22" s="48">
        <f t="shared" si="6"/>
        <v>146.71199999999999</v>
      </c>
      <c r="T22" s="48">
        <f t="shared" si="7"/>
        <v>6.1130000000000004</v>
      </c>
      <c r="U22" s="125">
        <v>5</v>
      </c>
      <c r="V22" s="125">
        <f t="shared" si="0"/>
        <v>5</v>
      </c>
      <c r="W22" s="126" t="s">
        <v>133</v>
      </c>
      <c r="X22" s="128">
        <v>0</v>
      </c>
      <c r="Y22" s="128">
        <v>1188</v>
      </c>
      <c r="Z22" s="128">
        <v>1188</v>
      </c>
      <c r="AA22" s="128">
        <v>1185</v>
      </c>
      <c r="AB22" s="128">
        <v>1188</v>
      </c>
      <c r="AC22" s="49" t="s">
        <v>90</v>
      </c>
      <c r="AD22" s="49" t="s">
        <v>90</v>
      </c>
      <c r="AE22" s="49" t="s">
        <v>90</v>
      </c>
      <c r="AF22" s="127" t="s">
        <v>90</v>
      </c>
      <c r="AG22" s="127">
        <v>39384192</v>
      </c>
      <c r="AH22" s="50">
        <f t="shared" si="9"/>
        <v>1440</v>
      </c>
      <c r="AI22" s="51">
        <f t="shared" si="8"/>
        <v>235.56355308359232</v>
      </c>
      <c r="AJ22" s="108">
        <v>0</v>
      </c>
      <c r="AK22" s="108">
        <v>1</v>
      </c>
      <c r="AL22" s="108">
        <v>1</v>
      </c>
      <c r="AM22" s="108">
        <v>1</v>
      </c>
      <c r="AN22" s="108">
        <v>1</v>
      </c>
      <c r="AO22" s="108">
        <v>0</v>
      </c>
      <c r="AP22" s="128">
        <v>8922751</v>
      </c>
      <c r="AQ22" s="128">
        <f t="shared" si="1"/>
        <v>0</v>
      </c>
      <c r="AR22" s="52"/>
      <c r="AS22" s="53" t="s">
        <v>101</v>
      </c>
      <c r="AV22" s="56" t="s">
        <v>110</v>
      </c>
      <c r="AY22" s="111"/>
    </row>
    <row r="23" spans="1:51" x14ac:dyDescent="0.25">
      <c r="A23" s="107" t="s">
        <v>128</v>
      </c>
      <c r="B23" s="41">
        <v>2.5</v>
      </c>
      <c r="C23" s="41">
        <v>0.54166666666666696</v>
      </c>
      <c r="D23" s="123">
        <v>3</v>
      </c>
      <c r="E23" s="42">
        <v>8</v>
      </c>
      <c r="F23" s="110">
        <v>78</v>
      </c>
      <c r="G23" s="42">
        <f t="shared" si="3"/>
        <v>54.929577464788736</v>
      </c>
      <c r="H23" s="43" t="s">
        <v>88</v>
      </c>
      <c r="I23" s="43">
        <f t="shared" si="4"/>
        <v>53.521126760563384</v>
      </c>
      <c r="J23" s="44">
        <f t="shared" si="10"/>
        <v>54.929577464788736</v>
      </c>
      <c r="K23" s="43">
        <f>J23+(6/1.42)</f>
        <v>59.154929577464792</v>
      </c>
      <c r="L23" s="45">
        <v>19</v>
      </c>
      <c r="M23" s="46" t="s">
        <v>100</v>
      </c>
      <c r="N23" s="46">
        <v>17.5</v>
      </c>
      <c r="O23" s="124">
        <v>131</v>
      </c>
      <c r="P23" s="124">
        <v>148</v>
      </c>
      <c r="Q23" s="124">
        <v>47162620</v>
      </c>
      <c r="R23" s="47">
        <f t="shared" si="5"/>
        <v>5932</v>
      </c>
      <c r="S23" s="48">
        <f t="shared" si="6"/>
        <v>142.36799999999999</v>
      </c>
      <c r="T23" s="48">
        <f t="shared" si="7"/>
        <v>5.9320000000000004</v>
      </c>
      <c r="U23" s="125">
        <v>4.2</v>
      </c>
      <c r="V23" s="125">
        <f t="shared" si="0"/>
        <v>4.2</v>
      </c>
      <c r="W23" s="126" t="s">
        <v>133</v>
      </c>
      <c r="X23" s="128">
        <v>0</v>
      </c>
      <c r="Y23" s="128">
        <v>1188</v>
      </c>
      <c r="Z23" s="128">
        <v>1188</v>
      </c>
      <c r="AA23" s="128">
        <v>1185</v>
      </c>
      <c r="AB23" s="128">
        <v>1188</v>
      </c>
      <c r="AC23" s="49" t="s">
        <v>90</v>
      </c>
      <c r="AD23" s="49" t="s">
        <v>90</v>
      </c>
      <c r="AE23" s="49" t="s">
        <v>90</v>
      </c>
      <c r="AF23" s="127" t="s">
        <v>90</v>
      </c>
      <c r="AG23" s="127">
        <v>39385552</v>
      </c>
      <c r="AH23" s="50">
        <f t="shared" si="9"/>
        <v>1360</v>
      </c>
      <c r="AI23" s="51">
        <f t="shared" si="8"/>
        <v>229.26500337154414</v>
      </c>
      <c r="AJ23" s="108">
        <v>0</v>
      </c>
      <c r="AK23" s="108">
        <v>1</v>
      </c>
      <c r="AL23" s="108">
        <v>1</v>
      </c>
      <c r="AM23" s="108">
        <v>1</v>
      </c>
      <c r="AN23" s="108">
        <v>1</v>
      </c>
      <c r="AO23" s="108">
        <v>0</v>
      </c>
      <c r="AP23" s="128">
        <v>8922751</v>
      </c>
      <c r="AQ23" s="128">
        <f t="shared" si="1"/>
        <v>0</v>
      </c>
      <c r="AR23" s="52"/>
      <c r="AS23" s="53" t="s">
        <v>113</v>
      </c>
      <c r="AT23" s="55"/>
      <c r="AV23" s="57" t="s">
        <v>111</v>
      </c>
      <c r="AW23" s="58" t="s">
        <v>112</v>
      </c>
      <c r="AY23" s="111"/>
    </row>
    <row r="24" spans="1:51" x14ac:dyDescent="0.25">
      <c r="B24" s="41">
        <v>2.5416666666666701</v>
      </c>
      <c r="C24" s="41">
        <v>0.58333333333333404</v>
      </c>
      <c r="D24" s="123">
        <v>2</v>
      </c>
      <c r="E24" s="42">
        <f t="shared" si="2"/>
        <v>1.4084507042253522</v>
      </c>
      <c r="F24" s="110">
        <v>78</v>
      </c>
      <c r="G24" s="42">
        <f t="shared" si="3"/>
        <v>54.929577464788736</v>
      </c>
      <c r="H24" s="43" t="s">
        <v>88</v>
      </c>
      <c r="I24" s="43">
        <f t="shared" si="4"/>
        <v>53.521126760563384</v>
      </c>
      <c r="J24" s="44">
        <f t="shared" si="10"/>
        <v>54.929577464788736</v>
      </c>
      <c r="K24" s="43">
        <f t="shared" ref="K24:K34" si="12">J24+(6/1.42)</f>
        <v>59.154929577464792</v>
      </c>
      <c r="L24" s="45">
        <v>18</v>
      </c>
      <c r="M24" s="46" t="s">
        <v>100</v>
      </c>
      <c r="N24" s="46">
        <v>17.3</v>
      </c>
      <c r="O24" s="124">
        <v>129</v>
      </c>
      <c r="P24" s="124">
        <v>149</v>
      </c>
      <c r="Q24" s="124">
        <v>47168503</v>
      </c>
      <c r="R24" s="47">
        <f t="shared" si="5"/>
        <v>5883</v>
      </c>
      <c r="S24" s="48">
        <f t="shared" si="6"/>
        <v>141.19200000000001</v>
      </c>
      <c r="T24" s="48">
        <f t="shared" si="7"/>
        <v>5.883</v>
      </c>
      <c r="U24" s="125">
        <v>3.2</v>
      </c>
      <c r="V24" s="125">
        <f t="shared" si="0"/>
        <v>3.2</v>
      </c>
      <c r="W24" s="126" t="s">
        <v>133</v>
      </c>
      <c r="X24" s="128">
        <v>0</v>
      </c>
      <c r="Y24" s="128">
        <v>1188</v>
      </c>
      <c r="Z24" s="128">
        <v>1188</v>
      </c>
      <c r="AA24" s="128">
        <v>1185</v>
      </c>
      <c r="AB24" s="128">
        <v>1188</v>
      </c>
      <c r="AC24" s="49" t="s">
        <v>90</v>
      </c>
      <c r="AD24" s="49" t="s">
        <v>90</v>
      </c>
      <c r="AE24" s="49" t="s">
        <v>90</v>
      </c>
      <c r="AF24" s="127" t="s">
        <v>90</v>
      </c>
      <c r="AG24" s="127">
        <v>39386932</v>
      </c>
      <c r="AH24" s="50">
        <f t="shared" si="9"/>
        <v>1380</v>
      </c>
      <c r="AI24" s="51">
        <f t="shared" si="8"/>
        <v>234.57419683834777</v>
      </c>
      <c r="AJ24" s="108">
        <v>0</v>
      </c>
      <c r="AK24" s="108">
        <v>1</v>
      </c>
      <c r="AL24" s="108">
        <v>1</v>
      </c>
      <c r="AM24" s="108">
        <v>1</v>
      </c>
      <c r="AN24" s="108">
        <v>1</v>
      </c>
      <c r="AO24" s="108">
        <v>0</v>
      </c>
      <c r="AP24" s="128">
        <v>8922751</v>
      </c>
      <c r="AQ24" s="128">
        <f t="shared" si="1"/>
        <v>0</v>
      </c>
      <c r="AR24" s="54">
        <v>0.98</v>
      </c>
      <c r="AS24" s="53" t="s">
        <v>113</v>
      </c>
      <c r="AV24" s="59" t="s">
        <v>29</v>
      </c>
      <c r="AW24" s="59">
        <v>14.7</v>
      </c>
      <c r="AY24" s="111"/>
    </row>
    <row r="25" spans="1:51" x14ac:dyDescent="0.25">
      <c r="B25" s="41">
        <v>2.5833333333333299</v>
      </c>
      <c r="C25" s="41">
        <v>0.625</v>
      </c>
      <c r="D25" s="123">
        <v>2</v>
      </c>
      <c r="E25" s="42">
        <f t="shared" si="2"/>
        <v>1.4084507042253522</v>
      </c>
      <c r="F25" s="110">
        <v>78</v>
      </c>
      <c r="G25" s="42">
        <f t="shared" si="3"/>
        <v>54.929577464788736</v>
      </c>
      <c r="H25" s="43" t="s">
        <v>88</v>
      </c>
      <c r="I25" s="43">
        <f t="shared" si="4"/>
        <v>53.521126760563384</v>
      </c>
      <c r="J25" s="44">
        <f t="shared" si="10"/>
        <v>54.929577464788736</v>
      </c>
      <c r="K25" s="43">
        <f t="shared" si="12"/>
        <v>59.154929577464792</v>
      </c>
      <c r="L25" s="45">
        <v>18</v>
      </c>
      <c r="M25" s="46" t="s">
        <v>100</v>
      </c>
      <c r="N25" s="46">
        <v>16.899999999999999</v>
      </c>
      <c r="O25" s="124">
        <v>133</v>
      </c>
      <c r="P25" s="124">
        <v>138</v>
      </c>
      <c r="Q25" s="124">
        <v>47174450</v>
      </c>
      <c r="R25" s="47">
        <f t="shared" si="5"/>
        <v>5947</v>
      </c>
      <c r="S25" s="48">
        <f t="shared" si="6"/>
        <v>142.72800000000001</v>
      </c>
      <c r="T25" s="48">
        <f t="shared" si="7"/>
        <v>5.9470000000000001</v>
      </c>
      <c r="U25" s="125">
        <v>2.6</v>
      </c>
      <c r="V25" s="125">
        <f t="shared" si="0"/>
        <v>2.6</v>
      </c>
      <c r="W25" s="126" t="s">
        <v>133</v>
      </c>
      <c r="X25" s="128">
        <v>0</v>
      </c>
      <c r="Y25" s="128">
        <v>1188</v>
      </c>
      <c r="Z25" s="128">
        <v>1188</v>
      </c>
      <c r="AA25" s="128">
        <v>1185</v>
      </c>
      <c r="AB25" s="128">
        <v>1188</v>
      </c>
      <c r="AC25" s="49" t="s">
        <v>90</v>
      </c>
      <c r="AD25" s="49" t="s">
        <v>90</v>
      </c>
      <c r="AE25" s="49" t="s">
        <v>90</v>
      </c>
      <c r="AF25" s="127" t="s">
        <v>90</v>
      </c>
      <c r="AG25" s="127">
        <v>39388324</v>
      </c>
      <c r="AH25" s="50">
        <f t="shared" si="9"/>
        <v>1392</v>
      </c>
      <c r="AI25" s="51">
        <f t="shared" si="8"/>
        <v>234.06759710778545</v>
      </c>
      <c r="AJ25" s="108">
        <v>0</v>
      </c>
      <c r="AK25" s="108">
        <v>1</v>
      </c>
      <c r="AL25" s="108">
        <v>1</v>
      </c>
      <c r="AM25" s="108">
        <v>1</v>
      </c>
      <c r="AN25" s="108">
        <v>1</v>
      </c>
      <c r="AO25" s="108">
        <v>0</v>
      </c>
      <c r="AP25" s="128">
        <v>8922751</v>
      </c>
      <c r="AQ25" s="128">
        <f t="shared" si="1"/>
        <v>0</v>
      </c>
      <c r="AR25" s="52"/>
      <c r="AS25" s="53" t="s">
        <v>113</v>
      </c>
      <c r="AV25" s="59" t="s">
        <v>74</v>
      </c>
      <c r="AW25" s="59">
        <v>10.36</v>
      </c>
      <c r="AY25" s="111"/>
    </row>
    <row r="26" spans="1:51" x14ac:dyDescent="0.25">
      <c r="B26" s="41">
        <v>2.625</v>
      </c>
      <c r="C26" s="41">
        <v>0.66666666666666696</v>
      </c>
      <c r="D26" s="123">
        <v>2</v>
      </c>
      <c r="E26" s="42">
        <f t="shared" si="2"/>
        <v>1.4084507042253522</v>
      </c>
      <c r="F26" s="110">
        <v>78</v>
      </c>
      <c r="G26" s="42">
        <f t="shared" si="3"/>
        <v>54.929577464788736</v>
      </c>
      <c r="H26" s="43" t="s">
        <v>88</v>
      </c>
      <c r="I26" s="43">
        <f t="shared" si="4"/>
        <v>51.408450704225352</v>
      </c>
      <c r="J26" s="44">
        <f>(F26-3)/1.42</f>
        <v>52.816901408450704</v>
      </c>
      <c r="K26" s="43">
        <f t="shared" si="12"/>
        <v>57.04225352112676</v>
      </c>
      <c r="L26" s="45">
        <v>18</v>
      </c>
      <c r="M26" s="46" t="s">
        <v>100</v>
      </c>
      <c r="N26" s="46">
        <v>16.7</v>
      </c>
      <c r="O26" s="124">
        <v>124</v>
      </c>
      <c r="P26" s="124">
        <v>136</v>
      </c>
      <c r="Q26" s="124">
        <v>47180105</v>
      </c>
      <c r="R26" s="47">
        <f t="shared" si="5"/>
        <v>5655</v>
      </c>
      <c r="S26" s="48">
        <f t="shared" si="6"/>
        <v>135.72</v>
      </c>
      <c r="T26" s="48">
        <f t="shared" si="7"/>
        <v>5.6550000000000002</v>
      </c>
      <c r="U26" s="125">
        <v>2.2000000000000002</v>
      </c>
      <c r="V26" s="125">
        <f t="shared" si="0"/>
        <v>2.2000000000000002</v>
      </c>
      <c r="W26" s="126" t="s">
        <v>133</v>
      </c>
      <c r="X26" s="128">
        <v>0</v>
      </c>
      <c r="Y26" s="128">
        <v>1188</v>
      </c>
      <c r="Z26" s="128">
        <v>1187</v>
      </c>
      <c r="AA26" s="128">
        <v>1185</v>
      </c>
      <c r="AB26" s="128">
        <v>1187</v>
      </c>
      <c r="AC26" s="49" t="s">
        <v>90</v>
      </c>
      <c r="AD26" s="49" t="s">
        <v>90</v>
      </c>
      <c r="AE26" s="49" t="s">
        <v>90</v>
      </c>
      <c r="AF26" s="127" t="s">
        <v>90</v>
      </c>
      <c r="AG26" s="127">
        <v>39389648</v>
      </c>
      <c r="AH26" s="50">
        <f t="shared" si="9"/>
        <v>1324</v>
      </c>
      <c r="AI26" s="51">
        <f t="shared" si="8"/>
        <v>234.12908930150309</v>
      </c>
      <c r="AJ26" s="108">
        <v>0</v>
      </c>
      <c r="AK26" s="108">
        <v>1</v>
      </c>
      <c r="AL26" s="108">
        <v>1</v>
      </c>
      <c r="AM26" s="108">
        <v>1</v>
      </c>
      <c r="AN26" s="108">
        <v>1</v>
      </c>
      <c r="AO26" s="108">
        <v>0</v>
      </c>
      <c r="AP26" s="128">
        <v>8922751</v>
      </c>
      <c r="AQ26" s="128">
        <f t="shared" si="1"/>
        <v>0</v>
      </c>
      <c r="AR26" s="52"/>
      <c r="AS26" s="53" t="s">
        <v>113</v>
      </c>
      <c r="AV26" s="59" t="s">
        <v>114</v>
      </c>
      <c r="AW26" s="59">
        <v>1.01325</v>
      </c>
      <c r="AY26" s="111"/>
    </row>
    <row r="27" spans="1:51" x14ac:dyDescent="0.25">
      <c r="B27" s="41">
        <v>2.6666666666666701</v>
      </c>
      <c r="C27" s="41">
        <v>0.70833333333333404</v>
      </c>
      <c r="D27" s="123">
        <v>1</v>
      </c>
      <c r="E27" s="42">
        <f t="shared" si="2"/>
        <v>0.70422535211267612</v>
      </c>
      <c r="F27" s="110">
        <v>78</v>
      </c>
      <c r="G27" s="42">
        <f t="shared" si="3"/>
        <v>54.929577464788736</v>
      </c>
      <c r="H27" s="43" t="s">
        <v>88</v>
      </c>
      <c r="I27" s="43">
        <f t="shared" si="4"/>
        <v>51.408450704225352</v>
      </c>
      <c r="J27" s="44">
        <f t="shared" ref="J27:J32" si="13">(F27-3)/1.42</f>
        <v>52.816901408450704</v>
      </c>
      <c r="K27" s="43">
        <f t="shared" si="12"/>
        <v>57.04225352112676</v>
      </c>
      <c r="L27" s="45">
        <v>18</v>
      </c>
      <c r="M27" s="46" t="s">
        <v>100</v>
      </c>
      <c r="N27" s="46">
        <v>16.7</v>
      </c>
      <c r="O27" s="124">
        <v>134</v>
      </c>
      <c r="P27" s="124">
        <v>140</v>
      </c>
      <c r="Q27" s="124">
        <v>47185688</v>
      </c>
      <c r="R27" s="47">
        <f t="shared" si="5"/>
        <v>5583</v>
      </c>
      <c r="S27" s="48">
        <f t="shared" si="6"/>
        <v>133.99199999999999</v>
      </c>
      <c r="T27" s="48">
        <f t="shared" si="7"/>
        <v>5.5830000000000002</v>
      </c>
      <c r="U27" s="125">
        <v>1.8</v>
      </c>
      <c r="V27" s="125">
        <f t="shared" si="0"/>
        <v>1.8</v>
      </c>
      <c r="W27" s="126" t="s">
        <v>133</v>
      </c>
      <c r="X27" s="128">
        <v>0</v>
      </c>
      <c r="Y27" s="128">
        <v>1188</v>
      </c>
      <c r="Z27" s="128">
        <v>1187</v>
      </c>
      <c r="AA27" s="128">
        <v>1185</v>
      </c>
      <c r="AB27" s="128">
        <v>1188</v>
      </c>
      <c r="AC27" s="49" t="s">
        <v>90</v>
      </c>
      <c r="AD27" s="49" t="s">
        <v>90</v>
      </c>
      <c r="AE27" s="49" t="s">
        <v>90</v>
      </c>
      <c r="AF27" s="127" t="s">
        <v>90</v>
      </c>
      <c r="AG27" s="127">
        <v>39390968</v>
      </c>
      <c r="AH27" s="50">
        <f t="shared" si="9"/>
        <v>1320</v>
      </c>
      <c r="AI27" s="51">
        <f t="shared" si="8"/>
        <v>236.43202579258462</v>
      </c>
      <c r="AJ27" s="108">
        <v>0</v>
      </c>
      <c r="AK27" s="108">
        <v>1</v>
      </c>
      <c r="AL27" s="108">
        <v>1</v>
      </c>
      <c r="AM27" s="108">
        <v>1</v>
      </c>
      <c r="AN27" s="108">
        <v>1</v>
      </c>
      <c r="AO27" s="108">
        <v>0</v>
      </c>
      <c r="AP27" s="128">
        <v>8922751</v>
      </c>
      <c r="AQ27" s="128">
        <f t="shared" si="1"/>
        <v>0</v>
      </c>
      <c r="AR27" s="52"/>
      <c r="AS27" s="53" t="s">
        <v>113</v>
      </c>
      <c r="AV27" s="59" t="s">
        <v>115</v>
      </c>
      <c r="AW27" s="59">
        <v>1</v>
      </c>
      <c r="AY27" s="111"/>
    </row>
    <row r="28" spans="1:51" x14ac:dyDescent="0.25">
      <c r="B28" s="41">
        <v>2.7083333333333299</v>
      </c>
      <c r="C28" s="41">
        <v>0.750000000000002</v>
      </c>
      <c r="D28" s="123">
        <v>1</v>
      </c>
      <c r="E28" s="42">
        <f t="shared" si="2"/>
        <v>0.70422535211267612</v>
      </c>
      <c r="F28" s="110">
        <v>78</v>
      </c>
      <c r="G28" s="42">
        <f t="shared" si="3"/>
        <v>54.929577464788736</v>
      </c>
      <c r="H28" s="43" t="s">
        <v>88</v>
      </c>
      <c r="I28" s="43">
        <f t="shared" si="4"/>
        <v>51.408450704225352</v>
      </c>
      <c r="J28" s="44">
        <f t="shared" si="13"/>
        <v>52.816901408450704</v>
      </c>
      <c r="K28" s="43">
        <f t="shared" si="12"/>
        <v>57.04225352112676</v>
      </c>
      <c r="L28" s="45">
        <v>18</v>
      </c>
      <c r="M28" s="46" t="s">
        <v>100</v>
      </c>
      <c r="N28" s="46">
        <v>16.7</v>
      </c>
      <c r="O28" s="124">
        <v>135</v>
      </c>
      <c r="P28" s="124">
        <v>133</v>
      </c>
      <c r="Q28" s="124">
        <v>47191295</v>
      </c>
      <c r="R28" s="47">
        <f t="shared" si="5"/>
        <v>5607</v>
      </c>
      <c r="S28" s="48">
        <f t="shared" si="6"/>
        <v>134.56800000000001</v>
      </c>
      <c r="T28" s="48">
        <f t="shared" si="7"/>
        <v>5.6070000000000002</v>
      </c>
      <c r="U28" s="125">
        <v>1.6</v>
      </c>
      <c r="V28" s="125">
        <f t="shared" si="0"/>
        <v>1.6</v>
      </c>
      <c r="W28" s="126" t="s">
        <v>133</v>
      </c>
      <c r="X28" s="128">
        <v>0</v>
      </c>
      <c r="Y28" s="128">
        <v>1188</v>
      </c>
      <c r="Z28" s="128">
        <v>1187</v>
      </c>
      <c r="AA28" s="128">
        <v>1185</v>
      </c>
      <c r="AB28" s="128">
        <v>1188</v>
      </c>
      <c r="AC28" s="49" t="s">
        <v>90</v>
      </c>
      <c r="AD28" s="49" t="s">
        <v>90</v>
      </c>
      <c r="AE28" s="49" t="s">
        <v>90</v>
      </c>
      <c r="AF28" s="127" t="s">
        <v>90</v>
      </c>
      <c r="AG28" s="127">
        <v>39392292</v>
      </c>
      <c r="AH28" s="50">
        <f t="shared" si="9"/>
        <v>1324</v>
      </c>
      <c r="AI28" s="51">
        <f t="shared" si="8"/>
        <v>236.13340467273051</v>
      </c>
      <c r="AJ28" s="108">
        <v>0</v>
      </c>
      <c r="AK28" s="108">
        <v>1</v>
      </c>
      <c r="AL28" s="108">
        <v>1</v>
      </c>
      <c r="AM28" s="108">
        <v>1</v>
      </c>
      <c r="AN28" s="108">
        <v>1</v>
      </c>
      <c r="AO28" s="108">
        <v>0</v>
      </c>
      <c r="AP28" s="128">
        <v>8922751</v>
      </c>
      <c r="AQ28" s="128">
        <f t="shared" si="1"/>
        <v>0</v>
      </c>
      <c r="AR28" s="54">
        <v>1.05</v>
      </c>
      <c r="AS28" s="53" t="s">
        <v>113</v>
      </c>
      <c r="AV28" s="59" t="s">
        <v>116</v>
      </c>
      <c r="AW28" s="59">
        <v>101.325</v>
      </c>
      <c r="AY28" s="111"/>
    </row>
    <row r="29" spans="1:51" x14ac:dyDescent="0.25">
      <c r="B29" s="41">
        <v>2.75</v>
      </c>
      <c r="C29" s="41">
        <v>0.79166666666666896</v>
      </c>
      <c r="D29" s="123">
        <v>1</v>
      </c>
      <c r="E29" s="42">
        <f t="shared" si="2"/>
        <v>0.70422535211267612</v>
      </c>
      <c r="F29" s="110">
        <v>76</v>
      </c>
      <c r="G29" s="42">
        <f t="shared" si="3"/>
        <v>53.521126760563384</v>
      </c>
      <c r="H29" s="43" t="s">
        <v>88</v>
      </c>
      <c r="I29" s="43">
        <f t="shared" si="4"/>
        <v>50</v>
      </c>
      <c r="J29" s="44">
        <f t="shared" si="13"/>
        <v>51.408450704225352</v>
      </c>
      <c r="K29" s="43">
        <f t="shared" si="12"/>
        <v>55.633802816901408</v>
      </c>
      <c r="L29" s="45">
        <v>18</v>
      </c>
      <c r="M29" s="46" t="s">
        <v>100</v>
      </c>
      <c r="N29" s="46">
        <v>16.600000000000001</v>
      </c>
      <c r="O29" s="124">
        <v>139</v>
      </c>
      <c r="P29" s="124">
        <v>132</v>
      </c>
      <c r="Q29" s="124">
        <v>47196730</v>
      </c>
      <c r="R29" s="47">
        <f t="shared" si="5"/>
        <v>5435</v>
      </c>
      <c r="S29" s="48">
        <f t="shared" si="6"/>
        <v>130.44</v>
      </c>
      <c r="T29" s="48">
        <f t="shared" si="7"/>
        <v>5.4349999999999996</v>
      </c>
      <c r="U29" s="125">
        <v>1.5</v>
      </c>
      <c r="V29" s="125">
        <f t="shared" si="0"/>
        <v>1.5</v>
      </c>
      <c r="W29" s="126" t="s">
        <v>133</v>
      </c>
      <c r="X29" s="128">
        <v>0</v>
      </c>
      <c r="Y29" s="128">
        <v>1188</v>
      </c>
      <c r="Z29" s="128">
        <v>1187</v>
      </c>
      <c r="AA29" s="128">
        <v>1185</v>
      </c>
      <c r="AB29" s="128">
        <v>1187</v>
      </c>
      <c r="AC29" s="49" t="s">
        <v>90</v>
      </c>
      <c r="AD29" s="49" t="s">
        <v>90</v>
      </c>
      <c r="AE29" s="49" t="s">
        <v>90</v>
      </c>
      <c r="AF29" s="127" t="s">
        <v>90</v>
      </c>
      <c r="AG29" s="127">
        <v>39393588</v>
      </c>
      <c r="AH29" s="50">
        <f t="shared" si="9"/>
        <v>1296</v>
      </c>
      <c r="AI29" s="51">
        <f t="shared" si="8"/>
        <v>238.45446182152716</v>
      </c>
      <c r="AJ29" s="108">
        <v>0</v>
      </c>
      <c r="AK29" s="108">
        <v>1</v>
      </c>
      <c r="AL29" s="108">
        <v>1</v>
      </c>
      <c r="AM29" s="108">
        <v>1</v>
      </c>
      <c r="AN29" s="108">
        <v>1</v>
      </c>
      <c r="AO29" s="108">
        <v>0</v>
      </c>
      <c r="AP29" s="128">
        <v>8922751</v>
      </c>
      <c r="AQ29" s="128">
        <f t="shared" si="1"/>
        <v>0</v>
      </c>
      <c r="AR29" s="52"/>
      <c r="AS29" s="53" t="s">
        <v>113</v>
      </c>
      <c r="AY29" s="111"/>
    </row>
    <row r="30" spans="1:51" x14ac:dyDescent="0.25">
      <c r="B30" s="41">
        <v>2.7916666666666701</v>
      </c>
      <c r="C30" s="41">
        <v>0.83333333333333703</v>
      </c>
      <c r="D30" s="123">
        <v>1</v>
      </c>
      <c r="E30" s="42">
        <f t="shared" si="2"/>
        <v>0.70422535211267612</v>
      </c>
      <c r="F30" s="110">
        <v>76</v>
      </c>
      <c r="G30" s="42">
        <f t="shared" si="3"/>
        <v>53.521126760563384</v>
      </c>
      <c r="H30" s="43" t="s">
        <v>88</v>
      </c>
      <c r="I30" s="43">
        <f t="shared" si="4"/>
        <v>50</v>
      </c>
      <c r="J30" s="44">
        <f t="shared" si="13"/>
        <v>51.408450704225352</v>
      </c>
      <c r="K30" s="43">
        <f t="shared" si="12"/>
        <v>55.633802816901408</v>
      </c>
      <c r="L30" s="45">
        <v>18</v>
      </c>
      <c r="M30" s="46" t="s">
        <v>100</v>
      </c>
      <c r="N30" s="46">
        <v>16.600000000000001</v>
      </c>
      <c r="O30" s="124">
        <v>138</v>
      </c>
      <c r="P30" s="124">
        <v>131</v>
      </c>
      <c r="Q30" s="124">
        <v>47202341</v>
      </c>
      <c r="R30" s="47">
        <f t="shared" si="5"/>
        <v>5611</v>
      </c>
      <c r="S30" s="48">
        <f t="shared" si="6"/>
        <v>134.66399999999999</v>
      </c>
      <c r="T30" s="48">
        <f t="shared" si="7"/>
        <v>5.6109999999999998</v>
      </c>
      <c r="U30" s="125">
        <v>1.5</v>
      </c>
      <c r="V30" s="125">
        <f t="shared" si="0"/>
        <v>1.5</v>
      </c>
      <c r="W30" s="126" t="s">
        <v>171</v>
      </c>
      <c r="X30" s="128">
        <v>0</v>
      </c>
      <c r="Y30" s="128">
        <v>0</v>
      </c>
      <c r="Z30" s="128">
        <v>1187</v>
      </c>
      <c r="AA30" s="128">
        <v>1185</v>
      </c>
      <c r="AB30" s="128">
        <v>1187</v>
      </c>
      <c r="AC30" s="49" t="s">
        <v>90</v>
      </c>
      <c r="AD30" s="49" t="s">
        <v>90</v>
      </c>
      <c r="AE30" s="49" t="s">
        <v>90</v>
      </c>
      <c r="AF30" s="127" t="s">
        <v>90</v>
      </c>
      <c r="AG30" s="127">
        <v>39394880</v>
      </c>
      <c r="AH30" s="50">
        <f t="shared" si="9"/>
        <v>1292</v>
      </c>
      <c r="AI30" s="51">
        <f t="shared" si="8"/>
        <v>230.26198538584924</v>
      </c>
      <c r="AJ30" s="108">
        <v>0</v>
      </c>
      <c r="AK30" s="108">
        <v>0</v>
      </c>
      <c r="AL30" s="108">
        <v>1</v>
      </c>
      <c r="AM30" s="108">
        <v>1</v>
      </c>
      <c r="AN30" s="108">
        <v>1</v>
      </c>
      <c r="AO30" s="108">
        <v>0</v>
      </c>
      <c r="AP30" s="128">
        <v>8922751</v>
      </c>
      <c r="AQ30" s="128">
        <f t="shared" si="1"/>
        <v>0</v>
      </c>
      <c r="AR30" s="52"/>
      <c r="AS30" s="53" t="s">
        <v>113</v>
      </c>
      <c r="AV30" s="356" t="s">
        <v>117</v>
      </c>
      <c r="AW30" s="356"/>
      <c r="AY30" s="111"/>
    </row>
    <row r="31" spans="1:51" x14ac:dyDescent="0.25">
      <c r="B31" s="41">
        <v>2.8333333333333299</v>
      </c>
      <c r="C31" s="41">
        <v>0.875000000000004</v>
      </c>
      <c r="D31" s="123">
        <v>1</v>
      </c>
      <c r="E31" s="42">
        <f t="shared" si="2"/>
        <v>0.70422535211267612</v>
      </c>
      <c r="F31" s="110">
        <v>76</v>
      </c>
      <c r="G31" s="42">
        <f t="shared" si="3"/>
        <v>53.521126760563384</v>
      </c>
      <c r="H31" s="43" t="s">
        <v>88</v>
      </c>
      <c r="I31" s="43">
        <f t="shared" si="4"/>
        <v>50</v>
      </c>
      <c r="J31" s="44">
        <f t="shared" si="13"/>
        <v>51.408450704225352</v>
      </c>
      <c r="K31" s="43">
        <f t="shared" si="12"/>
        <v>55.633802816901408</v>
      </c>
      <c r="L31" s="45">
        <v>18</v>
      </c>
      <c r="M31" s="46" t="s">
        <v>100</v>
      </c>
      <c r="N31" s="46">
        <v>16.100000000000001</v>
      </c>
      <c r="O31" s="124">
        <v>137</v>
      </c>
      <c r="P31" s="124">
        <v>128</v>
      </c>
      <c r="Q31" s="124">
        <v>47207545</v>
      </c>
      <c r="R31" s="47">
        <f t="shared" si="5"/>
        <v>5204</v>
      </c>
      <c r="S31" s="48">
        <f t="shared" si="6"/>
        <v>124.896</v>
      </c>
      <c r="T31" s="48">
        <f t="shared" si="7"/>
        <v>5.2039999999999997</v>
      </c>
      <c r="U31" s="125">
        <v>1.5</v>
      </c>
      <c r="V31" s="125">
        <f t="shared" si="0"/>
        <v>1.5</v>
      </c>
      <c r="W31" s="126" t="s">
        <v>171</v>
      </c>
      <c r="X31" s="128">
        <v>0</v>
      </c>
      <c r="Y31" s="128">
        <v>0</v>
      </c>
      <c r="Z31" s="128">
        <v>1187</v>
      </c>
      <c r="AA31" s="128">
        <v>1185</v>
      </c>
      <c r="AB31" s="128">
        <v>1187</v>
      </c>
      <c r="AC31" s="49" t="s">
        <v>90</v>
      </c>
      <c r="AD31" s="49" t="s">
        <v>90</v>
      </c>
      <c r="AE31" s="49" t="s">
        <v>90</v>
      </c>
      <c r="AF31" s="127" t="s">
        <v>90</v>
      </c>
      <c r="AG31" s="127">
        <v>39396076</v>
      </c>
      <c r="AH31" s="50">
        <f t="shared" si="9"/>
        <v>1196</v>
      </c>
      <c r="AI31" s="51">
        <f t="shared" si="8"/>
        <v>229.82321291314375</v>
      </c>
      <c r="AJ31" s="108">
        <v>0</v>
      </c>
      <c r="AK31" s="108">
        <v>0</v>
      </c>
      <c r="AL31" s="108">
        <v>1</v>
      </c>
      <c r="AM31" s="108">
        <v>1</v>
      </c>
      <c r="AN31" s="108">
        <v>1</v>
      </c>
      <c r="AO31" s="108">
        <v>0</v>
      </c>
      <c r="AP31" s="128">
        <v>8922751</v>
      </c>
      <c r="AQ31" s="128">
        <f t="shared" si="1"/>
        <v>0</v>
      </c>
      <c r="AR31" s="52"/>
      <c r="AS31" s="53" t="s">
        <v>113</v>
      </c>
      <c r="AV31" s="60" t="s">
        <v>29</v>
      </c>
      <c r="AW31" s="60" t="s">
        <v>74</v>
      </c>
      <c r="AY31" s="111"/>
    </row>
    <row r="32" spans="1:51" x14ac:dyDescent="0.25">
      <c r="B32" s="41">
        <v>2.875</v>
      </c>
      <c r="C32" s="41">
        <v>0.91666666666667096</v>
      </c>
      <c r="D32" s="123">
        <v>1</v>
      </c>
      <c r="E32" s="42">
        <f t="shared" si="2"/>
        <v>0.70422535211267612</v>
      </c>
      <c r="F32" s="110">
        <v>66</v>
      </c>
      <c r="G32" s="42">
        <f t="shared" si="3"/>
        <v>46.478873239436624</v>
      </c>
      <c r="H32" s="43" t="s">
        <v>88</v>
      </c>
      <c r="I32" s="43">
        <f t="shared" si="4"/>
        <v>42.95774647887324</v>
      </c>
      <c r="J32" s="44">
        <f t="shared" si="13"/>
        <v>44.366197183098592</v>
      </c>
      <c r="K32" s="43">
        <f t="shared" si="12"/>
        <v>48.591549295774648</v>
      </c>
      <c r="L32" s="45">
        <v>14</v>
      </c>
      <c r="M32" s="46" t="s">
        <v>118</v>
      </c>
      <c r="N32" s="46">
        <v>12.6</v>
      </c>
      <c r="O32" s="124">
        <v>133</v>
      </c>
      <c r="P32" s="124">
        <v>126</v>
      </c>
      <c r="Q32" s="124">
        <v>47213114</v>
      </c>
      <c r="R32" s="47">
        <f t="shared" si="5"/>
        <v>5569</v>
      </c>
      <c r="S32" s="48">
        <f t="shared" si="6"/>
        <v>133.65600000000001</v>
      </c>
      <c r="T32" s="48">
        <f t="shared" si="7"/>
        <v>5.569</v>
      </c>
      <c r="U32" s="125">
        <v>1.5</v>
      </c>
      <c r="V32" s="125">
        <f t="shared" si="0"/>
        <v>1.5</v>
      </c>
      <c r="W32" s="126" t="s">
        <v>171</v>
      </c>
      <c r="X32" s="128">
        <v>0</v>
      </c>
      <c r="Y32" s="128">
        <v>0</v>
      </c>
      <c r="Z32" s="128">
        <v>1186</v>
      </c>
      <c r="AA32" s="128">
        <v>1185</v>
      </c>
      <c r="AB32" s="128">
        <v>1187</v>
      </c>
      <c r="AC32" s="49" t="s">
        <v>90</v>
      </c>
      <c r="AD32" s="49" t="s">
        <v>90</v>
      </c>
      <c r="AE32" s="49" t="s">
        <v>90</v>
      </c>
      <c r="AF32" s="127" t="s">
        <v>90</v>
      </c>
      <c r="AG32" s="127">
        <v>39397372</v>
      </c>
      <c r="AH32" s="50">
        <f t="shared" si="9"/>
        <v>1296</v>
      </c>
      <c r="AI32" s="51">
        <f t="shared" si="8"/>
        <v>232.71682528281559</v>
      </c>
      <c r="AJ32" s="108">
        <v>0</v>
      </c>
      <c r="AK32" s="108">
        <v>0</v>
      </c>
      <c r="AL32" s="108">
        <v>1</v>
      </c>
      <c r="AM32" s="108">
        <v>1</v>
      </c>
      <c r="AN32" s="108">
        <v>1</v>
      </c>
      <c r="AO32" s="108">
        <v>0</v>
      </c>
      <c r="AP32" s="128">
        <v>8922751</v>
      </c>
      <c r="AQ32" s="128">
        <f t="shared" si="1"/>
        <v>0</v>
      </c>
      <c r="AR32" s="54">
        <v>1.28</v>
      </c>
      <c r="AS32" s="53" t="s">
        <v>113</v>
      </c>
      <c r="AV32" s="61">
        <v>1</v>
      </c>
      <c r="AW32" s="61">
        <f>IFERROR(AV32*VLOOKUP(AV31,AV24:AW28,2,FALSE)/VLOOKUP(AW31,AV24:AW28,2,FALSE),"Enter Unit and Value")</f>
        <v>1.4189189189189189</v>
      </c>
      <c r="AY32" s="111"/>
    </row>
    <row r="33" spans="2:51" x14ac:dyDescent="0.25">
      <c r="B33" s="41">
        <v>2.9166666666666701</v>
      </c>
      <c r="C33" s="41">
        <v>0.95833333333333803</v>
      </c>
      <c r="D33" s="123">
        <v>3</v>
      </c>
      <c r="E33" s="42">
        <f t="shared" si="2"/>
        <v>2.1126760563380285</v>
      </c>
      <c r="F33" s="110">
        <v>66</v>
      </c>
      <c r="G33" s="42">
        <f t="shared" si="3"/>
        <v>46.478873239436624</v>
      </c>
      <c r="H33" s="43" t="s">
        <v>88</v>
      </c>
      <c r="I33" s="43">
        <f>J33-(2/1.42)</f>
        <v>41.549295774647888</v>
      </c>
      <c r="J33" s="44">
        <f t="shared" ref="J33:J34" si="14">(F33-5)/1.42</f>
        <v>42.95774647887324</v>
      </c>
      <c r="K33" s="43">
        <f t="shared" si="12"/>
        <v>47.183098591549296</v>
      </c>
      <c r="L33" s="45">
        <v>14</v>
      </c>
      <c r="M33" s="46" t="s">
        <v>118</v>
      </c>
      <c r="N33" s="46">
        <v>11.9</v>
      </c>
      <c r="O33" s="124">
        <v>139</v>
      </c>
      <c r="P33" s="124">
        <v>107</v>
      </c>
      <c r="Q33" s="124">
        <v>47217684</v>
      </c>
      <c r="R33" s="47">
        <f t="shared" si="5"/>
        <v>4570</v>
      </c>
      <c r="S33" s="48">
        <f t="shared" si="6"/>
        <v>109.68</v>
      </c>
      <c r="T33" s="48">
        <f t="shared" si="7"/>
        <v>4.57</v>
      </c>
      <c r="U33" s="125">
        <v>2.1</v>
      </c>
      <c r="V33" s="125">
        <f t="shared" si="0"/>
        <v>2.1</v>
      </c>
      <c r="W33" s="126" t="s">
        <v>125</v>
      </c>
      <c r="X33" s="128">
        <v>0</v>
      </c>
      <c r="Y33" s="128">
        <v>0</v>
      </c>
      <c r="Z33" s="128">
        <v>1188</v>
      </c>
      <c r="AA33" s="128">
        <v>0</v>
      </c>
      <c r="AB33" s="128">
        <v>1188</v>
      </c>
      <c r="AC33" s="49" t="s">
        <v>90</v>
      </c>
      <c r="AD33" s="49" t="s">
        <v>90</v>
      </c>
      <c r="AE33" s="49" t="s">
        <v>90</v>
      </c>
      <c r="AF33" s="127" t="s">
        <v>90</v>
      </c>
      <c r="AG33" s="127">
        <v>39398312</v>
      </c>
      <c r="AH33" s="50">
        <f t="shared" si="9"/>
        <v>940</v>
      </c>
      <c r="AI33" s="51">
        <f t="shared" si="8"/>
        <v>205.68927789934352</v>
      </c>
      <c r="AJ33" s="108">
        <v>0</v>
      </c>
      <c r="AK33" s="108">
        <v>0</v>
      </c>
      <c r="AL33" s="108">
        <v>1</v>
      </c>
      <c r="AM33" s="108">
        <v>0</v>
      </c>
      <c r="AN33" s="108">
        <v>1</v>
      </c>
      <c r="AO33" s="108">
        <v>0.55000000000000004</v>
      </c>
      <c r="AP33" s="128">
        <v>8923461</v>
      </c>
      <c r="AQ33" s="128">
        <f t="shared" si="1"/>
        <v>710</v>
      </c>
      <c r="AR33" s="52"/>
      <c r="AS33" s="53" t="s">
        <v>113</v>
      </c>
      <c r="AY33" s="111"/>
    </row>
    <row r="34" spans="2:51" x14ac:dyDescent="0.25">
      <c r="B34" s="41">
        <v>2.9583333333333299</v>
      </c>
      <c r="C34" s="41">
        <v>1</v>
      </c>
      <c r="D34" s="123">
        <v>5</v>
      </c>
      <c r="E34" s="42">
        <f t="shared" si="2"/>
        <v>3.5211267605633805</v>
      </c>
      <c r="F34" s="110">
        <v>66</v>
      </c>
      <c r="G34" s="42">
        <f t="shared" si="3"/>
        <v>46.478873239436624</v>
      </c>
      <c r="H34" s="43" t="s">
        <v>88</v>
      </c>
      <c r="I34" s="43">
        <f t="shared" si="4"/>
        <v>41.549295774647888</v>
      </c>
      <c r="J34" s="44">
        <f t="shared" si="14"/>
        <v>42.95774647887324</v>
      </c>
      <c r="K34" s="43">
        <f t="shared" si="12"/>
        <v>47.183098591549296</v>
      </c>
      <c r="L34" s="45">
        <v>14</v>
      </c>
      <c r="M34" s="46" t="s">
        <v>118</v>
      </c>
      <c r="N34" s="62">
        <v>11.5</v>
      </c>
      <c r="O34" s="124">
        <v>144</v>
      </c>
      <c r="P34" s="124">
        <v>129</v>
      </c>
      <c r="Q34" s="124">
        <v>47221956</v>
      </c>
      <c r="R34" s="47">
        <f t="shared" si="5"/>
        <v>4272</v>
      </c>
      <c r="S34" s="48">
        <f t="shared" si="6"/>
        <v>102.52800000000001</v>
      </c>
      <c r="T34" s="48">
        <f t="shared" si="7"/>
        <v>4.2720000000000002</v>
      </c>
      <c r="U34" s="125">
        <v>3.2</v>
      </c>
      <c r="V34" s="125">
        <f t="shared" si="0"/>
        <v>3.2</v>
      </c>
      <c r="W34" s="126" t="s">
        <v>125</v>
      </c>
      <c r="X34" s="128">
        <v>0</v>
      </c>
      <c r="Y34" s="128">
        <v>0</v>
      </c>
      <c r="Z34" s="128">
        <v>1187</v>
      </c>
      <c r="AA34" s="128">
        <v>0</v>
      </c>
      <c r="AB34" s="128">
        <v>1187</v>
      </c>
      <c r="AC34" s="49" t="s">
        <v>90</v>
      </c>
      <c r="AD34" s="49" t="s">
        <v>90</v>
      </c>
      <c r="AE34" s="49" t="s">
        <v>90</v>
      </c>
      <c r="AF34" s="127" t="s">
        <v>90</v>
      </c>
      <c r="AG34" s="127">
        <v>39399180</v>
      </c>
      <c r="AH34" s="50">
        <f t="shared" si="9"/>
        <v>868</v>
      </c>
      <c r="AI34" s="51">
        <f t="shared" si="8"/>
        <v>203.18352059925093</v>
      </c>
      <c r="AJ34" s="108">
        <v>0</v>
      </c>
      <c r="AK34" s="108">
        <v>0</v>
      </c>
      <c r="AL34" s="108">
        <v>1</v>
      </c>
      <c r="AM34" s="108">
        <v>0</v>
      </c>
      <c r="AN34" s="108">
        <v>1</v>
      </c>
      <c r="AO34" s="108">
        <v>0.55000000000000004</v>
      </c>
      <c r="AP34" s="128">
        <v>8924526</v>
      </c>
      <c r="AQ34" s="128">
        <f t="shared" si="1"/>
        <v>1065</v>
      </c>
      <c r="AR34" s="52"/>
      <c r="AS34" s="53" t="s">
        <v>113</v>
      </c>
      <c r="AV34" s="57" t="s">
        <v>119</v>
      </c>
      <c r="AW34" s="63" t="s">
        <v>30</v>
      </c>
      <c r="AY34" s="111"/>
    </row>
    <row r="35" spans="2:51" x14ac:dyDescent="0.25">
      <c r="B35" s="102"/>
      <c r="C35" s="103"/>
      <c r="D35" s="102"/>
      <c r="E35" s="105"/>
      <c r="F35" s="105"/>
      <c r="G35" s="106"/>
      <c r="H35" s="104"/>
      <c r="I35" s="105"/>
      <c r="J35" s="105"/>
      <c r="K35" s="106"/>
      <c r="L35" s="357" t="s">
        <v>120</v>
      </c>
      <c r="M35" s="358"/>
      <c r="N35" s="359"/>
      <c r="O35" s="64"/>
      <c r="P35" s="64">
        <f>AVERAGE(P11:P34)</f>
        <v>129.58333333333334</v>
      </c>
      <c r="Q35" s="65">
        <f>Q34-Q10</f>
        <v>125760</v>
      </c>
      <c r="R35" s="66">
        <f>SUM(R11:R34)</f>
        <v>125760</v>
      </c>
      <c r="S35" s="67">
        <f>AVERAGE(S11:S34)</f>
        <v>125.76</v>
      </c>
      <c r="T35" s="67">
        <f>SUM(T11:T34)</f>
        <v>125.76</v>
      </c>
      <c r="U35" s="104"/>
      <c r="V35" s="104"/>
      <c r="W35" s="58"/>
      <c r="X35" s="96"/>
      <c r="Y35" s="97"/>
      <c r="Z35" s="97"/>
      <c r="AA35" s="97"/>
      <c r="AB35" s="98"/>
      <c r="AC35" s="96"/>
      <c r="AD35" s="97"/>
      <c r="AE35" s="98"/>
      <c r="AF35" s="99"/>
      <c r="AG35" s="68"/>
      <c r="AH35" s="69">
        <f>SUM(AH11:AH34)</f>
        <v>27840</v>
      </c>
      <c r="AI35" s="70">
        <f>$AH$35/$T35</f>
        <v>221.37404580152671</v>
      </c>
      <c r="AJ35" s="99"/>
      <c r="AK35" s="100"/>
      <c r="AL35" s="100"/>
      <c r="AM35" s="100"/>
      <c r="AN35" s="101"/>
      <c r="AO35" s="71"/>
      <c r="AP35" s="72">
        <f>AP34-AP10</f>
        <v>7591</v>
      </c>
      <c r="AQ35" s="73">
        <f>SUM(AQ11:AQ34)</f>
        <v>7591</v>
      </c>
      <c r="AR35" s="74">
        <f>AVERAGE(AR11:AR34)</f>
        <v>1.0933333333333335</v>
      </c>
      <c r="AS35" s="71"/>
      <c r="AV35" s="75" t="s">
        <v>30</v>
      </c>
      <c r="AW35" s="75">
        <v>1</v>
      </c>
      <c r="AY35" s="111"/>
    </row>
    <row r="36" spans="2:51" x14ac:dyDescent="0.25">
      <c r="B36" s="76"/>
      <c r="C36" s="76"/>
      <c r="D36" s="76"/>
      <c r="E36" s="77"/>
      <c r="F36" s="77"/>
      <c r="G36" s="77"/>
      <c r="H36" s="77"/>
      <c r="I36" s="78"/>
      <c r="J36" s="78"/>
      <c r="K36" s="78"/>
      <c r="L36" s="109"/>
      <c r="M36" s="109"/>
      <c r="N36" s="109"/>
      <c r="O36" s="109"/>
      <c r="P36" s="109"/>
      <c r="Q36" s="109"/>
      <c r="R36" s="109"/>
      <c r="S36" s="109"/>
      <c r="T36" s="109"/>
      <c r="U36" s="79"/>
      <c r="V36" s="79"/>
      <c r="W36" s="109"/>
      <c r="X36" s="109"/>
      <c r="Y36" s="109"/>
      <c r="Z36" s="112"/>
      <c r="AA36" s="109"/>
      <c r="AB36" s="109"/>
      <c r="AC36" s="109"/>
      <c r="AD36" s="109"/>
      <c r="AE36" s="109"/>
      <c r="AH36" s="80"/>
      <c r="AM36" s="109"/>
      <c r="AN36" s="109"/>
      <c r="AO36" s="109"/>
      <c r="AP36" s="109"/>
      <c r="AQ36" s="109"/>
      <c r="AR36" s="109"/>
      <c r="AV36" s="75" t="s">
        <v>121</v>
      </c>
      <c r="AW36" s="75">
        <v>41.67</v>
      </c>
      <c r="AY36" s="111"/>
    </row>
    <row r="37" spans="2:51" x14ac:dyDescent="0.25">
      <c r="B37" s="89" t="s">
        <v>122</v>
      </c>
      <c r="C37" s="89"/>
      <c r="D37" s="89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112"/>
      <c r="X37" s="112"/>
      <c r="Y37" s="112"/>
      <c r="Z37" s="112"/>
      <c r="AA37" s="112"/>
      <c r="AB37" s="112"/>
      <c r="AC37" s="112"/>
      <c r="AD37" s="112"/>
      <c r="AE37" s="112"/>
      <c r="AM37" s="21"/>
      <c r="AN37" s="109"/>
      <c r="AO37" s="109"/>
      <c r="AP37" s="109"/>
      <c r="AQ37" s="109"/>
      <c r="AR37" s="112"/>
      <c r="AV37" s="75" t="s">
        <v>123</v>
      </c>
      <c r="AW37" s="75">
        <v>11.574999999999999</v>
      </c>
      <c r="AY37" s="111"/>
    </row>
    <row r="38" spans="2:51" x14ac:dyDescent="0.25">
      <c r="B38" s="87" t="s">
        <v>124</v>
      </c>
      <c r="C38" s="116"/>
      <c r="D38" s="116"/>
      <c r="E38" s="116"/>
      <c r="F38" s="116"/>
      <c r="G38" s="116"/>
      <c r="H38" s="116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88"/>
      <c r="T38" s="88"/>
      <c r="U38" s="88"/>
      <c r="V38" s="88"/>
      <c r="W38" s="112"/>
      <c r="X38" s="112"/>
      <c r="Y38" s="112"/>
      <c r="Z38" s="112"/>
      <c r="AA38" s="112"/>
      <c r="AB38" s="112"/>
      <c r="AC38" s="112"/>
      <c r="AD38" s="112"/>
      <c r="AE38" s="112"/>
      <c r="AM38" s="21"/>
      <c r="AN38" s="109"/>
      <c r="AO38" s="109"/>
      <c r="AP38" s="109"/>
      <c r="AQ38" s="109"/>
      <c r="AR38" s="112"/>
      <c r="AV38" s="75"/>
      <c r="AW38" s="75"/>
      <c r="AY38" s="111"/>
    </row>
    <row r="39" spans="2:51" x14ac:dyDescent="0.25">
      <c r="B39" s="122" t="s">
        <v>127</v>
      </c>
      <c r="C39" s="116"/>
      <c r="D39" s="116"/>
      <c r="E39" s="116"/>
      <c r="F39" s="116"/>
      <c r="G39" s="116"/>
      <c r="H39" s="116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88"/>
      <c r="T39" s="88"/>
      <c r="U39" s="88"/>
      <c r="V39" s="88"/>
      <c r="W39" s="112"/>
      <c r="X39" s="112"/>
      <c r="Y39" s="112"/>
      <c r="Z39" s="112"/>
      <c r="AA39" s="112"/>
      <c r="AB39" s="112"/>
      <c r="AC39" s="112"/>
      <c r="AD39" s="112"/>
      <c r="AE39" s="112"/>
      <c r="AM39" s="21"/>
      <c r="AN39" s="109"/>
      <c r="AO39" s="109"/>
      <c r="AP39" s="109"/>
      <c r="AQ39" s="109"/>
      <c r="AR39" s="112"/>
      <c r="AV39" s="75"/>
      <c r="AW39" s="75"/>
      <c r="AY39" s="111"/>
    </row>
    <row r="40" spans="2:51" x14ac:dyDescent="0.25">
      <c r="B40" s="85" t="s">
        <v>175</v>
      </c>
      <c r="C40" s="116"/>
      <c r="D40" s="116"/>
      <c r="E40" s="116"/>
      <c r="F40" s="116"/>
      <c r="G40" s="116"/>
      <c r="H40" s="116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88"/>
      <c r="T40" s="88"/>
      <c r="U40" s="88"/>
      <c r="V40" s="88"/>
      <c r="W40" s="112"/>
      <c r="X40" s="112"/>
      <c r="Y40" s="112"/>
      <c r="Z40" s="112"/>
      <c r="AA40" s="112"/>
      <c r="AB40" s="112"/>
      <c r="AC40" s="112"/>
      <c r="AD40" s="112"/>
      <c r="AE40" s="112"/>
      <c r="AM40" s="21"/>
      <c r="AN40" s="109"/>
      <c r="AO40" s="109"/>
      <c r="AP40" s="109"/>
      <c r="AQ40" s="109"/>
      <c r="AR40" s="112"/>
      <c r="AV40" s="75"/>
      <c r="AW40" s="75"/>
      <c r="AY40" s="111"/>
    </row>
    <row r="41" spans="2:51" x14ac:dyDescent="0.25">
      <c r="B41" s="86" t="s">
        <v>174</v>
      </c>
      <c r="C41" s="116"/>
      <c r="D41" s="116"/>
      <c r="E41" s="116"/>
      <c r="F41" s="116"/>
      <c r="G41" s="116"/>
      <c r="H41" s="116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9"/>
      <c r="T41" s="119"/>
      <c r="U41" s="119"/>
      <c r="V41" s="119"/>
      <c r="W41" s="112"/>
      <c r="X41" s="112"/>
      <c r="Y41" s="112"/>
      <c r="Z41" s="112"/>
      <c r="AA41" s="112"/>
      <c r="AB41" s="112"/>
      <c r="AC41" s="112"/>
      <c r="AD41" s="112"/>
      <c r="AE41" s="112"/>
      <c r="AM41" s="113"/>
      <c r="AN41" s="113"/>
      <c r="AO41" s="113"/>
      <c r="AP41" s="113"/>
      <c r="AQ41" s="113"/>
      <c r="AR41" s="113"/>
      <c r="AS41" s="114"/>
      <c r="AV41" s="111"/>
      <c r="AW41" s="107"/>
      <c r="AX41" s="107"/>
      <c r="AY41" s="107"/>
    </row>
    <row r="42" spans="2:51" x14ac:dyDescent="0.25">
      <c r="B42" s="122" t="s">
        <v>130</v>
      </c>
      <c r="C42" s="116"/>
      <c r="D42" s="116"/>
      <c r="E42" s="121"/>
      <c r="F42" s="121"/>
      <c r="G42" s="121"/>
      <c r="H42" s="116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9"/>
      <c r="T42" s="119"/>
      <c r="U42" s="119"/>
      <c r="V42" s="119"/>
      <c r="W42" s="112"/>
      <c r="X42" s="112"/>
      <c r="Y42" s="112"/>
      <c r="Z42" s="112"/>
      <c r="AA42" s="112"/>
      <c r="AB42" s="112"/>
      <c r="AC42" s="112"/>
      <c r="AD42" s="112"/>
      <c r="AE42" s="112"/>
      <c r="AM42" s="113"/>
      <c r="AN42" s="113"/>
      <c r="AO42" s="113"/>
      <c r="AP42" s="113"/>
      <c r="AQ42" s="113"/>
      <c r="AR42" s="113"/>
      <c r="AS42" s="114"/>
      <c r="AV42" s="111"/>
      <c r="AW42" s="107"/>
      <c r="AX42" s="107"/>
      <c r="AY42" s="107"/>
    </row>
    <row r="43" spans="2:51" x14ac:dyDescent="0.25">
      <c r="B43" s="122" t="s">
        <v>134</v>
      </c>
      <c r="C43" s="116"/>
      <c r="D43" s="116"/>
      <c r="E43" s="116"/>
      <c r="F43" s="116"/>
      <c r="G43" s="116"/>
      <c r="H43" s="116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9"/>
      <c r="U43" s="119"/>
      <c r="V43" s="119"/>
      <c r="W43" s="112"/>
      <c r="X43" s="112"/>
      <c r="Y43" s="112"/>
      <c r="Z43" s="112"/>
      <c r="AA43" s="112"/>
      <c r="AB43" s="112"/>
      <c r="AC43" s="112"/>
      <c r="AD43" s="112"/>
      <c r="AE43" s="112"/>
      <c r="AM43" s="113"/>
      <c r="AN43" s="113"/>
      <c r="AO43" s="113"/>
      <c r="AP43" s="113"/>
      <c r="AQ43" s="113"/>
      <c r="AR43" s="113"/>
      <c r="AS43" s="114"/>
      <c r="AV43" s="111"/>
      <c r="AW43" s="107"/>
      <c r="AX43" s="107"/>
      <c r="AY43" s="107"/>
    </row>
    <row r="44" spans="2:51" x14ac:dyDescent="0.25">
      <c r="B44" s="91" t="s">
        <v>144</v>
      </c>
      <c r="C44" s="116"/>
      <c r="D44" s="116"/>
      <c r="E44" s="116"/>
      <c r="F44" s="116"/>
      <c r="G44" s="116"/>
      <c r="H44" s="116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20"/>
      <c r="T44" s="119"/>
      <c r="U44" s="119"/>
      <c r="V44" s="119"/>
      <c r="W44" s="112"/>
      <c r="X44" s="112"/>
      <c r="Y44" s="112"/>
      <c r="Z44" s="112"/>
      <c r="AA44" s="112"/>
      <c r="AB44" s="112"/>
      <c r="AC44" s="112"/>
      <c r="AD44" s="112"/>
      <c r="AE44" s="112"/>
      <c r="AM44" s="113"/>
      <c r="AN44" s="113"/>
      <c r="AO44" s="113"/>
      <c r="AP44" s="113"/>
      <c r="AQ44" s="113"/>
      <c r="AR44" s="113"/>
      <c r="AS44" s="114"/>
      <c r="AV44" s="111"/>
      <c r="AW44" s="107"/>
      <c r="AX44" s="107"/>
      <c r="AY44" s="107"/>
    </row>
    <row r="45" spans="2:51" x14ac:dyDescent="0.25">
      <c r="B45" s="91" t="s">
        <v>178</v>
      </c>
      <c r="C45" s="116"/>
      <c r="D45" s="116"/>
      <c r="E45" s="116"/>
      <c r="F45" s="116"/>
      <c r="G45" s="116"/>
      <c r="H45" s="116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20"/>
      <c r="T45" s="119"/>
      <c r="U45" s="119"/>
      <c r="V45" s="119"/>
      <c r="W45" s="112"/>
      <c r="X45" s="112"/>
      <c r="Y45" s="112"/>
      <c r="Z45" s="112"/>
      <c r="AA45" s="112"/>
      <c r="AB45" s="112"/>
      <c r="AC45" s="112"/>
      <c r="AD45" s="112"/>
      <c r="AE45" s="112"/>
      <c r="AM45" s="113"/>
      <c r="AN45" s="113"/>
      <c r="AO45" s="113"/>
      <c r="AP45" s="113"/>
      <c r="AQ45" s="113"/>
      <c r="AR45" s="113"/>
      <c r="AS45" s="114"/>
      <c r="AV45" s="111"/>
      <c r="AW45" s="107"/>
      <c r="AX45" s="107"/>
      <c r="AY45" s="107"/>
    </row>
    <row r="46" spans="2:51" x14ac:dyDescent="0.25">
      <c r="B46" s="180" t="s">
        <v>176</v>
      </c>
      <c r="C46" s="181"/>
      <c r="D46" s="181"/>
      <c r="E46" s="181"/>
      <c r="F46" s="181"/>
      <c r="G46" s="181"/>
      <c r="H46" s="181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20"/>
      <c r="T46" s="119"/>
      <c r="U46" s="119"/>
      <c r="V46" s="119"/>
      <c r="W46" s="112"/>
      <c r="X46" s="112"/>
      <c r="Y46" s="112"/>
      <c r="Z46" s="112"/>
      <c r="AA46" s="112"/>
      <c r="AB46" s="112"/>
      <c r="AC46" s="112"/>
      <c r="AD46" s="112"/>
      <c r="AE46" s="112"/>
      <c r="AM46" s="113"/>
      <c r="AN46" s="113"/>
      <c r="AO46" s="113"/>
      <c r="AP46" s="113"/>
      <c r="AQ46" s="113"/>
      <c r="AR46" s="113"/>
      <c r="AS46" s="114"/>
      <c r="AV46" s="111"/>
      <c r="AW46" s="107"/>
      <c r="AX46" s="107"/>
      <c r="AY46" s="107"/>
    </row>
    <row r="47" spans="2:51" x14ac:dyDescent="0.25">
      <c r="B47" s="122" t="s">
        <v>166</v>
      </c>
      <c r="C47" s="116"/>
      <c r="D47" s="116"/>
      <c r="E47" s="116"/>
      <c r="F47" s="116"/>
      <c r="G47" s="116"/>
      <c r="H47" s="116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20"/>
      <c r="T47" s="119"/>
      <c r="U47" s="119"/>
      <c r="V47" s="119"/>
      <c r="W47" s="112"/>
      <c r="X47" s="112"/>
      <c r="Y47" s="112"/>
      <c r="Z47" s="112"/>
      <c r="AA47" s="112"/>
      <c r="AB47" s="112"/>
      <c r="AC47" s="112"/>
      <c r="AD47" s="112"/>
      <c r="AE47" s="112"/>
      <c r="AM47" s="113"/>
      <c r="AN47" s="113"/>
      <c r="AO47" s="113"/>
      <c r="AP47" s="113"/>
      <c r="AQ47" s="113"/>
      <c r="AR47" s="113"/>
      <c r="AS47" s="114"/>
      <c r="AV47" s="111"/>
      <c r="AW47" s="107"/>
      <c r="AX47" s="107"/>
      <c r="AY47" s="107"/>
    </row>
    <row r="48" spans="2:51" x14ac:dyDescent="0.25">
      <c r="B48" s="122" t="s">
        <v>135</v>
      </c>
      <c r="C48" s="116"/>
      <c r="D48" s="116"/>
      <c r="E48" s="116"/>
      <c r="F48" s="116"/>
      <c r="G48" s="117"/>
      <c r="H48" s="117"/>
      <c r="I48" s="117"/>
      <c r="J48" s="117"/>
      <c r="K48" s="117"/>
      <c r="L48" s="117"/>
      <c r="M48" s="117"/>
      <c r="N48" s="117"/>
      <c r="O48" s="117"/>
      <c r="P48" s="117"/>
      <c r="Q48" s="120"/>
      <c r="R48" s="119"/>
      <c r="S48" s="119"/>
      <c r="T48" s="137"/>
      <c r="U48" s="112"/>
      <c r="V48" s="112"/>
      <c r="W48" s="112"/>
      <c r="X48" s="112"/>
      <c r="Y48" s="112"/>
      <c r="Z48" s="112"/>
      <c r="AA48" s="112"/>
      <c r="AB48" s="112"/>
      <c r="AC48" s="112"/>
      <c r="AK48" s="113"/>
      <c r="AL48" s="113"/>
      <c r="AM48" s="113"/>
      <c r="AN48" s="113"/>
      <c r="AO48" s="113"/>
      <c r="AP48" s="113"/>
      <c r="AQ48" s="114"/>
      <c r="AR48" s="109"/>
      <c r="AS48" s="109"/>
      <c r="AT48" s="111"/>
      <c r="AU48" s="107"/>
      <c r="AV48" s="107"/>
      <c r="AW48" s="107"/>
      <c r="AX48" s="107"/>
      <c r="AY48" s="107"/>
    </row>
    <row r="49" spans="2:51" x14ac:dyDescent="0.25">
      <c r="B49" s="180" t="s">
        <v>177</v>
      </c>
      <c r="C49" s="182"/>
      <c r="D49" s="182"/>
      <c r="E49" s="182"/>
      <c r="F49" s="183"/>
      <c r="G49" s="184"/>
      <c r="H49" s="184"/>
      <c r="I49" s="117"/>
      <c r="J49" s="117"/>
      <c r="K49" s="117"/>
      <c r="L49" s="117"/>
      <c r="M49" s="117"/>
      <c r="N49" s="117"/>
      <c r="O49" s="117"/>
      <c r="P49" s="198"/>
      <c r="Q49" s="119"/>
      <c r="R49" s="119"/>
      <c r="S49" s="119"/>
      <c r="T49" s="112"/>
      <c r="U49" s="112"/>
      <c r="V49" s="112"/>
      <c r="W49" s="112"/>
      <c r="X49" s="112"/>
      <c r="Y49" s="112"/>
      <c r="Z49" s="112"/>
      <c r="AA49" s="112"/>
      <c r="AB49" s="112"/>
      <c r="AJ49" s="113"/>
      <c r="AK49" s="113"/>
      <c r="AL49" s="113"/>
      <c r="AM49" s="113"/>
      <c r="AN49" s="113"/>
      <c r="AO49" s="113"/>
      <c r="AP49" s="114"/>
      <c r="AQ49" s="109"/>
      <c r="AR49" s="109"/>
      <c r="AS49" s="111"/>
      <c r="AT49" s="107"/>
      <c r="AU49" s="107"/>
      <c r="AV49" s="107"/>
      <c r="AW49" s="107"/>
      <c r="AX49" s="107"/>
      <c r="AY49" s="107"/>
    </row>
    <row r="50" spans="2:51" x14ac:dyDescent="0.25">
      <c r="B50" s="122" t="s">
        <v>136</v>
      </c>
      <c r="C50" s="129"/>
      <c r="D50" s="129"/>
      <c r="E50" s="129"/>
      <c r="F50" s="130"/>
      <c r="G50" s="117"/>
      <c r="H50" s="117"/>
      <c r="I50" s="117"/>
      <c r="J50" s="117"/>
      <c r="K50" s="117"/>
      <c r="L50" s="117"/>
      <c r="M50" s="117"/>
      <c r="N50" s="117"/>
      <c r="O50" s="117"/>
      <c r="P50" s="198"/>
      <c r="Q50" s="119"/>
      <c r="R50" s="119"/>
      <c r="S50" s="119"/>
      <c r="T50" s="112"/>
      <c r="U50" s="112"/>
      <c r="V50" s="112"/>
      <c r="W50" s="112"/>
      <c r="X50" s="112"/>
      <c r="Y50" s="112"/>
      <c r="Z50" s="112"/>
      <c r="AA50" s="112"/>
      <c r="AB50" s="112"/>
      <c r="AJ50" s="113"/>
      <c r="AK50" s="113"/>
      <c r="AL50" s="113"/>
      <c r="AM50" s="113"/>
      <c r="AN50" s="113"/>
      <c r="AO50" s="113"/>
      <c r="AP50" s="114"/>
      <c r="AQ50" s="109"/>
      <c r="AR50" s="109"/>
      <c r="AS50" s="111"/>
      <c r="AT50" s="107"/>
      <c r="AU50" s="107"/>
      <c r="AV50" s="107"/>
      <c r="AW50" s="107"/>
      <c r="AX50" s="107"/>
      <c r="AY50" s="107"/>
    </row>
    <row r="51" spans="2:51" x14ac:dyDescent="0.25">
      <c r="B51" s="185" t="s">
        <v>169</v>
      </c>
      <c r="C51" s="181"/>
      <c r="D51" s="181"/>
      <c r="E51" s="181"/>
      <c r="F51" s="181"/>
      <c r="G51" s="181"/>
      <c r="H51" s="181"/>
      <c r="I51" s="181"/>
      <c r="J51" s="184"/>
      <c r="K51" s="184"/>
      <c r="L51" s="117"/>
      <c r="M51" s="117"/>
      <c r="N51" s="117"/>
      <c r="O51" s="117"/>
      <c r="P51" s="117"/>
      <c r="Q51" s="117"/>
      <c r="R51" s="117"/>
      <c r="S51" s="120"/>
      <c r="T51" s="119"/>
      <c r="U51" s="119"/>
      <c r="V51" s="119"/>
      <c r="W51" s="112"/>
      <c r="X51" s="112"/>
      <c r="Y51" s="112"/>
      <c r="Z51" s="112"/>
      <c r="AA51" s="112"/>
      <c r="AB51" s="112"/>
      <c r="AC51" s="112"/>
      <c r="AD51" s="112"/>
      <c r="AE51" s="112"/>
      <c r="AM51" s="113"/>
      <c r="AN51" s="113"/>
      <c r="AO51" s="113"/>
      <c r="AP51" s="113"/>
      <c r="AQ51" s="113"/>
      <c r="AR51" s="113"/>
      <c r="AS51" s="114"/>
      <c r="AV51" s="111"/>
      <c r="AW51" s="107"/>
      <c r="AX51" s="107"/>
      <c r="AY51" s="107"/>
    </row>
    <row r="52" spans="2:51" x14ac:dyDescent="0.25">
      <c r="B52" s="118" t="s">
        <v>170</v>
      </c>
      <c r="C52" s="116"/>
      <c r="D52" s="116"/>
      <c r="E52" s="116"/>
      <c r="F52" s="116"/>
      <c r="G52" s="116"/>
      <c r="H52" s="116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20"/>
      <c r="T52" s="119"/>
      <c r="U52" s="119"/>
      <c r="V52" s="119"/>
      <c r="W52" s="112"/>
      <c r="X52" s="112"/>
      <c r="Y52" s="112"/>
      <c r="Z52" s="112"/>
      <c r="AA52" s="112"/>
      <c r="AB52" s="112"/>
      <c r="AC52" s="112"/>
      <c r="AD52" s="112"/>
      <c r="AE52" s="112"/>
      <c r="AM52" s="113"/>
      <c r="AN52" s="113"/>
      <c r="AO52" s="113"/>
      <c r="AP52" s="113"/>
      <c r="AQ52" s="113"/>
      <c r="AR52" s="113"/>
      <c r="AS52" s="114"/>
      <c r="AV52" s="111"/>
      <c r="AW52" s="107"/>
      <c r="AX52" s="107"/>
      <c r="AY52" s="107"/>
    </row>
    <row r="53" spans="2:51" x14ac:dyDescent="0.25">
      <c r="B53" s="122" t="s">
        <v>137</v>
      </c>
      <c r="C53" s="116"/>
      <c r="D53" s="116"/>
      <c r="E53" s="116"/>
      <c r="F53" s="116"/>
      <c r="G53" s="116"/>
      <c r="H53" s="116"/>
      <c r="I53" s="116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19"/>
      <c r="U53" s="119"/>
      <c r="V53" s="119"/>
      <c r="W53" s="112"/>
      <c r="X53" s="112"/>
      <c r="Y53" s="112"/>
      <c r="Z53" s="112"/>
      <c r="AA53" s="112"/>
      <c r="AB53" s="112"/>
      <c r="AC53" s="112"/>
      <c r="AD53" s="112"/>
      <c r="AE53" s="112"/>
      <c r="AM53" s="113"/>
      <c r="AN53" s="113"/>
      <c r="AO53" s="113"/>
      <c r="AP53" s="113"/>
      <c r="AQ53" s="113"/>
      <c r="AR53" s="113"/>
      <c r="AS53" s="114"/>
      <c r="AV53" s="111"/>
      <c r="AW53" s="107"/>
      <c r="AX53" s="107"/>
      <c r="AY53" s="107"/>
    </row>
    <row r="54" spans="2:51" x14ac:dyDescent="0.25">
      <c r="B54" s="122" t="s">
        <v>137</v>
      </c>
      <c r="C54" s="122"/>
      <c r="D54" s="116"/>
      <c r="E54" s="94"/>
      <c r="F54" s="116"/>
      <c r="G54" s="116"/>
      <c r="H54" s="116"/>
      <c r="I54" s="116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20"/>
      <c r="U54" s="82"/>
      <c r="V54" s="82"/>
      <c r="W54" s="112"/>
      <c r="X54" s="112"/>
      <c r="Y54" s="112"/>
      <c r="Z54" s="112"/>
      <c r="AA54" s="112"/>
      <c r="AB54" s="112"/>
      <c r="AC54" s="112"/>
      <c r="AD54" s="112"/>
      <c r="AE54" s="112"/>
      <c r="AM54" s="113"/>
      <c r="AN54" s="113"/>
      <c r="AO54" s="113"/>
      <c r="AP54" s="113"/>
      <c r="AQ54" s="113"/>
      <c r="AR54" s="113"/>
      <c r="AS54" s="114"/>
      <c r="AV54" s="111"/>
      <c r="AW54" s="107"/>
      <c r="AX54" s="107"/>
      <c r="AY54" s="107"/>
    </row>
    <row r="55" spans="2:51" x14ac:dyDescent="0.25">
      <c r="B55" s="91" t="s">
        <v>172</v>
      </c>
      <c r="C55" s="118"/>
      <c r="D55" s="116"/>
      <c r="E55" s="94"/>
      <c r="F55" s="116"/>
      <c r="G55" s="116"/>
      <c r="H55" s="116"/>
      <c r="I55" s="116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20"/>
      <c r="U55" s="82"/>
      <c r="V55" s="82"/>
      <c r="W55" s="112"/>
      <c r="X55" s="112"/>
      <c r="Y55" s="112"/>
      <c r="Z55" s="92"/>
      <c r="AA55" s="112"/>
      <c r="AB55" s="112"/>
      <c r="AC55" s="112"/>
      <c r="AD55" s="112"/>
      <c r="AE55" s="112"/>
      <c r="AM55" s="113"/>
      <c r="AN55" s="113"/>
      <c r="AO55" s="113"/>
      <c r="AP55" s="113"/>
      <c r="AQ55" s="113"/>
      <c r="AR55" s="113"/>
      <c r="AS55" s="114"/>
      <c r="AV55" s="111"/>
      <c r="AW55" s="107"/>
      <c r="AX55" s="107"/>
      <c r="AY55" s="107"/>
    </row>
    <row r="56" spans="2:51" x14ac:dyDescent="0.25">
      <c r="B56" s="122" t="s">
        <v>138</v>
      </c>
      <c r="C56" s="118"/>
      <c r="D56" s="116"/>
      <c r="E56" s="116"/>
      <c r="F56" s="116"/>
      <c r="G56" s="116"/>
      <c r="H56" s="116"/>
      <c r="I56" s="94"/>
      <c r="J56" s="117"/>
      <c r="K56" s="117"/>
      <c r="L56" s="117"/>
      <c r="M56" s="117"/>
      <c r="N56" s="117"/>
      <c r="O56" s="117"/>
      <c r="P56" s="117"/>
      <c r="Q56" s="117"/>
      <c r="R56" s="117"/>
      <c r="S56" s="92"/>
      <c r="T56" s="92"/>
      <c r="U56" s="92"/>
      <c r="V56" s="92"/>
      <c r="W56" s="92"/>
      <c r="X56" s="92"/>
      <c r="Y56" s="92"/>
      <c r="Z56" s="83"/>
      <c r="AA56" s="92"/>
      <c r="AB56" s="92"/>
      <c r="AC56" s="92"/>
      <c r="AD56" s="92"/>
      <c r="AE56" s="92"/>
      <c r="AF56" s="92"/>
      <c r="AG56" s="92"/>
      <c r="AH56" s="92"/>
      <c r="AI56" s="92"/>
      <c r="AJ56" s="92"/>
      <c r="AK56" s="92"/>
      <c r="AL56" s="92"/>
      <c r="AM56" s="92"/>
      <c r="AN56" s="92"/>
      <c r="AO56" s="92"/>
      <c r="AP56" s="92"/>
      <c r="AQ56" s="92"/>
      <c r="AR56" s="92"/>
      <c r="AS56" s="92"/>
      <c r="AT56" s="92"/>
      <c r="AU56" s="92"/>
      <c r="AV56" s="111"/>
      <c r="AW56" s="107"/>
      <c r="AX56" s="107"/>
      <c r="AY56" s="107"/>
    </row>
    <row r="57" spans="2:51" x14ac:dyDescent="0.25">
      <c r="B57" s="91" t="s">
        <v>147</v>
      </c>
      <c r="C57" s="115"/>
      <c r="D57" s="116"/>
      <c r="E57" s="116"/>
      <c r="F57" s="116"/>
      <c r="G57" s="116"/>
      <c r="H57" s="116"/>
      <c r="I57" s="94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83"/>
      <c r="X57" s="83"/>
      <c r="Y57" s="83"/>
      <c r="Z57" s="112"/>
      <c r="AA57" s="83"/>
      <c r="AB57" s="83"/>
      <c r="AC57" s="83"/>
      <c r="AD57" s="83"/>
      <c r="AE57" s="83"/>
      <c r="AF57" s="83"/>
      <c r="AG57" s="83"/>
      <c r="AH57" s="83"/>
      <c r="AI57" s="83"/>
      <c r="AJ57" s="83"/>
      <c r="AK57" s="83"/>
      <c r="AL57" s="83"/>
      <c r="AM57" s="83"/>
      <c r="AN57" s="83"/>
      <c r="AO57" s="83"/>
      <c r="AP57" s="83"/>
      <c r="AQ57" s="83"/>
      <c r="AR57" s="83"/>
      <c r="AS57" s="83"/>
      <c r="AT57" s="83"/>
      <c r="AU57" s="83"/>
      <c r="AV57" s="111"/>
      <c r="AW57" s="107"/>
      <c r="AX57" s="107"/>
      <c r="AY57" s="107"/>
    </row>
    <row r="58" spans="2:51" x14ac:dyDescent="0.25">
      <c r="B58" s="199"/>
      <c r="C58" s="115"/>
      <c r="D58" s="94"/>
      <c r="E58" s="116"/>
      <c r="F58" s="116"/>
      <c r="G58" s="116"/>
      <c r="H58" s="116"/>
      <c r="I58" s="116"/>
      <c r="J58" s="92"/>
      <c r="K58" s="92"/>
      <c r="L58" s="92"/>
      <c r="M58" s="92"/>
      <c r="N58" s="92"/>
      <c r="O58" s="92"/>
      <c r="P58" s="92"/>
      <c r="Q58" s="92"/>
      <c r="R58" s="92"/>
      <c r="S58" s="117"/>
      <c r="T58" s="120"/>
      <c r="U58" s="82"/>
      <c r="V58" s="82"/>
      <c r="W58" s="112"/>
      <c r="X58" s="112"/>
      <c r="Y58" s="112"/>
      <c r="Z58" s="112"/>
      <c r="AA58" s="112"/>
      <c r="AB58" s="112"/>
      <c r="AC58" s="112"/>
      <c r="AD58" s="112"/>
      <c r="AE58" s="112"/>
      <c r="AM58" s="113"/>
      <c r="AN58" s="113"/>
      <c r="AO58" s="113"/>
      <c r="AP58" s="113"/>
      <c r="AQ58" s="113"/>
      <c r="AR58" s="113"/>
      <c r="AS58" s="114"/>
      <c r="AV58" s="111"/>
      <c r="AW58" s="107"/>
      <c r="AX58" s="107"/>
      <c r="AY58" s="107"/>
    </row>
    <row r="59" spans="2:51" x14ac:dyDescent="0.25">
      <c r="B59" s="199"/>
      <c r="C59" s="122"/>
      <c r="D59" s="94"/>
      <c r="E59" s="116"/>
      <c r="F59" s="116"/>
      <c r="G59" s="116"/>
      <c r="H59" s="116"/>
      <c r="I59" s="116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20"/>
      <c r="U59" s="82"/>
      <c r="V59" s="82"/>
      <c r="W59" s="112"/>
      <c r="X59" s="112"/>
      <c r="Y59" s="112"/>
      <c r="Z59" s="112"/>
      <c r="AA59" s="112"/>
      <c r="AB59" s="112"/>
      <c r="AC59" s="112"/>
      <c r="AD59" s="112"/>
      <c r="AE59" s="112"/>
      <c r="AM59" s="113"/>
      <c r="AN59" s="113"/>
      <c r="AO59" s="113"/>
      <c r="AP59" s="113"/>
      <c r="AQ59" s="113"/>
      <c r="AR59" s="113"/>
      <c r="AS59" s="114"/>
      <c r="AV59" s="111"/>
      <c r="AW59" s="107"/>
      <c r="AX59" s="107"/>
      <c r="AY59" s="107"/>
    </row>
    <row r="60" spans="2:51" x14ac:dyDescent="0.25">
      <c r="B60" s="199"/>
      <c r="C60" s="122"/>
      <c r="D60" s="116"/>
      <c r="E60" s="94"/>
      <c r="F60" s="116"/>
      <c r="G60" s="94"/>
      <c r="H60" s="94"/>
      <c r="I60" s="116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20"/>
      <c r="U60" s="82"/>
      <c r="V60" s="82"/>
      <c r="W60" s="112"/>
      <c r="X60" s="112"/>
      <c r="Y60" s="112"/>
      <c r="Z60" s="112"/>
      <c r="AA60" s="112"/>
      <c r="AB60" s="112"/>
      <c r="AC60" s="112"/>
      <c r="AD60" s="112"/>
      <c r="AE60" s="112"/>
      <c r="AM60" s="113"/>
      <c r="AN60" s="113"/>
      <c r="AO60" s="113"/>
      <c r="AP60" s="113"/>
      <c r="AQ60" s="113"/>
      <c r="AR60" s="113"/>
      <c r="AS60" s="114"/>
      <c r="AV60" s="111"/>
      <c r="AW60" s="107"/>
      <c r="AX60" s="107"/>
      <c r="AY60" s="107"/>
    </row>
    <row r="61" spans="2:51" x14ac:dyDescent="0.25">
      <c r="B61" s="199"/>
      <c r="C61" s="118"/>
      <c r="D61" s="116"/>
      <c r="E61" s="94"/>
      <c r="F61" s="94"/>
      <c r="G61" s="94"/>
      <c r="H61" s="94"/>
      <c r="I61" s="116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20"/>
      <c r="U61" s="82"/>
      <c r="V61" s="82"/>
      <c r="W61" s="112"/>
      <c r="X61" s="112"/>
      <c r="Y61" s="112"/>
      <c r="Z61" s="112"/>
      <c r="AA61" s="112"/>
      <c r="AB61" s="112"/>
      <c r="AC61" s="112"/>
      <c r="AD61" s="112"/>
      <c r="AE61" s="112"/>
      <c r="AM61" s="113"/>
      <c r="AN61" s="113"/>
      <c r="AO61" s="113"/>
      <c r="AP61" s="113"/>
      <c r="AQ61" s="113"/>
      <c r="AR61" s="113"/>
      <c r="AS61" s="114"/>
      <c r="AV61" s="111"/>
      <c r="AW61" s="107"/>
      <c r="AX61" s="107"/>
      <c r="AY61" s="107"/>
    </row>
    <row r="62" spans="2:51" x14ac:dyDescent="0.25">
      <c r="B62" s="199"/>
      <c r="C62" s="118"/>
      <c r="D62" s="116"/>
      <c r="E62" s="116"/>
      <c r="F62" s="94"/>
      <c r="G62" s="116"/>
      <c r="H62" s="116"/>
      <c r="I62" s="92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20"/>
      <c r="U62" s="82"/>
      <c r="V62" s="82"/>
      <c r="W62" s="112"/>
      <c r="X62" s="112"/>
      <c r="Y62" s="112"/>
      <c r="Z62" s="112"/>
      <c r="AA62" s="112"/>
      <c r="AB62" s="112"/>
      <c r="AC62" s="112"/>
      <c r="AD62" s="112"/>
      <c r="AE62" s="112"/>
      <c r="AM62" s="113"/>
      <c r="AN62" s="113"/>
      <c r="AO62" s="113"/>
      <c r="AP62" s="113"/>
      <c r="AQ62" s="113"/>
      <c r="AR62" s="113"/>
      <c r="AS62" s="114"/>
      <c r="AV62" s="111"/>
      <c r="AW62" s="107"/>
      <c r="AX62" s="107"/>
      <c r="AY62" s="107"/>
    </row>
    <row r="63" spans="2:51" x14ac:dyDescent="0.25">
      <c r="B63" s="200"/>
      <c r="C63" s="92"/>
      <c r="D63" s="116"/>
      <c r="E63" s="116"/>
      <c r="F63" s="116"/>
      <c r="G63" s="116"/>
      <c r="H63" s="116"/>
      <c r="I63" s="92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20"/>
      <c r="U63" s="82"/>
      <c r="V63" s="82"/>
      <c r="W63" s="112"/>
      <c r="X63" s="112"/>
      <c r="Y63" s="112"/>
      <c r="Z63" s="112"/>
      <c r="AA63" s="112"/>
      <c r="AB63" s="112"/>
      <c r="AC63" s="112"/>
      <c r="AD63" s="112"/>
      <c r="AE63" s="112"/>
      <c r="AM63" s="113"/>
      <c r="AN63" s="113"/>
      <c r="AO63" s="113"/>
      <c r="AP63" s="113"/>
      <c r="AQ63" s="113"/>
      <c r="AR63" s="113"/>
      <c r="AS63" s="114"/>
      <c r="AU63" s="107"/>
      <c r="AV63" s="111"/>
      <c r="AW63" s="107"/>
      <c r="AX63" s="107"/>
      <c r="AY63" s="107"/>
    </row>
    <row r="64" spans="2:51" ht="229.5" customHeight="1" x14ac:dyDescent="0.25">
      <c r="B64" s="1"/>
      <c r="C64" s="122"/>
      <c r="D64" s="92"/>
      <c r="E64" s="116"/>
      <c r="F64" s="116"/>
      <c r="G64" s="116"/>
      <c r="H64" s="116"/>
      <c r="I64" s="116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20"/>
      <c r="U64" s="82"/>
      <c r="V64" s="82"/>
      <c r="W64" s="112"/>
      <c r="X64" s="112"/>
      <c r="Y64" s="112"/>
      <c r="Z64" s="112"/>
      <c r="AA64" s="112"/>
      <c r="AB64" s="112"/>
      <c r="AC64" s="112"/>
      <c r="AD64" s="112"/>
      <c r="AE64" s="112"/>
      <c r="AM64" s="113"/>
      <c r="AN64" s="113"/>
      <c r="AO64" s="113"/>
      <c r="AP64" s="113"/>
      <c r="AQ64" s="113"/>
      <c r="AR64" s="113"/>
      <c r="AS64" s="114"/>
      <c r="AU64" s="107"/>
      <c r="AV64" s="111"/>
      <c r="AW64" s="107"/>
      <c r="AX64" s="107"/>
      <c r="AY64" s="107"/>
    </row>
    <row r="65" spans="1:51" x14ac:dyDescent="0.25">
      <c r="A65" s="112"/>
      <c r="B65" s="81"/>
      <c r="C65" s="118"/>
      <c r="D65" s="92"/>
      <c r="E65" s="116"/>
      <c r="F65" s="116"/>
      <c r="G65" s="116"/>
      <c r="H65" s="116"/>
      <c r="I65" s="113"/>
      <c r="J65" s="113"/>
      <c r="K65" s="113"/>
      <c r="L65" s="113"/>
      <c r="M65" s="113"/>
      <c r="N65" s="113"/>
      <c r="O65" s="114"/>
      <c r="P65" s="109"/>
      <c r="R65" s="111"/>
      <c r="AS65" s="107"/>
      <c r="AT65" s="107"/>
      <c r="AU65" s="107"/>
      <c r="AV65" s="107"/>
      <c r="AW65" s="107"/>
      <c r="AX65" s="107"/>
      <c r="AY65" s="107"/>
    </row>
    <row r="66" spans="1:51" x14ac:dyDescent="0.25">
      <c r="A66" s="112"/>
      <c r="B66" s="81"/>
      <c r="C66" s="122"/>
      <c r="D66" s="116"/>
      <c r="E66" s="92"/>
      <c r="F66" s="116"/>
      <c r="G66" s="92"/>
      <c r="H66" s="92"/>
      <c r="I66" s="113"/>
      <c r="J66" s="113"/>
      <c r="K66" s="113"/>
      <c r="L66" s="113"/>
      <c r="M66" s="113"/>
      <c r="N66" s="113"/>
      <c r="O66" s="114"/>
      <c r="P66" s="109"/>
      <c r="R66" s="109"/>
      <c r="AS66" s="107"/>
      <c r="AT66" s="107"/>
      <c r="AU66" s="107"/>
      <c r="AV66" s="107"/>
      <c r="AW66" s="107"/>
      <c r="AX66" s="107"/>
      <c r="AY66" s="107"/>
    </row>
    <row r="67" spans="1:51" x14ac:dyDescent="0.25">
      <c r="A67" s="112"/>
      <c r="B67" s="81"/>
      <c r="C67" s="90"/>
      <c r="D67" s="116"/>
      <c r="E67" s="92"/>
      <c r="F67" s="92"/>
      <c r="G67" s="92"/>
      <c r="H67" s="92"/>
      <c r="I67" s="113"/>
      <c r="J67" s="113"/>
      <c r="K67" s="113"/>
      <c r="L67" s="113"/>
      <c r="M67" s="113"/>
      <c r="N67" s="113"/>
      <c r="O67" s="114"/>
      <c r="P67" s="109"/>
      <c r="R67" s="109"/>
      <c r="AS67" s="107"/>
      <c r="AT67" s="107"/>
      <c r="AU67" s="107"/>
      <c r="AV67" s="107"/>
      <c r="AW67" s="107"/>
      <c r="AX67" s="107"/>
      <c r="AY67" s="107"/>
    </row>
    <row r="68" spans="1:51" x14ac:dyDescent="0.25">
      <c r="A68" s="112"/>
      <c r="B68" s="81"/>
      <c r="I68" s="113"/>
      <c r="J68" s="113"/>
      <c r="K68" s="113"/>
      <c r="L68" s="113"/>
      <c r="M68" s="113"/>
      <c r="N68" s="113"/>
      <c r="O68" s="114"/>
      <c r="P68" s="109"/>
      <c r="R68" s="109"/>
      <c r="AS68" s="107"/>
      <c r="AT68" s="107"/>
      <c r="AU68" s="107"/>
      <c r="AV68" s="107"/>
      <c r="AW68" s="107"/>
      <c r="AX68" s="107"/>
      <c r="AY68" s="107"/>
    </row>
    <row r="69" spans="1:51" x14ac:dyDescent="0.25">
      <c r="A69" s="112"/>
      <c r="B69" s="92"/>
      <c r="I69" s="113"/>
      <c r="J69" s="113"/>
      <c r="K69" s="113"/>
      <c r="L69" s="113"/>
      <c r="M69" s="113"/>
      <c r="N69" s="113"/>
      <c r="O69" s="114"/>
      <c r="P69" s="109"/>
      <c r="R69" s="109"/>
      <c r="AS69" s="107"/>
      <c r="AT69" s="107"/>
      <c r="AU69" s="107"/>
      <c r="AV69" s="107"/>
      <c r="AW69" s="107"/>
      <c r="AX69" s="107"/>
      <c r="AY69" s="107"/>
    </row>
    <row r="70" spans="1:51" x14ac:dyDescent="0.25">
      <c r="A70" s="112"/>
      <c r="B70" s="92"/>
      <c r="I70" s="113"/>
      <c r="J70" s="113"/>
      <c r="K70" s="113"/>
      <c r="L70" s="113"/>
      <c r="M70" s="113"/>
      <c r="N70" s="113"/>
      <c r="O70" s="114"/>
      <c r="P70" s="109"/>
      <c r="R70" s="109"/>
      <c r="AS70" s="107"/>
      <c r="AT70" s="107"/>
      <c r="AU70" s="107"/>
      <c r="AV70" s="107"/>
      <c r="AW70" s="107"/>
      <c r="AX70" s="107"/>
      <c r="AY70" s="107"/>
    </row>
    <row r="71" spans="1:51" x14ac:dyDescent="0.25">
      <c r="A71" s="112"/>
      <c r="B71" s="81"/>
      <c r="I71" s="113"/>
      <c r="J71" s="113"/>
      <c r="K71" s="113"/>
      <c r="L71" s="113"/>
      <c r="M71" s="113"/>
      <c r="N71" s="113"/>
      <c r="O71" s="114"/>
      <c r="P71" s="109"/>
      <c r="R71" s="83"/>
      <c r="AS71" s="107"/>
      <c r="AT71" s="107"/>
      <c r="AU71" s="107"/>
      <c r="AV71" s="107"/>
      <c r="AW71" s="107"/>
      <c r="AX71" s="107"/>
      <c r="AY71" s="107"/>
    </row>
    <row r="72" spans="1:51" x14ac:dyDescent="0.25">
      <c r="A72" s="112"/>
      <c r="I72" s="113"/>
      <c r="J72" s="113"/>
      <c r="K72" s="113"/>
      <c r="L72" s="113"/>
      <c r="M72" s="113"/>
      <c r="N72" s="113"/>
      <c r="O72" s="114"/>
      <c r="R72" s="109"/>
      <c r="AS72" s="107"/>
      <c r="AT72" s="107"/>
      <c r="AU72" s="107"/>
      <c r="AV72" s="107"/>
      <c r="AW72" s="107"/>
      <c r="AX72" s="107"/>
      <c r="AY72" s="107"/>
    </row>
    <row r="73" spans="1:51" x14ac:dyDescent="0.25">
      <c r="O73" s="114"/>
      <c r="R73" s="109"/>
      <c r="AS73" s="107"/>
      <c r="AT73" s="107"/>
      <c r="AU73" s="107"/>
      <c r="AV73" s="107"/>
      <c r="AW73" s="107"/>
      <c r="AX73" s="107"/>
      <c r="AY73" s="107"/>
    </row>
    <row r="74" spans="1:51" x14ac:dyDescent="0.25">
      <c r="O74" s="114"/>
      <c r="R74" s="109"/>
      <c r="AS74" s="107"/>
      <c r="AT74" s="107"/>
      <c r="AU74" s="107"/>
      <c r="AV74" s="107"/>
      <c r="AW74" s="107"/>
      <c r="AX74" s="107"/>
      <c r="AY74" s="107"/>
    </row>
    <row r="75" spans="1:51" x14ac:dyDescent="0.25">
      <c r="O75" s="114"/>
      <c r="R75" s="109"/>
      <c r="AS75" s="107"/>
      <c r="AT75" s="107"/>
      <c r="AU75" s="107"/>
      <c r="AV75" s="107"/>
      <c r="AW75" s="107"/>
      <c r="AX75" s="107"/>
      <c r="AY75" s="107"/>
    </row>
    <row r="76" spans="1:51" x14ac:dyDescent="0.25">
      <c r="O76" s="114"/>
      <c r="R76" s="109"/>
      <c r="AS76" s="107"/>
      <c r="AT76" s="107"/>
      <c r="AU76" s="107"/>
      <c r="AV76" s="107"/>
      <c r="AW76" s="107"/>
      <c r="AX76" s="107"/>
      <c r="AY76" s="107"/>
    </row>
    <row r="77" spans="1:51" x14ac:dyDescent="0.25">
      <c r="O77" s="114"/>
      <c r="AS77" s="107"/>
      <c r="AT77" s="107"/>
      <c r="AU77" s="107"/>
      <c r="AV77" s="107"/>
      <c r="AW77" s="107"/>
      <c r="AX77" s="107"/>
      <c r="AY77" s="107"/>
    </row>
    <row r="78" spans="1:51" x14ac:dyDescent="0.25">
      <c r="O78" s="114"/>
      <c r="AS78" s="107"/>
      <c r="AT78" s="107"/>
      <c r="AU78" s="107"/>
      <c r="AV78" s="107"/>
      <c r="AW78" s="107"/>
      <c r="AX78" s="107"/>
      <c r="AY78" s="107"/>
    </row>
    <row r="79" spans="1:51" x14ac:dyDescent="0.25">
      <c r="O79" s="114"/>
      <c r="AS79" s="107"/>
      <c r="AT79" s="107"/>
      <c r="AU79" s="107"/>
      <c r="AV79" s="107"/>
      <c r="AW79" s="107"/>
      <c r="AX79" s="107"/>
      <c r="AY79" s="107"/>
    </row>
    <row r="80" spans="1:51" x14ac:dyDescent="0.25">
      <c r="O80" s="114"/>
      <c r="AS80" s="107"/>
      <c r="AT80" s="107"/>
      <c r="AU80" s="107"/>
      <c r="AV80" s="107"/>
      <c r="AW80" s="107"/>
      <c r="AX80" s="107"/>
      <c r="AY80" s="107"/>
    </row>
    <row r="81" spans="15:51" x14ac:dyDescent="0.25">
      <c r="O81" s="114"/>
      <c r="AS81" s="107"/>
      <c r="AT81" s="107"/>
      <c r="AU81" s="107"/>
      <c r="AV81" s="107"/>
      <c r="AW81" s="107"/>
      <c r="AX81" s="107"/>
      <c r="AY81" s="107"/>
    </row>
    <row r="82" spans="15:51" x14ac:dyDescent="0.25">
      <c r="O82" s="114"/>
      <c r="AS82" s="107"/>
      <c r="AT82" s="107"/>
      <c r="AU82" s="107"/>
      <c r="AV82" s="107"/>
      <c r="AW82" s="107"/>
      <c r="AX82" s="107"/>
      <c r="AY82" s="107"/>
    </row>
    <row r="83" spans="15:51" x14ac:dyDescent="0.25">
      <c r="O83" s="114"/>
      <c r="Q83" s="109"/>
      <c r="AS83" s="107"/>
      <c r="AT83" s="107"/>
      <c r="AU83" s="107"/>
      <c r="AV83" s="107"/>
      <c r="AW83" s="107"/>
      <c r="AX83" s="107"/>
      <c r="AY83" s="107"/>
    </row>
    <row r="84" spans="15:51" x14ac:dyDescent="0.25">
      <c r="O84" s="13"/>
      <c r="P84" s="109"/>
      <c r="Q84" s="109"/>
      <c r="AS84" s="107"/>
      <c r="AT84" s="107"/>
      <c r="AU84" s="107"/>
      <c r="AV84" s="107"/>
      <c r="AW84" s="107"/>
      <c r="AX84" s="107"/>
      <c r="AY84" s="107"/>
    </row>
    <row r="85" spans="15:51" x14ac:dyDescent="0.25">
      <c r="O85" s="13"/>
      <c r="P85" s="109"/>
      <c r="Q85" s="109"/>
      <c r="AS85" s="107"/>
      <c r="AT85" s="107"/>
      <c r="AU85" s="107"/>
      <c r="AV85" s="107"/>
      <c r="AW85" s="107"/>
      <c r="AX85" s="107"/>
      <c r="AY85" s="107"/>
    </row>
    <row r="86" spans="15:51" x14ac:dyDescent="0.25">
      <c r="O86" s="13"/>
      <c r="P86" s="109"/>
      <c r="Q86" s="109"/>
      <c r="AS86" s="107"/>
      <c r="AT86" s="107"/>
      <c r="AU86" s="107"/>
      <c r="AV86" s="107"/>
      <c r="AW86" s="107"/>
      <c r="AX86" s="107"/>
      <c r="AY86" s="107"/>
    </row>
    <row r="87" spans="15:51" x14ac:dyDescent="0.25">
      <c r="O87" s="13"/>
      <c r="P87" s="109"/>
      <c r="Q87" s="109"/>
      <c r="AS87" s="107"/>
      <c r="AT87" s="107"/>
      <c r="AU87" s="107"/>
      <c r="AV87" s="107"/>
      <c r="AW87" s="107"/>
      <c r="AX87" s="107"/>
      <c r="AY87" s="107"/>
    </row>
    <row r="88" spans="15:51" x14ac:dyDescent="0.25">
      <c r="O88" s="13"/>
      <c r="P88" s="109"/>
      <c r="Q88" s="109"/>
      <c r="AS88" s="107"/>
      <c r="AT88" s="107"/>
      <c r="AU88" s="107"/>
      <c r="AV88" s="107"/>
      <c r="AW88" s="107"/>
      <c r="AX88" s="107"/>
      <c r="AY88" s="107"/>
    </row>
    <row r="89" spans="15:51" x14ac:dyDescent="0.25">
      <c r="O89" s="13"/>
      <c r="P89" s="109"/>
      <c r="Q89" s="109"/>
      <c r="AS89" s="107"/>
      <c r="AT89" s="107"/>
      <c r="AU89" s="107"/>
      <c r="AV89" s="107"/>
      <c r="AW89" s="107"/>
      <c r="AX89" s="107"/>
      <c r="AY89" s="107"/>
    </row>
    <row r="90" spans="15:51" x14ac:dyDescent="0.25">
      <c r="O90" s="13"/>
      <c r="P90" s="109"/>
      <c r="Q90" s="109"/>
      <c r="AS90" s="107"/>
      <c r="AT90" s="107"/>
      <c r="AU90" s="107"/>
      <c r="AV90" s="107"/>
      <c r="AW90" s="107"/>
      <c r="AX90" s="107"/>
      <c r="AY90" s="107"/>
    </row>
    <row r="91" spans="15:51" x14ac:dyDescent="0.25">
      <c r="O91" s="13"/>
      <c r="P91" s="109"/>
      <c r="Q91" s="109"/>
      <c r="AS91" s="107"/>
      <c r="AT91" s="107"/>
      <c r="AU91" s="107"/>
      <c r="AV91" s="107"/>
      <c r="AW91" s="107"/>
      <c r="AX91" s="107"/>
      <c r="AY91" s="107"/>
    </row>
    <row r="92" spans="15:51" x14ac:dyDescent="0.25">
      <c r="O92" s="13"/>
      <c r="P92" s="109"/>
      <c r="Q92" s="109"/>
      <c r="AS92" s="107"/>
      <c r="AT92" s="107"/>
      <c r="AU92" s="107"/>
      <c r="AV92" s="107"/>
      <c r="AW92" s="107"/>
      <c r="AX92" s="107"/>
      <c r="AY92" s="107"/>
    </row>
    <row r="93" spans="15:51" x14ac:dyDescent="0.25">
      <c r="O93" s="13"/>
      <c r="P93" s="109"/>
      <c r="Q93" s="109"/>
      <c r="R93" s="109"/>
      <c r="S93" s="109"/>
      <c r="AS93" s="107"/>
      <c r="AT93" s="107"/>
      <c r="AU93" s="107"/>
      <c r="AV93" s="107"/>
      <c r="AW93" s="107"/>
      <c r="AX93" s="107"/>
      <c r="AY93" s="107"/>
    </row>
    <row r="94" spans="15:51" x14ac:dyDescent="0.25">
      <c r="O94" s="13"/>
      <c r="P94" s="109"/>
      <c r="Q94" s="109"/>
      <c r="R94" s="109"/>
      <c r="S94" s="109"/>
      <c r="T94" s="109"/>
      <c r="AS94" s="107"/>
      <c r="AT94" s="107"/>
      <c r="AU94" s="107"/>
      <c r="AV94" s="107"/>
      <c r="AW94" s="107"/>
      <c r="AX94" s="107"/>
      <c r="AY94" s="107"/>
    </row>
    <row r="95" spans="15:51" x14ac:dyDescent="0.25">
      <c r="O95" s="13"/>
      <c r="P95" s="109"/>
      <c r="Q95" s="109"/>
      <c r="R95" s="109"/>
      <c r="S95" s="109"/>
      <c r="T95" s="109"/>
      <c r="AS95" s="107"/>
      <c r="AT95" s="107"/>
      <c r="AU95" s="107"/>
      <c r="AV95" s="107"/>
      <c r="AW95" s="107"/>
      <c r="AX95" s="107"/>
      <c r="AY95" s="107"/>
    </row>
    <row r="96" spans="15:51" x14ac:dyDescent="0.25">
      <c r="O96" s="13"/>
      <c r="P96" s="109"/>
      <c r="T96" s="109"/>
      <c r="AS96" s="107"/>
      <c r="AT96" s="107"/>
      <c r="AU96" s="107"/>
      <c r="AV96" s="107"/>
      <c r="AW96" s="107"/>
      <c r="AX96" s="107"/>
      <c r="AY96" s="107"/>
    </row>
    <row r="97" spans="15:51" x14ac:dyDescent="0.25">
      <c r="O97" s="109"/>
      <c r="Q97" s="109"/>
      <c r="R97" s="109"/>
      <c r="S97" s="109"/>
      <c r="AS97" s="107"/>
      <c r="AT97" s="107"/>
      <c r="AU97" s="107"/>
      <c r="AV97" s="107"/>
      <c r="AW97" s="107"/>
      <c r="AX97" s="107"/>
      <c r="AY97" s="107"/>
    </row>
    <row r="98" spans="15:51" x14ac:dyDescent="0.25">
      <c r="O98" s="13"/>
      <c r="P98" s="109"/>
      <c r="Q98" s="109"/>
      <c r="R98" s="109"/>
      <c r="S98" s="109"/>
      <c r="T98" s="109"/>
      <c r="AS98" s="107"/>
      <c r="AT98" s="107"/>
      <c r="AU98" s="107"/>
      <c r="AV98" s="107"/>
      <c r="AW98" s="107"/>
      <c r="AX98" s="107"/>
      <c r="AY98" s="107"/>
    </row>
    <row r="99" spans="15:51" x14ac:dyDescent="0.25">
      <c r="O99" s="13"/>
      <c r="P99" s="109"/>
      <c r="Q99" s="109"/>
      <c r="R99" s="109"/>
      <c r="S99" s="109"/>
      <c r="T99" s="109"/>
      <c r="U99" s="109"/>
      <c r="AS99" s="107"/>
      <c r="AT99" s="107"/>
      <c r="AU99" s="107"/>
      <c r="AV99" s="107"/>
      <c r="AW99" s="107"/>
      <c r="AX99" s="107"/>
      <c r="AY99" s="107"/>
    </row>
    <row r="100" spans="15:51" x14ac:dyDescent="0.25">
      <c r="O100" s="13"/>
      <c r="P100" s="109"/>
      <c r="T100" s="109"/>
      <c r="U100" s="109"/>
      <c r="AS100" s="107"/>
      <c r="AT100" s="107"/>
      <c r="AU100" s="107"/>
      <c r="AV100" s="107"/>
      <c r="AW100" s="107"/>
      <c r="AX100" s="107"/>
      <c r="AY100" s="107"/>
    </row>
    <row r="112" spans="15:51" x14ac:dyDescent="0.25">
      <c r="AS112" s="107"/>
      <c r="AT112" s="107"/>
      <c r="AU112" s="107"/>
      <c r="AV112" s="107"/>
      <c r="AW112" s="107"/>
      <c r="AX112" s="107"/>
      <c r="AY112" s="107"/>
    </row>
  </sheetData>
  <protectedRanges>
    <protectedRange sqref="N56:R56 B71 S58:T64 B63:B68 N59:R64 T42 S54:T55 T53" name="Range2_12_5_1_1"/>
    <protectedRange sqref="N10 L10 L6 D6 D8 AD8 AF8 O8:U8 AJ8:AR8 AF10 AR11:AR34 E11:E34 G11:G34 N11:O11 L24:N31 N32:N34 N12:N23 O15:Q34 R12:V22 V33:X34 R23:U34 V23:V32 AG21:AG34 AC18:AG20 AC21:AF23 X24:AF30 X31:X32 Y31:AF34 X11:AG17 Q11:V11 O12:O14 Q12:Q14 P11:P14 X18:AB23" name="Range1_16_3_1_1"/>
    <protectedRange sqref="I61 J59:M64 J56:M56 I64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65:H65 F66 E65" name="Range2_2_2_9_2_1_1"/>
    <protectedRange sqref="D63 D66:D67" name="Range2_1_1_1_1_1_9_2_1_1"/>
    <protectedRange sqref="C64 C66" name="Range2_4_1_1_1"/>
    <protectedRange sqref="AS16:AS34" name="Range1_1_1_1"/>
    <protectedRange sqref="P3:U5" name="Range1_16_1_1_1_1"/>
    <protectedRange sqref="C67 C65 C62" name="Range2_1_3_1_1"/>
    <protectedRange sqref="H11:H34" name="Range1_1_1_1_1_1_1"/>
    <protectedRange sqref="B69:B70 J57:R58 D64:D65 I62:I63 Z55:Z56 S56:Y57 AA56:AU57 E66:E67 G66:H67 F67" name="Range2_2_1_10_1_1_1_2"/>
    <protectedRange sqref="C63" name="Range2_2_1_10_2_1_1_1"/>
    <protectedRange sqref="G62:H62 D60 F63 E62 N54:R55" name="Range2_12_1_6_1_1"/>
    <protectedRange sqref="D55:D56 I58:I60 I55:M55 G63:H64 G56:H58 E63:E64 F64:F65 F57:F59 E56:E58 J54:M54" name="Range2_2_12_1_7_1_1"/>
    <protectedRange sqref="D61:D62" name="Range2_1_1_1_1_11_1_2_1_1"/>
    <protectedRange sqref="E59 G59:H59 F60" name="Range2_2_2_9_1_1_1_1"/>
    <protectedRange sqref="D57" name="Range2_1_1_1_1_1_9_1_1_1_1"/>
    <protectedRange sqref="C61 C56" name="Range2_1_1_2_1_1"/>
    <protectedRange sqref="C60" name="Range2_1_2_2_1_1"/>
    <protectedRange sqref="C59" name="Range2_3_2_1_1"/>
    <protectedRange sqref="F55:F56 E55 G55:H55" name="Range2_2_12_1_1_1_1_1"/>
    <protectedRange sqref="C55" name="Range2_1_4_2_1_1_1"/>
    <protectedRange sqref="C57:C58" name="Range2_5_1_1_1"/>
    <protectedRange sqref="E60:E61 F61:F62 G60:H61 I56:I57" name="Range2_2_1_1_1_1"/>
    <protectedRange sqref="D58:D59" name="Range2_1_1_1_1_1_1_1_1"/>
    <protectedRange sqref="AS11:AS15" name="Range1_4_1_1_1_1"/>
    <protectedRange sqref="J11:J15 J26:J34" name="Range1_1_2_1_10_1_1_1_1"/>
    <protectedRange sqref="R71" name="Range2_2_1_10_1_1_1_1_1"/>
    <protectedRange sqref="T41" name="Range2_12_5_1_1_4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G42:H42" name="Range2_2_12_1_3_1_1_1_1_1_4_1_1"/>
    <protectedRange sqref="E42:F42" name="Range2_2_12_1_7_1_1_3_1_1"/>
    <protectedRange sqref="I41:J41" name="Range2_2_12_1_4_2_1_1_1_2_1_1"/>
    <protectedRange sqref="S42" name="Range2_12_5_1_1_2_3_1"/>
    <protectedRange sqref="Q42:R42" name="Range2_12_1_6_1_1_1_1_2_1"/>
    <protectedRange sqref="N42:P42" name="Range2_12_1_2_3_1_1_1_1_2_1"/>
    <protectedRange sqref="I42:M42" name="Range2_2_12_1_4_3_1_1_1_1_2_1"/>
    <protectedRange sqref="D42" name="Range2_2_12_1_3_1_2_1_1_1_2_1_2_1"/>
    <protectedRange sqref="S53" name="Range2_12_2_1_1_1_2_1_1"/>
    <protectedRange sqref="Q53:R53" name="Range2_12_1_6_1_1_1_2_3_1_1_3_1_1_1_1_1_1"/>
    <protectedRange sqref="N53:P53" name="Range2_12_1_2_3_1_1_1_2_3_1_1_3_1_1_1_1_1_1"/>
    <protectedRange sqref="L53:M53" name="Range2_2_12_1_4_3_1_1_1_3_3_1_1_3_1_1_1_1_1_1"/>
    <protectedRange sqref="Q49:Q50 R48 T51:T52 T47" name="Range2_12_5_1_1_3"/>
    <protectedRange sqref="T45:T46" name="Range2_12_5_1_1_2_2"/>
    <protectedRange sqref="P49:P50 Q48 S51:S52 S45:S47" name="Range2_12_4_1_1_1_4_2_2_2"/>
    <protectedRange sqref="N49:O50 O48:P48 Q51:R52 Q45:R47" name="Range2_12_1_6_1_1_1_2_3_2_1_1_3"/>
    <protectedRange sqref="K49:M49 L48:N48 N51:P52 N45:P47 L50:M50" name="Range2_12_1_2_3_1_1_1_2_3_2_1_1_3"/>
    <protectedRange sqref="H49:J49 I48:K48 L51:M52 K45:M47" name="Range2_2_12_1_4_3_1_1_1_3_3_2_1_1_3"/>
    <protectedRange sqref="G49 H48 J45:J47" name="Range2_2_12_1_4_3_1_1_1_3_2_1_2_2"/>
    <protectedRange sqref="D49:E49 E48:F48 G47:H47" name="Range2_2_12_1_3_1_2_1_1_1_2_1_1_1_1_1_1_2_1_1"/>
    <protectedRange sqref="C48 D47:E47" name="Range2_2_12_1_3_1_2_1_1_1_2_1_1_1_1_3_1_1_1_1"/>
    <protectedRange sqref="C49 D48 F47" name="Range2_2_12_1_3_1_2_1_1_1_3_1_1_1_1_1_3_1_1_1_1"/>
    <protectedRange sqref="F49 G48 I47" name="Range2_2_12_1_4_3_1_1_1_2_1_2_1_1_3_1_1_1_1_1_1"/>
    <protectedRange sqref="T44" name="Range2_12_5_1_1_2_1_1"/>
    <protectedRange sqref="E45:H46" name="Range2_2_12_1_3_1_2_1_1_1_1_2_1_1_1_1_1_1"/>
    <protectedRange sqref="D45:D46" name="Range2_2_12_1_3_1_2_1_1_1_2_1_2_3_1_1_1_1"/>
    <protectedRange sqref="T43" name="Range2_12_5_1_1_6_1_1_1_1_1_1_1"/>
    <protectedRange sqref="S43" name="Range2_12_5_1_1_5_3_1_1_1_1_1_1_1"/>
    <protectedRange sqref="Q43:R43" name="Range2_12_1_6_1_1_1_2_3_2_1_1_2_1_1_1_1_1"/>
    <protectedRange sqref="N43:P43" name="Range2_12_1_2_3_1_1_1_2_3_2_1_1_2_1_1_1_1_1"/>
    <protectedRange sqref="J43:M43" name="Range2_2_12_1_4_3_1_1_1_3_3_2_1_1_2_1_1_1_1_1"/>
    <protectedRange sqref="I43" name="Range2_2_12_1_4_3_1_1_1_2_1_2_2_1_2_1_1_1_1_1"/>
    <protectedRange sqref="G43:H43 D43:E43" name="Range2_2_12_1_3_1_2_1_1_1_2_1_3_2_1_2_1_1_1_1_1"/>
    <protectedRange sqref="F43" name="Range2_2_12_1_3_1_2_1_1_1_1_1_2_2_1_2_1_1_1_1_1"/>
    <protectedRange sqref="S44" name="Range2_12_4_1_1_1_4_2_2_1_1"/>
    <protectedRange sqref="Q44:R44" name="Range2_12_1_6_1_1_1_2_3_2_1_1_1_1"/>
    <protectedRange sqref="N44:P44" name="Range2_12_1_2_3_1_1_1_2_3_2_1_1_1_1"/>
    <protectedRange sqref="K44:M44" name="Range2_2_12_1_4_3_1_1_1_3_3_2_1_1_1_1"/>
    <protectedRange sqref="J44" name="Range2_2_12_1_4_3_1_1_1_3_2_1_2_1_1"/>
    <protectedRange sqref="D44:E44" name="Range2_2_12_1_3_1_2_1_1_1_2_1_2_3_2_1_1"/>
    <protectedRange sqref="I44" name="Range2_2_12_1_4_2_1_1_1_4_1_2_1_1_1_2_1_1"/>
    <protectedRange sqref="F44:H44" name="Range2_2_12_1_3_1_1_1_1_1_4_1_2_1_2_1_2_1_1"/>
    <protectedRange sqref="I45:I46" name="Range2_2_12_1_4_2_1_1_1_4_1_2_1_1_1_2_2_1"/>
    <protectedRange sqref="B60:B62" name="Range2_12_5_1_1_2"/>
    <protectedRange sqref="B59" name="Range2_12_5_1_1_2_1_4_1_1_1_2_1_1_1_1_1_1_1"/>
    <protectedRange sqref="B58" name="Range2_12_5_1_1_2_1"/>
    <protectedRange sqref="I54" name="Range2_2_12_1_7_1_1_2_2_1"/>
    <protectedRange sqref="G54:H54" name="Range2_2_12_1_3_3_1_1_1_2_1_1_1_1_1_1_1_1_1_1_1_1_1_1_1"/>
    <protectedRange sqref="F54" name="Range2_2_12_1_3_1_2_1_1_1_3_1_1_1_1_1_3_1_1_1_1_1_1_1_1"/>
    <protectedRange sqref="D54:E54" name="Range2_2_12_1_3_1_2_1_1_1_3_1_1_1_1_1_1_1_2_1_1_1_1_1_1"/>
    <protectedRange sqref="F11:F22" name="Range1_16_3_1_1_2_1_1_1_2_1"/>
    <protectedRange sqref="Q10" name="Range1_16_3_1_1_1_1_1_1"/>
    <protectedRange sqref="AG10" name="Range1_16_3_1_1_1_1_1_2"/>
    <protectedRange sqref="AP10" name="Range1_16_3_1_1_1_1_1_3"/>
    <protectedRange sqref="W11:W32" name="Range1_16_3_1_1_1"/>
    <protectedRange sqref="B41:B42" name="Range2_12_5_1_1_1_1"/>
    <protectedRange sqref="B44" name="Range2_12_5_1_1_1_2_2_1_1_1_1_1_1_1_1_1_1_1_1_1_1_1_1_1_1_1_1_1_1_1_1_1_1_1_1_1_1_1_1_1"/>
    <protectedRange sqref="B45:B46 B49" name="Range2_12_5_1_1_1_2_2_1_1_1_1_1_1_1_1_1_1_1_2_1_1_1_1_1_1_1_1_1_1_1_1_1_1_1_1_1_1_1_1_1_1_1_1_1_1_1_1_1_1_1_1_1_1_1_1_1"/>
    <protectedRange sqref="B43" name="Range2_12_5_1_1_1_2_1_1_1_1_1_1_1_1_1_1_1_2_1_1_1_1_1_1_1_1_1_1_1_1_1_1_1_1_1_1"/>
    <protectedRange sqref="B47" name="Range2_12_5_1_1_1_2_2_1_1_1_1_1_1_1_1_1_1_1_2_1_1_1_2_1_1_1_2_1_1_1_3_1_1_1_1_1_1_1_1_1_1_1_1_1_1_1_1_1_1_1_1_1_1_1_1_1_1_1_1_1_1_1_1"/>
    <protectedRange sqref="B48" name="Range2_12_5_1_1_1_2_1_1_1_1_1_1_1_1_1_1_1_2_1_2_1_1_1_1_1_1_1_1_1_2_1_1_1_1_1_1_1_1_1_1_1_1_1_1_1_1"/>
    <protectedRange sqref="J53:K53" name="Range2_2_12_1_4_3_1_1_1_3_3_1_1_3_1_1_1_1_1_1_1"/>
    <protectedRange sqref="K50" name="Range2_12_1_2_3_1_1_1_2_3_2_1_1_3_1"/>
    <protectedRange sqref="H50:J50 K51:K52" name="Range2_2_12_1_4_3_1_1_1_3_3_2_1_1_3_1"/>
    <protectedRange sqref="G50 J51:J52" name="Range2_2_12_1_4_3_1_1_1_3_2_1_2_2_1"/>
    <protectedRange sqref="I51" name="Range2_2_12_1_7_1_1_2_2_2"/>
    <protectedRange sqref="F50" name="Range2_2_12_1_4_3_1_1_1_3_3_1_1_3_1_1_1_1_1_1_2_2"/>
    <protectedRange sqref="C50:E50" name="Range2_2_12_1_3_1_2_1_1_1_1_2_1_1_1_1_1_1_2_2"/>
    <protectedRange sqref="G51:H51" name="Range2_2_12_1_3_1_2_1_1_1_2_1_1_1_1_1_1_2_1_1_1_1_1_1"/>
    <protectedRange sqref="D51:E51" name="Range2_2_12_1_3_1_2_1_1_1_2_1_1_1_1_3_1_1_1_1_1_2_1_2"/>
    <protectedRange sqref="F51" name="Range2_2_12_1_3_1_2_1_1_1_3_1_1_1_1_1_3_1_1_1_1_1_1_1_2"/>
    <protectedRange sqref="I53" name="Range2_2_12_1_7_1_1_2_2_1_1"/>
    <protectedRange sqref="I52" name="Range2_2_12_1_4_3_1_1_1_3_3_1_1_3_1_1_1_1_1_1_2_1_1"/>
    <protectedRange sqref="E52:H52" name="Range2_2_12_1_3_1_2_1_1_1_1_2_1_1_1_1_1_1_2_1_1"/>
    <protectedRange sqref="D52" name="Range2_2_12_1_3_1_2_1_1_1_2_1_2_3_1_1_1_1_1_1_1"/>
    <protectedRange sqref="G53:H53" name="Range2_2_12_1_3_1_2_1_1_1_2_1_1_1_1_1_1_2_1_1_1_1_1_2_1"/>
    <protectedRange sqref="D53:E53" name="Range2_2_12_1_3_1_2_1_1_1_2_1_1_1_1_3_1_1_1_1_1_2_1_1_1"/>
    <protectedRange sqref="F53" name="Range2_2_12_1_3_1_2_1_1_1_3_1_1_1_1_1_3_1_1_1_1_1_1_1_1_1"/>
    <protectedRange sqref="B52" name="Range2_12_5_1_1_1_2_2_1_1_1_1_1_1_1_1_1_1_1_2_1_1_1_1_1_1_1_1_1_3_1_3_1_2_1_1_1_1_1_1_1_1_1_1_1_1_1_2_1_1_1_1_1_2_1_1_1"/>
    <protectedRange sqref="B50:B51" name="Range2_12_5_1_1_1_1_1_2_1_1_1_1_1_1_1_1_1_1_1_1_1_1_1_1_1_1_1_1_2_1_1_1_1"/>
    <protectedRange sqref="B53" name="Range2_12_5_1_1_1_1_1_2_1_1_2_1_1_1_1_1_1_1_1_1_1_1_1_1_1_1_1_1_2_1_1_1_1"/>
    <protectedRange sqref="B55" name="Range2_12_5_1_1_1_2_2_1_1_1_1_1_1_1_1_1_1_1_2_1_1_1_2_1_1_1_1_1_1_1_1_1_1_1_1_1_1_1_1_2_1_1_1"/>
    <protectedRange sqref="B56" name="Range2_12_5_1_1_1_1_1_2_1_2_1_1_1_2_1_1_1_1_1_1_1_1_1_1_2_1_1_1_1_1_2_1_1_1"/>
    <protectedRange sqref="B54" name="Range2_12_5_1_1_1_1_1_2_1_1_2_1_1_1_1_1_1_1_1_1_1_1_1_1_1_1_1_1_2_1_1_1_2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584" priority="5" operator="containsText" text="N/A">
      <formula>NOT(ISERROR(SEARCH("N/A",X11)))</formula>
    </cfRule>
    <cfRule type="cellIs" dxfId="583" priority="23" operator="equal">
      <formula>0</formula>
    </cfRule>
  </conditionalFormatting>
  <conditionalFormatting sqref="X11:AE34">
    <cfRule type="cellIs" dxfId="582" priority="22" operator="greaterThanOrEqual">
      <formula>1185</formula>
    </cfRule>
  </conditionalFormatting>
  <conditionalFormatting sqref="X11:AE34">
    <cfRule type="cellIs" dxfId="581" priority="21" operator="between">
      <formula>0.1</formula>
      <formula>1184</formula>
    </cfRule>
  </conditionalFormatting>
  <conditionalFormatting sqref="X8 AO18:AO32 AJ11:AO17 AJ18:AN34">
    <cfRule type="cellIs" dxfId="580" priority="20" operator="equal">
      <formula>0</formula>
    </cfRule>
  </conditionalFormatting>
  <conditionalFormatting sqref="X8 AO18:AO32 AJ11:AO17 AJ18:AN34">
    <cfRule type="cellIs" dxfId="579" priority="19" operator="greaterThan">
      <formula>1179</formula>
    </cfRule>
  </conditionalFormatting>
  <conditionalFormatting sqref="X8 AO18:AO32 AJ11:AO17 AJ18:AN34">
    <cfRule type="cellIs" dxfId="578" priority="18" operator="greaterThan">
      <formula>99</formula>
    </cfRule>
  </conditionalFormatting>
  <conditionalFormatting sqref="X8 AO18:AO32 AJ11:AO17 AJ18:AN34">
    <cfRule type="cellIs" dxfId="577" priority="17" operator="greaterThan">
      <formula>0.99</formula>
    </cfRule>
  </conditionalFormatting>
  <conditionalFormatting sqref="AB8">
    <cfRule type="cellIs" dxfId="576" priority="16" operator="equal">
      <formula>0</formula>
    </cfRule>
  </conditionalFormatting>
  <conditionalFormatting sqref="AB8">
    <cfRule type="cellIs" dxfId="575" priority="15" operator="greaterThan">
      <formula>1179</formula>
    </cfRule>
  </conditionalFormatting>
  <conditionalFormatting sqref="AB8">
    <cfRule type="cellIs" dxfId="574" priority="14" operator="greaterThan">
      <formula>99</formula>
    </cfRule>
  </conditionalFormatting>
  <conditionalFormatting sqref="AB8">
    <cfRule type="cellIs" dxfId="573" priority="13" operator="greaterThan">
      <formula>0.99</formula>
    </cfRule>
  </conditionalFormatting>
  <conditionalFormatting sqref="AQ11:AQ34 AO33:AO34">
    <cfRule type="cellIs" dxfId="572" priority="12" operator="equal">
      <formula>0</formula>
    </cfRule>
  </conditionalFormatting>
  <conditionalFormatting sqref="AQ11:AQ34 AO33:AO34">
    <cfRule type="cellIs" dxfId="571" priority="11" operator="greaterThan">
      <formula>1179</formula>
    </cfRule>
  </conditionalFormatting>
  <conditionalFormatting sqref="AQ11:AQ34 AO33:AO34">
    <cfRule type="cellIs" dxfId="570" priority="10" operator="greaterThan">
      <formula>99</formula>
    </cfRule>
  </conditionalFormatting>
  <conditionalFormatting sqref="AQ11:AQ34 AO33:AO34">
    <cfRule type="cellIs" dxfId="569" priority="9" operator="greaterThan">
      <formula>0.99</formula>
    </cfRule>
  </conditionalFormatting>
  <conditionalFormatting sqref="AI11:AI34">
    <cfRule type="cellIs" dxfId="568" priority="8" operator="greaterThan">
      <formula>$AI$8</formula>
    </cfRule>
  </conditionalFormatting>
  <conditionalFormatting sqref="AH11:AH34">
    <cfRule type="cellIs" dxfId="567" priority="6" operator="greaterThan">
      <formula>$AH$8</formula>
    </cfRule>
    <cfRule type="cellIs" dxfId="566" priority="7" operator="greaterThan">
      <formula>$AH$8</formula>
    </cfRule>
  </conditionalFormatting>
  <conditionalFormatting sqref="AP11:AP34">
    <cfRule type="cellIs" dxfId="565" priority="4" operator="equal">
      <formula>0</formula>
    </cfRule>
  </conditionalFormatting>
  <conditionalFormatting sqref="AP11:AP34">
    <cfRule type="cellIs" dxfId="564" priority="3" operator="greaterThan">
      <formula>1179</formula>
    </cfRule>
  </conditionalFormatting>
  <conditionalFormatting sqref="AP11:AP34">
    <cfRule type="cellIs" dxfId="563" priority="2" operator="greaterThan">
      <formula>99</formula>
    </cfRule>
  </conditionalFormatting>
  <conditionalFormatting sqref="AP11:AP34">
    <cfRule type="cellIs" dxfId="562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AUG 1</vt:lpstr>
      <vt:lpstr>AUG 2</vt:lpstr>
      <vt:lpstr>AUG 3</vt:lpstr>
      <vt:lpstr>AUG 4</vt:lpstr>
      <vt:lpstr>AUG 5</vt:lpstr>
      <vt:lpstr>AUG 6</vt:lpstr>
      <vt:lpstr>AUG 7</vt:lpstr>
      <vt:lpstr>AUG 8</vt:lpstr>
      <vt:lpstr>AUG 9</vt:lpstr>
      <vt:lpstr>AUG 10</vt:lpstr>
      <vt:lpstr>AUG 11</vt:lpstr>
      <vt:lpstr>AUG 12</vt:lpstr>
      <vt:lpstr>AUG 13</vt:lpstr>
      <vt:lpstr>AUG 14</vt:lpstr>
      <vt:lpstr>AUG 15</vt:lpstr>
      <vt:lpstr>AUG 16</vt:lpstr>
      <vt:lpstr>AUG 17</vt:lpstr>
      <vt:lpstr>AUG 18</vt:lpstr>
      <vt:lpstr>AUG 19</vt:lpstr>
      <vt:lpstr>AUG 20</vt:lpstr>
      <vt:lpstr>AUG 21</vt:lpstr>
      <vt:lpstr>AUG 22</vt:lpstr>
      <vt:lpstr>AUG 23</vt:lpstr>
      <vt:lpstr>AUG 24</vt:lpstr>
      <vt:lpstr>AUG 25</vt:lpstr>
      <vt:lpstr>AUG 26</vt:lpstr>
      <vt:lpstr>AUG 27</vt:lpstr>
      <vt:lpstr>AUG 28</vt:lpstr>
      <vt:lpstr>AUG 29</vt:lpstr>
      <vt:lpstr>AUG 30</vt:lpstr>
      <vt:lpstr>AUG 31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villamorbooster</dc:creator>
  <cp:lastModifiedBy>Pnom Server</cp:lastModifiedBy>
  <dcterms:created xsi:type="dcterms:W3CDTF">2014-06-30T06:13:27Z</dcterms:created>
  <dcterms:modified xsi:type="dcterms:W3CDTF">2015-09-01T14:46:03Z</dcterms:modified>
</cp:coreProperties>
</file>