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485" firstSheet="20" activeTab="30"/>
  </bookViews>
  <sheets>
    <sheet name="OCT 1" sheetId="1" r:id="rId1"/>
    <sheet name="OCT 2" sheetId="2" r:id="rId2"/>
    <sheet name="OCT 3" sheetId="3" r:id="rId3"/>
    <sheet name="OCT 4" sheetId="6" r:id="rId4"/>
    <sheet name="OCT 5" sheetId="7" r:id="rId5"/>
    <sheet name="OCT 6" sheetId="8" r:id="rId6"/>
    <sheet name="OCT 7" sheetId="9" r:id="rId7"/>
    <sheet name="OCT 8" sheetId="10" r:id="rId8"/>
    <sheet name="OCT 9" sheetId="11" r:id="rId9"/>
    <sheet name="OCT 10" sheetId="12" r:id="rId10"/>
    <sheet name="OCT 11" sheetId="13" r:id="rId11"/>
    <sheet name="OCT 12" sheetId="14" r:id="rId12"/>
    <sheet name="OCT 13" sheetId="15" r:id="rId13"/>
    <sheet name="OCT 14" sheetId="16" r:id="rId14"/>
    <sheet name="OCT 15" sheetId="17" r:id="rId15"/>
    <sheet name="OCT 16" sheetId="18" r:id="rId16"/>
    <sheet name="OCT 17" sheetId="20" r:id="rId17"/>
    <sheet name="OCT 18" sheetId="21" r:id="rId18"/>
    <sheet name="OCT 19" sheetId="22" r:id="rId19"/>
    <sheet name="OCT 20" sheetId="23" r:id="rId20"/>
    <sheet name="OCT 21" sheetId="24" r:id="rId21"/>
    <sheet name="OCT 22" sheetId="26" r:id="rId22"/>
    <sheet name="OCT 23" sheetId="27" r:id="rId23"/>
    <sheet name="OCT 24" sheetId="29" r:id="rId24"/>
    <sheet name="OCT 25" sheetId="30" r:id="rId25"/>
    <sheet name="OCT 26" sheetId="31" r:id="rId26"/>
    <sheet name="OCT 27" sheetId="32" r:id="rId27"/>
    <sheet name="OCT 28" sheetId="33" r:id="rId28"/>
    <sheet name="OCT 29" sheetId="34" r:id="rId29"/>
    <sheet name="OCT 30" sheetId="35" r:id="rId30"/>
    <sheet name="OCT 31" sheetId="36" r:id="rId31"/>
  </sheets>
  <externalReferences>
    <externalReference r:id="rId32"/>
    <externalReference r:id="rId33"/>
  </externalReferences>
  <definedNames>
    <definedName name="_2pm___10pm" localSheetId="0">#REF!</definedName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0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R._MALLARI___R._REGENCIA" localSheetId="0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0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</definedNames>
  <calcPr calcId="145621"/>
</workbook>
</file>

<file path=xl/calcChain.xml><?xml version="1.0" encoding="utf-8"?>
<calcChain xmlns="http://schemas.openxmlformats.org/spreadsheetml/2006/main">
  <c r="AP10" i="36" l="1"/>
  <c r="AG10" i="36"/>
  <c r="AG8" i="36" s="1"/>
  <c r="Q10" i="36"/>
  <c r="AR35" i="36"/>
  <c r="AQ34" i="36"/>
  <c r="AH34" i="36"/>
  <c r="V34" i="36"/>
  <c r="R34" i="36"/>
  <c r="S34" i="36" s="1"/>
  <c r="J34" i="36"/>
  <c r="I34" i="36" s="1"/>
  <c r="G34" i="36"/>
  <c r="E34" i="36"/>
  <c r="AQ33" i="36"/>
  <c r="AH33" i="36"/>
  <c r="V33" i="36"/>
  <c r="R33" i="36"/>
  <c r="S33" i="36" s="1"/>
  <c r="J33" i="36"/>
  <c r="I33" i="36" s="1"/>
  <c r="G33" i="36"/>
  <c r="E33" i="36"/>
  <c r="AW32" i="36"/>
  <c r="AQ32" i="36"/>
  <c r="AH32" i="36"/>
  <c r="V32" i="36"/>
  <c r="R32" i="36"/>
  <c r="T32" i="36" s="1"/>
  <c r="K32" i="36"/>
  <c r="J32" i="36"/>
  <c r="I32" i="36"/>
  <c r="G32" i="36"/>
  <c r="E32" i="36"/>
  <c r="AQ31" i="36"/>
  <c r="AH31" i="36"/>
  <c r="V31" i="36"/>
  <c r="R31" i="36"/>
  <c r="T31" i="36" s="1"/>
  <c r="K31" i="36"/>
  <c r="J31" i="36"/>
  <c r="I31" i="36"/>
  <c r="G31" i="36"/>
  <c r="E31" i="36"/>
  <c r="AQ30" i="36"/>
  <c r="AH30" i="36"/>
  <c r="V30" i="36"/>
  <c r="R30" i="36"/>
  <c r="T30" i="36" s="1"/>
  <c r="K30" i="36"/>
  <c r="J30" i="36"/>
  <c r="I30" i="36"/>
  <c r="G30" i="36"/>
  <c r="E30" i="36"/>
  <c r="AQ29" i="36"/>
  <c r="AH29" i="36"/>
  <c r="V29" i="36"/>
  <c r="R29" i="36"/>
  <c r="T29" i="36" s="1"/>
  <c r="K29" i="36"/>
  <c r="J29" i="36"/>
  <c r="I29" i="36"/>
  <c r="G29" i="36"/>
  <c r="E29" i="36"/>
  <c r="AQ28" i="36"/>
  <c r="AH28" i="36"/>
  <c r="V28" i="36"/>
  <c r="R28" i="36"/>
  <c r="T28" i="36" s="1"/>
  <c r="K28" i="36"/>
  <c r="J28" i="36"/>
  <c r="I28" i="36"/>
  <c r="G28" i="36"/>
  <c r="E28" i="36"/>
  <c r="AQ27" i="36"/>
  <c r="AH27" i="36"/>
  <c r="V27" i="36"/>
  <c r="R27" i="36"/>
  <c r="T27" i="36" s="1"/>
  <c r="K27" i="36"/>
  <c r="J27" i="36"/>
  <c r="I27" i="36"/>
  <c r="G27" i="36"/>
  <c r="E27" i="36"/>
  <c r="AQ26" i="36"/>
  <c r="AH26" i="36"/>
  <c r="V26" i="36"/>
  <c r="R26" i="36"/>
  <c r="T26" i="36" s="1"/>
  <c r="K26" i="36"/>
  <c r="J26" i="36"/>
  <c r="I26" i="36"/>
  <c r="G26" i="36"/>
  <c r="E26" i="36"/>
  <c r="AQ25" i="36"/>
  <c r="AH25" i="36"/>
  <c r="V25" i="36"/>
  <c r="R25" i="36"/>
  <c r="T25" i="36" s="1"/>
  <c r="K25" i="36"/>
  <c r="J25" i="36"/>
  <c r="I25" i="36"/>
  <c r="G25" i="36"/>
  <c r="E25" i="36"/>
  <c r="AQ24" i="36"/>
  <c r="AH24" i="36"/>
  <c r="V24" i="36"/>
  <c r="R24" i="36"/>
  <c r="T24" i="36" s="1"/>
  <c r="K24" i="36"/>
  <c r="J24" i="36"/>
  <c r="I24" i="36"/>
  <c r="G24" i="36"/>
  <c r="E24" i="36"/>
  <c r="AQ23" i="36"/>
  <c r="AH23" i="36"/>
  <c r="V23" i="36"/>
  <c r="R23" i="36"/>
  <c r="T23" i="36" s="1"/>
  <c r="K23" i="36"/>
  <c r="J23" i="36"/>
  <c r="I23" i="36"/>
  <c r="G23" i="36"/>
  <c r="AQ22" i="36"/>
  <c r="AH22" i="36"/>
  <c r="V22" i="36"/>
  <c r="R22" i="36"/>
  <c r="S22" i="36" s="1"/>
  <c r="J22" i="36"/>
  <c r="I22" i="36" s="1"/>
  <c r="G22" i="36"/>
  <c r="E22" i="36"/>
  <c r="AQ21" i="36"/>
  <c r="AH21" i="36"/>
  <c r="V21" i="36"/>
  <c r="R21" i="36"/>
  <c r="S21" i="36" s="1"/>
  <c r="J21" i="36"/>
  <c r="I21" i="36" s="1"/>
  <c r="G21" i="36"/>
  <c r="E21" i="36"/>
  <c r="AQ20" i="36"/>
  <c r="AH20" i="36"/>
  <c r="V20" i="36"/>
  <c r="R20" i="36"/>
  <c r="S20" i="36" s="1"/>
  <c r="J20" i="36"/>
  <c r="I20" i="36" s="1"/>
  <c r="G20" i="36"/>
  <c r="E20" i="36"/>
  <c r="AQ19" i="36"/>
  <c r="AH19" i="36"/>
  <c r="V19" i="36"/>
  <c r="R19" i="36"/>
  <c r="S19" i="36" s="1"/>
  <c r="J19" i="36"/>
  <c r="I19" i="36" s="1"/>
  <c r="G19" i="36"/>
  <c r="E19" i="36"/>
  <c r="AQ18" i="36"/>
  <c r="AH18" i="36"/>
  <c r="V18" i="36"/>
  <c r="R18" i="36"/>
  <c r="S18" i="36" s="1"/>
  <c r="J18" i="36"/>
  <c r="I18" i="36" s="1"/>
  <c r="G18" i="36"/>
  <c r="E18" i="36"/>
  <c r="AQ17" i="36"/>
  <c r="AH17" i="36"/>
  <c r="V17" i="36"/>
  <c r="R17" i="36"/>
  <c r="J17" i="36"/>
  <c r="I17" i="36" s="1"/>
  <c r="G17" i="36"/>
  <c r="E17" i="36"/>
  <c r="AQ16" i="36"/>
  <c r="AH16" i="36"/>
  <c r="V16" i="36"/>
  <c r="R16" i="36"/>
  <c r="J16" i="36"/>
  <c r="I16" i="36" s="1"/>
  <c r="G16" i="36"/>
  <c r="E16" i="36"/>
  <c r="AQ15" i="36"/>
  <c r="AH15" i="36"/>
  <c r="V15" i="36"/>
  <c r="R15" i="36"/>
  <c r="J15" i="36"/>
  <c r="I15" i="36" s="1"/>
  <c r="G15" i="36"/>
  <c r="E15" i="36"/>
  <c r="AQ14" i="36"/>
  <c r="AH14" i="36"/>
  <c r="V14" i="36"/>
  <c r="R14" i="36"/>
  <c r="J14" i="36"/>
  <c r="I14" i="36" s="1"/>
  <c r="G14" i="36"/>
  <c r="E14" i="36"/>
  <c r="AQ13" i="36"/>
  <c r="AH13" i="36"/>
  <c r="V13" i="36"/>
  <c r="R13" i="36"/>
  <c r="J13" i="36"/>
  <c r="I13" i="36" s="1"/>
  <c r="G13" i="36"/>
  <c r="E13" i="36"/>
  <c r="AQ12" i="36"/>
  <c r="AH12" i="36"/>
  <c r="V12" i="36"/>
  <c r="R12" i="36"/>
  <c r="J12" i="36"/>
  <c r="I12" i="36" s="1"/>
  <c r="G12" i="36"/>
  <c r="E12" i="36"/>
  <c r="AH11" i="36"/>
  <c r="V11" i="36"/>
  <c r="J11" i="36"/>
  <c r="I11" i="36" s="1"/>
  <c r="G11" i="36"/>
  <c r="E11" i="36"/>
  <c r="AQ11" i="36"/>
  <c r="R11" i="36"/>
  <c r="AI32" i="36" l="1"/>
  <c r="AI31" i="36"/>
  <c r="AI28" i="36"/>
  <c r="AI27" i="36"/>
  <c r="AI24" i="36"/>
  <c r="AI23" i="36"/>
  <c r="S17" i="36"/>
  <c r="S16" i="36"/>
  <c r="S15" i="36"/>
  <c r="S14" i="36"/>
  <c r="AQ35" i="36"/>
  <c r="S13" i="36"/>
  <c r="S12" i="36"/>
  <c r="AH35" i="36"/>
  <c r="AI25" i="36"/>
  <c r="AI29" i="36"/>
  <c r="AI26" i="36"/>
  <c r="AI30" i="36"/>
  <c r="T13" i="36"/>
  <c r="AI13" i="36" s="1"/>
  <c r="T14" i="36"/>
  <c r="AI14" i="36" s="1"/>
  <c r="T15" i="36"/>
  <c r="AI15" i="36" s="1"/>
  <c r="T16" i="36"/>
  <c r="AI16" i="36" s="1"/>
  <c r="T17" i="36"/>
  <c r="AI17" i="36" s="1"/>
  <c r="T18" i="36"/>
  <c r="AI18" i="36" s="1"/>
  <c r="T19" i="36"/>
  <c r="AI19" i="36" s="1"/>
  <c r="T20" i="36"/>
  <c r="AI20" i="36" s="1"/>
  <c r="T21" i="36"/>
  <c r="AI21" i="36" s="1"/>
  <c r="T33" i="36"/>
  <c r="AI33" i="36" s="1"/>
  <c r="T34" i="36"/>
  <c r="AI34" i="36" s="1"/>
  <c r="S23" i="36"/>
  <c r="S24" i="36"/>
  <c r="S25" i="36"/>
  <c r="S26" i="36"/>
  <c r="S27" i="36"/>
  <c r="S28" i="36"/>
  <c r="S29" i="36"/>
  <c r="S30" i="36"/>
  <c r="S31" i="36"/>
  <c r="S32" i="36"/>
  <c r="T22" i="36"/>
  <c r="AI22" i="36" s="1"/>
  <c r="T12" i="36"/>
  <c r="AI12" i="36" s="1"/>
  <c r="S11" i="36"/>
  <c r="R35" i="36"/>
  <c r="T11" i="36"/>
  <c r="K11" i="36"/>
  <c r="K12" i="36"/>
  <c r="K13" i="36"/>
  <c r="K14" i="36"/>
  <c r="K15" i="36"/>
  <c r="K16" i="36"/>
  <c r="K17" i="36"/>
  <c r="K18" i="36"/>
  <c r="K19" i="36"/>
  <c r="K20" i="36"/>
  <c r="K21" i="36"/>
  <c r="K22" i="36"/>
  <c r="K33" i="36"/>
  <c r="K34" i="36"/>
  <c r="AP35" i="36"/>
  <c r="AI11" i="36"/>
  <c r="T35" i="36" l="1"/>
  <c r="AI35" i="36" s="1"/>
  <c r="S35" i="36"/>
  <c r="J14" i="35" l="1"/>
  <c r="AP10" i="35" l="1"/>
  <c r="AP35" i="35" s="1"/>
  <c r="AG10" i="35"/>
  <c r="AG8" i="35" s="1"/>
  <c r="Q10" i="35"/>
  <c r="R11" i="35" s="1"/>
  <c r="AR35" i="35"/>
  <c r="AQ34" i="35"/>
  <c r="AH34" i="35"/>
  <c r="V34" i="35"/>
  <c r="R34" i="35"/>
  <c r="T34" i="35" s="1"/>
  <c r="K34" i="35"/>
  <c r="J34" i="35"/>
  <c r="I34" i="35"/>
  <c r="G34" i="35"/>
  <c r="E34" i="35"/>
  <c r="AQ33" i="35"/>
  <c r="AH33" i="35"/>
  <c r="V33" i="35"/>
  <c r="R33" i="35"/>
  <c r="T33" i="35" s="1"/>
  <c r="K33" i="35"/>
  <c r="J33" i="35"/>
  <c r="I33" i="35"/>
  <c r="G33" i="35"/>
  <c r="E33" i="35"/>
  <c r="AW32" i="35"/>
  <c r="AQ32" i="35"/>
  <c r="AH32" i="35"/>
  <c r="V32" i="35"/>
  <c r="R32" i="35"/>
  <c r="T32" i="35" s="1"/>
  <c r="K32" i="35"/>
  <c r="J32" i="35"/>
  <c r="I32" i="35"/>
  <c r="G32" i="35"/>
  <c r="E32" i="35"/>
  <c r="AQ31" i="35"/>
  <c r="AH31" i="35"/>
  <c r="V31" i="35"/>
  <c r="R31" i="35"/>
  <c r="T31" i="35" s="1"/>
  <c r="K31" i="35"/>
  <c r="J31" i="35"/>
  <c r="I31" i="35"/>
  <c r="G31" i="35"/>
  <c r="E31" i="35"/>
  <c r="AQ30" i="35"/>
  <c r="AH30" i="35"/>
  <c r="V30" i="35"/>
  <c r="R30" i="35"/>
  <c r="T30" i="35" s="1"/>
  <c r="K30" i="35"/>
  <c r="J30" i="35"/>
  <c r="I30" i="35"/>
  <c r="G30" i="35"/>
  <c r="E30" i="35"/>
  <c r="AQ29" i="35"/>
  <c r="AH29" i="35"/>
  <c r="V29" i="35"/>
  <c r="R29" i="35"/>
  <c r="T29" i="35" s="1"/>
  <c r="K29" i="35"/>
  <c r="J29" i="35"/>
  <c r="I29" i="35"/>
  <c r="G29" i="35"/>
  <c r="E29" i="35"/>
  <c r="AQ28" i="35"/>
  <c r="AH28" i="35"/>
  <c r="V28" i="35"/>
  <c r="R28" i="35"/>
  <c r="T28" i="35" s="1"/>
  <c r="K28" i="35"/>
  <c r="J28" i="35"/>
  <c r="I28" i="35"/>
  <c r="G28" i="35"/>
  <c r="E28" i="35"/>
  <c r="AQ27" i="35"/>
  <c r="AH27" i="35"/>
  <c r="V27" i="35"/>
  <c r="R27" i="35"/>
  <c r="T27" i="35" s="1"/>
  <c r="K27" i="35"/>
  <c r="J27" i="35"/>
  <c r="I27" i="35"/>
  <c r="G27" i="35"/>
  <c r="E27" i="35"/>
  <c r="AQ26" i="35"/>
  <c r="AH26" i="35"/>
  <c r="V26" i="35"/>
  <c r="R26" i="35"/>
  <c r="T26" i="35" s="1"/>
  <c r="K26" i="35"/>
  <c r="J26" i="35"/>
  <c r="I26" i="35"/>
  <c r="G26" i="35"/>
  <c r="E26" i="35"/>
  <c r="AQ25" i="35"/>
  <c r="AH25" i="35"/>
  <c r="V25" i="35"/>
  <c r="R25" i="35"/>
  <c r="T25" i="35" s="1"/>
  <c r="K25" i="35"/>
  <c r="J25" i="35"/>
  <c r="I25" i="35"/>
  <c r="G25" i="35"/>
  <c r="E25" i="35"/>
  <c r="AQ24" i="35"/>
  <c r="AH24" i="35"/>
  <c r="V24" i="35"/>
  <c r="R24" i="35"/>
  <c r="T24" i="35" s="1"/>
  <c r="K24" i="35"/>
  <c r="J24" i="35"/>
  <c r="I24" i="35"/>
  <c r="G24" i="35"/>
  <c r="E24" i="35"/>
  <c r="AQ23" i="35"/>
  <c r="AH23" i="35"/>
  <c r="V23" i="35"/>
  <c r="R23" i="35"/>
  <c r="T23" i="35" s="1"/>
  <c r="K23" i="35"/>
  <c r="J23" i="35"/>
  <c r="I23" i="35"/>
  <c r="G23" i="35"/>
  <c r="AQ22" i="35"/>
  <c r="AH22" i="35"/>
  <c r="V22" i="35"/>
  <c r="R22" i="35"/>
  <c r="S22" i="35" s="1"/>
  <c r="J22" i="35"/>
  <c r="I22" i="35" s="1"/>
  <c r="G22" i="35"/>
  <c r="E22" i="35"/>
  <c r="AQ21" i="35"/>
  <c r="AH21" i="35"/>
  <c r="V21" i="35"/>
  <c r="R21" i="35"/>
  <c r="S21" i="35" s="1"/>
  <c r="J21" i="35"/>
  <c r="I21" i="35" s="1"/>
  <c r="G21" i="35"/>
  <c r="E21" i="35"/>
  <c r="AQ20" i="35"/>
  <c r="AH20" i="35"/>
  <c r="V20" i="35"/>
  <c r="R20" i="35"/>
  <c r="S20" i="35" s="1"/>
  <c r="J20" i="35"/>
  <c r="I20" i="35" s="1"/>
  <c r="G20" i="35"/>
  <c r="E20" i="35"/>
  <c r="AQ19" i="35"/>
  <c r="AH19" i="35"/>
  <c r="V19" i="35"/>
  <c r="R19" i="35"/>
  <c r="S19" i="35" s="1"/>
  <c r="J19" i="35"/>
  <c r="I19" i="35" s="1"/>
  <c r="G19" i="35"/>
  <c r="E19" i="35"/>
  <c r="AQ18" i="35"/>
  <c r="AH18" i="35"/>
  <c r="V18" i="35"/>
  <c r="R18" i="35"/>
  <c r="S18" i="35" s="1"/>
  <c r="J18" i="35"/>
  <c r="I18" i="35" s="1"/>
  <c r="G18" i="35"/>
  <c r="E18" i="35"/>
  <c r="AQ17" i="35"/>
  <c r="AH17" i="35"/>
  <c r="V17" i="35"/>
  <c r="R17" i="35"/>
  <c r="S17" i="35" s="1"/>
  <c r="J17" i="35"/>
  <c r="I17" i="35" s="1"/>
  <c r="G17" i="35"/>
  <c r="E17" i="35"/>
  <c r="AQ16" i="35"/>
  <c r="AH16" i="35"/>
  <c r="V16" i="35"/>
  <c r="R16" i="35"/>
  <c r="S16" i="35" s="1"/>
  <c r="J16" i="35"/>
  <c r="I16" i="35" s="1"/>
  <c r="G16" i="35"/>
  <c r="E16" i="35"/>
  <c r="AQ15" i="35"/>
  <c r="AH15" i="35"/>
  <c r="V15" i="35"/>
  <c r="R15" i="35"/>
  <c r="S15" i="35" s="1"/>
  <c r="J15" i="35"/>
  <c r="I15" i="35" s="1"/>
  <c r="G15" i="35"/>
  <c r="E15" i="35"/>
  <c r="AQ14" i="35"/>
  <c r="AH14" i="35"/>
  <c r="V14" i="35"/>
  <c r="R14" i="35"/>
  <c r="S14" i="35" s="1"/>
  <c r="I14" i="35"/>
  <c r="G14" i="35"/>
  <c r="E14" i="35"/>
  <c r="AQ13" i="35"/>
  <c r="AH13" i="35"/>
  <c r="V13" i="35"/>
  <c r="R13" i="35"/>
  <c r="S13" i="35" s="1"/>
  <c r="J13" i="35"/>
  <c r="I13" i="35" s="1"/>
  <c r="G13" i="35"/>
  <c r="E13" i="35"/>
  <c r="AQ12" i="35"/>
  <c r="AH12" i="35"/>
  <c r="V12" i="35"/>
  <c r="R12" i="35"/>
  <c r="S12" i="35" s="1"/>
  <c r="J12" i="35"/>
  <c r="I12" i="35" s="1"/>
  <c r="G12" i="35"/>
  <c r="E12" i="35"/>
  <c r="AH11" i="35"/>
  <c r="V11" i="35"/>
  <c r="J11" i="35"/>
  <c r="I11" i="35" s="1"/>
  <c r="G11" i="35"/>
  <c r="E11" i="35"/>
  <c r="AI32" i="35" l="1"/>
  <c r="S31" i="35"/>
  <c r="AI29" i="35"/>
  <c r="S29" i="35"/>
  <c r="S27" i="35"/>
  <c r="AI26" i="35"/>
  <c r="S25" i="35"/>
  <c r="AI24" i="35"/>
  <c r="S23" i="35"/>
  <c r="AH35" i="35"/>
  <c r="AI25" i="35"/>
  <c r="AI30" i="35"/>
  <c r="AI23" i="35"/>
  <c r="AI28" i="35"/>
  <c r="AI31" i="35"/>
  <c r="AI27" i="35"/>
  <c r="S24" i="35"/>
  <c r="T13" i="35"/>
  <c r="AI13" i="35" s="1"/>
  <c r="T14" i="35"/>
  <c r="AI14" i="35" s="1"/>
  <c r="T15" i="35"/>
  <c r="AI15" i="35" s="1"/>
  <c r="T16" i="35"/>
  <c r="AI16" i="35" s="1"/>
  <c r="T17" i="35"/>
  <c r="AI17" i="35" s="1"/>
  <c r="T18" i="35"/>
  <c r="AI18" i="35" s="1"/>
  <c r="T19" i="35"/>
  <c r="AI19" i="35" s="1"/>
  <c r="T20" i="35"/>
  <c r="AI20" i="35" s="1"/>
  <c r="T21" i="35"/>
  <c r="AI21" i="35" s="1"/>
  <c r="T22" i="35"/>
  <c r="AI22" i="35" s="1"/>
  <c r="AI34" i="35"/>
  <c r="S26" i="35"/>
  <c r="S28" i="35"/>
  <c r="S30" i="35"/>
  <c r="S32" i="35"/>
  <c r="T12" i="35"/>
  <c r="AI12" i="35" s="1"/>
  <c r="AI33" i="35"/>
  <c r="S11" i="35"/>
  <c r="T11" i="35"/>
  <c r="R35" i="35"/>
  <c r="AQ11" i="35"/>
  <c r="AQ35" i="35" s="1"/>
  <c r="K11" i="35"/>
  <c r="K12" i="35"/>
  <c r="K13" i="35"/>
  <c r="K14" i="35"/>
  <c r="K15" i="35"/>
  <c r="K16" i="35"/>
  <c r="K17" i="35"/>
  <c r="K18" i="35"/>
  <c r="K19" i="35"/>
  <c r="K20" i="35"/>
  <c r="K21" i="35"/>
  <c r="K22" i="35"/>
  <c r="S33" i="35"/>
  <c r="S34" i="35"/>
  <c r="S35" i="35" l="1"/>
  <c r="T35" i="35"/>
  <c r="AI35" i="35" s="1"/>
  <c r="AI11" i="35"/>
  <c r="AP10" i="34" l="1"/>
  <c r="AP35" i="34" s="1"/>
  <c r="AG10" i="34"/>
  <c r="AG8" i="34" s="1"/>
  <c r="Q10" i="34"/>
  <c r="AR35" i="34"/>
  <c r="AQ34" i="34"/>
  <c r="AH34" i="34"/>
  <c r="V34" i="34"/>
  <c r="R34" i="34"/>
  <c r="T34" i="34" s="1"/>
  <c r="K34" i="34"/>
  <c r="J34" i="34"/>
  <c r="I34" i="34"/>
  <c r="G34" i="34"/>
  <c r="E34" i="34"/>
  <c r="AQ33" i="34"/>
  <c r="AH33" i="34"/>
  <c r="V33" i="34"/>
  <c r="R33" i="34"/>
  <c r="T33" i="34" s="1"/>
  <c r="K33" i="34"/>
  <c r="J33" i="34"/>
  <c r="I33" i="34"/>
  <c r="G33" i="34"/>
  <c r="E33" i="34"/>
  <c r="AW32" i="34"/>
  <c r="AQ32" i="34"/>
  <c r="AH32" i="34"/>
  <c r="V32" i="34"/>
  <c r="R32" i="34"/>
  <c r="T32" i="34" s="1"/>
  <c r="K32" i="34"/>
  <c r="J32" i="34"/>
  <c r="I32" i="34"/>
  <c r="G32" i="34"/>
  <c r="E32" i="34"/>
  <c r="AQ31" i="34"/>
  <c r="AH31" i="34"/>
  <c r="V31" i="34"/>
  <c r="R31" i="34"/>
  <c r="T31" i="34" s="1"/>
  <c r="K31" i="34"/>
  <c r="J31" i="34"/>
  <c r="I31" i="34"/>
  <c r="G31" i="34"/>
  <c r="E31" i="34"/>
  <c r="AQ30" i="34"/>
  <c r="AH30" i="34"/>
  <c r="V30" i="34"/>
  <c r="R30" i="34"/>
  <c r="T30" i="34" s="1"/>
  <c r="K30" i="34"/>
  <c r="J30" i="34"/>
  <c r="I30" i="34"/>
  <c r="G30" i="34"/>
  <c r="E30" i="34"/>
  <c r="AQ29" i="34"/>
  <c r="AH29" i="34"/>
  <c r="V29" i="34"/>
  <c r="R29" i="34"/>
  <c r="K29" i="34"/>
  <c r="J29" i="34"/>
  <c r="I29" i="34"/>
  <c r="G29" i="34"/>
  <c r="E29" i="34"/>
  <c r="AQ28" i="34"/>
  <c r="AH28" i="34"/>
  <c r="V28" i="34"/>
  <c r="R28" i="34"/>
  <c r="S28" i="34" s="1"/>
  <c r="K28" i="34"/>
  <c r="J28" i="34"/>
  <c r="I28" i="34"/>
  <c r="G28" i="34"/>
  <c r="E28" i="34"/>
  <c r="AQ27" i="34"/>
  <c r="AH27" i="34"/>
  <c r="V27" i="34"/>
  <c r="R27" i="34"/>
  <c r="T27" i="34" s="1"/>
  <c r="K27" i="34"/>
  <c r="J27" i="34"/>
  <c r="I27" i="34"/>
  <c r="G27" i="34"/>
  <c r="E27" i="34"/>
  <c r="AQ26" i="34"/>
  <c r="AH26" i="34"/>
  <c r="V26" i="34"/>
  <c r="R26" i="34"/>
  <c r="K26" i="34"/>
  <c r="J26" i="34"/>
  <c r="I26" i="34"/>
  <c r="G26" i="34"/>
  <c r="E26" i="34"/>
  <c r="AQ25" i="34"/>
  <c r="AH25" i="34"/>
  <c r="V25" i="34"/>
  <c r="R25" i="34"/>
  <c r="S25" i="34" s="1"/>
  <c r="K25" i="34"/>
  <c r="J25" i="34"/>
  <c r="I25" i="34"/>
  <c r="G25" i="34"/>
  <c r="E25" i="34"/>
  <c r="AQ24" i="34"/>
  <c r="AH24" i="34"/>
  <c r="V24" i="34"/>
  <c r="R24" i="34"/>
  <c r="T24" i="34" s="1"/>
  <c r="K24" i="34"/>
  <c r="J24" i="34"/>
  <c r="I24" i="34"/>
  <c r="G24" i="34"/>
  <c r="E24" i="34"/>
  <c r="AQ23" i="34"/>
  <c r="AH23" i="34"/>
  <c r="V23" i="34"/>
  <c r="R23" i="34"/>
  <c r="S23" i="34" s="1"/>
  <c r="K23" i="34"/>
  <c r="J23" i="34"/>
  <c r="I23" i="34"/>
  <c r="G23" i="34"/>
  <c r="AQ22" i="34"/>
  <c r="AH22" i="34"/>
  <c r="V22" i="34"/>
  <c r="R22" i="34"/>
  <c r="S22" i="34" s="1"/>
  <c r="J22" i="34"/>
  <c r="I22" i="34" s="1"/>
  <c r="G22" i="34"/>
  <c r="E22" i="34"/>
  <c r="AQ21" i="34"/>
  <c r="AH21" i="34"/>
  <c r="V21" i="34"/>
  <c r="R21" i="34"/>
  <c r="S21" i="34" s="1"/>
  <c r="J21" i="34"/>
  <c r="I21" i="34" s="1"/>
  <c r="G21" i="34"/>
  <c r="E21" i="34"/>
  <c r="AQ20" i="34"/>
  <c r="AH20" i="34"/>
  <c r="V20" i="34"/>
  <c r="R20" i="34"/>
  <c r="S20" i="34" s="1"/>
  <c r="J20" i="34"/>
  <c r="I20" i="34" s="1"/>
  <c r="G20" i="34"/>
  <c r="E20" i="34"/>
  <c r="AQ19" i="34"/>
  <c r="AH19" i="34"/>
  <c r="V19" i="34"/>
  <c r="R19" i="34"/>
  <c r="S19" i="34" s="1"/>
  <c r="J19" i="34"/>
  <c r="I19" i="34" s="1"/>
  <c r="G19" i="34"/>
  <c r="E19" i="34"/>
  <c r="AQ18" i="34"/>
  <c r="AH18" i="34"/>
  <c r="V18" i="34"/>
  <c r="R18" i="34"/>
  <c r="S18" i="34" s="1"/>
  <c r="J18" i="34"/>
  <c r="I18" i="34" s="1"/>
  <c r="G18" i="34"/>
  <c r="E18" i="34"/>
  <c r="AQ17" i="34"/>
  <c r="AH17" i="34"/>
  <c r="V17" i="34"/>
  <c r="R17" i="34"/>
  <c r="S17" i="34" s="1"/>
  <c r="J17" i="34"/>
  <c r="I17" i="34" s="1"/>
  <c r="G17" i="34"/>
  <c r="E17" i="34"/>
  <c r="AQ16" i="34"/>
  <c r="AH16" i="34"/>
  <c r="V16" i="34"/>
  <c r="R16" i="34"/>
  <c r="S16" i="34" s="1"/>
  <c r="J16" i="34"/>
  <c r="I16" i="34" s="1"/>
  <c r="G16" i="34"/>
  <c r="E16" i="34"/>
  <c r="AQ15" i="34"/>
  <c r="AH15" i="34"/>
  <c r="V15" i="34"/>
  <c r="R15" i="34"/>
  <c r="S15" i="34" s="1"/>
  <c r="J15" i="34"/>
  <c r="I15" i="34" s="1"/>
  <c r="G15" i="34"/>
  <c r="E15" i="34"/>
  <c r="AQ14" i="34"/>
  <c r="AH14" i="34"/>
  <c r="V14" i="34"/>
  <c r="R14" i="34"/>
  <c r="S14" i="34" s="1"/>
  <c r="J14" i="34"/>
  <c r="I14" i="34" s="1"/>
  <c r="G14" i="34"/>
  <c r="E14" i="34"/>
  <c r="AQ13" i="34"/>
  <c r="AH13" i="34"/>
  <c r="V13" i="34"/>
  <c r="R13" i="34"/>
  <c r="S13" i="34" s="1"/>
  <c r="J13" i="34"/>
  <c r="I13" i="34" s="1"/>
  <c r="G13" i="34"/>
  <c r="E13" i="34"/>
  <c r="AQ12" i="34"/>
  <c r="AH12" i="34"/>
  <c r="V12" i="34"/>
  <c r="R12" i="34"/>
  <c r="S12" i="34" s="1"/>
  <c r="J12" i="34"/>
  <c r="I12" i="34" s="1"/>
  <c r="G12" i="34"/>
  <c r="E12" i="34"/>
  <c r="AH11" i="34"/>
  <c r="V11" i="34"/>
  <c r="J11" i="34"/>
  <c r="I11" i="34" s="1"/>
  <c r="G11" i="34"/>
  <c r="E11" i="34"/>
  <c r="R11" i="34"/>
  <c r="AI32" i="34" l="1"/>
  <c r="S32" i="34"/>
  <c r="S31" i="34"/>
  <c r="S30" i="34"/>
  <c r="S29" i="34"/>
  <c r="T29" i="34"/>
  <c r="AI29" i="34" s="1"/>
  <c r="T28" i="34"/>
  <c r="AI28" i="34" s="1"/>
  <c r="S26" i="34"/>
  <c r="S27" i="34"/>
  <c r="T26" i="34"/>
  <c r="T25" i="34"/>
  <c r="AI25" i="34" s="1"/>
  <c r="AI24" i="34"/>
  <c r="S24" i="34"/>
  <c r="T23" i="34"/>
  <c r="AI23" i="34" s="1"/>
  <c r="T13" i="34"/>
  <c r="AI13" i="34" s="1"/>
  <c r="AI27" i="34"/>
  <c r="AI31" i="34"/>
  <c r="AI26" i="34"/>
  <c r="AI30" i="34"/>
  <c r="AH35" i="34"/>
  <c r="AI34" i="34"/>
  <c r="T12" i="34"/>
  <c r="AI12" i="34" s="1"/>
  <c r="S11" i="34"/>
  <c r="R35" i="34"/>
  <c r="T11" i="34"/>
  <c r="AI33" i="34"/>
  <c r="AQ11" i="34"/>
  <c r="AQ35" i="34" s="1"/>
  <c r="T14" i="34"/>
  <c r="AI14" i="34" s="1"/>
  <c r="T15" i="34"/>
  <c r="AI15" i="34" s="1"/>
  <c r="T16" i="34"/>
  <c r="AI16" i="34" s="1"/>
  <c r="T17" i="34"/>
  <c r="AI17" i="34" s="1"/>
  <c r="T18" i="34"/>
  <c r="AI18" i="34" s="1"/>
  <c r="T19" i="34"/>
  <c r="AI19" i="34" s="1"/>
  <c r="T20" i="34"/>
  <c r="AI20" i="34" s="1"/>
  <c r="T21" i="34"/>
  <c r="AI21" i="34" s="1"/>
  <c r="T22" i="34"/>
  <c r="AI22" i="34" s="1"/>
  <c r="K11" i="34"/>
  <c r="K12" i="34"/>
  <c r="K13" i="34"/>
  <c r="K14" i="34"/>
  <c r="K15" i="34"/>
  <c r="K16" i="34"/>
  <c r="K17" i="34"/>
  <c r="K18" i="34"/>
  <c r="K19" i="34"/>
  <c r="K20" i="34"/>
  <c r="K21" i="34"/>
  <c r="K22" i="34"/>
  <c r="S33" i="34"/>
  <c r="S34" i="34"/>
  <c r="T35" i="34" l="1"/>
  <c r="AI35" i="34" s="1"/>
  <c r="AI11" i="34"/>
  <c r="S35" i="34"/>
  <c r="AP10" i="33" l="1"/>
  <c r="AQ11" i="33" s="1"/>
  <c r="AG10" i="33"/>
  <c r="AG8" i="33" s="1"/>
  <c r="Q10" i="33"/>
  <c r="AR35" i="33"/>
  <c r="AQ34" i="33"/>
  <c r="AH34" i="33"/>
  <c r="V34" i="33"/>
  <c r="R34" i="33"/>
  <c r="J34" i="33"/>
  <c r="K34" i="33" s="1"/>
  <c r="I34" i="33"/>
  <c r="G34" i="33"/>
  <c r="E34" i="33"/>
  <c r="AQ33" i="33"/>
  <c r="AH33" i="33"/>
  <c r="V33" i="33"/>
  <c r="R33" i="33"/>
  <c r="J33" i="33"/>
  <c r="K33" i="33" s="1"/>
  <c r="I33" i="33"/>
  <c r="G33" i="33"/>
  <c r="E33" i="33"/>
  <c r="AW32" i="33"/>
  <c r="AQ32" i="33"/>
  <c r="AH32" i="33"/>
  <c r="V32" i="33"/>
  <c r="R32" i="33"/>
  <c r="T32" i="33" s="1"/>
  <c r="K32" i="33"/>
  <c r="J32" i="33"/>
  <c r="I32" i="33"/>
  <c r="G32" i="33"/>
  <c r="E32" i="33"/>
  <c r="AQ31" i="33"/>
  <c r="AH31" i="33"/>
  <c r="V31" i="33"/>
  <c r="R31" i="33"/>
  <c r="T31" i="33" s="1"/>
  <c r="K31" i="33"/>
  <c r="J31" i="33"/>
  <c r="I31" i="33"/>
  <c r="G31" i="33"/>
  <c r="E31" i="33"/>
  <c r="AQ30" i="33"/>
  <c r="AH30" i="33"/>
  <c r="V30" i="33"/>
  <c r="R30" i="33"/>
  <c r="T30" i="33" s="1"/>
  <c r="K30" i="33"/>
  <c r="J30" i="33"/>
  <c r="I30" i="33"/>
  <c r="G30" i="33"/>
  <c r="E30" i="33"/>
  <c r="AQ29" i="33"/>
  <c r="AH29" i="33"/>
  <c r="V29" i="33"/>
  <c r="R29" i="33"/>
  <c r="T29" i="33" s="1"/>
  <c r="K29" i="33"/>
  <c r="J29" i="33"/>
  <c r="I29" i="33"/>
  <c r="G29" i="33"/>
  <c r="E29" i="33"/>
  <c r="AQ28" i="33"/>
  <c r="AH28" i="33"/>
  <c r="V28" i="33"/>
  <c r="R28" i="33"/>
  <c r="T28" i="33" s="1"/>
  <c r="K28" i="33"/>
  <c r="J28" i="33"/>
  <c r="I28" i="33"/>
  <c r="G28" i="33"/>
  <c r="E28" i="33"/>
  <c r="AQ27" i="33"/>
  <c r="AH27" i="33"/>
  <c r="V27" i="33"/>
  <c r="R27" i="33"/>
  <c r="T27" i="33" s="1"/>
  <c r="J27" i="33"/>
  <c r="K27" i="33" s="1"/>
  <c r="I27" i="33"/>
  <c r="G27" i="33"/>
  <c r="E27" i="33"/>
  <c r="AQ26" i="33"/>
  <c r="AH26" i="33"/>
  <c r="V26" i="33"/>
  <c r="R26" i="33"/>
  <c r="S26" i="33" s="1"/>
  <c r="J26" i="33"/>
  <c r="K26" i="33" s="1"/>
  <c r="I26" i="33"/>
  <c r="G26" i="33"/>
  <c r="E26" i="33"/>
  <c r="AQ25" i="33"/>
  <c r="AH25" i="33"/>
  <c r="V25" i="33"/>
  <c r="R25" i="33"/>
  <c r="J25" i="33"/>
  <c r="K25" i="33" s="1"/>
  <c r="I25" i="33"/>
  <c r="G25" i="33"/>
  <c r="E25" i="33"/>
  <c r="AQ24" i="33"/>
  <c r="AH24" i="33"/>
  <c r="V24" i="33"/>
  <c r="R24" i="33"/>
  <c r="T24" i="33" s="1"/>
  <c r="J24" i="33"/>
  <c r="K24" i="33" s="1"/>
  <c r="I24" i="33"/>
  <c r="G24" i="33"/>
  <c r="E24" i="33"/>
  <c r="AQ23" i="33"/>
  <c r="AH23" i="33"/>
  <c r="V23" i="33"/>
  <c r="R23" i="33"/>
  <c r="T23" i="33" s="1"/>
  <c r="J23" i="33"/>
  <c r="K23" i="33" s="1"/>
  <c r="I23" i="33"/>
  <c r="G23" i="33"/>
  <c r="AQ22" i="33"/>
  <c r="AH22" i="33"/>
  <c r="V22" i="33"/>
  <c r="R22" i="33"/>
  <c r="T22" i="33" s="1"/>
  <c r="J22" i="33"/>
  <c r="K22" i="33" s="1"/>
  <c r="I22" i="33"/>
  <c r="G22" i="33"/>
  <c r="E22" i="33"/>
  <c r="AQ21" i="33"/>
  <c r="AH21" i="33"/>
  <c r="V21" i="33"/>
  <c r="R21" i="33"/>
  <c r="T21" i="33" s="1"/>
  <c r="J21" i="33"/>
  <c r="K21" i="33" s="1"/>
  <c r="I21" i="33"/>
  <c r="G21" i="33"/>
  <c r="E21" i="33"/>
  <c r="AQ20" i="33"/>
  <c r="AH20" i="33"/>
  <c r="V20" i="33"/>
  <c r="R20" i="33"/>
  <c r="T20" i="33" s="1"/>
  <c r="J20" i="33"/>
  <c r="K20" i="33" s="1"/>
  <c r="I20" i="33"/>
  <c r="G20" i="33"/>
  <c r="E20" i="33"/>
  <c r="AQ19" i="33"/>
  <c r="AH19" i="33"/>
  <c r="V19" i="33"/>
  <c r="R19" i="33"/>
  <c r="S19" i="33" s="1"/>
  <c r="J19" i="33"/>
  <c r="K19" i="33" s="1"/>
  <c r="I19" i="33"/>
  <c r="G19" i="33"/>
  <c r="E19" i="33"/>
  <c r="AQ18" i="33"/>
  <c r="AH18" i="33"/>
  <c r="V18" i="33"/>
  <c r="R18" i="33"/>
  <c r="S18" i="33" s="1"/>
  <c r="J18" i="33"/>
  <c r="K18" i="33" s="1"/>
  <c r="I18" i="33"/>
  <c r="G18" i="33"/>
  <c r="E18" i="33"/>
  <c r="AQ17" i="33"/>
  <c r="AH17" i="33"/>
  <c r="V17" i="33"/>
  <c r="R17" i="33"/>
  <c r="S17" i="33" s="1"/>
  <c r="J17" i="33"/>
  <c r="K17" i="33" s="1"/>
  <c r="I17" i="33"/>
  <c r="G17" i="33"/>
  <c r="E17" i="33"/>
  <c r="AQ16" i="33"/>
  <c r="AH16" i="33"/>
  <c r="V16" i="33"/>
  <c r="R16" i="33"/>
  <c r="T16" i="33" s="1"/>
  <c r="J16" i="33"/>
  <c r="K16" i="33" s="1"/>
  <c r="I16" i="33"/>
  <c r="G16" i="33"/>
  <c r="E16" i="33"/>
  <c r="AQ15" i="33"/>
  <c r="AH15" i="33"/>
  <c r="V15" i="33"/>
  <c r="R15" i="33"/>
  <c r="S15" i="33" s="1"/>
  <c r="J15" i="33"/>
  <c r="K15" i="33" s="1"/>
  <c r="I15" i="33"/>
  <c r="G15" i="33"/>
  <c r="E15" i="33"/>
  <c r="AQ14" i="33"/>
  <c r="AH14" i="33"/>
  <c r="V14" i="33"/>
  <c r="R14" i="33"/>
  <c r="T14" i="33" s="1"/>
  <c r="J14" i="33"/>
  <c r="K14" i="33" s="1"/>
  <c r="I14" i="33"/>
  <c r="G14" i="33"/>
  <c r="E14" i="33"/>
  <c r="AQ13" i="33"/>
  <c r="AH13" i="33"/>
  <c r="V13" i="33"/>
  <c r="R13" i="33"/>
  <c r="S13" i="33" s="1"/>
  <c r="J13" i="33"/>
  <c r="K13" i="33" s="1"/>
  <c r="I13" i="33"/>
  <c r="G13" i="33"/>
  <c r="E13" i="33"/>
  <c r="AQ12" i="33"/>
  <c r="AH12" i="33"/>
  <c r="V12" i="33"/>
  <c r="R12" i="33"/>
  <c r="T12" i="33" s="1"/>
  <c r="J12" i="33"/>
  <c r="K12" i="33" s="1"/>
  <c r="I12" i="33"/>
  <c r="G12" i="33"/>
  <c r="E12" i="33"/>
  <c r="AH11" i="33"/>
  <c r="V11" i="33"/>
  <c r="J11" i="33"/>
  <c r="K11" i="33" s="1"/>
  <c r="I11" i="33"/>
  <c r="G11" i="33"/>
  <c r="E11" i="33"/>
  <c r="R11" i="33"/>
  <c r="T34" i="33" l="1"/>
  <c r="AI34" i="33" s="1"/>
  <c r="T33" i="33"/>
  <c r="AI30" i="33"/>
  <c r="AI29" i="33"/>
  <c r="T26" i="33"/>
  <c r="AI26" i="33" s="1"/>
  <c r="T25" i="33"/>
  <c r="AI25" i="33" s="1"/>
  <c r="S25" i="33"/>
  <c r="S24" i="33"/>
  <c r="AI22" i="33"/>
  <c r="AI21" i="33"/>
  <c r="AI20" i="33"/>
  <c r="AI16" i="33"/>
  <c r="AI14" i="33"/>
  <c r="AI12" i="33"/>
  <c r="AQ35" i="33"/>
  <c r="AI23" i="33"/>
  <c r="AI24" i="33"/>
  <c r="AI27" i="33"/>
  <c r="AI31" i="33"/>
  <c r="AI28" i="33"/>
  <c r="AI32" i="33"/>
  <c r="AH35" i="33"/>
  <c r="S23" i="33"/>
  <c r="S27" i="33"/>
  <c r="S28" i="33"/>
  <c r="S29" i="33"/>
  <c r="S30" i="33"/>
  <c r="S31" i="33"/>
  <c r="S32" i="33"/>
  <c r="S11" i="33"/>
  <c r="R35" i="33"/>
  <c r="T11" i="33"/>
  <c r="AI33" i="33"/>
  <c r="S12" i="33"/>
  <c r="S14" i="33"/>
  <c r="T13" i="33"/>
  <c r="AI13" i="33" s="1"/>
  <c r="T15" i="33"/>
  <c r="AI15" i="33" s="1"/>
  <c r="T17" i="33"/>
  <c r="AI17" i="33" s="1"/>
  <c r="T18" i="33"/>
  <c r="AI18" i="33" s="1"/>
  <c r="T19" i="33"/>
  <c r="AI19" i="33" s="1"/>
  <c r="AP35" i="33"/>
  <c r="S16" i="33"/>
  <c r="S20" i="33"/>
  <c r="S21" i="33"/>
  <c r="S22" i="33"/>
  <c r="S33" i="33"/>
  <c r="S34" i="33"/>
  <c r="S35" i="33" l="1"/>
  <c r="T35" i="33"/>
  <c r="AI35" i="33" s="1"/>
  <c r="AI11" i="33"/>
  <c r="E15" i="32" l="1"/>
  <c r="AP10" i="32" l="1"/>
  <c r="AQ11" i="32" s="1"/>
  <c r="AG10" i="32"/>
  <c r="AG8" i="32" s="1"/>
  <c r="Q10" i="32"/>
  <c r="AR35" i="32"/>
  <c r="AQ34" i="32"/>
  <c r="AH34" i="32"/>
  <c r="V34" i="32"/>
  <c r="R34" i="32"/>
  <c r="T34" i="32" s="1"/>
  <c r="K34" i="32"/>
  <c r="J34" i="32"/>
  <c r="I34" i="32"/>
  <c r="G34" i="32"/>
  <c r="E34" i="32"/>
  <c r="AQ33" i="32"/>
  <c r="AH33" i="32"/>
  <c r="V33" i="32"/>
  <c r="R33" i="32"/>
  <c r="T33" i="32" s="1"/>
  <c r="K33" i="32"/>
  <c r="J33" i="32"/>
  <c r="I33" i="32"/>
  <c r="G33" i="32"/>
  <c r="E33" i="32"/>
  <c r="AW32" i="32"/>
  <c r="AQ32" i="32"/>
  <c r="AH32" i="32"/>
  <c r="V32" i="32"/>
  <c r="R32" i="32"/>
  <c r="T32" i="32" s="1"/>
  <c r="K32" i="32"/>
  <c r="J32" i="32"/>
  <c r="I32" i="32"/>
  <c r="G32" i="32"/>
  <c r="E32" i="32"/>
  <c r="AQ31" i="32"/>
  <c r="AH31" i="32"/>
  <c r="V31" i="32"/>
  <c r="R31" i="32"/>
  <c r="T31" i="32" s="1"/>
  <c r="K31" i="32"/>
  <c r="J31" i="32"/>
  <c r="I31" i="32"/>
  <c r="G31" i="32"/>
  <c r="E31" i="32"/>
  <c r="AQ30" i="32"/>
  <c r="AH30" i="32"/>
  <c r="V30" i="32"/>
  <c r="R30" i="32"/>
  <c r="T30" i="32" s="1"/>
  <c r="K30" i="32"/>
  <c r="J30" i="32"/>
  <c r="I30" i="32"/>
  <c r="G30" i="32"/>
  <c r="E30" i="32"/>
  <c r="AQ29" i="32"/>
  <c r="AH29" i="32"/>
  <c r="V29" i="32"/>
  <c r="R29" i="32"/>
  <c r="T29" i="32" s="1"/>
  <c r="K29" i="32"/>
  <c r="J29" i="32"/>
  <c r="I29" i="32"/>
  <c r="G29" i="32"/>
  <c r="E29" i="32"/>
  <c r="AQ28" i="32"/>
  <c r="AH28" i="32"/>
  <c r="V28" i="32"/>
  <c r="R28" i="32"/>
  <c r="T28" i="32" s="1"/>
  <c r="K28" i="32"/>
  <c r="J28" i="32"/>
  <c r="I28" i="32"/>
  <c r="G28" i="32"/>
  <c r="E28" i="32"/>
  <c r="AQ27" i="32"/>
  <c r="AH27" i="32"/>
  <c r="V27" i="32"/>
  <c r="R27" i="32"/>
  <c r="T27" i="32" s="1"/>
  <c r="K27" i="32"/>
  <c r="J27" i="32"/>
  <c r="I27" i="32"/>
  <c r="G27" i="32"/>
  <c r="E27" i="32"/>
  <c r="AQ26" i="32"/>
  <c r="AH26" i="32"/>
  <c r="V26" i="32"/>
  <c r="R26" i="32"/>
  <c r="T26" i="32" s="1"/>
  <c r="K26" i="32"/>
  <c r="J26" i="32"/>
  <c r="I26" i="32"/>
  <c r="G26" i="32"/>
  <c r="E26" i="32"/>
  <c r="AQ25" i="32"/>
  <c r="AH25" i="32"/>
  <c r="V25" i="32"/>
  <c r="R25" i="32"/>
  <c r="T25" i="32" s="1"/>
  <c r="K25" i="32"/>
  <c r="J25" i="32"/>
  <c r="I25" i="32"/>
  <c r="G25" i="32"/>
  <c r="E25" i="32"/>
  <c r="AQ24" i="32"/>
  <c r="AH24" i="32"/>
  <c r="V24" i="32"/>
  <c r="R24" i="32"/>
  <c r="T24" i="32" s="1"/>
  <c r="K24" i="32"/>
  <c r="J24" i="32"/>
  <c r="I24" i="32"/>
  <c r="G24" i="32"/>
  <c r="E24" i="32"/>
  <c r="AQ23" i="32"/>
  <c r="AH23" i="32"/>
  <c r="V23" i="32"/>
  <c r="R23" i="32"/>
  <c r="T23" i="32" s="1"/>
  <c r="K23" i="32"/>
  <c r="J23" i="32"/>
  <c r="I23" i="32"/>
  <c r="G23" i="32"/>
  <c r="AQ22" i="32"/>
  <c r="AH22" i="32"/>
  <c r="V22" i="32"/>
  <c r="R22" i="32"/>
  <c r="T22" i="32" s="1"/>
  <c r="K22" i="32"/>
  <c r="J22" i="32"/>
  <c r="I22" i="32" s="1"/>
  <c r="G22" i="32"/>
  <c r="E22" i="32"/>
  <c r="AQ21" i="32"/>
  <c r="AH21" i="32"/>
  <c r="V21" i="32"/>
  <c r="R21" i="32"/>
  <c r="T21" i="32" s="1"/>
  <c r="K21" i="32"/>
  <c r="J21" i="32"/>
  <c r="I21" i="32" s="1"/>
  <c r="G21" i="32"/>
  <c r="E21" i="32"/>
  <c r="AQ20" i="32"/>
  <c r="AH20" i="32"/>
  <c r="V20" i="32"/>
  <c r="R20" i="32"/>
  <c r="T20" i="32" s="1"/>
  <c r="K20" i="32"/>
  <c r="J20" i="32"/>
  <c r="I20" i="32" s="1"/>
  <c r="G20" i="32"/>
  <c r="E20" i="32"/>
  <c r="AQ19" i="32"/>
  <c r="AH19" i="32"/>
  <c r="V19" i="32"/>
  <c r="R19" i="32"/>
  <c r="T19" i="32" s="1"/>
  <c r="K19" i="32"/>
  <c r="J19" i="32"/>
  <c r="I19" i="32" s="1"/>
  <c r="G19" i="32"/>
  <c r="E19" i="32"/>
  <c r="AQ18" i="32"/>
  <c r="AH18" i="32"/>
  <c r="V18" i="32"/>
  <c r="R18" i="32"/>
  <c r="T18" i="32" s="1"/>
  <c r="K18" i="32"/>
  <c r="J18" i="32"/>
  <c r="I18" i="32" s="1"/>
  <c r="G18" i="32"/>
  <c r="E18" i="32"/>
  <c r="AQ17" i="32"/>
  <c r="AH17" i="32"/>
  <c r="V17" i="32"/>
  <c r="R17" i="32"/>
  <c r="T17" i="32" s="1"/>
  <c r="K17" i="32"/>
  <c r="J17" i="32"/>
  <c r="I17" i="32" s="1"/>
  <c r="G17" i="32"/>
  <c r="E17" i="32"/>
  <c r="AQ16" i="32"/>
  <c r="AH16" i="32"/>
  <c r="V16" i="32"/>
  <c r="R16" i="32"/>
  <c r="T16" i="32" s="1"/>
  <c r="K16" i="32"/>
  <c r="J16" i="32"/>
  <c r="I16" i="32" s="1"/>
  <c r="G16" i="32"/>
  <c r="E16" i="32"/>
  <c r="AQ15" i="32"/>
  <c r="AH15" i="32"/>
  <c r="V15" i="32"/>
  <c r="R15" i="32"/>
  <c r="T15" i="32" s="1"/>
  <c r="K15" i="32"/>
  <c r="J15" i="32"/>
  <c r="I15" i="32" s="1"/>
  <c r="G15" i="32"/>
  <c r="AQ14" i="32"/>
  <c r="AH14" i="32"/>
  <c r="V14" i="32"/>
  <c r="R14" i="32"/>
  <c r="T14" i="32" s="1"/>
  <c r="K14" i="32"/>
  <c r="J14" i="32"/>
  <c r="I14" i="32" s="1"/>
  <c r="G14" i="32"/>
  <c r="E14" i="32"/>
  <c r="AQ13" i="32"/>
  <c r="AH13" i="32"/>
  <c r="V13" i="32"/>
  <c r="R13" i="32"/>
  <c r="T13" i="32" s="1"/>
  <c r="K13" i="32"/>
  <c r="J13" i="32"/>
  <c r="I13" i="32" s="1"/>
  <c r="G13" i="32"/>
  <c r="E13" i="32"/>
  <c r="AQ12" i="32"/>
  <c r="AH12" i="32"/>
  <c r="V12" i="32"/>
  <c r="R12" i="32"/>
  <c r="T12" i="32" s="1"/>
  <c r="K12" i="32"/>
  <c r="J12" i="32"/>
  <c r="I12" i="32" s="1"/>
  <c r="G12" i="32"/>
  <c r="E12" i="32"/>
  <c r="AH11" i="32"/>
  <c r="V11" i="32"/>
  <c r="K11" i="32"/>
  <c r="J11" i="32"/>
  <c r="I11" i="32" s="1"/>
  <c r="G11" i="32"/>
  <c r="E11" i="32"/>
  <c r="R11" i="32"/>
  <c r="AI32" i="32" l="1"/>
  <c r="S31" i="32"/>
  <c r="AI29" i="32"/>
  <c r="S29" i="32"/>
  <c r="S27" i="32"/>
  <c r="AI26" i="32"/>
  <c r="S25" i="32"/>
  <c r="AI24" i="32"/>
  <c r="S23" i="32"/>
  <c r="AQ35" i="32"/>
  <c r="AH35" i="32"/>
  <c r="AI25" i="32"/>
  <c r="AI30" i="32"/>
  <c r="AI23" i="32"/>
  <c r="AI28" i="32"/>
  <c r="AI31" i="32"/>
  <c r="AI27" i="32"/>
  <c r="AI34" i="32"/>
  <c r="S24" i="32"/>
  <c r="S26" i="32"/>
  <c r="S28" i="32"/>
  <c r="S30" i="32"/>
  <c r="S32" i="32"/>
  <c r="AI12" i="32"/>
  <c r="AI13" i="32"/>
  <c r="AI14" i="32"/>
  <c r="AI15" i="32"/>
  <c r="AI16" i="32"/>
  <c r="AI17" i="32"/>
  <c r="AI18" i="32"/>
  <c r="AI19" i="32"/>
  <c r="AI20" i="32"/>
  <c r="AI21" i="32"/>
  <c r="AI22" i="32"/>
  <c r="T11" i="32"/>
  <c r="T35" i="32" s="1"/>
  <c r="S11" i="32"/>
  <c r="R35" i="32"/>
  <c r="AI33" i="32"/>
  <c r="AP35" i="32"/>
  <c r="S12" i="32"/>
  <c r="S13" i="32"/>
  <c r="S14" i="32"/>
  <c r="S15" i="32"/>
  <c r="S16" i="32"/>
  <c r="S17" i="32"/>
  <c r="S18" i="32"/>
  <c r="S19" i="32"/>
  <c r="S20" i="32"/>
  <c r="S21" i="32"/>
  <c r="S22" i="32"/>
  <c r="S33" i="32"/>
  <c r="S34" i="32"/>
  <c r="AI35" i="32" l="1"/>
  <c r="AI11" i="32"/>
  <c r="S35" i="32"/>
  <c r="AP10" i="31" l="1"/>
  <c r="AG10" i="31"/>
  <c r="AG8" i="31" s="1"/>
  <c r="Q10" i="31"/>
  <c r="AR35" i="31"/>
  <c r="AQ34" i="31"/>
  <c r="AH34" i="31"/>
  <c r="V34" i="31"/>
  <c r="R34" i="31"/>
  <c r="K34" i="31"/>
  <c r="J34" i="31"/>
  <c r="I34" i="31" s="1"/>
  <c r="G34" i="31"/>
  <c r="E34" i="31"/>
  <c r="AQ33" i="31"/>
  <c r="AH33" i="31"/>
  <c r="V33" i="31"/>
  <c r="R33" i="31"/>
  <c r="K33" i="31"/>
  <c r="J33" i="31"/>
  <c r="I33" i="31" s="1"/>
  <c r="G33" i="31"/>
  <c r="E33" i="31"/>
  <c r="AW32" i="31"/>
  <c r="AQ32" i="31"/>
  <c r="AH32" i="31"/>
  <c r="V32" i="31"/>
  <c r="R32" i="31"/>
  <c r="K32" i="31"/>
  <c r="J32" i="31"/>
  <c r="I32" i="31" s="1"/>
  <c r="G32" i="31"/>
  <c r="E32" i="31"/>
  <c r="AQ31" i="31"/>
  <c r="AH31" i="31"/>
  <c r="V31" i="31"/>
  <c r="R31" i="31"/>
  <c r="K31" i="31"/>
  <c r="J31" i="31"/>
  <c r="I31" i="31" s="1"/>
  <c r="G31" i="31"/>
  <c r="E31" i="31"/>
  <c r="AQ30" i="31"/>
  <c r="AH30" i="31"/>
  <c r="V30" i="31"/>
  <c r="R30" i="31"/>
  <c r="K30" i="31"/>
  <c r="J30" i="31"/>
  <c r="I30" i="31" s="1"/>
  <c r="G30" i="31"/>
  <c r="E30" i="31"/>
  <c r="AQ29" i="31"/>
  <c r="AH29" i="31"/>
  <c r="V29" i="31"/>
  <c r="R29" i="31"/>
  <c r="K29" i="31"/>
  <c r="J29" i="31"/>
  <c r="I29" i="31" s="1"/>
  <c r="G29" i="31"/>
  <c r="E29" i="31"/>
  <c r="AQ28" i="31"/>
  <c r="AH28" i="31"/>
  <c r="V28" i="31"/>
  <c r="R28" i="31"/>
  <c r="K28" i="31"/>
  <c r="J28" i="31"/>
  <c r="I28" i="31" s="1"/>
  <c r="G28" i="31"/>
  <c r="E28" i="31"/>
  <c r="AQ27" i="31"/>
  <c r="AH27" i="31"/>
  <c r="V27" i="31"/>
  <c r="R27" i="31"/>
  <c r="K27" i="31"/>
  <c r="J27" i="31"/>
  <c r="I27" i="31" s="1"/>
  <c r="G27" i="31"/>
  <c r="E27" i="31"/>
  <c r="AQ26" i="31"/>
  <c r="AH26" i="31"/>
  <c r="V26" i="31"/>
  <c r="R26" i="31"/>
  <c r="K26" i="31"/>
  <c r="J26" i="31"/>
  <c r="I26" i="31" s="1"/>
  <c r="G26" i="31"/>
  <c r="E26" i="31"/>
  <c r="AQ25" i="31"/>
  <c r="AH25" i="31"/>
  <c r="V25" i="31"/>
  <c r="R25" i="31"/>
  <c r="K25" i="31"/>
  <c r="J25" i="31"/>
  <c r="I25" i="31" s="1"/>
  <c r="G25" i="31"/>
  <c r="E25" i="31"/>
  <c r="AQ24" i="31"/>
  <c r="AH24" i="31"/>
  <c r="V24" i="31"/>
  <c r="R24" i="31"/>
  <c r="K24" i="31"/>
  <c r="J24" i="31"/>
  <c r="I24" i="31" s="1"/>
  <c r="G24" i="31"/>
  <c r="E24" i="31"/>
  <c r="AQ23" i="31"/>
  <c r="AH23" i="31"/>
  <c r="V23" i="31"/>
  <c r="R23" i="31"/>
  <c r="K23" i="31"/>
  <c r="J23" i="31"/>
  <c r="I23" i="31" s="1"/>
  <c r="G23" i="31"/>
  <c r="AQ22" i="31"/>
  <c r="AH22" i="31"/>
  <c r="V22" i="31"/>
  <c r="R22" i="31"/>
  <c r="K22" i="31"/>
  <c r="J22" i="31"/>
  <c r="I22" i="31" s="1"/>
  <c r="G22" i="31"/>
  <c r="E22" i="31"/>
  <c r="AQ21" i="31"/>
  <c r="AH21" i="31"/>
  <c r="V21" i="31"/>
  <c r="R21" i="31"/>
  <c r="J21" i="31"/>
  <c r="I21" i="31" s="1"/>
  <c r="G21" i="31"/>
  <c r="E21" i="31"/>
  <c r="AQ20" i="31"/>
  <c r="AH20" i="31"/>
  <c r="V20" i="31"/>
  <c r="R20" i="31"/>
  <c r="J20" i="31"/>
  <c r="I20" i="31" s="1"/>
  <c r="G20" i="31"/>
  <c r="E20" i="31"/>
  <c r="AQ19" i="31"/>
  <c r="AH19" i="31"/>
  <c r="V19" i="31"/>
  <c r="R19" i="31"/>
  <c r="J19" i="31"/>
  <c r="I19" i="31" s="1"/>
  <c r="G19" i="31"/>
  <c r="E19" i="31"/>
  <c r="AQ18" i="31"/>
  <c r="AH18" i="31"/>
  <c r="V18" i="31"/>
  <c r="R18" i="31"/>
  <c r="S18" i="31" s="1"/>
  <c r="J18" i="31"/>
  <c r="I18" i="31" s="1"/>
  <c r="G18" i="31"/>
  <c r="E18" i="31"/>
  <c r="AQ17" i="31"/>
  <c r="AH17" i="31"/>
  <c r="V17" i="31"/>
  <c r="R17" i="31"/>
  <c r="T17" i="31" s="1"/>
  <c r="J17" i="31"/>
  <c r="I17" i="31" s="1"/>
  <c r="G17" i="31"/>
  <c r="E17" i="31"/>
  <c r="AQ16" i="31"/>
  <c r="AH16" i="31"/>
  <c r="V16" i="31"/>
  <c r="R16" i="31"/>
  <c r="T16" i="31" s="1"/>
  <c r="J16" i="31"/>
  <c r="I16" i="31" s="1"/>
  <c r="G16" i="31"/>
  <c r="E16" i="31"/>
  <c r="AQ15" i="31"/>
  <c r="AH15" i="31"/>
  <c r="V15" i="31"/>
  <c r="R15" i="31"/>
  <c r="J15" i="31"/>
  <c r="I15" i="31" s="1"/>
  <c r="G15" i="31"/>
  <c r="E15" i="31"/>
  <c r="AQ14" i="31"/>
  <c r="AH14" i="31"/>
  <c r="V14" i="31"/>
  <c r="R14" i="31"/>
  <c r="S14" i="31" s="1"/>
  <c r="J14" i="31"/>
  <c r="I14" i="31" s="1"/>
  <c r="G14" i="31"/>
  <c r="E14" i="31"/>
  <c r="AQ13" i="31"/>
  <c r="AH13" i="31"/>
  <c r="V13" i="31"/>
  <c r="R13" i="31"/>
  <c r="T13" i="31" s="1"/>
  <c r="J13" i="31"/>
  <c r="I13" i="31" s="1"/>
  <c r="G13" i="31"/>
  <c r="E13" i="31"/>
  <c r="AQ12" i="31"/>
  <c r="AH12" i="31"/>
  <c r="V12" i="31"/>
  <c r="R12" i="31"/>
  <c r="T12" i="31" s="1"/>
  <c r="J12" i="31"/>
  <c r="I12" i="31" s="1"/>
  <c r="G12" i="31"/>
  <c r="E12" i="31"/>
  <c r="V11" i="31"/>
  <c r="J11" i="31"/>
  <c r="I11" i="31" s="1"/>
  <c r="G11" i="31"/>
  <c r="E11" i="31"/>
  <c r="AP35" i="31"/>
  <c r="AH11" i="31"/>
  <c r="R11" i="31"/>
  <c r="T34" i="31" l="1"/>
  <c r="AI34" i="31" s="1"/>
  <c r="S34" i="31"/>
  <c r="T33" i="31"/>
  <c r="AI33" i="31" s="1"/>
  <c r="T32" i="31"/>
  <c r="AI32" i="31" s="1"/>
  <c r="T31" i="31"/>
  <c r="AI31" i="31" s="1"/>
  <c r="T30" i="31"/>
  <c r="AI30" i="31" s="1"/>
  <c r="T29" i="31"/>
  <c r="AI29" i="31" s="1"/>
  <c r="T28" i="31"/>
  <c r="AI28" i="31" s="1"/>
  <c r="T27" i="31"/>
  <c r="AI27" i="31" s="1"/>
  <c r="T26" i="31"/>
  <c r="AI26" i="31" s="1"/>
  <c r="T25" i="31"/>
  <c r="AI25" i="31" s="1"/>
  <c r="T24" i="31"/>
  <c r="AI24" i="31" s="1"/>
  <c r="T23" i="31"/>
  <c r="AI23" i="31" s="1"/>
  <c r="S22" i="31"/>
  <c r="T22" i="31"/>
  <c r="AI22" i="31" s="1"/>
  <c r="T21" i="31"/>
  <c r="AI21" i="31" s="1"/>
  <c r="T20" i="31"/>
  <c r="AI20" i="31" s="1"/>
  <c r="S19" i="31"/>
  <c r="T18" i="31"/>
  <c r="AI18" i="31" s="1"/>
  <c r="T19" i="31"/>
  <c r="AI17" i="31"/>
  <c r="T14" i="31"/>
  <c r="T15" i="31"/>
  <c r="S15" i="31"/>
  <c r="AI13" i="31"/>
  <c r="AI14" i="31"/>
  <c r="AI16" i="31"/>
  <c r="AI19" i="31"/>
  <c r="AI15" i="31"/>
  <c r="AI12" i="31"/>
  <c r="S16" i="31"/>
  <c r="S20" i="31"/>
  <c r="S13" i="31"/>
  <c r="S17" i="31"/>
  <c r="S21" i="31"/>
  <c r="S33" i="31"/>
  <c r="S12" i="31"/>
  <c r="S11" i="31"/>
  <c r="R35" i="31"/>
  <c r="T11" i="31"/>
  <c r="AH35" i="31"/>
  <c r="AI11" i="31"/>
  <c r="AQ11" i="31"/>
  <c r="AQ35" i="31" s="1"/>
  <c r="K12" i="31"/>
  <c r="K15" i="31"/>
  <c r="K17" i="31"/>
  <c r="K18" i="31"/>
  <c r="K20" i="31"/>
  <c r="K21" i="31"/>
  <c r="S23" i="31"/>
  <c r="S24" i="31"/>
  <c r="S25" i="31"/>
  <c r="S26" i="31"/>
  <c r="S27" i="31"/>
  <c r="S28" i="31"/>
  <c r="S29" i="31"/>
  <c r="S30" i="31"/>
  <c r="S31" i="31"/>
  <c r="S32" i="31"/>
  <c r="K11" i="31"/>
  <c r="K13" i="31"/>
  <c r="K14" i="31"/>
  <c r="K16" i="31"/>
  <c r="K19" i="31"/>
  <c r="T35" i="31" l="1"/>
  <c r="AI35" i="31" s="1"/>
  <c r="S35" i="31"/>
  <c r="AP10" i="30" l="1"/>
  <c r="AG10" i="30"/>
  <c r="Q10" i="30"/>
  <c r="AR35" i="30"/>
  <c r="AQ34" i="30"/>
  <c r="AH34" i="30"/>
  <c r="V34" i="30"/>
  <c r="R34" i="30"/>
  <c r="K34" i="30"/>
  <c r="J34" i="30"/>
  <c r="I34" i="30" s="1"/>
  <c r="G34" i="30"/>
  <c r="E34" i="30"/>
  <c r="AQ33" i="30"/>
  <c r="AH33" i="30"/>
  <c r="V33" i="30"/>
  <c r="R33" i="30"/>
  <c r="K33" i="30"/>
  <c r="J33" i="30"/>
  <c r="I33" i="30" s="1"/>
  <c r="G33" i="30"/>
  <c r="E33" i="30"/>
  <c r="AW32" i="30"/>
  <c r="AQ32" i="30"/>
  <c r="AH32" i="30"/>
  <c r="V32" i="30"/>
  <c r="R32" i="30"/>
  <c r="K32" i="30"/>
  <c r="J32" i="30"/>
  <c r="I32" i="30"/>
  <c r="G32" i="30"/>
  <c r="E32" i="30"/>
  <c r="AQ31" i="30"/>
  <c r="AH31" i="30"/>
  <c r="V31" i="30"/>
  <c r="R31" i="30"/>
  <c r="K31" i="30"/>
  <c r="J31" i="30"/>
  <c r="I31" i="30"/>
  <c r="G31" i="30"/>
  <c r="E31" i="30"/>
  <c r="AQ30" i="30"/>
  <c r="AH30" i="30"/>
  <c r="V30" i="30"/>
  <c r="R30" i="30"/>
  <c r="T30" i="30" s="1"/>
  <c r="K30" i="30"/>
  <c r="J30" i="30"/>
  <c r="I30" i="30"/>
  <c r="G30" i="30"/>
  <c r="E30" i="30"/>
  <c r="AQ29" i="30"/>
  <c r="AH29" i="30"/>
  <c r="V29" i="30"/>
  <c r="R29" i="30"/>
  <c r="T29" i="30" s="1"/>
  <c r="K29" i="30"/>
  <c r="J29" i="30"/>
  <c r="I29" i="30"/>
  <c r="G29" i="30"/>
  <c r="E29" i="30"/>
  <c r="AQ28" i="30"/>
  <c r="AH28" i="30"/>
  <c r="V28" i="30"/>
  <c r="R28" i="30"/>
  <c r="T28" i="30" s="1"/>
  <c r="K28" i="30"/>
  <c r="J28" i="30"/>
  <c r="I28" i="30"/>
  <c r="G28" i="30"/>
  <c r="E28" i="30"/>
  <c r="AQ27" i="30"/>
  <c r="AH27" i="30"/>
  <c r="V27" i="30"/>
  <c r="R27" i="30"/>
  <c r="T27" i="30" s="1"/>
  <c r="K27" i="30"/>
  <c r="J27" i="30"/>
  <c r="I27" i="30"/>
  <c r="G27" i="30"/>
  <c r="E27" i="30"/>
  <c r="AQ26" i="30"/>
  <c r="AH26" i="30"/>
  <c r="V26" i="30"/>
  <c r="R26" i="30"/>
  <c r="T26" i="30" s="1"/>
  <c r="K26" i="30"/>
  <c r="J26" i="30"/>
  <c r="I26" i="30"/>
  <c r="G26" i="30"/>
  <c r="E26" i="30"/>
  <c r="AQ25" i="30"/>
  <c r="AH25" i="30"/>
  <c r="V25" i="30"/>
  <c r="R25" i="30"/>
  <c r="T25" i="30" s="1"/>
  <c r="K25" i="30"/>
  <c r="J25" i="30"/>
  <c r="I25" i="30"/>
  <c r="G25" i="30"/>
  <c r="E25" i="30"/>
  <c r="AQ24" i="30"/>
  <c r="AH24" i="30"/>
  <c r="V24" i="30"/>
  <c r="R24" i="30"/>
  <c r="T24" i="30" s="1"/>
  <c r="K24" i="30"/>
  <c r="J24" i="30"/>
  <c r="I24" i="30"/>
  <c r="G24" i="30"/>
  <c r="E24" i="30"/>
  <c r="AQ23" i="30"/>
  <c r="AH23" i="30"/>
  <c r="V23" i="30"/>
  <c r="R23" i="30"/>
  <c r="T23" i="30" s="1"/>
  <c r="K23" i="30"/>
  <c r="J23" i="30"/>
  <c r="I23" i="30"/>
  <c r="G23" i="30"/>
  <c r="AQ22" i="30"/>
  <c r="AH22" i="30"/>
  <c r="V22" i="30"/>
  <c r="R22" i="30"/>
  <c r="S22" i="30" s="1"/>
  <c r="K22" i="30"/>
  <c r="J22" i="30"/>
  <c r="I22" i="30" s="1"/>
  <c r="G22" i="30"/>
  <c r="E22" i="30"/>
  <c r="AQ21" i="30"/>
  <c r="AH21" i="30"/>
  <c r="V21" i="30"/>
  <c r="R21" i="30"/>
  <c r="S21" i="30" s="1"/>
  <c r="K21" i="30"/>
  <c r="J21" i="30"/>
  <c r="I21" i="30" s="1"/>
  <c r="G21" i="30"/>
  <c r="E21" i="30"/>
  <c r="AQ20" i="30"/>
  <c r="AH20" i="30"/>
  <c r="V20" i="30"/>
  <c r="R20" i="30"/>
  <c r="S20" i="30" s="1"/>
  <c r="K20" i="30"/>
  <c r="J20" i="30"/>
  <c r="I20" i="30" s="1"/>
  <c r="G20" i="30"/>
  <c r="E20" i="30"/>
  <c r="AQ19" i="30"/>
  <c r="AH19" i="30"/>
  <c r="V19" i="30"/>
  <c r="R19" i="30"/>
  <c r="S19" i="30" s="1"/>
  <c r="K19" i="30"/>
  <c r="J19" i="30"/>
  <c r="I19" i="30" s="1"/>
  <c r="G19" i="30"/>
  <c r="E19" i="30"/>
  <c r="AQ18" i="30"/>
  <c r="AH18" i="30"/>
  <c r="V18" i="30"/>
  <c r="R18" i="30"/>
  <c r="S18" i="30" s="1"/>
  <c r="K18" i="30"/>
  <c r="J18" i="30"/>
  <c r="I18" i="30" s="1"/>
  <c r="G18" i="30"/>
  <c r="E18" i="30"/>
  <c r="AQ17" i="30"/>
  <c r="AH17" i="30"/>
  <c r="V17" i="30"/>
  <c r="R17" i="30"/>
  <c r="S17" i="30" s="1"/>
  <c r="K17" i="30"/>
  <c r="J17" i="30"/>
  <c r="I17" i="30" s="1"/>
  <c r="G17" i="30"/>
  <c r="E17" i="30"/>
  <c r="AQ16" i="30"/>
  <c r="AH16" i="30"/>
  <c r="V16" i="30"/>
  <c r="R16" i="30"/>
  <c r="S16" i="30" s="1"/>
  <c r="K16" i="30"/>
  <c r="J16" i="30"/>
  <c r="I16" i="30" s="1"/>
  <c r="G16" i="30"/>
  <c r="E16" i="30"/>
  <c r="AQ15" i="30"/>
  <c r="AH15" i="30"/>
  <c r="V15" i="30"/>
  <c r="R15" i="30"/>
  <c r="S15" i="30" s="1"/>
  <c r="K15" i="30"/>
  <c r="J15" i="30"/>
  <c r="I15" i="30" s="1"/>
  <c r="G15" i="30"/>
  <c r="E15" i="30"/>
  <c r="AQ14" i="30"/>
  <c r="AH14" i="30"/>
  <c r="V14" i="30"/>
  <c r="R14" i="30"/>
  <c r="S14" i="30" s="1"/>
  <c r="K14" i="30"/>
  <c r="J14" i="30"/>
  <c r="I14" i="30" s="1"/>
  <c r="G14" i="30"/>
  <c r="E14" i="30"/>
  <c r="AQ13" i="30"/>
  <c r="AH13" i="30"/>
  <c r="V13" i="30"/>
  <c r="R13" i="30"/>
  <c r="S13" i="30" s="1"/>
  <c r="K13" i="30"/>
  <c r="J13" i="30"/>
  <c r="I13" i="30" s="1"/>
  <c r="G13" i="30"/>
  <c r="E13" i="30"/>
  <c r="AQ12" i="30"/>
  <c r="AH12" i="30"/>
  <c r="V12" i="30"/>
  <c r="R12" i="30"/>
  <c r="S12" i="30" s="1"/>
  <c r="J12" i="30"/>
  <c r="I12" i="30" s="1"/>
  <c r="G12" i="30"/>
  <c r="E12" i="30"/>
  <c r="AH11" i="30"/>
  <c r="V11" i="30"/>
  <c r="J11" i="30"/>
  <c r="I11" i="30" s="1"/>
  <c r="G11" i="30"/>
  <c r="E11" i="30"/>
  <c r="AQ11" i="30"/>
  <c r="R11" i="30"/>
  <c r="AG8" i="30"/>
  <c r="T34" i="30" l="1"/>
  <c r="AI34" i="30" s="1"/>
  <c r="T33" i="30"/>
  <c r="AI33" i="30" s="1"/>
  <c r="T31" i="30"/>
  <c r="T32" i="30"/>
  <c r="AI32" i="30" s="1"/>
  <c r="AI31" i="30"/>
  <c r="AI30" i="30"/>
  <c r="AI27" i="30"/>
  <c r="AI26" i="30"/>
  <c r="AI23" i="30"/>
  <c r="T19" i="30"/>
  <c r="T15" i="30"/>
  <c r="AI15" i="30" s="1"/>
  <c r="AH35" i="30"/>
  <c r="AQ35" i="30"/>
  <c r="T13" i="30"/>
  <c r="T17" i="30"/>
  <c r="AI17" i="30" s="1"/>
  <c r="AI19" i="30"/>
  <c r="T21" i="30"/>
  <c r="AI21" i="30" s="1"/>
  <c r="T14" i="30"/>
  <c r="AI14" i="30" s="1"/>
  <c r="T18" i="30"/>
  <c r="AI18" i="30" s="1"/>
  <c r="T22" i="30"/>
  <c r="AI22" i="30" s="1"/>
  <c r="T20" i="30"/>
  <c r="AI20" i="30" s="1"/>
  <c r="AI13" i="30"/>
  <c r="T16" i="30"/>
  <c r="AI16" i="30" s="1"/>
  <c r="T12" i="30"/>
  <c r="AI12" i="30" s="1"/>
  <c r="T11" i="30"/>
  <c r="S11" i="30"/>
  <c r="R35" i="30"/>
  <c r="AI24" i="30"/>
  <c r="AI28" i="30"/>
  <c r="AI25" i="30"/>
  <c r="AI29" i="30"/>
  <c r="K12" i="30"/>
  <c r="S26" i="30"/>
  <c r="S32" i="30"/>
  <c r="AP35" i="30"/>
  <c r="K11" i="30"/>
  <c r="S23" i="30"/>
  <c r="S24" i="30"/>
  <c r="S25" i="30"/>
  <c r="S27" i="30"/>
  <c r="S28" i="30"/>
  <c r="S29" i="30"/>
  <c r="S30" i="30"/>
  <c r="S31" i="30"/>
  <c r="S33" i="30"/>
  <c r="S34" i="30"/>
  <c r="T35" i="30" l="1"/>
  <c r="AI35" i="30" s="1"/>
  <c r="AI11" i="30"/>
  <c r="S35" i="30"/>
  <c r="E12" i="29" l="1"/>
  <c r="AP10" i="29" l="1"/>
  <c r="AQ11" i="29" s="1"/>
  <c r="AG10" i="29"/>
  <c r="AH11" i="29" s="1"/>
  <c r="Q10" i="29"/>
  <c r="AR35" i="29"/>
  <c r="AQ34" i="29"/>
  <c r="AH34" i="29"/>
  <c r="V34" i="29"/>
  <c r="R34" i="29"/>
  <c r="S34" i="29" s="1"/>
  <c r="J34" i="29"/>
  <c r="I34" i="29" s="1"/>
  <c r="G34" i="29"/>
  <c r="E34" i="29"/>
  <c r="AQ33" i="29"/>
  <c r="AH33" i="29"/>
  <c r="V33" i="29"/>
  <c r="R33" i="29"/>
  <c r="S33" i="29" s="1"/>
  <c r="J33" i="29"/>
  <c r="I33" i="29" s="1"/>
  <c r="G33" i="29"/>
  <c r="E33" i="29"/>
  <c r="AW32" i="29"/>
  <c r="AQ32" i="29"/>
  <c r="AH32" i="29"/>
  <c r="V32" i="29"/>
  <c r="R32" i="29"/>
  <c r="J32" i="29"/>
  <c r="K32" i="29" s="1"/>
  <c r="G32" i="29"/>
  <c r="E32" i="29"/>
  <c r="AQ31" i="29"/>
  <c r="AH31" i="29"/>
  <c r="V31" i="29"/>
  <c r="R31" i="29"/>
  <c r="K31" i="29"/>
  <c r="J31" i="29"/>
  <c r="I31" i="29"/>
  <c r="G31" i="29"/>
  <c r="E31" i="29"/>
  <c r="AQ30" i="29"/>
  <c r="AH30" i="29"/>
  <c r="V30" i="29"/>
  <c r="R30" i="29"/>
  <c r="J30" i="29"/>
  <c r="K30" i="29" s="1"/>
  <c r="I30" i="29"/>
  <c r="G30" i="29"/>
  <c r="E30" i="29"/>
  <c r="AQ29" i="29"/>
  <c r="AH29" i="29"/>
  <c r="V29" i="29"/>
  <c r="R29" i="29"/>
  <c r="J29" i="29"/>
  <c r="I29" i="29" s="1"/>
  <c r="G29" i="29"/>
  <c r="E29" i="29"/>
  <c r="AQ28" i="29"/>
  <c r="AH28" i="29"/>
  <c r="V28" i="29"/>
  <c r="R28" i="29"/>
  <c r="K28" i="29"/>
  <c r="J28" i="29"/>
  <c r="I28" i="29" s="1"/>
  <c r="G28" i="29"/>
  <c r="E28" i="29"/>
  <c r="AQ27" i="29"/>
  <c r="AH27" i="29"/>
  <c r="V27" i="29"/>
  <c r="R27" i="29"/>
  <c r="K27" i="29"/>
  <c r="J27" i="29"/>
  <c r="I27" i="29"/>
  <c r="G27" i="29"/>
  <c r="E27" i="29"/>
  <c r="AQ26" i="29"/>
  <c r="AH26" i="29"/>
  <c r="V26" i="29"/>
  <c r="R26" i="29"/>
  <c r="J26" i="29"/>
  <c r="K26" i="29" s="1"/>
  <c r="I26" i="29"/>
  <c r="G26" i="29"/>
  <c r="E26" i="29"/>
  <c r="AQ25" i="29"/>
  <c r="AH25" i="29"/>
  <c r="V25" i="29"/>
  <c r="R25" i="29"/>
  <c r="J25" i="29"/>
  <c r="I25" i="29" s="1"/>
  <c r="G25" i="29"/>
  <c r="E25" i="29"/>
  <c r="AQ24" i="29"/>
  <c r="AH24" i="29"/>
  <c r="V24" i="29"/>
  <c r="R24" i="29"/>
  <c r="K24" i="29"/>
  <c r="J24" i="29"/>
  <c r="I24" i="29" s="1"/>
  <c r="G24" i="29"/>
  <c r="E24" i="29"/>
  <c r="AQ23" i="29"/>
  <c r="AH23" i="29"/>
  <c r="V23" i="29"/>
  <c r="R23" i="29"/>
  <c r="J23" i="29"/>
  <c r="K23" i="29" s="1"/>
  <c r="G23" i="29"/>
  <c r="AQ22" i="29"/>
  <c r="AH22" i="29"/>
  <c r="V22" i="29"/>
  <c r="R22" i="29"/>
  <c r="T22" i="29" s="1"/>
  <c r="J22" i="29"/>
  <c r="I22" i="29" s="1"/>
  <c r="G22" i="29"/>
  <c r="E22" i="29"/>
  <c r="AQ21" i="29"/>
  <c r="AH21" i="29"/>
  <c r="V21" i="29"/>
  <c r="R21" i="29"/>
  <c r="T21" i="29" s="1"/>
  <c r="J21" i="29"/>
  <c r="I21" i="29" s="1"/>
  <c r="G21" i="29"/>
  <c r="E21" i="29"/>
  <c r="AQ20" i="29"/>
  <c r="AH20" i="29"/>
  <c r="V20" i="29"/>
  <c r="R20" i="29"/>
  <c r="T20" i="29" s="1"/>
  <c r="J20" i="29"/>
  <c r="I20" i="29" s="1"/>
  <c r="G20" i="29"/>
  <c r="E20" i="29"/>
  <c r="AQ19" i="29"/>
  <c r="AH19" i="29"/>
  <c r="V19" i="29"/>
  <c r="R19" i="29"/>
  <c r="T19" i="29" s="1"/>
  <c r="J19" i="29"/>
  <c r="I19" i="29" s="1"/>
  <c r="G19" i="29"/>
  <c r="E19" i="29"/>
  <c r="AQ18" i="29"/>
  <c r="AH18" i="29"/>
  <c r="V18" i="29"/>
  <c r="R18" i="29"/>
  <c r="T18" i="29" s="1"/>
  <c r="J18" i="29"/>
  <c r="I18" i="29" s="1"/>
  <c r="G18" i="29"/>
  <c r="E18" i="29"/>
  <c r="AQ17" i="29"/>
  <c r="AH17" i="29"/>
  <c r="V17" i="29"/>
  <c r="R17" i="29"/>
  <c r="T17" i="29" s="1"/>
  <c r="J17" i="29"/>
  <c r="I17" i="29" s="1"/>
  <c r="G17" i="29"/>
  <c r="E17" i="29"/>
  <c r="AQ16" i="29"/>
  <c r="AH16" i="29"/>
  <c r="V16" i="29"/>
  <c r="R16" i="29"/>
  <c r="S16" i="29" s="1"/>
  <c r="J16" i="29"/>
  <c r="I16" i="29" s="1"/>
  <c r="G16" i="29"/>
  <c r="E16" i="29"/>
  <c r="AQ15" i="29"/>
  <c r="AH15" i="29"/>
  <c r="V15" i="29"/>
  <c r="R15" i="29"/>
  <c r="S15" i="29" s="1"/>
  <c r="J15" i="29"/>
  <c r="I15" i="29" s="1"/>
  <c r="G15" i="29"/>
  <c r="E15" i="29"/>
  <c r="AQ14" i="29"/>
  <c r="AH14" i="29"/>
  <c r="V14" i="29"/>
  <c r="R14" i="29"/>
  <c r="S14" i="29" s="1"/>
  <c r="J14" i="29"/>
  <c r="I14" i="29" s="1"/>
  <c r="G14" i="29"/>
  <c r="E14" i="29"/>
  <c r="AQ13" i="29"/>
  <c r="AH13" i="29"/>
  <c r="V13" i="29"/>
  <c r="R13" i="29"/>
  <c r="S13" i="29" s="1"/>
  <c r="J13" i="29"/>
  <c r="K13" i="29" s="1"/>
  <c r="I13" i="29"/>
  <c r="G13" i="29"/>
  <c r="E13" i="29"/>
  <c r="AQ12" i="29"/>
  <c r="AH12" i="29"/>
  <c r="V12" i="29"/>
  <c r="R12" i="29"/>
  <c r="T12" i="29" s="1"/>
  <c r="J12" i="29"/>
  <c r="K12" i="29" s="1"/>
  <c r="I12" i="29"/>
  <c r="G12" i="29"/>
  <c r="V11" i="29"/>
  <c r="J11" i="29"/>
  <c r="K11" i="29" s="1"/>
  <c r="I11" i="29"/>
  <c r="G11" i="29"/>
  <c r="E11" i="29"/>
  <c r="AG8" i="29"/>
  <c r="R11" i="29"/>
  <c r="S32" i="29" l="1"/>
  <c r="T32" i="29"/>
  <c r="AI32" i="29" s="1"/>
  <c r="I32" i="29"/>
  <c r="I23" i="29"/>
  <c r="T31" i="29"/>
  <c r="K25" i="29"/>
  <c r="K29" i="29"/>
  <c r="S31" i="29"/>
  <c r="S30" i="29"/>
  <c r="T30" i="29"/>
  <c r="AI30" i="29" s="1"/>
  <c r="T29" i="29"/>
  <c r="AI29" i="29" s="1"/>
  <c r="S29" i="29"/>
  <c r="S28" i="29"/>
  <c r="T28" i="29"/>
  <c r="AI28" i="29" s="1"/>
  <c r="S27" i="29"/>
  <c r="T27" i="29"/>
  <c r="AI27" i="29" s="1"/>
  <c r="T26" i="29"/>
  <c r="AI26" i="29" s="1"/>
  <c r="S26" i="29"/>
  <c r="T25" i="29"/>
  <c r="AI25" i="29" s="1"/>
  <c r="S25" i="29"/>
  <c r="T24" i="29"/>
  <c r="AI24" i="29" s="1"/>
  <c r="S24" i="29"/>
  <c r="S23" i="29"/>
  <c r="T23" i="29"/>
  <c r="AI23" i="29" s="1"/>
  <c r="AI20" i="29"/>
  <c r="AQ35" i="29"/>
  <c r="AI31" i="29"/>
  <c r="AH35" i="29"/>
  <c r="AI17" i="29"/>
  <c r="AI21" i="29"/>
  <c r="AI12" i="29"/>
  <c r="R35" i="29"/>
  <c r="T11" i="29"/>
  <c r="AI11" i="29" s="1"/>
  <c r="S11" i="29"/>
  <c r="AI19" i="29"/>
  <c r="AI18" i="29"/>
  <c r="AI22" i="29"/>
  <c r="T13" i="29"/>
  <c r="AI13" i="29" s="1"/>
  <c r="T14" i="29"/>
  <c r="AI14" i="29" s="1"/>
  <c r="T15" i="29"/>
  <c r="AI15" i="29" s="1"/>
  <c r="T16" i="29"/>
  <c r="AI16" i="29" s="1"/>
  <c r="T33" i="29"/>
  <c r="AI33" i="29" s="1"/>
  <c r="T34" i="29"/>
  <c r="AI34" i="29" s="1"/>
  <c r="K14" i="29"/>
  <c r="K15" i="29"/>
  <c r="K16" i="29"/>
  <c r="K17" i="29"/>
  <c r="K18" i="29"/>
  <c r="K19" i="29"/>
  <c r="K20" i="29"/>
  <c r="K21" i="29"/>
  <c r="K22" i="29"/>
  <c r="K33" i="29"/>
  <c r="K34" i="29"/>
  <c r="AP35" i="29"/>
  <c r="S12" i="29"/>
  <c r="S17" i="29"/>
  <c r="S18" i="29"/>
  <c r="S19" i="29"/>
  <c r="S20" i="29"/>
  <c r="S21" i="29"/>
  <c r="S22" i="29"/>
  <c r="T35" i="29" l="1"/>
  <c r="AI35" i="29" s="1"/>
  <c r="S35" i="29"/>
  <c r="AP10" i="27" l="1"/>
  <c r="AQ11" i="27" s="1"/>
  <c r="AG10" i="27"/>
  <c r="Q10" i="27"/>
  <c r="AR35" i="27"/>
  <c r="AQ34" i="27"/>
  <c r="AH34" i="27"/>
  <c r="V34" i="27"/>
  <c r="R34" i="27"/>
  <c r="T34" i="27" s="1"/>
  <c r="K34" i="27"/>
  <c r="J34" i="27"/>
  <c r="I34" i="27"/>
  <c r="G34" i="27"/>
  <c r="E34" i="27"/>
  <c r="AQ33" i="27"/>
  <c r="AH33" i="27"/>
  <c r="V33" i="27"/>
  <c r="R33" i="27"/>
  <c r="T33" i="27" s="1"/>
  <c r="K33" i="27"/>
  <c r="J33" i="27"/>
  <c r="I33" i="27"/>
  <c r="G33" i="27"/>
  <c r="E33" i="27"/>
  <c r="AW32" i="27"/>
  <c r="AQ32" i="27"/>
  <c r="AH32" i="27"/>
  <c r="V32" i="27"/>
  <c r="R32" i="27"/>
  <c r="T32" i="27" s="1"/>
  <c r="K32" i="27"/>
  <c r="J32" i="27"/>
  <c r="I32" i="27"/>
  <c r="G32" i="27"/>
  <c r="E32" i="27"/>
  <c r="AQ31" i="27"/>
  <c r="AH31" i="27"/>
  <c r="V31" i="27"/>
  <c r="R31" i="27"/>
  <c r="T31" i="27" s="1"/>
  <c r="K31" i="27"/>
  <c r="J31" i="27"/>
  <c r="I31" i="27"/>
  <c r="G31" i="27"/>
  <c r="E31" i="27"/>
  <c r="AQ30" i="27"/>
  <c r="AH30" i="27"/>
  <c r="V30" i="27"/>
  <c r="R30" i="27"/>
  <c r="T30" i="27" s="1"/>
  <c r="K30" i="27"/>
  <c r="J30" i="27"/>
  <c r="I30" i="27"/>
  <c r="G30" i="27"/>
  <c r="E30" i="27"/>
  <c r="AQ29" i="27"/>
  <c r="AH29" i="27"/>
  <c r="V29" i="27"/>
  <c r="R29" i="27"/>
  <c r="T29" i="27" s="1"/>
  <c r="K29" i="27"/>
  <c r="J29" i="27"/>
  <c r="I29" i="27"/>
  <c r="G29" i="27"/>
  <c r="E29" i="27"/>
  <c r="AQ28" i="27"/>
  <c r="AH28" i="27"/>
  <c r="V28" i="27"/>
  <c r="R28" i="27"/>
  <c r="T28" i="27" s="1"/>
  <c r="K28" i="27"/>
  <c r="J28" i="27"/>
  <c r="I28" i="27"/>
  <c r="G28" i="27"/>
  <c r="E28" i="27"/>
  <c r="AQ27" i="27"/>
  <c r="AH27" i="27"/>
  <c r="V27" i="27"/>
  <c r="R27" i="27"/>
  <c r="T27" i="27" s="1"/>
  <c r="K27" i="27"/>
  <c r="J27" i="27"/>
  <c r="I27" i="27"/>
  <c r="G27" i="27"/>
  <c r="E27" i="27"/>
  <c r="AQ26" i="27"/>
  <c r="AH26" i="27"/>
  <c r="V26" i="27"/>
  <c r="R26" i="27"/>
  <c r="T26" i="27" s="1"/>
  <c r="K26" i="27"/>
  <c r="J26" i="27"/>
  <c r="I26" i="27"/>
  <c r="G26" i="27"/>
  <c r="E26" i="27"/>
  <c r="AQ25" i="27"/>
  <c r="AH25" i="27"/>
  <c r="V25" i="27"/>
  <c r="R25" i="27"/>
  <c r="T25" i="27" s="1"/>
  <c r="K25" i="27"/>
  <c r="J25" i="27"/>
  <c r="I25" i="27"/>
  <c r="G25" i="27"/>
  <c r="E25" i="27"/>
  <c r="AQ24" i="27"/>
  <c r="AH24" i="27"/>
  <c r="V24" i="27"/>
  <c r="R24" i="27"/>
  <c r="T24" i="27" s="1"/>
  <c r="K24" i="27"/>
  <c r="J24" i="27"/>
  <c r="I24" i="27"/>
  <c r="G24" i="27"/>
  <c r="E24" i="27"/>
  <c r="AQ23" i="27"/>
  <c r="AH23" i="27"/>
  <c r="V23" i="27"/>
  <c r="R23" i="27"/>
  <c r="T23" i="27" s="1"/>
  <c r="K23" i="27"/>
  <c r="J23" i="27"/>
  <c r="I23" i="27"/>
  <c r="G23" i="27"/>
  <c r="AQ22" i="27"/>
  <c r="AH22" i="27"/>
  <c r="V22" i="27"/>
  <c r="R22" i="27"/>
  <c r="T22" i="27" s="1"/>
  <c r="K22" i="27"/>
  <c r="J22" i="27"/>
  <c r="I22" i="27" s="1"/>
  <c r="G22" i="27"/>
  <c r="E22" i="27"/>
  <c r="AQ21" i="27"/>
  <c r="AH21" i="27"/>
  <c r="V21" i="27"/>
  <c r="R21" i="27"/>
  <c r="T21" i="27" s="1"/>
  <c r="K21" i="27"/>
  <c r="J21" i="27"/>
  <c r="I21" i="27" s="1"/>
  <c r="G21" i="27"/>
  <c r="E21" i="27"/>
  <c r="AQ20" i="27"/>
  <c r="AH20" i="27"/>
  <c r="V20" i="27"/>
  <c r="R20" i="27"/>
  <c r="T20" i="27" s="1"/>
  <c r="K20" i="27"/>
  <c r="J20" i="27"/>
  <c r="I20" i="27" s="1"/>
  <c r="G20" i="27"/>
  <c r="E20" i="27"/>
  <c r="AQ19" i="27"/>
  <c r="AH19" i="27"/>
  <c r="V19" i="27"/>
  <c r="R19" i="27"/>
  <c r="T19" i="27" s="1"/>
  <c r="K19" i="27"/>
  <c r="J19" i="27"/>
  <c r="I19" i="27" s="1"/>
  <c r="G19" i="27"/>
  <c r="E19" i="27"/>
  <c r="AQ18" i="27"/>
  <c r="AH18" i="27"/>
  <c r="V18" i="27"/>
  <c r="R18" i="27"/>
  <c r="T18" i="27" s="1"/>
  <c r="K18" i="27"/>
  <c r="J18" i="27"/>
  <c r="I18" i="27" s="1"/>
  <c r="G18" i="27"/>
  <c r="E18" i="27"/>
  <c r="AQ17" i="27"/>
  <c r="AH17" i="27"/>
  <c r="V17" i="27"/>
  <c r="R17" i="27"/>
  <c r="T17" i="27" s="1"/>
  <c r="K17" i="27"/>
  <c r="J17" i="27"/>
  <c r="I17" i="27" s="1"/>
  <c r="G17" i="27"/>
  <c r="E17" i="27"/>
  <c r="AQ16" i="27"/>
  <c r="AH16" i="27"/>
  <c r="V16" i="27"/>
  <c r="R16" i="27"/>
  <c r="T16" i="27" s="1"/>
  <c r="K16" i="27"/>
  <c r="J16" i="27"/>
  <c r="I16" i="27" s="1"/>
  <c r="G16" i="27"/>
  <c r="E16" i="27"/>
  <c r="AQ15" i="27"/>
  <c r="AH15" i="27"/>
  <c r="V15" i="27"/>
  <c r="R15" i="27"/>
  <c r="T15" i="27" s="1"/>
  <c r="K15" i="27"/>
  <c r="J15" i="27"/>
  <c r="I15" i="27" s="1"/>
  <c r="G15" i="27"/>
  <c r="E15" i="27"/>
  <c r="AQ14" i="27"/>
  <c r="AH14" i="27"/>
  <c r="V14" i="27"/>
  <c r="R14" i="27"/>
  <c r="T14" i="27" s="1"/>
  <c r="K14" i="27"/>
  <c r="J14" i="27"/>
  <c r="I14" i="27" s="1"/>
  <c r="G14" i="27"/>
  <c r="E14" i="27"/>
  <c r="AQ13" i="27"/>
  <c r="AH13" i="27"/>
  <c r="V13" i="27"/>
  <c r="R13" i="27"/>
  <c r="T13" i="27" s="1"/>
  <c r="K13" i="27"/>
  <c r="J13" i="27"/>
  <c r="I13" i="27" s="1"/>
  <c r="G13" i="27"/>
  <c r="E13" i="27"/>
  <c r="AQ12" i="27"/>
  <c r="AH12" i="27"/>
  <c r="V12" i="27"/>
  <c r="R12" i="27"/>
  <c r="T12" i="27" s="1"/>
  <c r="K12" i="27"/>
  <c r="J12" i="27"/>
  <c r="I12" i="27" s="1"/>
  <c r="G12" i="27"/>
  <c r="E12" i="27"/>
  <c r="AH11" i="27"/>
  <c r="V11" i="27"/>
  <c r="K11" i="27"/>
  <c r="J11" i="27"/>
  <c r="I11" i="27" s="1"/>
  <c r="G11" i="27"/>
  <c r="E11" i="27"/>
  <c r="R11" i="27"/>
  <c r="AG8" i="27"/>
  <c r="AI32" i="27" l="1"/>
  <c r="S31" i="27"/>
  <c r="AI29" i="27"/>
  <c r="S29" i="27"/>
  <c r="S27" i="27"/>
  <c r="AI26" i="27"/>
  <c r="S25" i="27"/>
  <c r="AI24" i="27"/>
  <c r="S23" i="27"/>
  <c r="AQ35" i="27"/>
  <c r="AH35" i="27"/>
  <c r="AI25" i="27"/>
  <c r="AI30" i="27"/>
  <c r="AI23" i="27"/>
  <c r="AI28" i="27"/>
  <c r="AI31" i="27"/>
  <c r="AI27" i="27"/>
  <c r="AI34" i="27"/>
  <c r="S24" i="27"/>
  <c r="S26" i="27"/>
  <c r="S28" i="27"/>
  <c r="S30" i="27"/>
  <c r="S32" i="27"/>
  <c r="AI12" i="27"/>
  <c r="AI13" i="27"/>
  <c r="AI14" i="27"/>
  <c r="AI15" i="27"/>
  <c r="AI16" i="27"/>
  <c r="AI17" i="27"/>
  <c r="AI18" i="27"/>
  <c r="AI19" i="27"/>
  <c r="AI20" i="27"/>
  <c r="AI21" i="27"/>
  <c r="AI22" i="27"/>
  <c r="T11" i="27"/>
  <c r="T35" i="27" s="1"/>
  <c r="S11" i="27"/>
  <c r="R35" i="27"/>
  <c r="AI33" i="27"/>
  <c r="AP35" i="27"/>
  <c r="AI11" i="27"/>
  <c r="S12" i="27"/>
  <c r="S13" i="27"/>
  <c r="S14" i="27"/>
  <c r="S15" i="27"/>
  <c r="S16" i="27"/>
  <c r="S17" i="27"/>
  <c r="S18" i="27"/>
  <c r="S19" i="27"/>
  <c r="S20" i="27"/>
  <c r="S21" i="27"/>
  <c r="S22" i="27"/>
  <c r="S33" i="27"/>
  <c r="S34" i="27"/>
  <c r="AI35" i="27" l="1"/>
  <c r="S35" i="27"/>
  <c r="E25" i="26" l="1"/>
  <c r="AP10" i="26" l="1"/>
  <c r="AG10" i="26"/>
  <c r="Q10" i="26"/>
  <c r="AR35" i="26"/>
  <c r="AQ34" i="26"/>
  <c r="AH34" i="26"/>
  <c r="V34" i="26"/>
  <c r="R34" i="26"/>
  <c r="J34" i="26"/>
  <c r="K34" i="26" s="1"/>
  <c r="G34" i="26"/>
  <c r="E34" i="26"/>
  <c r="AQ33" i="26"/>
  <c r="AH33" i="26"/>
  <c r="V33" i="26"/>
  <c r="R33" i="26"/>
  <c r="K33" i="26"/>
  <c r="J33" i="26"/>
  <c r="I33" i="26"/>
  <c r="G33" i="26"/>
  <c r="E33" i="26"/>
  <c r="AW32" i="26"/>
  <c r="AQ32" i="26"/>
  <c r="AH32" i="26"/>
  <c r="V32" i="26"/>
  <c r="R32" i="26"/>
  <c r="K32" i="26"/>
  <c r="J32" i="26"/>
  <c r="I32" i="26"/>
  <c r="G32" i="26"/>
  <c r="E32" i="26"/>
  <c r="AQ31" i="26"/>
  <c r="AH31" i="26"/>
  <c r="V31" i="26"/>
  <c r="R31" i="26"/>
  <c r="K31" i="26"/>
  <c r="J31" i="26"/>
  <c r="I31" i="26"/>
  <c r="G31" i="26"/>
  <c r="E31" i="26"/>
  <c r="AQ30" i="26"/>
  <c r="AH30" i="26"/>
  <c r="V30" i="26"/>
  <c r="R30" i="26"/>
  <c r="K30" i="26"/>
  <c r="J30" i="26"/>
  <c r="I30" i="26"/>
  <c r="G30" i="26"/>
  <c r="E30" i="26"/>
  <c r="AQ29" i="26"/>
  <c r="AH29" i="26"/>
  <c r="V29" i="26"/>
  <c r="R29" i="26"/>
  <c r="K29" i="26"/>
  <c r="J29" i="26"/>
  <c r="I29" i="26"/>
  <c r="G29" i="26"/>
  <c r="E29" i="26"/>
  <c r="AQ28" i="26"/>
  <c r="AH28" i="26"/>
  <c r="V28" i="26"/>
  <c r="R28" i="26"/>
  <c r="K28" i="26"/>
  <c r="J28" i="26"/>
  <c r="I28" i="26"/>
  <c r="G28" i="26"/>
  <c r="E28" i="26"/>
  <c r="AQ27" i="26"/>
  <c r="AH27" i="26"/>
  <c r="V27" i="26"/>
  <c r="R27" i="26"/>
  <c r="K27" i="26"/>
  <c r="J27" i="26"/>
  <c r="I27" i="26"/>
  <c r="G27" i="26"/>
  <c r="E27" i="26"/>
  <c r="AQ26" i="26"/>
  <c r="AH26" i="26"/>
  <c r="V26" i="26"/>
  <c r="R26" i="26"/>
  <c r="K26" i="26"/>
  <c r="J26" i="26"/>
  <c r="I26" i="26"/>
  <c r="G26" i="26"/>
  <c r="E26" i="26"/>
  <c r="AQ25" i="26"/>
  <c r="AH25" i="26"/>
  <c r="V25" i="26"/>
  <c r="R25" i="26"/>
  <c r="J25" i="26"/>
  <c r="I25" i="26" s="1"/>
  <c r="G25" i="26"/>
  <c r="AQ24" i="26"/>
  <c r="AH24" i="26"/>
  <c r="V24" i="26"/>
  <c r="R24" i="26"/>
  <c r="K24" i="26"/>
  <c r="J24" i="26"/>
  <c r="I24" i="26"/>
  <c r="G24" i="26"/>
  <c r="E24" i="26"/>
  <c r="AQ23" i="26"/>
  <c r="AH23" i="26"/>
  <c r="V23" i="26"/>
  <c r="R23" i="26"/>
  <c r="K23" i="26"/>
  <c r="J23" i="26"/>
  <c r="I23" i="26"/>
  <c r="G23" i="26"/>
  <c r="AQ22" i="26"/>
  <c r="AH22" i="26"/>
  <c r="V22" i="26"/>
  <c r="R22" i="26"/>
  <c r="J22" i="26"/>
  <c r="I22" i="26" s="1"/>
  <c r="G22" i="26"/>
  <c r="E22" i="26"/>
  <c r="AQ21" i="26"/>
  <c r="AH21" i="26"/>
  <c r="V21" i="26"/>
  <c r="R21" i="26"/>
  <c r="J21" i="26"/>
  <c r="I21" i="26" s="1"/>
  <c r="G21" i="26"/>
  <c r="E21" i="26"/>
  <c r="AQ20" i="26"/>
  <c r="AH20" i="26"/>
  <c r="V20" i="26"/>
  <c r="R20" i="26"/>
  <c r="J20" i="26"/>
  <c r="I20" i="26" s="1"/>
  <c r="G20" i="26"/>
  <c r="E20" i="26"/>
  <c r="AQ19" i="26"/>
  <c r="AH19" i="26"/>
  <c r="V19" i="26"/>
  <c r="R19" i="26"/>
  <c r="J19" i="26"/>
  <c r="I19" i="26" s="1"/>
  <c r="G19" i="26"/>
  <c r="E19" i="26"/>
  <c r="AQ18" i="26"/>
  <c r="AH18" i="26"/>
  <c r="V18" i="26"/>
  <c r="R18" i="26"/>
  <c r="J18" i="26"/>
  <c r="I18" i="26" s="1"/>
  <c r="G18" i="26"/>
  <c r="E18" i="26"/>
  <c r="AQ17" i="26"/>
  <c r="AH17" i="26"/>
  <c r="V17" i="26"/>
  <c r="R17" i="26"/>
  <c r="J17" i="26"/>
  <c r="I17" i="26" s="1"/>
  <c r="G17" i="26"/>
  <c r="E17" i="26"/>
  <c r="AQ16" i="26"/>
  <c r="AH16" i="26"/>
  <c r="V16" i="26"/>
  <c r="R16" i="26"/>
  <c r="J16" i="26"/>
  <c r="I16" i="26" s="1"/>
  <c r="G16" i="26"/>
  <c r="E16" i="26"/>
  <c r="AQ15" i="26"/>
  <c r="AH15" i="26"/>
  <c r="V15" i="26"/>
  <c r="R15" i="26"/>
  <c r="J15" i="26"/>
  <c r="I15" i="26" s="1"/>
  <c r="G15" i="26"/>
  <c r="E15" i="26"/>
  <c r="AQ14" i="26"/>
  <c r="AH14" i="26"/>
  <c r="V14" i="26"/>
  <c r="R14" i="26"/>
  <c r="T14" i="26" s="1"/>
  <c r="J14" i="26"/>
  <c r="I14" i="26" s="1"/>
  <c r="G14" i="26"/>
  <c r="E14" i="26"/>
  <c r="AQ13" i="26"/>
  <c r="AH13" i="26"/>
  <c r="V13" i="26"/>
  <c r="R13" i="26"/>
  <c r="S13" i="26" s="1"/>
  <c r="J13" i="26"/>
  <c r="I13" i="26" s="1"/>
  <c r="G13" i="26"/>
  <c r="E13" i="26"/>
  <c r="AQ12" i="26"/>
  <c r="AH12" i="26"/>
  <c r="V12" i="26"/>
  <c r="R12" i="26"/>
  <c r="T12" i="26" s="1"/>
  <c r="J12" i="26"/>
  <c r="I12" i="26" s="1"/>
  <c r="G12" i="26"/>
  <c r="E12" i="26"/>
  <c r="AH11" i="26"/>
  <c r="V11" i="26"/>
  <c r="J11" i="26"/>
  <c r="I11" i="26" s="1"/>
  <c r="G11" i="26"/>
  <c r="E11" i="26"/>
  <c r="AP35" i="26"/>
  <c r="AG8" i="26"/>
  <c r="R11" i="26"/>
  <c r="T34" i="26" l="1"/>
  <c r="AI34" i="26" s="1"/>
  <c r="T33" i="26"/>
  <c r="AI33" i="26" s="1"/>
  <c r="S32" i="26"/>
  <c r="T32" i="26"/>
  <c r="AI32" i="26" s="1"/>
  <c r="T31" i="26"/>
  <c r="AI31" i="26" s="1"/>
  <c r="S31" i="26"/>
  <c r="S30" i="26"/>
  <c r="T30" i="26"/>
  <c r="AI30" i="26" s="1"/>
  <c r="S29" i="26"/>
  <c r="T29" i="26"/>
  <c r="AI29" i="26" s="1"/>
  <c r="S28" i="26"/>
  <c r="T28" i="26"/>
  <c r="AI28" i="26" s="1"/>
  <c r="T27" i="26"/>
  <c r="AI27" i="26" s="1"/>
  <c r="S27" i="26"/>
  <c r="S26" i="26"/>
  <c r="T26" i="26"/>
  <c r="AI26" i="26" s="1"/>
  <c r="K25" i="26"/>
  <c r="S25" i="26"/>
  <c r="T25" i="26"/>
  <c r="AI25" i="26" s="1"/>
  <c r="S24" i="26"/>
  <c r="T24" i="26"/>
  <c r="AI24" i="26" s="1"/>
  <c r="T23" i="26"/>
  <c r="AI23" i="26" s="1"/>
  <c r="S23" i="26"/>
  <c r="T22" i="26"/>
  <c r="T21" i="26"/>
  <c r="AI21" i="26" s="1"/>
  <c r="T20" i="26"/>
  <c r="AI20" i="26" s="1"/>
  <c r="S19" i="26"/>
  <c r="T18" i="26"/>
  <c r="T17" i="26"/>
  <c r="AI17" i="26" s="1"/>
  <c r="T16" i="26"/>
  <c r="AI16" i="26" s="1"/>
  <c r="T15" i="26"/>
  <c r="I34" i="26"/>
  <c r="AI15" i="26"/>
  <c r="AH35" i="26"/>
  <c r="AI12" i="26"/>
  <c r="AI14" i="26"/>
  <c r="AI18" i="26"/>
  <c r="AI22" i="26"/>
  <c r="T11" i="26"/>
  <c r="S11" i="26"/>
  <c r="R35" i="26"/>
  <c r="AQ11" i="26"/>
  <c r="AQ35" i="26" s="1"/>
  <c r="T13" i="26"/>
  <c r="AI13" i="26" s="1"/>
  <c r="T19" i="26"/>
  <c r="AI19" i="26" s="1"/>
  <c r="K11" i="26"/>
  <c r="K12" i="26"/>
  <c r="K13" i="26"/>
  <c r="K14" i="26"/>
  <c r="K15" i="26"/>
  <c r="K16" i="26"/>
  <c r="K17" i="26"/>
  <c r="K18" i="26"/>
  <c r="K19" i="26"/>
  <c r="K20" i="26"/>
  <c r="K21" i="26"/>
  <c r="K22" i="26"/>
  <c r="S12" i="26"/>
  <c r="S14" i="26"/>
  <c r="S15" i="26"/>
  <c r="S16" i="26"/>
  <c r="S17" i="26"/>
  <c r="S18" i="26"/>
  <c r="S20" i="26"/>
  <c r="S21" i="26"/>
  <c r="S22" i="26"/>
  <c r="S33" i="26"/>
  <c r="S34" i="26"/>
  <c r="S35" i="26" l="1"/>
  <c r="T35" i="26"/>
  <c r="AI35" i="26" s="1"/>
  <c r="AI11" i="26"/>
  <c r="E21" i="24" l="1"/>
  <c r="AP10" i="24" l="1"/>
  <c r="AG10" i="24"/>
  <c r="Q10" i="24"/>
  <c r="AR35" i="24" l="1"/>
  <c r="AQ34" i="24"/>
  <c r="AH34" i="24"/>
  <c r="V34" i="24"/>
  <c r="R34" i="24"/>
  <c r="S34" i="24" s="1"/>
  <c r="J34" i="24"/>
  <c r="I34" i="24" s="1"/>
  <c r="G34" i="24"/>
  <c r="E34" i="24"/>
  <c r="AQ33" i="24"/>
  <c r="AH33" i="24"/>
  <c r="V33" i="24"/>
  <c r="R33" i="24"/>
  <c r="S33" i="24" s="1"/>
  <c r="J33" i="24"/>
  <c r="I33" i="24" s="1"/>
  <c r="G33" i="24"/>
  <c r="E33" i="24"/>
  <c r="AW32" i="24"/>
  <c r="AQ32" i="24"/>
  <c r="AH32" i="24"/>
  <c r="V32" i="24"/>
  <c r="R32" i="24"/>
  <c r="T32" i="24" s="1"/>
  <c r="K32" i="24"/>
  <c r="J32" i="24"/>
  <c r="I32" i="24" s="1"/>
  <c r="G32" i="24"/>
  <c r="E32" i="24"/>
  <c r="AQ31" i="24"/>
  <c r="AH31" i="24"/>
  <c r="V31" i="24"/>
  <c r="R31" i="24"/>
  <c r="T31" i="24" s="1"/>
  <c r="J31" i="24"/>
  <c r="K31" i="24" s="1"/>
  <c r="I31" i="24"/>
  <c r="G31" i="24"/>
  <c r="E31" i="24"/>
  <c r="AQ30" i="24"/>
  <c r="AH30" i="24"/>
  <c r="V30" i="24"/>
  <c r="R30" i="24"/>
  <c r="T30" i="24" s="1"/>
  <c r="J30" i="24"/>
  <c r="I30" i="24" s="1"/>
  <c r="G30" i="24"/>
  <c r="E30" i="24"/>
  <c r="AQ29" i="24"/>
  <c r="AH29" i="24"/>
  <c r="V29" i="24"/>
  <c r="R29" i="24"/>
  <c r="T29" i="24" s="1"/>
  <c r="K29" i="24"/>
  <c r="J29" i="24"/>
  <c r="I29" i="24" s="1"/>
  <c r="G29" i="24"/>
  <c r="E29" i="24"/>
  <c r="AQ28" i="24"/>
  <c r="AH28" i="24"/>
  <c r="V28" i="24"/>
  <c r="R28" i="24"/>
  <c r="T28" i="24" s="1"/>
  <c r="K28" i="24"/>
  <c r="J28" i="24"/>
  <c r="I28" i="24" s="1"/>
  <c r="G28" i="24"/>
  <c r="E28" i="24"/>
  <c r="AQ27" i="24"/>
  <c r="AH27" i="24"/>
  <c r="V27" i="24"/>
  <c r="R27" i="24"/>
  <c r="T27" i="24" s="1"/>
  <c r="K27" i="24"/>
  <c r="J27" i="24"/>
  <c r="I27" i="24"/>
  <c r="G27" i="24"/>
  <c r="E27" i="24"/>
  <c r="AQ26" i="24"/>
  <c r="AH26" i="24"/>
  <c r="V26" i="24"/>
  <c r="R26" i="24"/>
  <c r="T26" i="24" s="1"/>
  <c r="J26" i="24"/>
  <c r="I26" i="24" s="1"/>
  <c r="G26" i="24"/>
  <c r="E26" i="24"/>
  <c r="AQ25" i="24"/>
  <c r="AH25" i="24"/>
  <c r="V25" i="24"/>
  <c r="R25" i="24"/>
  <c r="T25" i="24" s="1"/>
  <c r="K25" i="24"/>
  <c r="J25" i="24"/>
  <c r="I25" i="24" s="1"/>
  <c r="G25" i="24"/>
  <c r="E25" i="24"/>
  <c r="AQ24" i="24"/>
  <c r="AH24" i="24"/>
  <c r="V24" i="24"/>
  <c r="R24" i="24"/>
  <c r="T24" i="24" s="1"/>
  <c r="K24" i="24"/>
  <c r="J24" i="24"/>
  <c r="I24" i="24" s="1"/>
  <c r="G24" i="24"/>
  <c r="E24" i="24"/>
  <c r="AQ23" i="24"/>
  <c r="AH23" i="24"/>
  <c r="V23" i="24"/>
  <c r="R23" i="24"/>
  <c r="T23" i="24" s="1"/>
  <c r="K23" i="24"/>
  <c r="J23" i="24"/>
  <c r="I23" i="24"/>
  <c r="G23" i="24"/>
  <c r="AQ22" i="24"/>
  <c r="AH22" i="24"/>
  <c r="V22" i="24"/>
  <c r="R22" i="24"/>
  <c r="S22" i="24" s="1"/>
  <c r="J22" i="24"/>
  <c r="I22" i="24" s="1"/>
  <c r="G22" i="24"/>
  <c r="E22" i="24"/>
  <c r="AQ21" i="24"/>
  <c r="AH21" i="24"/>
  <c r="V21" i="24"/>
  <c r="R21" i="24"/>
  <c r="S21" i="24" s="1"/>
  <c r="J21" i="24"/>
  <c r="I21" i="24" s="1"/>
  <c r="G21" i="24"/>
  <c r="AQ20" i="24"/>
  <c r="AH20" i="24"/>
  <c r="V20" i="24"/>
  <c r="R20" i="24"/>
  <c r="S20" i="24" s="1"/>
  <c r="J20" i="24"/>
  <c r="I20" i="24" s="1"/>
  <c r="G20" i="24"/>
  <c r="E20" i="24"/>
  <c r="AQ19" i="24"/>
  <c r="AH19" i="24"/>
  <c r="V19" i="24"/>
  <c r="R19" i="24"/>
  <c r="S19" i="24" s="1"/>
  <c r="J19" i="24"/>
  <c r="I19" i="24" s="1"/>
  <c r="G19" i="24"/>
  <c r="E19" i="24"/>
  <c r="AQ18" i="24"/>
  <c r="AH18" i="24"/>
  <c r="V18" i="24"/>
  <c r="R18" i="24"/>
  <c r="S18" i="24" s="1"/>
  <c r="J18" i="24"/>
  <c r="I18" i="24" s="1"/>
  <c r="G18" i="24"/>
  <c r="E18" i="24"/>
  <c r="AQ17" i="24"/>
  <c r="AH17" i="24"/>
  <c r="V17" i="24"/>
  <c r="R17" i="24"/>
  <c r="S17" i="24" s="1"/>
  <c r="J17" i="24"/>
  <c r="I17" i="24" s="1"/>
  <c r="G17" i="24"/>
  <c r="E17" i="24"/>
  <c r="AQ16" i="24"/>
  <c r="AH16" i="24"/>
  <c r="V16" i="24"/>
  <c r="R16" i="24"/>
  <c r="S16" i="24" s="1"/>
  <c r="J16" i="24"/>
  <c r="I16" i="24" s="1"/>
  <c r="G16" i="24"/>
  <c r="E16" i="24"/>
  <c r="AQ15" i="24"/>
  <c r="AH15" i="24"/>
  <c r="V15" i="24"/>
  <c r="R15" i="24"/>
  <c r="S15" i="24" s="1"/>
  <c r="J15" i="24"/>
  <c r="I15" i="24" s="1"/>
  <c r="G15" i="24"/>
  <c r="E15" i="24"/>
  <c r="AQ14" i="24"/>
  <c r="AH14" i="24"/>
  <c r="V14" i="24"/>
  <c r="R14" i="24"/>
  <c r="S14" i="24" s="1"/>
  <c r="J14" i="24"/>
  <c r="I14" i="24" s="1"/>
  <c r="G14" i="24"/>
  <c r="E14" i="24"/>
  <c r="AQ13" i="24"/>
  <c r="AH13" i="24"/>
  <c r="V13" i="24"/>
  <c r="R13" i="24"/>
  <c r="S13" i="24" s="1"/>
  <c r="J13" i="24"/>
  <c r="I13" i="24" s="1"/>
  <c r="G13" i="24"/>
  <c r="E13" i="24"/>
  <c r="AQ12" i="24"/>
  <c r="AH12" i="24"/>
  <c r="V12" i="24"/>
  <c r="R12" i="24"/>
  <c r="S12" i="24" s="1"/>
  <c r="J12" i="24"/>
  <c r="I12" i="24" s="1"/>
  <c r="G12" i="24"/>
  <c r="E12" i="24"/>
  <c r="AH11" i="24"/>
  <c r="V11" i="24"/>
  <c r="J11" i="24"/>
  <c r="I11" i="24" s="1"/>
  <c r="G11" i="24"/>
  <c r="E11" i="24"/>
  <c r="AQ11" i="24"/>
  <c r="AG8" i="24"/>
  <c r="AH26" i="23"/>
  <c r="AH27" i="23"/>
  <c r="AH28" i="23"/>
  <c r="AH29" i="23"/>
  <c r="AH30" i="23"/>
  <c r="AH31" i="23"/>
  <c r="AH32" i="23"/>
  <c r="AH33" i="23"/>
  <c r="AH34" i="23"/>
  <c r="AI25" i="23"/>
  <c r="AH25" i="23"/>
  <c r="K26" i="24" l="1"/>
  <c r="AI29" i="24"/>
  <c r="K30" i="24"/>
  <c r="AI30" i="24"/>
  <c r="AI26" i="24"/>
  <c r="AI25" i="24"/>
  <c r="T22" i="24"/>
  <c r="AI22" i="24" s="1"/>
  <c r="T21" i="24"/>
  <c r="AI21" i="24" s="1"/>
  <c r="T20" i="24"/>
  <c r="AI20" i="24" s="1"/>
  <c r="T19" i="24"/>
  <c r="T18" i="24"/>
  <c r="AI18" i="24" s="1"/>
  <c r="T17" i="24"/>
  <c r="T16" i="24"/>
  <c r="AI16" i="24" s="1"/>
  <c r="T15" i="24"/>
  <c r="AI15" i="24" s="1"/>
  <c r="AQ35" i="24"/>
  <c r="T14" i="24"/>
  <c r="AI14" i="24" s="1"/>
  <c r="T13" i="24"/>
  <c r="AI13" i="24" s="1"/>
  <c r="T12" i="24"/>
  <c r="AI12" i="24" s="1"/>
  <c r="AH35" i="24"/>
  <c r="AI23" i="24"/>
  <c r="AI27" i="24"/>
  <c r="AI31" i="24"/>
  <c r="AI24" i="24"/>
  <c r="AI28" i="24"/>
  <c r="AI32" i="24"/>
  <c r="AI17" i="24"/>
  <c r="AI19" i="24"/>
  <c r="S24" i="24"/>
  <c r="S26" i="24"/>
  <c r="S28" i="24"/>
  <c r="S30" i="24"/>
  <c r="S32" i="24"/>
  <c r="S23" i="24"/>
  <c r="S25" i="24"/>
  <c r="S27" i="24"/>
  <c r="S29" i="24"/>
  <c r="S31" i="24"/>
  <c r="T33" i="24"/>
  <c r="AI33" i="24" s="1"/>
  <c r="T34" i="24"/>
  <c r="AI34" i="24" s="1"/>
  <c r="K11" i="24"/>
  <c r="K12" i="24"/>
  <c r="K13" i="24"/>
  <c r="K14" i="24"/>
  <c r="K15" i="24"/>
  <c r="K16" i="24"/>
  <c r="K17" i="24"/>
  <c r="K18" i="24"/>
  <c r="K19" i="24"/>
  <c r="K20" i="24"/>
  <c r="K21" i="24"/>
  <c r="K22" i="24"/>
  <c r="K33" i="24"/>
  <c r="K34" i="24"/>
  <c r="AP35" i="24"/>
  <c r="R11" i="24"/>
  <c r="E17" i="23"/>
  <c r="R35" i="24" l="1"/>
  <c r="S11" i="24"/>
  <c r="S35" i="24" s="1"/>
  <c r="T11" i="24"/>
  <c r="AP10" i="23"/>
  <c r="AG10" i="23"/>
  <c r="AG8" i="23" s="1"/>
  <c r="Q10" i="23"/>
  <c r="R11" i="23" s="1"/>
  <c r="AR35" i="23"/>
  <c r="P35" i="23"/>
  <c r="AQ34" i="23"/>
  <c r="V34" i="23"/>
  <c r="R34" i="23"/>
  <c r="S34" i="23" s="1"/>
  <c r="J34" i="23"/>
  <c r="I34" i="23" s="1"/>
  <c r="G34" i="23"/>
  <c r="E34" i="23"/>
  <c r="AQ33" i="23"/>
  <c r="V33" i="23"/>
  <c r="R33" i="23"/>
  <c r="S33" i="23" s="1"/>
  <c r="K33" i="23"/>
  <c r="J33" i="23"/>
  <c r="I33" i="23" s="1"/>
  <c r="G33" i="23"/>
  <c r="E33" i="23"/>
  <c r="AW32" i="23"/>
  <c r="AQ32" i="23"/>
  <c r="V32" i="23"/>
  <c r="R32" i="23"/>
  <c r="T32" i="23" s="1"/>
  <c r="AI32" i="23" s="1"/>
  <c r="K32" i="23"/>
  <c r="J32" i="23"/>
  <c r="I32" i="23"/>
  <c r="G32" i="23"/>
  <c r="E32" i="23"/>
  <c r="AQ31" i="23"/>
  <c r="V31" i="23"/>
  <c r="R31" i="23"/>
  <c r="T31" i="23" s="1"/>
  <c r="K31" i="23"/>
  <c r="J31" i="23"/>
  <c r="I31" i="23"/>
  <c r="G31" i="23"/>
  <c r="E31" i="23"/>
  <c r="AQ30" i="23"/>
  <c r="V30" i="23"/>
  <c r="R30" i="23"/>
  <c r="T30" i="23" s="1"/>
  <c r="K30" i="23"/>
  <c r="J30" i="23"/>
  <c r="I30" i="23"/>
  <c r="G30" i="23"/>
  <c r="E30" i="23"/>
  <c r="AQ29" i="23"/>
  <c r="V29" i="23"/>
  <c r="R29" i="23"/>
  <c r="T29" i="23" s="1"/>
  <c r="K29" i="23"/>
  <c r="J29" i="23"/>
  <c r="I29" i="23"/>
  <c r="G29" i="23"/>
  <c r="E29" i="23"/>
  <c r="AQ28" i="23"/>
  <c r="V28" i="23"/>
  <c r="R28" i="23"/>
  <c r="T28" i="23" s="1"/>
  <c r="AI28" i="23" s="1"/>
  <c r="K28" i="23"/>
  <c r="J28" i="23"/>
  <c r="I28" i="23"/>
  <c r="G28" i="23"/>
  <c r="E28" i="23"/>
  <c r="AQ27" i="23"/>
  <c r="V27" i="23"/>
  <c r="R27" i="23"/>
  <c r="T27" i="23" s="1"/>
  <c r="K27" i="23"/>
  <c r="J27" i="23"/>
  <c r="I27" i="23"/>
  <c r="G27" i="23"/>
  <c r="E27" i="23"/>
  <c r="AQ26" i="23"/>
  <c r="V26" i="23"/>
  <c r="R26" i="23"/>
  <c r="T26" i="23" s="1"/>
  <c r="K26" i="23"/>
  <c r="J26" i="23"/>
  <c r="I26" i="23"/>
  <c r="G26" i="23"/>
  <c r="E26" i="23"/>
  <c r="AQ25" i="23"/>
  <c r="V25" i="23"/>
  <c r="R25" i="23"/>
  <c r="T25" i="23" s="1"/>
  <c r="K25" i="23"/>
  <c r="J25" i="23"/>
  <c r="I25" i="23"/>
  <c r="G25" i="23"/>
  <c r="E25" i="23"/>
  <c r="AQ24" i="23"/>
  <c r="AH24" i="23"/>
  <c r="V24" i="23"/>
  <c r="R24" i="23"/>
  <c r="T24" i="23" s="1"/>
  <c r="K24" i="23"/>
  <c r="J24" i="23"/>
  <c r="I24" i="23"/>
  <c r="G24" i="23"/>
  <c r="E24" i="23"/>
  <c r="AQ23" i="23"/>
  <c r="AH23" i="23"/>
  <c r="V23" i="23"/>
  <c r="R23" i="23"/>
  <c r="T23" i="23" s="1"/>
  <c r="K23" i="23"/>
  <c r="J23" i="23"/>
  <c r="I23" i="23"/>
  <c r="G23" i="23"/>
  <c r="AQ22" i="23"/>
  <c r="AH22" i="23"/>
  <c r="V22" i="23"/>
  <c r="R22" i="23"/>
  <c r="S22" i="23" s="1"/>
  <c r="J22" i="23"/>
  <c r="I22" i="23" s="1"/>
  <c r="G22" i="23"/>
  <c r="E22" i="23"/>
  <c r="AQ21" i="23"/>
  <c r="AH21" i="23"/>
  <c r="V21" i="23"/>
  <c r="R21" i="23"/>
  <c r="S21" i="23" s="1"/>
  <c r="J21" i="23"/>
  <c r="I21" i="23" s="1"/>
  <c r="G21" i="23"/>
  <c r="E21" i="23"/>
  <c r="AQ20" i="23"/>
  <c r="AH20" i="23"/>
  <c r="V20" i="23"/>
  <c r="R20" i="23"/>
  <c r="S20" i="23" s="1"/>
  <c r="J20" i="23"/>
  <c r="I20" i="23" s="1"/>
  <c r="G20" i="23"/>
  <c r="E20" i="23"/>
  <c r="AQ19" i="23"/>
  <c r="AH19" i="23"/>
  <c r="V19" i="23"/>
  <c r="R19" i="23"/>
  <c r="S19" i="23" s="1"/>
  <c r="J19" i="23"/>
  <c r="I19" i="23" s="1"/>
  <c r="G19" i="23"/>
  <c r="E19" i="23"/>
  <c r="AQ18" i="23"/>
  <c r="AH18" i="23"/>
  <c r="V18" i="23"/>
  <c r="R18" i="23"/>
  <c r="S18" i="23" s="1"/>
  <c r="J18" i="23"/>
  <c r="I18" i="23" s="1"/>
  <c r="G18" i="23"/>
  <c r="E18" i="23"/>
  <c r="AQ17" i="23"/>
  <c r="AH17" i="23"/>
  <c r="V17" i="23"/>
  <c r="R17" i="23"/>
  <c r="S17" i="23" s="1"/>
  <c r="J17" i="23"/>
  <c r="I17" i="23" s="1"/>
  <c r="G17" i="23"/>
  <c r="AQ16" i="23"/>
  <c r="AH16" i="23"/>
  <c r="V16" i="23"/>
  <c r="R16" i="23"/>
  <c r="S16" i="23" s="1"/>
  <c r="J16" i="23"/>
  <c r="I16" i="23" s="1"/>
  <c r="G16" i="23"/>
  <c r="E16" i="23"/>
  <c r="AQ15" i="23"/>
  <c r="AH15" i="23"/>
  <c r="V15" i="23"/>
  <c r="R15" i="23"/>
  <c r="S15" i="23" s="1"/>
  <c r="J15" i="23"/>
  <c r="I15" i="23" s="1"/>
  <c r="G15" i="23"/>
  <c r="E15" i="23"/>
  <c r="AQ14" i="23"/>
  <c r="AH14" i="23"/>
  <c r="V14" i="23"/>
  <c r="R14" i="23"/>
  <c r="S14" i="23" s="1"/>
  <c r="J14" i="23"/>
  <c r="I14" i="23" s="1"/>
  <c r="G14" i="23"/>
  <c r="E14" i="23"/>
  <c r="AQ13" i="23"/>
  <c r="AH13" i="23"/>
  <c r="V13" i="23"/>
  <c r="R13" i="23"/>
  <c r="S13" i="23" s="1"/>
  <c r="J13" i="23"/>
  <c r="I13" i="23" s="1"/>
  <c r="G13" i="23"/>
  <c r="E13" i="23"/>
  <c r="AQ12" i="23"/>
  <c r="AH12" i="23"/>
  <c r="V12" i="23"/>
  <c r="R12" i="23"/>
  <c r="S12" i="23" s="1"/>
  <c r="J12" i="23"/>
  <c r="I12" i="23" s="1"/>
  <c r="G12" i="23"/>
  <c r="E12" i="23"/>
  <c r="AH11" i="23"/>
  <c r="V11" i="23"/>
  <c r="J11" i="23"/>
  <c r="I11" i="23" s="1"/>
  <c r="G11" i="23"/>
  <c r="E11" i="23"/>
  <c r="AP35" i="23"/>
  <c r="K34" i="23" l="1"/>
  <c r="S32" i="23"/>
  <c r="T35" i="24"/>
  <c r="AI35" i="24" s="1"/>
  <c r="AI11" i="24"/>
  <c r="AI24" i="23"/>
  <c r="AI29" i="23"/>
  <c r="AG35" i="23"/>
  <c r="AH35" i="23"/>
  <c r="AI26" i="23"/>
  <c r="AI30" i="23"/>
  <c r="AI23" i="23"/>
  <c r="AI27" i="23"/>
  <c r="AI31" i="23"/>
  <c r="S24" i="23"/>
  <c r="S26" i="23"/>
  <c r="S28" i="23"/>
  <c r="S30" i="23"/>
  <c r="S23" i="23"/>
  <c r="S25" i="23"/>
  <c r="S27" i="23"/>
  <c r="S29" i="23"/>
  <c r="S31" i="23"/>
  <c r="R35" i="23"/>
  <c r="S11" i="23"/>
  <c r="T11" i="23"/>
  <c r="AI11" i="23" s="1"/>
  <c r="T14" i="23"/>
  <c r="AI14" i="23" s="1"/>
  <c r="T16" i="23"/>
  <c r="AI16" i="23" s="1"/>
  <c r="T17" i="23"/>
  <c r="AI17" i="23" s="1"/>
  <c r="T18" i="23"/>
  <c r="AI18" i="23" s="1"/>
  <c r="T19" i="23"/>
  <c r="AI19" i="23" s="1"/>
  <c r="T20" i="23"/>
  <c r="AI20" i="23" s="1"/>
  <c r="T21" i="23"/>
  <c r="AI21" i="23" s="1"/>
  <c r="T22" i="23"/>
  <c r="AI22" i="23" s="1"/>
  <c r="T33" i="23"/>
  <c r="AI33" i="23" s="1"/>
  <c r="T34" i="23"/>
  <c r="AI34" i="23" s="1"/>
  <c r="AQ11" i="23"/>
  <c r="AQ35" i="23" s="1"/>
  <c r="T12" i="23"/>
  <c r="AI12" i="23" s="1"/>
  <c r="T13" i="23"/>
  <c r="AI13" i="23" s="1"/>
  <c r="T15" i="23"/>
  <c r="AI15" i="23" s="1"/>
  <c r="K11" i="23"/>
  <c r="K12" i="23"/>
  <c r="K13" i="23"/>
  <c r="K14" i="23"/>
  <c r="K15" i="23"/>
  <c r="K16" i="23"/>
  <c r="K17" i="23"/>
  <c r="K18" i="23"/>
  <c r="K19" i="23"/>
  <c r="K20" i="23"/>
  <c r="K21" i="23"/>
  <c r="K22" i="23"/>
  <c r="Q35" i="23"/>
  <c r="S35" i="23" l="1"/>
  <c r="T35" i="23"/>
  <c r="AI35" i="23" s="1"/>
  <c r="AP10" i="22" l="1"/>
  <c r="AG10" i="22"/>
  <c r="AG35" i="22" s="1"/>
  <c r="Q10" i="22"/>
  <c r="AR35" i="22"/>
  <c r="P35" i="22"/>
  <c r="AQ34" i="22"/>
  <c r="AH34" i="22"/>
  <c r="V34" i="22"/>
  <c r="R34" i="22"/>
  <c r="S34" i="22" s="1"/>
  <c r="J34" i="22"/>
  <c r="I34" i="22" s="1"/>
  <c r="G34" i="22"/>
  <c r="E34" i="22"/>
  <c r="AQ33" i="22"/>
  <c r="AH33" i="22"/>
  <c r="V33" i="22"/>
  <c r="R33" i="22"/>
  <c r="S33" i="22" s="1"/>
  <c r="J33" i="22"/>
  <c r="I33" i="22" s="1"/>
  <c r="G33" i="22"/>
  <c r="E33" i="22"/>
  <c r="AW32" i="22"/>
  <c r="AQ32" i="22"/>
  <c r="AH32" i="22"/>
  <c r="V32" i="22"/>
  <c r="R32" i="22"/>
  <c r="T32" i="22" s="1"/>
  <c r="J32" i="22"/>
  <c r="K32" i="22" s="1"/>
  <c r="I32" i="22"/>
  <c r="G32" i="22"/>
  <c r="E32" i="22"/>
  <c r="AQ31" i="22"/>
  <c r="AH31" i="22"/>
  <c r="V31" i="22"/>
  <c r="R31" i="22"/>
  <c r="T31" i="22" s="1"/>
  <c r="J31" i="22"/>
  <c r="K31" i="22" s="1"/>
  <c r="I31" i="22"/>
  <c r="G31" i="22"/>
  <c r="E31" i="22"/>
  <c r="AQ30" i="22"/>
  <c r="AH30" i="22"/>
  <c r="V30" i="22"/>
  <c r="R30" i="22"/>
  <c r="T30" i="22" s="1"/>
  <c r="J30" i="22"/>
  <c r="K30" i="22" s="1"/>
  <c r="G30" i="22"/>
  <c r="E30" i="22"/>
  <c r="AQ29" i="22"/>
  <c r="AH29" i="22"/>
  <c r="V29" i="22"/>
  <c r="R29" i="22"/>
  <c r="T29" i="22" s="1"/>
  <c r="K29" i="22"/>
  <c r="J29" i="22"/>
  <c r="I29" i="22"/>
  <c r="G29" i="22"/>
  <c r="E29" i="22"/>
  <c r="AQ28" i="22"/>
  <c r="AH28" i="22"/>
  <c r="V28" i="22"/>
  <c r="R28" i="22"/>
  <c r="T28" i="22" s="1"/>
  <c r="J28" i="22"/>
  <c r="K28" i="22" s="1"/>
  <c r="I28" i="22"/>
  <c r="G28" i="22"/>
  <c r="E28" i="22"/>
  <c r="AQ27" i="22"/>
  <c r="AH27" i="22"/>
  <c r="V27" i="22"/>
  <c r="R27" i="22"/>
  <c r="T27" i="22" s="1"/>
  <c r="J27" i="22"/>
  <c r="K27" i="22" s="1"/>
  <c r="I27" i="22"/>
  <c r="G27" i="22"/>
  <c r="E27" i="22"/>
  <c r="AQ26" i="22"/>
  <c r="AH26" i="22"/>
  <c r="V26" i="22"/>
  <c r="R26" i="22"/>
  <c r="T26" i="22" s="1"/>
  <c r="J26" i="22"/>
  <c r="K26" i="22" s="1"/>
  <c r="G26" i="22"/>
  <c r="E26" i="22"/>
  <c r="AQ25" i="22"/>
  <c r="AH25" i="22"/>
  <c r="V25" i="22"/>
  <c r="R25" i="22"/>
  <c r="T25" i="22" s="1"/>
  <c r="K25" i="22"/>
  <c r="J25" i="22"/>
  <c r="I25" i="22"/>
  <c r="G25" i="22"/>
  <c r="E25" i="22"/>
  <c r="AQ24" i="22"/>
  <c r="AH24" i="22"/>
  <c r="V24" i="22"/>
  <c r="R24" i="22"/>
  <c r="T24" i="22" s="1"/>
  <c r="J24" i="22"/>
  <c r="K24" i="22" s="1"/>
  <c r="I24" i="22"/>
  <c r="G24" i="22"/>
  <c r="E24" i="22"/>
  <c r="AQ23" i="22"/>
  <c r="AH23" i="22"/>
  <c r="V23" i="22"/>
  <c r="R23" i="22"/>
  <c r="T23" i="22" s="1"/>
  <c r="J23" i="22"/>
  <c r="K23" i="22" s="1"/>
  <c r="I23" i="22"/>
  <c r="G23" i="22"/>
  <c r="AQ22" i="22"/>
  <c r="AH22" i="22"/>
  <c r="V22" i="22"/>
  <c r="R22" i="22"/>
  <c r="S22" i="22" s="1"/>
  <c r="J22" i="22"/>
  <c r="I22" i="22" s="1"/>
  <c r="G22" i="22"/>
  <c r="E22" i="22"/>
  <c r="AQ21" i="22"/>
  <c r="AH21" i="22"/>
  <c r="V21" i="22"/>
  <c r="R21" i="22"/>
  <c r="S21" i="22" s="1"/>
  <c r="J21" i="22"/>
  <c r="I21" i="22" s="1"/>
  <c r="G21" i="22"/>
  <c r="E21" i="22"/>
  <c r="AQ20" i="22"/>
  <c r="AH20" i="22"/>
  <c r="V20" i="22"/>
  <c r="R20" i="22"/>
  <c r="S20" i="22" s="1"/>
  <c r="J20" i="22"/>
  <c r="I20" i="22" s="1"/>
  <c r="G20" i="22"/>
  <c r="E20" i="22"/>
  <c r="AQ19" i="22"/>
  <c r="AH19" i="22"/>
  <c r="V19" i="22"/>
  <c r="R19" i="22"/>
  <c r="S19" i="22" s="1"/>
  <c r="J19" i="22"/>
  <c r="I19" i="22" s="1"/>
  <c r="G19" i="22"/>
  <c r="E19" i="22"/>
  <c r="AQ18" i="22"/>
  <c r="AH18" i="22"/>
  <c r="V18" i="22"/>
  <c r="R18" i="22"/>
  <c r="S18" i="22" s="1"/>
  <c r="J18" i="22"/>
  <c r="I18" i="22" s="1"/>
  <c r="G18" i="22"/>
  <c r="E18" i="22"/>
  <c r="AQ17" i="22"/>
  <c r="AH17" i="22"/>
  <c r="V17" i="22"/>
  <c r="R17" i="22"/>
  <c r="S17" i="22" s="1"/>
  <c r="J17" i="22"/>
  <c r="I17" i="22" s="1"/>
  <c r="G17" i="22"/>
  <c r="E17" i="22"/>
  <c r="AQ16" i="22"/>
  <c r="AH16" i="22"/>
  <c r="V16" i="22"/>
  <c r="R16" i="22"/>
  <c r="S16" i="22" s="1"/>
  <c r="J16" i="22"/>
  <c r="I16" i="22" s="1"/>
  <c r="G16" i="22"/>
  <c r="E16" i="22"/>
  <c r="AQ15" i="22"/>
  <c r="AH15" i="22"/>
  <c r="V15" i="22"/>
  <c r="R15" i="22"/>
  <c r="S15" i="22" s="1"/>
  <c r="J15" i="22"/>
  <c r="I15" i="22" s="1"/>
  <c r="G15" i="22"/>
  <c r="E15" i="22"/>
  <c r="AQ14" i="22"/>
  <c r="AH14" i="22"/>
  <c r="V14" i="22"/>
  <c r="R14" i="22"/>
  <c r="S14" i="22" s="1"/>
  <c r="J14" i="22"/>
  <c r="I14" i="22" s="1"/>
  <c r="G14" i="22"/>
  <c r="E14" i="22"/>
  <c r="AQ13" i="22"/>
  <c r="AH13" i="22"/>
  <c r="V13" i="22"/>
  <c r="R13" i="22"/>
  <c r="S13" i="22" s="1"/>
  <c r="J13" i="22"/>
  <c r="I13" i="22" s="1"/>
  <c r="G13" i="22"/>
  <c r="E13" i="22"/>
  <c r="AQ12" i="22"/>
  <c r="AH12" i="22"/>
  <c r="V12" i="22"/>
  <c r="R12" i="22"/>
  <c r="S12" i="22" s="1"/>
  <c r="J12" i="22"/>
  <c r="I12" i="22" s="1"/>
  <c r="G12" i="22"/>
  <c r="E12" i="22"/>
  <c r="V11" i="22"/>
  <c r="J11" i="22"/>
  <c r="I11" i="22" s="1"/>
  <c r="G11" i="22"/>
  <c r="E11" i="22"/>
  <c r="AQ11" i="22"/>
  <c r="Q35" i="22"/>
  <c r="AI31" i="22" l="1"/>
  <c r="AI27" i="22"/>
  <c r="AI23" i="22"/>
  <c r="I26" i="22"/>
  <c r="I30" i="22"/>
  <c r="K33" i="22"/>
  <c r="K34" i="22"/>
  <c r="AQ35" i="22"/>
  <c r="AH11" i="22"/>
  <c r="AG8" i="22"/>
  <c r="T13" i="22"/>
  <c r="AI13" i="22" s="1"/>
  <c r="T14" i="22"/>
  <c r="AI14" i="22" s="1"/>
  <c r="T15" i="22"/>
  <c r="AI15" i="22" s="1"/>
  <c r="T16" i="22"/>
  <c r="T17" i="22"/>
  <c r="AI17" i="22" s="1"/>
  <c r="T18" i="22"/>
  <c r="AI18" i="22" s="1"/>
  <c r="T19" i="22"/>
  <c r="AI19" i="22" s="1"/>
  <c r="T20" i="22"/>
  <c r="AI20" i="22" s="1"/>
  <c r="T21" i="22"/>
  <c r="AI21" i="22" s="1"/>
  <c r="T22" i="22"/>
  <c r="AI22" i="22" s="1"/>
  <c r="AI26" i="22"/>
  <c r="AI30" i="22"/>
  <c r="AI16" i="22"/>
  <c r="T12" i="22"/>
  <c r="AI12" i="22" s="1"/>
  <c r="AI24" i="22"/>
  <c r="AI28" i="22"/>
  <c r="AI32" i="22"/>
  <c r="AI25" i="22"/>
  <c r="AI29" i="22"/>
  <c r="T33" i="22"/>
  <c r="AI33" i="22" s="1"/>
  <c r="T34" i="22"/>
  <c r="AI34" i="22" s="1"/>
  <c r="K16" i="22"/>
  <c r="K18" i="22"/>
  <c r="K19" i="22"/>
  <c r="K20" i="22"/>
  <c r="K21" i="22"/>
  <c r="K22" i="22"/>
  <c r="AP35" i="22"/>
  <c r="K11" i="22"/>
  <c r="K15" i="22"/>
  <c r="K17" i="22"/>
  <c r="R11" i="22"/>
  <c r="S23" i="22"/>
  <c r="S27" i="22"/>
  <c r="S28" i="22"/>
  <c r="S29" i="22"/>
  <c r="S30" i="22"/>
  <c r="S31" i="22"/>
  <c r="S32" i="22"/>
  <c r="K12" i="22"/>
  <c r="K13" i="22"/>
  <c r="K14" i="22"/>
  <c r="S24" i="22"/>
  <c r="S25" i="22"/>
  <c r="S26" i="22"/>
  <c r="AH35" i="22" l="1"/>
  <c r="R35" i="22"/>
  <c r="S11" i="22"/>
  <c r="S35" i="22" s="1"/>
  <c r="T11" i="22"/>
  <c r="T35" i="22" l="1"/>
  <c r="AI35" i="22" s="1"/>
  <c r="AI11" i="22"/>
  <c r="AP10" i="21" l="1"/>
  <c r="AG10" i="21" l="1"/>
  <c r="AG8" i="21" s="1"/>
  <c r="Q10" i="21"/>
  <c r="AR35" i="21"/>
  <c r="P35" i="21"/>
  <c r="AQ34" i="21"/>
  <c r="AH34" i="21"/>
  <c r="V34" i="21"/>
  <c r="R34" i="21"/>
  <c r="J34" i="21"/>
  <c r="K34" i="21" s="1"/>
  <c r="G34" i="21"/>
  <c r="E34" i="21"/>
  <c r="AQ33" i="21"/>
  <c r="AH33" i="21"/>
  <c r="V33" i="21"/>
  <c r="R33" i="21"/>
  <c r="K33" i="21"/>
  <c r="J33" i="21"/>
  <c r="I33" i="21"/>
  <c r="G33" i="21"/>
  <c r="E33" i="21"/>
  <c r="AW32" i="21"/>
  <c r="AQ32" i="21"/>
  <c r="AH32" i="21"/>
  <c r="V32" i="21"/>
  <c r="R32" i="21"/>
  <c r="J32" i="21"/>
  <c r="I32" i="21" s="1"/>
  <c r="G32" i="21"/>
  <c r="E32" i="21"/>
  <c r="AQ31" i="21"/>
  <c r="AH31" i="21"/>
  <c r="V31" i="21"/>
  <c r="R31" i="21"/>
  <c r="J31" i="21"/>
  <c r="I31" i="21" s="1"/>
  <c r="G31" i="21"/>
  <c r="E31" i="21"/>
  <c r="AQ30" i="21"/>
  <c r="AH30" i="21"/>
  <c r="V30" i="21"/>
  <c r="R30" i="21"/>
  <c r="J30" i="21"/>
  <c r="I30" i="21" s="1"/>
  <c r="G30" i="21"/>
  <c r="E30" i="21"/>
  <c r="AQ29" i="21"/>
  <c r="AH29" i="21"/>
  <c r="V29" i="21"/>
  <c r="R29" i="21"/>
  <c r="T29" i="21" s="1"/>
  <c r="J29" i="21"/>
  <c r="I29" i="21" s="1"/>
  <c r="G29" i="21"/>
  <c r="E29" i="21"/>
  <c r="AQ28" i="21"/>
  <c r="AH28" i="21"/>
  <c r="V28" i="21"/>
  <c r="R28" i="21"/>
  <c r="T28" i="21" s="1"/>
  <c r="J28" i="21"/>
  <c r="I28" i="21" s="1"/>
  <c r="G28" i="21"/>
  <c r="E28" i="21"/>
  <c r="AQ27" i="21"/>
  <c r="AH27" i="21"/>
  <c r="V27" i="21"/>
  <c r="R27" i="21"/>
  <c r="T27" i="21" s="1"/>
  <c r="J27" i="21"/>
  <c r="I27" i="21" s="1"/>
  <c r="G27" i="21"/>
  <c r="E27" i="21"/>
  <c r="AQ26" i="21"/>
  <c r="AH26" i="21"/>
  <c r="V26" i="21"/>
  <c r="R26" i="21"/>
  <c r="T26" i="21" s="1"/>
  <c r="J26" i="21"/>
  <c r="I26" i="21" s="1"/>
  <c r="G26" i="21"/>
  <c r="E26" i="21"/>
  <c r="AQ25" i="21"/>
  <c r="AH25" i="21"/>
  <c r="V25" i="21"/>
  <c r="R25" i="21"/>
  <c r="T25" i="21" s="1"/>
  <c r="J25" i="21"/>
  <c r="I25" i="21" s="1"/>
  <c r="G25" i="21"/>
  <c r="E25" i="21"/>
  <c r="AQ24" i="21"/>
  <c r="AH24" i="21"/>
  <c r="V24" i="21"/>
  <c r="R24" i="21"/>
  <c r="T24" i="21" s="1"/>
  <c r="J24" i="21"/>
  <c r="I24" i="21" s="1"/>
  <c r="G24" i="21"/>
  <c r="E24" i="21"/>
  <c r="AQ23" i="21"/>
  <c r="AH23" i="21"/>
  <c r="V23" i="21"/>
  <c r="R23" i="21"/>
  <c r="T23" i="21" s="1"/>
  <c r="J23" i="21"/>
  <c r="I23" i="21" s="1"/>
  <c r="G23" i="21"/>
  <c r="AQ22" i="21"/>
  <c r="AH22" i="21"/>
  <c r="V22" i="21"/>
  <c r="R22" i="21"/>
  <c r="T22" i="21" s="1"/>
  <c r="K22" i="21"/>
  <c r="J22" i="21"/>
  <c r="I22" i="21"/>
  <c r="G22" i="21"/>
  <c r="E22" i="21"/>
  <c r="AQ21" i="21"/>
  <c r="AH21" i="21"/>
  <c r="V21" i="21"/>
  <c r="R21" i="21"/>
  <c r="T21" i="21" s="1"/>
  <c r="K21" i="21"/>
  <c r="J21" i="21"/>
  <c r="I21" i="21"/>
  <c r="G21" i="21"/>
  <c r="E21" i="21"/>
  <c r="AQ20" i="21"/>
  <c r="AH20" i="21"/>
  <c r="V20" i="21"/>
  <c r="R20" i="21"/>
  <c r="S20" i="21" s="1"/>
  <c r="K20" i="21"/>
  <c r="J20" i="21"/>
  <c r="I20" i="21"/>
  <c r="G20" i="21"/>
  <c r="E20" i="21"/>
  <c r="AQ19" i="21"/>
  <c r="AH19" i="21"/>
  <c r="V19" i="21"/>
  <c r="R19" i="21"/>
  <c r="T19" i="21" s="1"/>
  <c r="K19" i="21"/>
  <c r="J19" i="21"/>
  <c r="I19" i="21"/>
  <c r="G19" i="21"/>
  <c r="E19" i="21"/>
  <c r="AQ18" i="21"/>
  <c r="AH18" i="21"/>
  <c r="V18" i="21"/>
  <c r="R18" i="21"/>
  <c r="S18" i="21" s="1"/>
  <c r="K18" i="21"/>
  <c r="J18" i="21"/>
  <c r="I18" i="21"/>
  <c r="G18" i="21"/>
  <c r="E18" i="21"/>
  <c r="AQ17" i="21"/>
  <c r="AH17" i="21"/>
  <c r="V17" i="21"/>
  <c r="R17" i="21"/>
  <c r="T17" i="21" s="1"/>
  <c r="K17" i="21"/>
  <c r="J17" i="21"/>
  <c r="I17" i="21"/>
  <c r="G17" i="21"/>
  <c r="E17" i="21"/>
  <c r="AQ16" i="21"/>
  <c r="AH16" i="21"/>
  <c r="V16" i="21"/>
  <c r="R16" i="21"/>
  <c r="K16" i="21"/>
  <c r="J16" i="21"/>
  <c r="I16" i="21"/>
  <c r="G16" i="21"/>
  <c r="E16" i="21"/>
  <c r="AQ15" i="21"/>
  <c r="AH15" i="21"/>
  <c r="V15" i="21"/>
  <c r="R15" i="21"/>
  <c r="K15" i="21"/>
  <c r="J15" i="21"/>
  <c r="I15" i="21"/>
  <c r="G15" i="21"/>
  <c r="E15" i="21"/>
  <c r="AQ14" i="21"/>
  <c r="AH14" i="21"/>
  <c r="V14" i="21"/>
  <c r="R14" i="21"/>
  <c r="K14" i="21"/>
  <c r="J14" i="21"/>
  <c r="I14" i="21"/>
  <c r="G14" i="21"/>
  <c r="E14" i="21"/>
  <c r="AQ13" i="21"/>
  <c r="AH13" i="21"/>
  <c r="V13" i="21"/>
  <c r="R13" i="21"/>
  <c r="K13" i="21"/>
  <c r="J13" i="21"/>
  <c r="I13" i="21"/>
  <c r="G13" i="21"/>
  <c r="E13" i="21"/>
  <c r="AQ12" i="21"/>
  <c r="AH12" i="21"/>
  <c r="V12" i="21"/>
  <c r="R12" i="21"/>
  <c r="K12" i="21"/>
  <c r="J12" i="21"/>
  <c r="I12" i="21"/>
  <c r="G12" i="21"/>
  <c r="E12" i="21"/>
  <c r="AH11" i="21"/>
  <c r="V11" i="21"/>
  <c r="K11" i="21"/>
  <c r="J11" i="21"/>
  <c r="I11" i="21"/>
  <c r="G11" i="21"/>
  <c r="E11" i="21"/>
  <c r="AP35" i="21"/>
  <c r="AG35" i="21"/>
  <c r="Q35" i="21"/>
  <c r="I34" i="21" l="1"/>
  <c r="S34" i="21"/>
  <c r="S33" i="21"/>
  <c r="T32" i="21"/>
  <c r="AI32" i="21" s="1"/>
  <c r="T31" i="21"/>
  <c r="AI31" i="21" s="1"/>
  <c r="T30" i="21"/>
  <c r="AI27" i="21"/>
  <c r="AI23" i="21"/>
  <c r="S22" i="21"/>
  <c r="AI21" i="21"/>
  <c r="S16" i="21"/>
  <c r="T15" i="21"/>
  <c r="AI15" i="21" s="1"/>
  <c r="T14" i="21"/>
  <c r="AI14" i="21" s="1"/>
  <c r="T13" i="21"/>
  <c r="AI13" i="21" s="1"/>
  <c r="S12" i="21"/>
  <c r="AH35" i="21"/>
  <c r="AI22" i="21"/>
  <c r="S21" i="21"/>
  <c r="AI17" i="21"/>
  <c r="AI24" i="21"/>
  <c r="AI28" i="21"/>
  <c r="AI19" i="21"/>
  <c r="AI26" i="21"/>
  <c r="AI30" i="21"/>
  <c r="AI25" i="21"/>
  <c r="AI29" i="21"/>
  <c r="R11" i="21"/>
  <c r="S13" i="21"/>
  <c r="S14" i="21"/>
  <c r="S15" i="21"/>
  <c r="S17" i="21"/>
  <c r="S19" i="21"/>
  <c r="AQ11" i="21"/>
  <c r="AQ35" i="21" s="1"/>
  <c r="T12" i="21"/>
  <c r="AI12" i="21" s="1"/>
  <c r="T16" i="21"/>
  <c r="AI16" i="21" s="1"/>
  <c r="T18" i="21"/>
  <c r="AI18" i="21" s="1"/>
  <c r="T20" i="21"/>
  <c r="AI20" i="21" s="1"/>
  <c r="K23" i="21"/>
  <c r="K24" i="21"/>
  <c r="K25" i="21"/>
  <c r="K26" i="21"/>
  <c r="K27" i="21"/>
  <c r="K28" i="21"/>
  <c r="K29" i="21"/>
  <c r="K30" i="21"/>
  <c r="K31" i="21"/>
  <c r="K32" i="21"/>
  <c r="T33" i="21"/>
  <c r="AI33" i="21" s="1"/>
  <c r="T34" i="21"/>
  <c r="AI34" i="21" s="1"/>
  <c r="S23" i="21"/>
  <c r="S24" i="21"/>
  <c r="S25" i="21"/>
  <c r="S26" i="21"/>
  <c r="S27" i="21"/>
  <c r="S28" i="21"/>
  <c r="S29" i="21"/>
  <c r="S30" i="21"/>
  <c r="S31" i="21"/>
  <c r="S32" i="21"/>
  <c r="R33" i="20"/>
  <c r="R35" i="21" l="1"/>
  <c r="T11" i="21"/>
  <c r="S11" i="21"/>
  <c r="S35" i="21" s="1"/>
  <c r="T35" i="21" l="1"/>
  <c r="AI35" i="21" s="1"/>
  <c r="AI11" i="21"/>
  <c r="AP10" i="20" l="1"/>
  <c r="AG10" i="20"/>
  <c r="Q10" i="20"/>
  <c r="AR35" i="20"/>
  <c r="AP35" i="20"/>
  <c r="P35" i="20"/>
  <c r="AQ34" i="20"/>
  <c r="AH34" i="20"/>
  <c r="V34" i="20"/>
  <c r="R34" i="20"/>
  <c r="T34" i="20" s="1"/>
  <c r="K34" i="20"/>
  <c r="J34" i="20"/>
  <c r="I34" i="20"/>
  <c r="G34" i="20"/>
  <c r="E34" i="20"/>
  <c r="AQ33" i="20"/>
  <c r="AH33" i="20"/>
  <c r="V33" i="20"/>
  <c r="S33" i="20"/>
  <c r="K33" i="20"/>
  <c r="J33" i="20"/>
  <c r="I33" i="20"/>
  <c r="G33" i="20"/>
  <c r="E33" i="20"/>
  <c r="AW32" i="20"/>
  <c r="AQ32" i="20"/>
  <c r="AH32" i="20"/>
  <c r="V32" i="20"/>
  <c r="R32" i="20"/>
  <c r="S32" i="20" s="1"/>
  <c r="J32" i="20"/>
  <c r="K32" i="20" s="1"/>
  <c r="I32" i="20"/>
  <c r="G32" i="20"/>
  <c r="E32" i="20"/>
  <c r="AQ31" i="20"/>
  <c r="AH31" i="20"/>
  <c r="V31" i="20"/>
  <c r="R31" i="20"/>
  <c r="S31" i="20" s="1"/>
  <c r="J31" i="20"/>
  <c r="K31" i="20" s="1"/>
  <c r="I31" i="20"/>
  <c r="G31" i="20"/>
  <c r="E31" i="20"/>
  <c r="AQ30" i="20"/>
  <c r="AH30" i="20"/>
  <c r="V30" i="20"/>
  <c r="R30" i="20"/>
  <c r="S30" i="20" s="1"/>
  <c r="J30" i="20"/>
  <c r="K30" i="20" s="1"/>
  <c r="I30" i="20"/>
  <c r="G30" i="20"/>
  <c r="E30" i="20"/>
  <c r="AQ29" i="20"/>
  <c r="AH29" i="20"/>
  <c r="V29" i="20"/>
  <c r="R29" i="20"/>
  <c r="S29" i="20" s="1"/>
  <c r="J29" i="20"/>
  <c r="K29" i="20" s="1"/>
  <c r="I29" i="20"/>
  <c r="G29" i="20"/>
  <c r="E29" i="20"/>
  <c r="AQ28" i="20"/>
  <c r="AH28" i="20"/>
  <c r="V28" i="20"/>
  <c r="R28" i="20"/>
  <c r="S28" i="20" s="1"/>
  <c r="J28" i="20"/>
  <c r="K28" i="20" s="1"/>
  <c r="I28" i="20"/>
  <c r="G28" i="20"/>
  <c r="E28" i="20"/>
  <c r="AQ27" i="20"/>
  <c r="AH27" i="20"/>
  <c r="V27" i="20"/>
  <c r="R27" i="20"/>
  <c r="S27" i="20" s="1"/>
  <c r="J27" i="20"/>
  <c r="K27" i="20" s="1"/>
  <c r="I27" i="20"/>
  <c r="G27" i="20"/>
  <c r="E27" i="20"/>
  <c r="AQ26" i="20"/>
  <c r="AH26" i="20"/>
  <c r="V26" i="20"/>
  <c r="R26" i="20"/>
  <c r="T26" i="20" s="1"/>
  <c r="J26" i="20"/>
  <c r="K26" i="20" s="1"/>
  <c r="I26" i="20"/>
  <c r="G26" i="20"/>
  <c r="E26" i="20"/>
  <c r="AQ25" i="20"/>
  <c r="AH25" i="20"/>
  <c r="V25" i="20"/>
  <c r="R25" i="20"/>
  <c r="S25" i="20" s="1"/>
  <c r="J25" i="20"/>
  <c r="K25" i="20" s="1"/>
  <c r="I25" i="20"/>
  <c r="G25" i="20"/>
  <c r="E25" i="20"/>
  <c r="AQ24" i="20"/>
  <c r="AH24" i="20"/>
  <c r="V24" i="20"/>
  <c r="R24" i="20"/>
  <c r="T24" i="20" s="1"/>
  <c r="J24" i="20"/>
  <c r="K24" i="20" s="1"/>
  <c r="I24" i="20"/>
  <c r="G24" i="20"/>
  <c r="E24" i="20"/>
  <c r="AQ23" i="20"/>
  <c r="AH23" i="20"/>
  <c r="V23" i="20"/>
  <c r="R23" i="20"/>
  <c r="S23" i="20" s="1"/>
  <c r="J23" i="20"/>
  <c r="K23" i="20" s="1"/>
  <c r="I23" i="20"/>
  <c r="G23" i="20"/>
  <c r="AQ22" i="20"/>
  <c r="AH22" i="20"/>
  <c r="V22" i="20"/>
  <c r="R22" i="20"/>
  <c r="T22" i="20" s="1"/>
  <c r="K22" i="20"/>
  <c r="J22" i="20"/>
  <c r="I22" i="20"/>
  <c r="G22" i="20"/>
  <c r="E22" i="20"/>
  <c r="AQ21" i="20"/>
  <c r="AH21" i="20"/>
  <c r="V21" i="20"/>
  <c r="R21" i="20"/>
  <c r="T21" i="20" s="1"/>
  <c r="K21" i="20"/>
  <c r="J21" i="20"/>
  <c r="I21" i="20"/>
  <c r="G21" i="20"/>
  <c r="E21" i="20"/>
  <c r="AQ20" i="20"/>
  <c r="AH20" i="20"/>
  <c r="V20" i="20"/>
  <c r="R20" i="20"/>
  <c r="S20" i="20" s="1"/>
  <c r="K20" i="20"/>
  <c r="J20" i="20"/>
  <c r="I20" i="20"/>
  <c r="G20" i="20"/>
  <c r="E20" i="20"/>
  <c r="AQ19" i="20"/>
  <c r="AH19" i="20"/>
  <c r="V19" i="20"/>
  <c r="R19" i="20"/>
  <c r="S19" i="20" s="1"/>
  <c r="K19" i="20"/>
  <c r="J19" i="20"/>
  <c r="I19" i="20"/>
  <c r="G19" i="20"/>
  <c r="E19" i="20"/>
  <c r="AQ18" i="20"/>
  <c r="AH18" i="20"/>
  <c r="V18" i="20"/>
  <c r="R18" i="20"/>
  <c r="T18" i="20" s="1"/>
  <c r="K18" i="20"/>
  <c r="J18" i="20"/>
  <c r="I18" i="20"/>
  <c r="G18" i="20"/>
  <c r="E18" i="20"/>
  <c r="AQ17" i="20"/>
  <c r="AH17" i="20"/>
  <c r="V17" i="20"/>
  <c r="R17" i="20"/>
  <c r="T17" i="20" s="1"/>
  <c r="K17" i="20"/>
  <c r="J17" i="20"/>
  <c r="I17" i="20"/>
  <c r="G17" i="20"/>
  <c r="E17" i="20"/>
  <c r="AQ16" i="20"/>
  <c r="AH16" i="20"/>
  <c r="V16" i="20"/>
  <c r="R16" i="20"/>
  <c r="T16" i="20" s="1"/>
  <c r="K16" i="20"/>
  <c r="J16" i="20"/>
  <c r="I16" i="20"/>
  <c r="G16" i="20"/>
  <c r="E16" i="20"/>
  <c r="AQ15" i="20"/>
  <c r="AH15" i="20"/>
  <c r="V15" i="20"/>
  <c r="R15" i="20"/>
  <c r="T15" i="20" s="1"/>
  <c r="K15" i="20"/>
  <c r="J15" i="20"/>
  <c r="I15" i="20"/>
  <c r="G15" i="20"/>
  <c r="E15" i="20"/>
  <c r="AQ14" i="20"/>
  <c r="AH14" i="20"/>
  <c r="V14" i="20"/>
  <c r="R14" i="20"/>
  <c r="T14" i="20" s="1"/>
  <c r="K14" i="20"/>
  <c r="J14" i="20"/>
  <c r="I14" i="20"/>
  <c r="G14" i="20"/>
  <c r="E14" i="20"/>
  <c r="AQ13" i="20"/>
  <c r="AH13" i="20"/>
  <c r="V13" i="20"/>
  <c r="R13" i="20"/>
  <c r="T13" i="20" s="1"/>
  <c r="K13" i="20"/>
  <c r="J13" i="20"/>
  <c r="I13" i="20"/>
  <c r="G13" i="20"/>
  <c r="E13" i="20"/>
  <c r="AQ12" i="20"/>
  <c r="AH12" i="20"/>
  <c r="V12" i="20"/>
  <c r="R12" i="20"/>
  <c r="T12" i="20" s="1"/>
  <c r="K12" i="20"/>
  <c r="J12" i="20"/>
  <c r="I12" i="20"/>
  <c r="G12" i="20"/>
  <c r="E12" i="20"/>
  <c r="AH11" i="20"/>
  <c r="V11" i="20"/>
  <c r="K11" i="20"/>
  <c r="J11" i="20"/>
  <c r="I11" i="20"/>
  <c r="G11" i="20"/>
  <c r="E11" i="20"/>
  <c r="AQ11" i="20"/>
  <c r="AG35" i="20"/>
  <c r="R11" i="20"/>
  <c r="AG8" i="20"/>
  <c r="AI15" i="20" l="1"/>
  <c r="AQ35" i="20"/>
  <c r="AI14" i="20"/>
  <c r="AI18" i="20"/>
  <c r="AI22" i="20"/>
  <c r="T11" i="20"/>
  <c r="AI11" i="20" s="1"/>
  <c r="R35" i="20"/>
  <c r="S11" i="20"/>
  <c r="AI12" i="20"/>
  <c r="AI16" i="20"/>
  <c r="AI34" i="20"/>
  <c r="AI13" i="20"/>
  <c r="AI17" i="20"/>
  <c r="AI21" i="20"/>
  <c r="AI24" i="20"/>
  <c r="AI26" i="20"/>
  <c r="S12" i="20"/>
  <c r="S13" i="20"/>
  <c r="S14" i="20"/>
  <c r="S15" i="20"/>
  <c r="S16" i="20"/>
  <c r="S17" i="20"/>
  <c r="S18" i="20"/>
  <c r="S21" i="20"/>
  <c r="S22" i="20"/>
  <c r="T23" i="20"/>
  <c r="AI23" i="20" s="1"/>
  <c r="T25" i="20"/>
  <c r="AI25" i="20" s="1"/>
  <c r="T27" i="20"/>
  <c r="AI27" i="20" s="1"/>
  <c r="T28" i="20"/>
  <c r="AI28" i="20" s="1"/>
  <c r="T29" i="20"/>
  <c r="AI29" i="20" s="1"/>
  <c r="T30" i="20"/>
  <c r="AI30" i="20" s="1"/>
  <c r="T31" i="20"/>
  <c r="AI31" i="20" s="1"/>
  <c r="T32" i="20"/>
  <c r="AI32" i="20" s="1"/>
  <c r="S34" i="20"/>
  <c r="AH35" i="20"/>
  <c r="T19" i="20"/>
  <c r="AI19" i="20" s="1"/>
  <c r="T20" i="20"/>
  <c r="AI20" i="20" s="1"/>
  <c r="T33" i="20"/>
  <c r="AI33" i="20" s="1"/>
  <c r="S24" i="20"/>
  <c r="S26" i="20"/>
  <c r="Q35" i="20"/>
  <c r="S35" i="20" l="1"/>
  <c r="T35" i="20"/>
  <c r="AI35" i="20" s="1"/>
  <c r="AP10" i="18" l="1"/>
  <c r="AQ11" i="18" s="1"/>
  <c r="AG10" i="18"/>
  <c r="AG35" i="18" s="1"/>
  <c r="Q10" i="18"/>
  <c r="AR35" i="18"/>
  <c r="P35" i="18"/>
  <c r="AQ34" i="18"/>
  <c r="AH34" i="18"/>
  <c r="V34" i="18"/>
  <c r="R34" i="18"/>
  <c r="S34" i="18" s="1"/>
  <c r="J34" i="18"/>
  <c r="I34" i="18" s="1"/>
  <c r="G34" i="18"/>
  <c r="E34" i="18"/>
  <c r="AQ33" i="18"/>
  <c r="AH33" i="18"/>
  <c r="V33" i="18"/>
  <c r="R33" i="18"/>
  <c r="S33" i="18" s="1"/>
  <c r="J33" i="18"/>
  <c r="I33" i="18" s="1"/>
  <c r="G33" i="18"/>
  <c r="E33" i="18"/>
  <c r="AW32" i="18"/>
  <c r="AQ32" i="18"/>
  <c r="AH32" i="18"/>
  <c r="V32" i="18"/>
  <c r="R32" i="18"/>
  <c r="T32" i="18" s="1"/>
  <c r="K32" i="18"/>
  <c r="J32" i="18"/>
  <c r="I32" i="18"/>
  <c r="G32" i="18"/>
  <c r="E32" i="18"/>
  <c r="AQ31" i="18"/>
  <c r="AH31" i="18"/>
  <c r="V31" i="18"/>
  <c r="R31" i="18"/>
  <c r="T31" i="18" s="1"/>
  <c r="K31" i="18"/>
  <c r="J31" i="18"/>
  <c r="I31" i="18"/>
  <c r="G31" i="18"/>
  <c r="E31" i="18"/>
  <c r="AQ30" i="18"/>
  <c r="AH30" i="18"/>
  <c r="V30" i="18"/>
  <c r="R30" i="18"/>
  <c r="T30" i="18" s="1"/>
  <c r="K30" i="18"/>
  <c r="J30" i="18"/>
  <c r="I30" i="18"/>
  <c r="G30" i="18"/>
  <c r="E30" i="18"/>
  <c r="AQ29" i="18"/>
  <c r="AH29" i="18"/>
  <c r="V29" i="18"/>
  <c r="R29" i="18"/>
  <c r="T29" i="18" s="1"/>
  <c r="K29" i="18"/>
  <c r="J29" i="18"/>
  <c r="I29" i="18"/>
  <c r="G29" i="18"/>
  <c r="E29" i="18"/>
  <c r="AQ28" i="18"/>
  <c r="AH28" i="18"/>
  <c r="V28" i="18"/>
  <c r="R28" i="18"/>
  <c r="T28" i="18" s="1"/>
  <c r="K28" i="18"/>
  <c r="J28" i="18"/>
  <c r="I28" i="18"/>
  <c r="G28" i="18"/>
  <c r="E28" i="18"/>
  <c r="AQ27" i="18"/>
  <c r="AH27" i="18"/>
  <c r="V27" i="18"/>
  <c r="R27" i="18"/>
  <c r="T27" i="18" s="1"/>
  <c r="K27" i="18"/>
  <c r="J27" i="18"/>
  <c r="I27" i="18"/>
  <c r="G27" i="18"/>
  <c r="E27" i="18"/>
  <c r="AQ26" i="18"/>
  <c r="AH26" i="18"/>
  <c r="V26" i="18"/>
  <c r="R26" i="18"/>
  <c r="T26" i="18" s="1"/>
  <c r="K26" i="18"/>
  <c r="J26" i="18"/>
  <c r="I26" i="18"/>
  <c r="G26" i="18"/>
  <c r="E26" i="18"/>
  <c r="AQ25" i="18"/>
  <c r="AH25" i="18"/>
  <c r="V25" i="18"/>
  <c r="R25" i="18"/>
  <c r="T25" i="18" s="1"/>
  <c r="K25" i="18"/>
  <c r="J25" i="18"/>
  <c r="I25" i="18"/>
  <c r="G25" i="18"/>
  <c r="E25" i="18"/>
  <c r="AQ24" i="18"/>
  <c r="AH24" i="18"/>
  <c r="V24" i="18"/>
  <c r="R24" i="18"/>
  <c r="T24" i="18" s="1"/>
  <c r="K24" i="18"/>
  <c r="J24" i="18"/>
  <c r="I24" i="18"/>
  <c r="G24" i="18"/>
  <c r="E24" i="18"/>
  <c r="AQ23" i="18"/>
  <c r="AH23" i="18"/>
  <c r="V23" i="18"/>
  <c r="R23" i="18"/>
  <c r="T23" i="18" s="1"/>
  <c r="K23" i="18"/>
  <c r="J23" i="18"/>
  <c r="I23" i="18"/>
  <c r="G23" i="18"/>
  <c r="AQ22" i="18"/>
  <c r="AH22" i="18"/>
  <c r="V22" i="18"/>
  <c r="R22" i="18"/>
  <c r="S22" i="18" s="1"/>
  <c r="J22" i="18"/>
  <c r="I22" i="18" s="1"/>
  <c r="G22" i="18"/>
  <c r="E22" i="18"/>
  <c r="AQ21" i="18"/>
  <c r="AH21" i="18"/>
  <c r="V21" i="18"/>
  <c r="R21" i="18"/>
  <c r="S21" i="18" s="1"/>
  <c r="J21" i="18"/>
  <c r="I21" i="18" s="1"/>
  <c r="G21" i="18"/>
  <c r="E21" i="18"/>
  <c r="AQ20" i="18"/>
  <c r="AH20" i="18"/>
  <c r="V20" i="18"/>
  <c r="R20" i="18"/>
  <c r="S20" i="18" s="1"/>
  <c r="J20" i="18"/>
  <c r="I20" i="18" s="1"/>
  <c r="G20" i="18"/>
  <c r="E20" i="18"/>
  <c r="AQ19" i="18"/>
  <c r="AH19" i="18"/>
  <c r="V19" i="18"/>
  <c r="R19" i="18"/>
  <c r="S19" i="18" s="1"/>
  <c r="J19" i="18"/>
  <c r="I19" i="18" s="1"/>
  <c r="G19" i="18"/>
  <c r="E19" i="18"/>
  <c r="AQ18" i="18"/>
  <c r="AH18" i="18"/>
  <c r="V18" i="18"/>
  <c r="R18" i="18"/>
  <c r="S18" i="18" s="1"/>
  <c r="J18" i="18"/>
  <c r="I18" i="18" s="1"/>
  <c r="G18" i="18"/>
  <c r="E18" i="18"/>
  <c r="AQ17" i="18"/>
  <c r="AH17" i="18"/>
  <c r="V17" i="18"/>
  <c r="R17" i="18"/>
  <c r="S17" i="18" s="1"/>
  <c r="J17" i="18"/>
  <c r="I17" i="18" s="1"/>
  <c r="G17" i="18"/>
  <c r="E17" i="18"/>
  <c r="AQ16" i="18"/>
  <c r="AH16" i="18"/>
  <c r="V16" i="18"/>
  <c r="R16" i="18"/>
  <c r="S16" i="18" s="1"/>
  <c r="J16" i="18"/>
  <c r="I16" i="18" s="1"/>
  <c r="G16" i="18"/>
  <c r="E16" i="18"/>
  <c r="AQ15" i="18"/>
  <c r="AH15" i="18"/>
  <c r="V15" i="18"/>
  <c r="R15" i="18"/>
  <c r="S15" i="18" s="1"/>
  <c r="J15" i="18"/>
  <c r="I15" i="18" s="1"/>
  <c r="G15" i="18"/>
  <c r="E15" i="18"/>
  <c r="AQ14" i="18"/>
  <c r="AH14" i="18"/>
  <c r="V14" i="18"/>
  <c r="R14" i="18"/>
  <c r="S14" i="18" s="1"/>
  <c r="J14" i="18"/>
  <c r="I14" i="18" s="1"/>
  <c r="G14" i="18"/>
  <c r="E14" i="18"/>
  <c r="AQ13" i="18"/>
  <c r="AH13" i="18"/>
  <c r="V13" i="18"/>
  <c r="R13" i="18"/>
  <c r="S13" i="18" s="1"/>
  <c r="J13" i="18"/>
  <c r="I13" i="18" s="1"/>
  <c r="G13" i="18"/>
  <c r="E13" i="18"/>
  <c r="AQ12" i="18"/>
  <c r="AH12" i="18"/>
  <c r="V12" i="18"/>
  <c r="R12" i="18"/>
  <c r="S12" i="18" s="1"/>
  <c r="J12" i="18"/>
  <c r="I12" i="18" s="1"/>
  <c r="G12" i="18"/>
  <c r="E12" i="18"/>
  <c r="AH11" i="18"/>
  <c r="V11" i="18"/>
  <c r="J11" i="18"/>
  <c r="I11" i="18" s="1"/>
  <c r="G11" i="18"/>
  <c r="E11" i="18"/>
  <c r="R11" i="18"/>
  <c r="AG8" i="18"/>
  <c r="AQ35" i="18" l="1"/>
  <c r="AH35" i="18"/>
  <c r="AI24" i="18"/>
  <c r="AI28" i="18"/>
  <c r="AI32" i="18"/>
  <c r="T13" i="18"/>
  <c r="T14" i="18"/>
  <c r="AI14" i="18" s="1"/>
  <c r="T15" i="18"/>
  <c r="T16" i="18"/>
  <c r="AI16" i="18" s="1"/>
  <c r="T17" i="18"/>
  <c r="AI17" i="18" s="1"/>
  <c r="T18" i="18"/>
  <c r="AI18" i="18" s="1"/>
  <c r="T19" i="18"/>
  <c r="AI19" i="18" s="1"/>
  <c r="T20" i="18"/>
  <c r="AI20" i="18" s="1"/>
  <c r="T21" i="18"/>
  <c r="AI21" i="18" s="1"/>
  <c r="T22" i="18"/>
  <c r="AI22" i="18" s="1"/>
  <c r="AI25" i="18"/>
  <c r="AI29" i="18"/>
  <c r="AI13" i="18"/>
  <c r="AI15" i="18"/>
  <c r="T12" i="18"/>
  <c r="AI12" i="18" s="1"/>
  <c r="R35" i="18"/>
  <c r="S11" i="18"/>
  <c r="T11" i="18"/>
  <c r="AI11" i="18" s="1"/>
  <c r="AI26" i="18"/>
  <c r="AI30" i="18"/>
  <c r="AI23" i="18"/>
  <c r="AI27" i="18"/>
  <c r="AI31" i="18"/>
  <c r="T33" i="18"/>
  <c r="AI33" i="18" s="1"/>
  <c r="T34" i="18"/>
  <c r="AI34" i="18" s="1"/>
  <c r="K15" i="18"/>
  <c r="K17" i="18"/>
  <c r="K18" i="18"/>
  <c r="K19" i="18"/>
  <c r="K20" i="18"/>
  <c r="K21" i="18"/>
  <c r="K22" i="18"/>
  <c r="K33" i="18"/>
  <c r="K34" i="18"/>
  <c r="AP35" i="18"/>
  <c r="K11" i="18"/>
  <c r="K12" i="18"/>
  <c r="K16" i="18"/>
  <c r="S25" i="18"/>
  <c r="S27" i="18"/>
  <c r="S28" i="18"/>
  <c r="S29" i="18"/>
  <c r="S30" i="18"/>
  <c r="S31" i="18"/>
  <c r="S32" i="18"/>
  <c r="Q35" i="18"/>
  <c r="K13" i="18"/>
  <c r="K14" i="18"/>
  <c r="S23" i="18"/>
  <c r="S24" i="18"/>
  <c r="S26" i="18"/>
  <c r="S35" i="18" l="1"/>
  <c r="T35" i="18"/>
  <c r="AI35" i="18" s="1"/>
  <c r="AP10" i="17" l="1"/>
  <c r="AG10" i="17"/>
  <c r="Q10" i="17"/>
  <c r="AR35" i="17"/>
  <c r="P35" i="17"/>
  <c r="AQ34" i="17"/>
  <c r="AH34" i="17"/>
  <c r="V34" i="17"/>
  <c r="R34" i="17"/>
  <c r="S34" i="17" s="1"/>
  <c r="J34" i="17"/>
  <c r="K34" i="17" s="1"/>
  <c r="I34" i="17"/>
  <c r="G34" i="17"/>
  <c r="E34" i="17"/>
  <c r="AQ33" i="17"/>
  <c r="AH33" i="17"/>
  <c r="V33" i="17"/>
  <c r="R33" i="17"/>
  <c r="S33" i="17" s="1"/>
  <c r="J33" i="17"/>
  <c r="K33" i="17" s="1"/>
  <c r="I33" i="17"/>
  <c r="G33" i="17"/>
  <c r="E33" i="17"/>
  <c r="AW32" i="17"/>
  <c r="AQ32" i="17"/>
  <c r="AH32" i="17"/>
  <c r="V32" i="17"/>
  <c r="R32" i="17"/>
  <c r="T32" i="17" s="1"/>
  <c r="J32" i="17"/>
  <c r="K32" i="17" s="1"/>
  <c r="G32" i="17"/>
  <c r="E32" i="17"/>
  <c r="AQ31" i="17"/>
  <c r="AH31" i="17"/>
  <c r="V31" i="17"/>
  <c r="R31" i="17"/>
  <c r="T31" i="17" s="1"/>
  <c r="J31" i="17"/>
  <c r="K31" i="17" s="1"/>
  <c r="G31" i="17"/>
  <c r="E31" i="17"/>
  <c r="AQ30" i="17"/>
  <c r="AH30" i="17"/>
  <c r="V30" i="17"/>
  <c r="R30" i="17"/>
  <c r="T30" i="17" s="1"/>
  <c r="J30" i="17"/>
  <c r="K30" i="17" s="1"/>
  <c r="G30" i="17"/>
  <c r="E30" i="17"/>
  <c r="AQ29" i="17"/>
  <c r="AH29" i="17"/>
  <c r="V29" i="17"/>
  <c r="R29" i="17"/>
  <c r="T29" i="17" s="1"/>
  <c r="J29" i="17"/>
  <c r="K29" i="17" s="1"/>
  <c r="G29" i="17"/>
  <c r="E29" i="17"/>
  <c r="AQ28" i="17"/>
  <c r="AH28" i="17"/>
  <c r="V28" i="17"/>
  <c r="R28" i="17"/>
  <c r="T28" i="17" s="1"/>
  <c r="J28" i="17"/>
  <c r="K28" i="17" s="1"/>
  <c r="G28" i="17"/>
  <c r="E28" i="17"/>
  <c r="AQ27" i="17"/>
  <c r="AH27" i="17"/>
  <c r="V27" i="17"/>
  <c r="R27" i="17"/>
  <c r="T27" i="17" s="1"/>
  <c r="J27" i="17"/>
  <c r="K27" i="17" s="1"/>
  <c r="G27" i="17"/>
  <c r="E27" i="17"/>
  <c r="AQ26" i="17"/>
  <c r="AH26" i="17"/>
  <c r="V26" i="17"/>
  <c r="R26" i="17"/>
  <c r="T26" i="17" s="1"/>
  <c r="J26" i="17"/>
  <c r="K26" i="17" s="1"/>
  <c r="G26" i="17"/>
  <c r="E26" i="17"/>
  <c r="AQ25" i="17"/>
  <c r="AH25" i="17"/>
  <c r="V25" i="17"/>
  <c r="R25" i="17"/>
  <c r="T25" i="17" s="1"/>
  <c r="J25" i="17"/>
  <c r="K25" i="17" s="1"/>
  <c r="G25" i="17"/>
  <c r="E25" i="17"/>
  <c r="AQ24" i="17"/>
  <c r="AH24" i="17"/>
  <c r="V24" i="17"/>
  <c r="R24" i="17"/>
  <c r="T24" i="17" s="1"/>
  <c r="J24" i="17"/>
  <c r="K24" i="17" s="1"/>
  <c r="G24" i="17"/>
  <c r="E24" i="17"/>
  <c r="AQ23" i="17"/>
  <c r="AH23" i="17"/>
  <c r="V23" i="17"/>
  <c r="R23" i="17"/>
  <c r="T23" i="17" s="1"/>
  <c r="J23" i="17"/>
  <c r="I23" i="17" s="1"/>
  <c r="G23" i="17"/>
  <c r="AQ22" i="17"/>
  <c r="AH22" i="17"/>
  <c r="V22" i="17"/>
  <c r="R22" i="17"/>
  <c r="S22" i="17" s="1"/>
  <c r="J22" i="17"/>
  <c r="K22" i="17" s="1"/>
  <c r="G22" i="17"/>
  <c r="E22" i="17"/>
  <c r="AQ21" i="17"/>
  <c r="AH21" i="17"/>
  <c r="V21" i="17"/>
  <c r="R21" i="17"/>
  <c r="S21" i="17" s="1"/>
  <c r="K21" i="17"/>
  <c r="J21" i="17"/>
  <c r="I21" i="17" s="1"/>
  <c r="G21" i="17"/>
  <c r="E21" i="17"/>
  <c r="AQ20" i="17"/>
  <c r="AH20" i="17"/>
  <c r="V20" i="17"/>
  <c r="R20" i="17"/>
  <c r="S20" i="17" s="1"/>
  <c r="K20" i="17"/>
  <c r="J20" i="17"/>
  <c r="I20" i="17" s="1"/>
  <c r="G20" i="17"/>
  <c r="E20" i="17"/>
  <c r="AQ19" i="17"/>
  <c r="AH19" i="17"/>
  <c r="V19" i="17"/>
  <c r="R19" i="17"/>
  <c r="S19" i="17" s="1"/>
  <c r="K19" i="17"/>
  <c r="J19" i="17"/>
  <c r="I19" i="17"/>
  <c r="G19" i="17"/>
  <c r="E19" i="17"/>
  <c r="AQ18" i="17"/>
  <c r="AH18" i="17"/>
  <c r="V18" i="17"/>
  <c r="R18" i="17"/>
  <c r="S18" i="17" s="1"/>
  <c r="J18" i="17"/>
  <c r="K18" i="17" s="1"/>
  <c r="G18" i="17"/>
  <c r="E18" i="17"/>
  <c r="AQ17" i="17"/>
  <c r="AH17" i="17"/>
  <c r="V17" i="17"/>
  <c r="R17" i="17"/>
  <c r="S17" i="17" s="1"/>
  <c r="K17" i="17"/>
  <c r="J17" i="17"/>
  <c r="I17" i="17" s="1"/>
  <c r="G17" i="17"/>
  <c r="E17" i="17"/>
  <c r="AQ16" i="17"/>
  <c r="AH16" i="17"/>
  <c r="V16" i="17"/>
  <c r="R16" i="17"/>
  <c r="S16" i="17" s="1"/>
  <c r="K16" i="17"/>
  <c r="J16" i="17"/>
  <c r="I16" i="17" s="1"/>
  <c r="G16" i="17"/>
  <c r="E16" i="17"/>
  <c r="AQ15" i="17"/>
  <c r="AH15" i="17"/>
  <c r="V15" i="17"/>
  <c r="R15" i="17"/>
  <c r="S15" i="17" s="1"/>
  <c r="K15" i="17"/>
  <c r="J15" i="17"/>
  <c r="I15" i="17"/>
  <c r="G15" i="17"/>
  <c r="E15" i="17"/>
  <c r="AQ14" i="17"/>
  <c r="AH14" i="17"/>
  <c r="V14" i="17"/>
  <c r="R14" i="17"/>
  <c r="T14" i="17" s="1"/>
  <c r="J14" i="17"/>
  <c r="K14" i="17" s="1"/>
  <c r="G14" i="17"/>
  <c r="E14" i="17"/>
  <c r="AQ13" i="17"/>
  <c r="AH13" i="17"/>
  <c r="V13" i="17"/>
  <c r="R13" i="17"/>
  <c r="S13" i="17" s="1"/>
  <c r="K13" i="17"/>
  <c r="J13" i="17"/>
  <c r="I13" i="17" s="1"/>
  <c r="G13" i="17"/>
  <c r="E13" i="17"/>
  <c r="AQ12" i="17"/>
  <c r="AH12" i="17"/>
  <c r="V12" i="17"/>
  <c r="R12" i="17"/>
  <c r="T12" i="17" s="1"/>
  <c r="K12" i="17"/>
  <c r="J12" i="17"/>
  <c r="I12" i="17" s="1"/>
  <c r="G12" i="17"/>
  <c r="E12" i="17"/>
  <c r="AH11" i="17"/>
  <c r="V11" i="17"/>
  <c r="K11" i="17"/>
  <c r="J11" i="17"/>
  <c r="I11" i="17" s="1"/>
  <c r="G11" i="17"/>
  <c r="E11" i="17"/>
  <c r="AP35" i="17"/>
  <c r="AG35" i="17"/>
  <c r="Q35" i="17"/>
  <c r="AG8" i="17"/>
  <c r="I24" i="17" l="1"/>
  <c r="I25" i="17"/>
  <c r="I26" i="17"/>
  <c r="I27" i="17"/>
  <c r="I28" i="17"/>
  <c r="I29" i="17"/>
  <c r="I30" i="17"/>
  <c r="I31" i="17"/>
  <c r="I32" i="17"/>
  <c r="I14" i="17"/>
  <c r="I18" i="17"/>
  <c r="I22" i="17"/>
  <c r="AH35" i="17"/>
  <c r="AI23" i="17"/>
  <c r="AI24" i="17"/>
  <c r="AI25" i="17"/>
  <c r="AI26" i="17"/>
  <c r="AI27" i="17"/>
  <c r="AI28" i="17"/>
  <c r="AI29" i="17"/>
  <c r="AI30" i="17"/>
  <c r="AI31" i="17"/>
  <c r="AI32" i="17"/>
  <c r="AI12" i="17"/>
  <c r="AI14" i="17"/>
  <c r="R11" i="17"/>
  <c r="S12" i="17"/>
  <c r="S14" i="17"/>
  <c r="AQ11" i="17"/>
  <c r="AQ35" i="17" s="1"/>
  <c r="T13" i="17"/>
  <c r="AI13" i="17" s="1"/>
  <c r="T15" i="17"/>
  <c r="AI15" i="17" s="1"/>
  <c r="T16" i="17"/>
  <c r="AI16" i="17" s="1"/>
  <c r="T17" i="17"/>
  <c r="AI17" i="17" s="1"/>
  <c r="T18" i="17"/>
  <c r="AI18" i="17" s="1"/>
  <c r="T19" i="17"/>
  <c r="AI19" i="17" s="1"/>
  <c r="T20" i="17"/>
  <c r="AI20" i="17" s="1"/>
  <c r="T21" i="17"/>
  <c r="AI21" i="17" s="1"/>
  <c r="T22" i="17"/>
  <c r="AI22" i="17" s="1"/>
  <c r="K23" i="17"/>
  <c r="T33" i="17"/>
  <c r="AI33" i="17" s="1"/>
  <c r="T34" i="17"/>
  <c r="AI34" i="17" s="1"/>
  <c r="S23" i="17"/>
  <c r="S24" i="17"/>
  <c r="S25" i="17"/>
  <c r="S26" i="17"/>
  <c r="S27" i="17"/>
  <c r="S28" i="17"/>
  <c r="S29" i="17"/>
  <c r="S30" i="17"/>
  <c r="S31" i="17"/>
  <c r="S32" i="17"/>
  <c r="R35" i="17" l="1"/>
  <c r="S11" i="17"/>
  <c r="S35" i="17" s="1"/>
  <c r="T11" i="17"/>
  <c r="T35" i="17" l="1"/>
  <c r="AI35" i="17" s="1"/>
  <c r="AI11" i="17"/>
  <c r="AP10" i="16" l="1"/>
  <c r="AG10" i="16"/>
  <c r="AG35" i="16" s="1"/>
  <c r="Q10" i="16"/>
  <c r="AR35" i="16"/>
  <c r="P35" i="16"/>
  <c r="AQ34" i="16"/>
  <c r="AH34" i="16"/>
  <c r="V34" i="16"/>
  <c r="R34" i="16"/>
  <c r="S34" i="16" s="1"/>
  <c r="J34" i="16"/>
  <c r="I34" i="16" s="1"/>
  <c r="G34" i="16"/>
  <c r="E34" i="16"/>
  <c r="AQ33" i="16"/>
  <c r="AH33" i="16"/>
  <c r="V33" i="16"/>
  <c r="R33" i="16"/>
  <c r="S33" i="16" s="1"/>
  <c r="J33" i="16"/>
  <c r="K33" i="16" s="1"/>
  <c r="G33" i="16"/>
  <c r="E33" i="16"/>
  <c r="AW32" i="16"/>
  <c r="AQ32" i="16"/>
  <c r="AH32" i="16"/>
  <c r="V32" i="16"/>
  <c r="R32" i="16"/>
  <c r="T32" i="16" s="1"/>
  <c r="J32" i="16"/>
  <c r="I32" i="16" s="1"/>
  <c r="G32" i="16"/>
  <c r="E32" i="16"/>
  <c r="AQ31" i="16"/>
  <c r="AH31" i="16"/>
  <c r="V31" i="16"/>
  <c r="R31" i="16"/>
  <c r="T31" i="16" s="1"/>
  <c r="J31" i="16"/>
  <c r="I31" i="16" s="1"/>
  <c r="G31" i="16"/>
  <c r="E31" i="16"/>
  <c r="AQ30" i="16"/>
  <c r="AH30" i="16"/>
  <c r="V30" i="16"/>
  <c r="R30" i="16"/>
  <c r="T30" i="16" s="1"/>
  <c r="J30" i="16"/>
  <c r="I30" i="16" s="1"/>
  <c r="G30" i="16"/>
  <c r="E30" i="16"/>
  <c r="AQ29" i="16"/>
  <c r="AH29" i="16"/>
  <c r="V29" i="16"/>
  <c r="R29" i="16"/>
  <c r="T29" i="16" s="1"/>
  <c r="J29" i="16"/>
  <c r="I29" i="16" s="1"/>
  <c r="G29" i="16"/>
  <c r="E29" i="16"/>
  <c r="AQ28" i="16"/>
  <c r="AH28" i="16"/>
  <c r="V28" i="16"/>
  <c r="R28" i="16"/>
  <c r="T28" i="16" s="1"/>
  <c r="J28" i="16"/>
  <c r="I28" i="16" s="1"/>
  <c r="G28" i="16"/>
  <c r="E28" i="16"/>
  <c r="AQ27" i="16"/>
  <c r="AH27" i="16"/>
  <c r="V27" i="16"/>
  <c r="R27" i="16"/>
  <c r="T27" i="16" s="1"/>
  <c r="J27" i="16"/>
  <c r="I27" i="16" s="1"/>
  <c r="G27" i="16"/>
  <c r="E27" i="16"/>
  <c r="AQ26" i="16"/>
  <c r="AH26" i="16"/>
  <c r="V26" i="16"/>
  <c r="R26" i="16"/>
  <c r="T26" i="16" s="1"/>
  <c r="J26" i="16"/>
  <c r="I26" i="16" s="1"/>
  <c r="G26" i="16"/>
  <c r="E26" i="16"/>
  <c r="AQ25" i="16"/>
  <c r="AH25" i="16"/>
  <c r="V25" i="16"/>
  <c r="R25" i="16"/>
  <c r="T25" i="16" s="1"/>
  <c r="J25" i="16"/>
  <c r="I25" i="16" s="1"/>
  <c r="G25" i="16"/>
  <c r="E25" i="16"/>
  <c r="AQ24" i="16"/>
  <c r="AH24" i="16"/>
  <c r="V24" i="16"/>
  <c r="R24" i="16"/>
  <c r="T24" i="16" s="1"/>
  <c r="J24" i="16"/>
  <c r="I24" i="16" s="1"/>
  <c r="G24" i="16"/>
  <c r="E24" i="16"/>
  <c r="AQ23" i="16"/>
  <c r="AH23" i="16"/>
  <c r="V23" i="16"/>
  <c r="R23" i="16"/>
  <c r="T23" i="16" s="1"/>
  <c r="J23" i="16"/>
  <c r="I23" i="16" s="1"/>
  <c r="G23" i="16"/>
  <c r="AQ22" i="16"/>
  <c r="AH22" i="16"/>
  <c r="V22" i="16"/>
  <c r="R22" i="16"/>
  <c r="T22" i="16" s="1"/>
  <c r="J22" i="16"/>
  <c r="I22" i="16" s="1"/>
  <c r="G22" i="16"/>
  <c r="E22" i="16"/>
  <c r="AQ21" i="16"/>
  <c r="AH21" i="16"/>
  <c r="V21" i="16"/>
  <c r="R21" i="16"/>
  <c r="T21" i="16" s="1"/>
  <c r="J21" i="16"/>
  <c r="I21" i="16" s="1"/>
  <c r="G21" i="16"/>
  <c r="E21" i="16"/>
  <c r="AQ20" i="16"/>
  <c r="AH20" i="16"/>
  <c r="V20" i="16"/>
  <c r="R20" i="16"/>
  <c r="S20" i="16" s="1"/>
  <c r="J20" i="16"/>
  <c r="I20" i="16" s="1"/>
  <c r="G20" i="16"/>
  <c r="E20" i="16"/>
  <c r="AQ19" i="16"/>
  <c r="AH19" i="16"/>
  <c r="V19" i="16"/>
  <c r="R19" i="16"/>
  <c r="S19" i="16" s="1"/>
  <c r="J19" i="16"/>
  <c r="I19" i="16" s="1"/>
  <c r="G19" i="16"/>
  <c r="E19" i="16"/>
  <c r="AQ18" i="16"/>
  <c r="AH18" i="16"/>
  <c r="V18" i="16"/>
  <c r="R18" i="16"/>
  <c r="S18" i="16" s="1"/>
  <c r="J18" i="16"/>
  <c r="I18" i="16" s="1"/>
  <c r="G18" i="16"/>
  <c r="E18" i="16"/>
  <c r="AQ17" i="16"/>
  <c r="AH17" i="16"/>
  <c r="V17" i="16"/>
  <c r="R17" i="16"/>
  <c r="S17" i="16" s="1"/>
  <c r="J17" i="16"/>
  <c r="I17" i="16" s="1"/>
  <c r="G17" i="16"/>
  <c r="E17" i="16"/>
  <c r="AQ16" i="16"/>
  <c r="AH16" i="16"/>
  <c r="V16" i="16"/>
  <c r="R16" i="16"/>
  <c r="S16" i="16" s="1"/>
  <c r="J16" i="16"/>
  <c r="I16" i="16" s="1"/>
  <c r="G16" i="16"/>
  <c r="E16" i="16"/>
  <c r="AQ15" i="16"/>
  <c r="AH15" i="16"/>
  <c r="V15" i="16"/>
  <c r="R15" i="16"/>
  <c r="S15" i="16" s="1"/>
  <c r="J15" i="16"/>
  <c r="I15" i="16" s="1"/>
  <c r="G15" i="16"/>
  <c r="E15" i="16"/>
  <c r="AQ14" i="16"/>
  <c r="AH14" i="16"/>
  <c r="V14" i="16"/>
  <c r="R14" i="16"/>
  <c r="S14" i="16" s="1"/>
  <c r="J14" i="16"/>
  <c r="I14" i="16" s="1"/>
  <c r="G14" i="16"/>
  <c r="E14" i="16"/>
  <c r="AQ13" i="16"/>
  <c r="AH13" i="16"/>
  <c r="V13" i="16"/>
  <c r="R13" i="16"/>
  <c r="S13" i="16" s="1"/>
  <c r="J13" i="16"/>
  <c r="I13" i="16" s="1"/>
  <c r="G13" i="16"/>
  <c r="E13" i="16"/>
  <c r="AQ12" i="16"/>
  <c r="AH12" i="16"/>
  <c r="V12" i="16"/>
  <c r="R12" i="16"/>
  <c r="S12" i="16" s="1"/>
  <c r="J12" i="16"/>
  <c r="I12" i="16" s="1"/>
  <c r="G12" i="16"/>
  <c r="E12" i="16"/>
  <c r="V11" i="16"/>
  <c r="J11" i="16"/>
  <c r="I11" i="16" s="1"/>
  <c r="G11" i="16"/>
  <c r="E11" i="16"/>
  <c r="AQ11" i="16"/>
  <c r="R11" i="16"/>
  <c r="K34" i="16" l="1"/>
  <c r="I33" i="16"/>
  <c r="K23" i="16"/>
  <c r="K24" i="16"/>
  <c r="K25" i="16"/>
  <c r="K26" i="16"/>
  <c r="K27" i="16"/>
  <c r="K28" i="16"/>
  <c r="K29" i="16"/>
  <c r="K30" i="16"/>
  <c r="K31" i="16"/>
  <c r="K32" i="16"/>
  <c r="AI22" i="16"/>
  <c r="S22" i="16"/>
  <c r="AI21" i="16"/>
  <c r="S21" i="16"/>
  <c r="T20" i="16"/>
  <c r="AI20" i="16" s="1"/>
  <c r="AQ35" i="16"/>
  <c r="T13" i="16"/>
  <c r="AI13" i="16" s="1"/>
  <c r="T14" i="16"/>
  <c r="AI14" i="16" s="1"/>
  <c r="T15" i="16"/>
  <c r="AI15" i="16" s="1"/>
  <c r="T16" i="16"/>
  <c r="AI16" i="16" s="1"/>
  <c r="T17" i="16"/>
  <c r="AI17" i="16" s="1"/>
  <c r="T18" i="16"/>
  <c r="AI18" i="16" s="1"/>
  <c r="T19" i="16"/>
  <c r="AI19" i="16" s="1"/>
  <c r="AI23" i="16"/>
  <c r="AI24" i="16"/>
  <c r="AI25" i="16"/>
  <c r="AI26" i="16"/>
  <c r="AI27" i="16"/>
  <c r="AI28" i="16"/>
  <c r="AI29" i="16"/>
  <c r="AI30" i="16"/>
  <c r="AI31" i="16"/>
  <c r="AI32" i="16"/>
  <c r="T12" i="16"/>
  <c r="AI12" i="16"/>
  <c r="R35" i="16"/>
  <c r="S11" i="16"/>
  <c r="T11" i="16"/>
  <c r="T33" i="16"/>
  <c r="AI33" i="16" s="1"/>
  <c r="T34" i="16"/>
  <c r="AI34" i="16" s="1"/>
  <c r="AG8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AP35" i="16"/>
  <c r="AH11" i="16"/>
  <c r="S23" i="16"/>
  <c r="S24" i="16"/>
  <c r="S25" i="16"/>
  <c r="S26" i="16"/>
  <c r="S27" i="16"/>
  <c r="S28" i="16"/>
  <c r="S29" i="16"/>
  <c r="S30" i="16"/>
  <c r="S31" i="16"/>
  <c r="S32" i="16"/>
  <c r="Q35" i="16"/>
  <c r="T35" i="16" l="1"/>
  <c r="AH35" i="16"/>
  <c r="AI11" i="16"/>
  <c r="S35" i="16"/>
  <c r="AI35" i="16" l="1"/>
  <c r="AP10" i="15" l="1"/>
  <c r="AG10" i="15"/>
  <c r="AH11" i="15" s="1"/>
  <c r="Q10" i="15"/>
  <c r="Q35" i="15" s="1"/>
  <c r="AR35" i="15"/>
  <c r="P35" i="15"/>
  <c r="AQ34" i="15"/>
  <c r="AH34" i="15"/>
  <c r="V34" i="15"/>
  <c r="R34" i="15"/>
  <c r="S34" i="15" s="1"/>
  <c r="K34" i="15"/>
  <c r="J34" i="15"/>
  <c r="I34" i="15"/>
  <c r="G34" i="15"/>
  <c r="E34" i="15"/>
  <c r="AQ33" i="15"/>
  <c r="AH33" i="15"/>
  <c r="V33" i="15"/>
  <c r="R33" i="15"/>
  <c r="S33" i="15" s="1"/>
  <c r="K33" i="15"/>
  <c r="J33" i="15"/>
  <c r="I33" i="15"/>
  <c r="G33" i="15"/>
  <c r="E33" i="15"/>
  <c r="AW32" i="15"/>
  <c r="AQ32" i="15"/>
  <c r="AH32" i="15"/>
  <c r="V32" i="15"/>
  <c r="R32" i="15"/>
  <c r="T32" i="15" s="1"/>
  <c r="K32" i="15"/>
  <c r="J32" i="15"/>
  <c r="I32" i="15" s="1"/>
  <c r="G32" i="15"/>
  <c r="E32" i="15"/>
  <c r="AQ31" i="15"/>
  <c r="AH31" i="15"/>
  <c r="V31" i="15"/>
  <c r="R31" i="15"/>
  <c r="T31" i="15" s="1"/>
  <c r="K31" i="15"/>
  <c r="J31" i="15"/>
  <c r="I31" i="15" s="1"/>
  <c r="G31" i="15"/>
  <c r="E31" i="15"/>
  <c r="AQ30" i="15"/>
  <c r="AH30" i="15"/>
  <c r="V30" i="15"/>
  <c r="R30" i="15"/>
  <c r="T30" i="15" s="1"/>
  <c r="K30" i="15"/>
  <c r="J30" i="15"/>
  <c r="I30" i="15" s="1"/>
  <c r="G30" i="15"/>
  <c r="E30" i="15"/>
  <c r="AQ29" i="15"/>
  <c r="AH29" i="15"/>
  <c r="V29" i="15"/>
  <c r="R29" i="15"/>
  <c r="T29" i="15" s="1"/>
  <c r="K29" i="15"/>
  <c r="J29" i="15"/>
  <c r="I29" i="15" s="1"/>
  <c r="G29" i="15"/>
  <c r="E29" i="15"/>
  <c r="AQ28" i="15"/>
  <c r="AH28" i="15"/>
  <c r="V28" i="15"/>
  <c r="R28" i="15"/>
  <c r="T28" i="15" s="1"/>
  <c r="K28" i="15"/>
  <c r="J28" i="15"/>
  <c r="I28" i="15" s="1"/>
  <c r="G28" i="15"/>
  <c r="E28" i="15"/>
  <c r="AQ27" i="15"/>
  <c r="AH27" i="15"/>
  <c r="V27" i="15"/>
  <c r="R27" i="15"/>
  <c r="T27" i="15" s="1"/>
  <c r="K27" i="15"/>
  <c r="J27" i="15"/>
  <c r="I27" i="15" s="1"/>
  <c r="G27" i="15"/>
  <c r="E27" i="15"/>
  <c r="AQ26" i="15"/>
  <c r="AH26" i="15"/>
  <c r="V26" i="15"/>
  <c r="R26" i="15"/>
  <c r="T26" i="15" s="1"/>
  <c r="K26" i="15"/>
  <c r="J26" i="15"/>
  <c r="I26" i="15" s="1"/>
  <c r="G26" i="15"/>
  <c r="E26" i="15"/>
  <c r="AQ25" i="15"/>
  <c r="AH25" i="15"/>
  <c r="V25" i="15"/>
  <c r="R25" i="15"/>
  <c r="T25" i="15" s="1"/>
  <c r="K25" i="15"/>
  <c r="J25" i="15"/>
  <c r="I25" i="15" s="1"/>
  <c r="G25" i="15"/>
  <c r="E25" i="15"/>
  <c r="AQ24" i="15"/>
  <c r="AH24" i="15"/>
  <c r="V24" i="15"/>
  <c r="R24" i="15"/>
  <c r="T24" i="15" s="1"/>
  <c r="K24" i="15"/>
  <c r="J24" i="15"/>
  <c r="I24" i="15" s="1"/>
  <c r="G24" i="15"/>
  <c r="E24" i="15"/>
  <c r="AQ23" i="15"/>
  <c r="AH23" i="15"/>
  <c r="V23" i="15"/>
  <c r="R23" i="15"/>
  <c r="T23" i="15" s="1"/>
  <c r="K23" i="15"/>
  <c r="J23" i="15"/>
  <c r="I23" i="15" s="1"/>
  <c r="G23" i="15"/>
  <c r="AQ22" i="15"/>
  <c r="AH22" i="15"/>
  <c r="V22" i="15"/>
  <c r="R22" i="15"/>
  <c r="T22" i="15" s="1"/>
  <c r="J22" i="15"/>
  <c r="I22" i="15" s="1"/>
  <c r="G22" i="15"/>
  <c r="E22" i="15"/>
  <c r="AQ21" i="15"/>
  <c r="AH21" i="15"/>
  <c r="V21" i="15"/>
  <c r="R21" i="15"/>
  <c r="J21" i="15"/>
  <c r="I21" i="15" s="1"/>
  <c r="G21" i="15"/>
  <c r="E21" i="15"/>
  <c r="AQ20" i="15"/>
  <c r="AH20" i="15"/>
  <c r="V20" i="15"/>
  <c r="R20" i="15"/>
  <c r="S20" i="15" s="1"/>
  <c r="J20" i="15"/>
  <c r="I20" i="15" s="1"/>
  <c r="G20" i="15"/>
  <c r="E20" i="15"/>
  <c r="AQ19" i="15"/>
  <c r="AH19" i="15"/>
  <c r="V19" i="15"/>
  <c r="R19" i="15"/>
  <c r="S19" i="15" s="1"/>
  <c r="J19" i="15"/>
  <c r="I19" i="15" s="1"/>
  <c r="G19" i="15"/>
  <c r="E19" i="15"/>
  <c r="AQ18" i="15"/>
  <c r="AH18" i="15"/>
  <c r="V18" i="15"/>
  <c r="R18" i="15"/>
  <c r="S18" i="15" s="1"/>
  <c r="J18" i="15"/>
  <c r="I18" i="15" s="1"/>
  <c r="G18" i="15"/>
  <c r="E18" i="15"/>
  <c r="AQ17" i="15"/>
  <c r="AH17" i="15"/>
  <c r="V17" i="15"/>
  <c r="R17" i="15"/>
  <c r="S17" i="15" s="1"/>
  <c r="J17" i="15"/>
  <c r="I17" i="15" s="1"/>
  <c r="G17" i="15"/>
  <c r="E17" i="15"/>
  <c r="AQ16" i="15"/>
  <c r="AH16" i="15"/>
  <c r="V16" i="15"/>
  <c r="R16" i="15"/>
  <c r="S16" i="15" s="1"/>
  <c r="J16" i="15"/>
  <c r="I16" i="15" s="1"/>
  <c r="G16" i="15"/>
  <c r="E16" i="15"/>
  <c r="AQ15" i="15"/>
  <c r="AH15" i="15"/>
  <c r="V15" i="15"/>
  <c r="R15" i="15"/>
  <c r="S15" i="15" s="1"/>
  <c r="J15" i="15"/>
  <c r="I15" i="15" s="1"/>
  <c r="G15" i="15"/>
  <c r="E15" i="15"/>
  <c r="AQ14" i="15"/>
  <c r="AH14" i="15"/>
  <c r="V14" i="15"/>
  <c r="R14" i="15"/>
  <c r="S14" i="15" s="1"/>
  <c r="J14" i="15"/>
  <c r="I14" i="15" s="1"/>
  <c r="G14" i="15"/>
  <c r="E14" i="15"/>
  <c r="AQ13" i="15"/>
  <c r="AH13" i="15"/>
  <c r="V13" i="15"/>
  <c r="R13" i="15"/>
  <c r="S13" i="15" s="1"/>
  <c r="J13" i="15"/>
  <c r="I13" i="15" s="1"/>
  <c r="G13" i="15"/>
  <c r="E13" i="15"/>
  <c r="AQ12" i="15"/>
  <c r="AH12" i="15"/>
  <c r="V12" i="15"/>
  <c r="R12" i="15"/>
  <c r="S12" i="15" s="1"/>
  <c r="J12" i="15"/>
  <c r="I12" i="15" s="1"/>
  <c r="G12" i="15"/>
  <c r="E12" i="15"/>
  <c r="V11" i="15"/>
  <c r="J11" i="15"/>
  <c r="I11" i="15" s="1"/>
  <c r="G11" i="15"/>
  <c r="E11" i="15"/>
  <c r="AP35" i="15"/>
  <c r="AG35" i="15"/>
  <c r="AG8" i="15"/>
  <c r="AI22" i="15" l="1"/>
  <c r="S22" i="15"/>
  <c r="S21" i="15"/>
  <c r="T21" i="15"/>
  <c r="AI21" i="15" s="1"/>
  <c r="T20" i="15"/>
  <c r="AI20" i="15" s="1"/>
  <c r="AH35" i="15"/>
  <c r="T13" i="15"/>
  <c r="AI13" i="15" s="1"/>
  <c r="T14" i="15"/>
  <c r="T15" i="15"/>
  <c r="AI15" i="15" s="1"/>
  <c r="T16" i="15"/>
  <c r="AI16" i="15" s="1"/>
  <c r="T17" i="15"/>
  <c r="AI17" i="15" s="1"/>
  <c r="T18" i="15"/>
  <c r="AI18" i="15" s="1"/>
  <c r="T19" i="15"/>
  <c r="AI19" i="15" s="1"/>
  <c r="AI23" i="15"/>
  <c r="AI24" i="15"/>
  <c r="AI25" i="15"/>
  <c r="AI26" i="15"/>
  <c r="AI27" i="15"/>
  <c r="AI28" i="15"/>
  <c r="AI29" i="15"/>
  <c r="AI30" i="15"/>
  <c r="AI31" i="15"/>
  <c r="AI32" i="15"/>
  <c r="AI14" i="15"/>
  <c r="T12" i="15"/>
  <c r="AI12" i="15" s="1"/>
  <c r="T33" i="15"/>
  <c r="AI33" i="15" s="1"/>
  <c r="T34" i="15"/>
  <c r="AI34" i="15" s="1"/>
  <c r="AQ11" i="15"/>
  <c r="AQ35" i="15" s="1"/>
  <c r="K11" i="15"/>
  <c r="K12" i="15"/>
  <c r="K13" i="15"/>
  <c r="K14" i="15"/>
  <c r="K15" i="15"/>
  <c r="K16" i="15"/>
  <c r="K17" i="15"/>
  <c r="K18" i="15"/>
  <c r="K19" i="15"/>
  <c r="K20" i="15"/>
  <c r="K21" i="15"/>
  <c r="K22" i="15"/>
  <c r="R11" i="15"/>
  <c r="S23" i="15"/>
  <c r="S24" i="15"/>
  <c r="S25" i="15"/>
  <c r="S26" i="15"/>
  <c r="S27" i="15"/>
  <c r="S28" i="15"/>
  <c r="S29" i="15"/>
  <c r="S30" i="15"/>
  <c r="S31" i="15"/>
  <c r="S32" i="15"/>
  <c r="R35" i="15" l="1"/>
  <c r="S11" i="15"/>
  <c r="S35" i="15" s="1"/>
  <c r="T11" i="15"/>
  <c r="T35" i="15" l="1"/>
  <c r="AI35" i="15" s="1"/>
  <c r="AI11" i="15"/>
  <c r="AH23" i="14" l="1"/>
  <c r="AP10" i="14" l="1"/>
  <c r="AQ11" i="14" s="1"/>
  <c r="AG10" i="14"/>
  <c r="AG35" i="14" s="1"/>
  <c r="Q10" i="14"/>
  <c r="AR35" i="14"/>
  <c r="P35" i="14"/>
  <c r="AQ34" i="14"/>
  <c r="AH34" i="14"/>
  <c r="V34" i="14"/>
  <c r="R34" i="14"/>
  <c r="S34" i="14" s="1"/>
  <c r="K34" i="14"/>
  <c r="J34" i="14"/>
  <c r="I34" i="14"/>
  <c r="G34" i="14"/>
  <c r="E34" i="14"/>
  <c r="AQ33" i="14"/>
  <c r="AH33" i="14"/>
  <c r="V33" i="14"/>
  <c r="R33" i="14"/>
  <c r="S33" i="14" s="1"/>
  <c r="K33" i="14"/>
  <c r="J33" i="14"/>
  <c r="I33" i="14"/>
  <c r="G33" i="14"/>
  <c r="E33" i="14"/>
  <c r="AW32" i="14"/>
  <c r="AQ32" i="14"/>
  <c r="AH32" i="14"/>
  <c r="V32" i="14"/>
  <c r="R32" i="14"/>
  <c r="T32" i="14" s="1"/>
  <c r="K32" i="14"/>
  <c r="J32" i="14"/>
  <c r="I32" i="14"/>
  <c r="G32" i="14"/>
  <c r="E32" i="14"/>
  <c r="AQ31" i="14"/>
  <c r="AH31" i="14"/>
  <c r="V31" i="14"/>
  <c r="R31" i="14"/>
  <c r="T31" i="14" s="1"/>
  <c r="K31" i="14"/>
  <c r="J31" i="14"/>
  <c r="I31" i="14"/>
  <c r="G31" i="14"/>
  <c r="E31" i="14"/>
  <c r="AQ30" i="14"/>
  <c r="AH30" i="14"/>
  <c r="V30" i="14"/>
  <c r="R30" i="14"/>
  <c r="T30" i="14" s="1"/>
  <c r="K30" i="14"/>
  <c r="J30" i="14"/>
  <c r="I30" i="14"/>
  <c r="G30" i="14"/>
  <c r="E30" i="14"/>
  <c r="AQ29" i="14"/>
  <c r="AH29" i="14"/>
  <c r="V29" i="14"/>
  <c r="R29" i="14"/>
  <c r="T29" i="14" s="1"/>
  <c r="K29" i="14"/>
  <c r="J29" i="14"/>
  <c r="I29" i="14"/>
  <c r="G29" i="14"/>
  <c r="E29" i="14"/>
  <c r="AQ28" i="14"/>
  <c r="AH28" i="14"/>
  <c r="V28" i="14"/>
  <c r="R28" i="14"/>
  <c r="T28" i="14" s="1"/>
  <c r="K28" i="14"/>
  <c r="J28" i="14"/>
  <c r="I28" i="14"/>
  <c r="G28" i="14"/>
  <c r="E28" i="14"/>
  <c r="AQ27" i="14"/>
  <c r="AH27" i="14"/>
  <c r="V27" i="14"/>
  <c r="R27" i="14"/>
  <c r="T27" i="14" s="1"/>
  <c r="K27" i="14"/>
  <c r="J27" i="14"/>
  <c r="I27" i="14"/>
  <c r="G27" i="14"/>
  <c r="E27" i="14"/>
  <c r="AQ26" i="14"/>
  <c r="AH26" i="14"/>
  <c r="V26" i="14"/>
  <c r="R26" i="14"/>
  <c r="T26" i="14" s="1"/>
  <c r="K26" i="14"/>
  <c r="J26" i="14"/>
  <c r="I26" i="14"/>
  <c r="G26" i="14"/>
  <c r="E26" i="14"/>
  <c r="AQ25" i="14"/>
  <c r="AH25" i="14"/>
  <c r="V25" i="14"/>
  <c r="R25" i="14"/>
  <c r="T25" i="14" s="1"/>
  <c r="K25" i="14"/>
  <c r="J25" i="14"/>
  <c r="I25" i="14"/>
  <c r="G25" i="14"/>
  <c r="E25" i="14"/>
  <c r="AQ24" i="14"/>
  <c r="AH24" i="14"/>
  <c r="V24" i="14"/>
  <c r="R24" i="14"/>
  <c r="T24" i="14" s="1"/>
  <c r="K24" i="14"/>
  <c r="J24" i="14"/>
  <c r="I24" i="14"/>
  <c r="G24" i="14"/>
  <c r="E24" i="14"/>
  <c r="AQ23" i="14"/>
  <c r="V23" i="14"/>
  <c r="R23" i="14"/>
  <c r="T23" i="14" s="1"/>
  <c r="K23" i="14"/>
  <c r="J23" i="14"/>
  <c r="I23" i="14"/>
  <c r="G23" i="14"/>
  <c r="AQ22" i="14"/>
  <c r="AH22" i="14"/>
  <c r="V22" i="14"/>
  <c r="R22" i="14"/>
  <c r="S22" i="14" s="1"/>
  <c r="J22" i="14"/>
  <c r="I22" i="14" s="1"/>
  <c r="G22" i="14"/>
  <c r="E22" i="14"/>
  <c r="AQ21" i="14"/>
  <c r="AH21" i="14"/>
  <c r="V21" i="14"/>
  <c r="R21" i="14"/>
  <c r="S21" i="14" s="1"/>
  <c r="J21" i="14"/>
  <c r="I21" i="14" s="1"/>
  <c r="G21" i="14"/>
  <c r="E21" i="14"/>
  <c r="AQ20" i="14"/>
  <c r="AH20" i="14"/>
  <c r="V20" i="14"/>
  <c r="R20" i="14"/>
  <c r="S20" i="14" s="1"/>
  <c r="J20" i="14"/>
  <c r="I20" i="14" s="1"/>
  <c r="G20" i="14"/>
  <c r="E20" i="14"/>
  <c r="AQ19" i="14"/>
  <c r="AH19" i="14"/>
  <c r="V19" i="14"/>
  <c r="R19" i="14"/>
  <c r="S19" i="14" s="1"/>
  <c r="J19" i="14"/>
  <c r="I19" i="14" s="1"/>
  <c r="G19" i="14"/>
  <c r="E19" i="14"/>
  <c r="AQ18" i="14"/>
  <c r="AH18" i="14"/>
  <c r="V18" i="14"/>
  <c r="R18" i="14"/>
  <c r="S18" i="14" s="1"/>
  <c r="J18" i="14"/>
  <c r="I18" i="14" s="1"/>
  <c r="G18" i="14"/>
  <c r="E18" i="14"/>
  <c r="AQ17" i="14"/>
  <c r="AH17" i="14"/>
  <c r="V17" i="14"/>
  <c r="R17" i="14"/>
  <c r="S17" i="14" s="1"/>
  <c r="J17" i="14"/>
  <c r="I17" i="14" s="1"/>
  <c r="G17" i="14"/>
  <c r="E17" i="14"/>
  <c r="AQ16" i="14"/>
  <c r="AH16" i="14"/>
  <c r="V16" i="14"/>
  <c r="R16" i="14"/>
  <c r="S16" i="14" s="1"/>
  <c r="J16" i="14"/>
  <c r="I16" i="14" s="1"/>
  <c r="G16" i="14"/>
  <c r="E16" i="14"/>
  <c r="AQ15" i="14"/>
  <c r="AH15" i="14"/>
  <c r="V15" i="14"/>
  <c r="R15" i="14"/>
  <c r="S15" i="14" s="1"/>
  <c r="J15" i="14"/>
  <c r="I15" i="14" s="1"/>
  <c r="G15" i="14"/>
  <c r="E15" i="14"/>
  <c r="AQ14" i="14"/>
  <c r="AH14" i="14"/>
  <c r="V14" i="14"/>
  <c r="R14" i="14"/>
  <c r="S14" i="14" s="1"/>
  <c r="J14" i="14"/>
  <c r="I14" i="14" s="1"/>
  <c r="G14" i="14"/>
  <c r="E14" i="14"/>
  <c r="AQ13" i="14"/>
  <c r="AH13" i="14"/>
  <c r="V13" i="14"/>
  <c r="R13" i="14"/>
  <c r="S13" i="14" s="1"/>
  <c r="J13" i="14"/>
  <c r="I13" i="14" s="1"/>
  <c r="G13" i="14"/>
  <c r="E13" i="14"/>
  <c r="AQ12" i="14"/>
  <c r="AH12" i="14"/>
  <c r="V12" i="14"/>
  <c r="R12" i="14"/>
  <c r="S12" i="14" s="1"/>
  <c r="J12" i="14"/>
  <c r="I12" i="14" s="1"/>
  <c r="G12" i="14"/>
  <c r="E12" i="14"/>
  <c r="AH11" i="14"/>
  <c r="V11" i="14"/>
  <c r="J11" i="14"/>
  <c r="I11" i="14" s="1"/>
  <c r="G11" i="14"/>
  <c r="E11" i="14"/>
  <c r="R11" i="14"/>
  <c r="AI32" i="14" l="1"/>
  <c r="AI29" i="14"/>
  <c r="AI28" i="14"/>
  <c r="AI25" i="14"/>
  <c r="AI24" i="14"/>
  <c r="AQ35" i="14"/>
  <c r="AI26" i="14"/>
  <c r="AI30" i="14"/>
  <c r="AI23" i="14"/>
  <c r="AI27" i="14"/>
  <c r="AI31" i="14"/>
  <c r="AH35" i="14"/>
  <c r="T13" i="14"/>
  <c r="AI13" i="14" s="1"/>
  <c r="T14" i="14"/>
  <c r="AI14" i="14" s="1"/>
  <c r="T15" i="14"/>
  <c r="T16" i="14"/>
  <c r="AI16" i="14" s="1"/>
  <c r="T17" i="14"/>
  <c r="AI17" i="14" s="1"/>
  <c r="T18" i="14"/>
  <c r="AI18" i="14" s="1"/>
  <c r="T19" i="14"/>
  <c r="AI19" i="14" s="1"/>
  <c r="T20" i="14"/>
  <c r="AI20" i="14" s="1"/>
  <c r="T21" i="14"/>
  <c r="AI21" i="14" s="1"/>
  <c r="T22" i="14"/>
  <c r="S23" i="14"/>
  <c r="S25" i="14"/>
  <c r="S27" i="14"/>
  <c r="S29" i="14"/>
  <c r="S31" i="14"/>
  <c r="S24" i="14"/>
  <c r="S26" i="14"/>
  <c r="S28" i="14"/>
  <c r="S30" i="14"/>
  <c r="S32" i="14"/>
  <c r="AI15" i="14"/>
  <c r="AI22" i="14"/>
  <c r="T12" i="14"/>
  <c r="AI12" i="14" s="1"/>
  <c r="R35" i="14"/>
  <c r="S11" i="14"/>
  <c r="T11" i="14"/>
  <c r="AI11" i="14" s="1"/>
  <c r="T33" i="14"/>
  <c r="AI33" i="14" s="1"/>
  <c r="T34" i="14"/>
  <c r="AI34" i="14" s="1"/>
  <c r="AG8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AP35" i="14"/>
  <c r="Q35" i="14"/>
  <c r="S35" i="14" l="1"/>
  <c r="T35" i="14"/>
  <c r="AI35" i="14" s="1"/>
  <c r="AP10" i="13" l="1"/>
  <c r="AG10" i="13"/>
  <c r="Q10" i="13"/>
  <c r="AR35" i="13" l="1"/>
  <c r="P35" i="13"/>
  <c r="AQ34" i="13"/>
  <c r="AH34" i="13"/>
  <c r="V34" i="13"/>
  <c r="R34" i="13"/>
  <c r="K34" i="13"/>
  <c r="J34" i="13"/>
  <c r="I34" i="13"/>
  <c r="G34" i="13"/>
  <c r="E34" i="13"/>
  <c r="AQ33" i="13"/>
  <c r="AH33" i="13"/>
  <c r="V33" i="13"/>
  <c r="R33" i="13"/>
  <c r="K33" i="13"/>
  <c r="J33" i="13"/>
  <c r="I33" i="13"/>
  <c r="G33" i="13"/>
  <c r="E33" i="13"/>
  <c r="AW32" i="13"/>
  <c r="AQ32" i="13"/>
  <c r="AH32" i="13"/>
  <c r="V32" i="13"/>
  <c r="R32" i="13"/>
  <c r="K32" i="13"/>
  <c r="J32" i="13"/>
  <c r="I32" i="13"/>
  <c r="G32" i="13"/>
  <c r="E32" i="13"/>
  <c r="AQ31" i="13"/>
  <c r="AH31" i="13"/>
  <c r="V31" i="13"/>
  <c r="R31" i="13"/>
  <c r="K31" i="13"/>
  <c r="J31" i="13"/>
  <c r="I31" i="13"/>
  <c r="G31" i="13"/>
  <c r="E31" i="13"/>
  <c r="AQ30" i="13"/>
  <c r="AH30" i="13"/>
  <c r="V30" i="13"/>
  <c r="R30" i="13"/>
  <c r="K30" i="13"/>
  <c r="J30" i="13"/>
  <c r="I30" i="13"/>
  <c r="G30" i="13"/>
  <c r="E30" i="13"/>
  <c r="AQ29" i="13"/>
  <c r="AH29" i="13"/>
  <c r="V29" i="13"/>
  <c r="R29" i="13"/>
  <c r="K29" i="13"/>
  <c r="J29" i="13"/>
  <c r="I29" i="13"/>
  <c r="G29" i="13"/>
  <c r="E29" i="13"/>
  <c r="AQ28" i="13"/>
  <c r="AH28" i="13"/>
  <c r="V28" i="13"/>
  <c r="R28" i="13"/>
  <c r="K28" i="13"/>
  <c r="J28" i="13"/>
  <c r="I28" i="13"/>
  <c r="G28" i="13"/>
  <c r="E28" i="13"/>
  <c r="AQ27" i="13"/>
  <c r="AH27" i="13"/>
  <c r="V27" i="13"/>
  <c r="R27" i="13"/>
  <c r="K27" i="13"/>
  <c r="J27" i="13"/>
  <c r="I27" i="13"/>
  <c r="G27" i="13"/>
  <c r="E27" i="13"/>
  <c r="AQ26" i="13"/>
  <c r="AH26" i="13"/>
  <c r="V26" i="13"/>
  <c r="R26" i="13"/>
  <c r="K26" i="13"/>
  <c r="J26" i="13"/>
  <c r="I26" i="13"/>
  <c r="G26" i="13"/>
  <c r="E26" i="13"/>
  <c r="AQ25" i="13"/>
  <c r="AH25" i="13"/>
  <c r="V25" i="13"/>
  <c r="R25" i="13"/>
  <c r="K25" i="13"/>
  <c r="J25" i="13"/>
  <c r="I25" i="13"/>
  <c r="G25" i="13"/>
  <c r="E25" i="13"/>
  <c r="AQ24" i="13"/>
  <c r="AH24" i="13"/>
  <c r="V24" i="13"/>
  <c r="R24" i="13"/>
  <c r="K24" i="13"/>
  <c r="J24" i="13"/>
  <c r="I24" i="13"/>
  <c r="G24" i="13"/>
  <c r="E24" i="13"/>
  <c r="AQ23" i="13"/>
  <c r="AH23" i="13"/>
  <c r="V23" i="13"/>
  <c r="R23" i="13"/>
  <c r="K23" i="13"/>
  <c r="J23" i="13"/>
  <c r="I23" i="13"/>
  <c r="G23" i="13"/>
  <c r="AQ22" i="13"/>
  <c r="AH22" i="13"/>
  <c r="V22" i="13"/>
  <c r="R22" i="13"/>
  <c r="J22" i="13"/>
  <c r="I22" i="13" s="1"/>
  <c r="G22" i="13"/>
  <c r="E22" i="13"/>
  <c r="AQ21" i="13"/>
  <c r="AH21" i="13"/>
  <c r="V21" i="13"/>
  <c r="R21" i="13"/>
  <c r="J21" i="13"/>
  <c r="I21" i="13" s="1"/>
  <c r="G21" i="13"/>
  <c r="E21" i="13"/>
  <c r="AQ20" i="13"/>
  <c r="AH20" i="13"/>
  <c r="V20" i="13"/>
  <c r="R20" i="13"/>
  <c r="J20" i="13"/>
  <c r="I20" i="13" s="1"/>
  <c r="G20" i="13"/>
  <c r="E20" i="13"/>
  <c r="AQ19" i="13"/>
  <c r="AH19" i="13"/>
  <c r="V19" i="13"/>
  <c r="R19" i="13"/>
  <c r="J19" i="13"/>
  <c r="I19" i="13" s="1"/>
  <c r="G19" i="13"/>
  <c r="E19" i="13"/>
  <c r="AQ18" i="13"/>
  <c r="AH18" i="13"/>
  <c r="V18" i="13"/>
  <c r="R18" i="13"/>
  <c r="J18" i="13"/>
  <c r="I18" i="13" s="1"/>
  <c r="G18" i="13"/>
  <c r="E18" i="13"/>
  <c r="AQ17" i="13"/>
  <c r="AH17" i="13"/>
  <c r="V17" i="13"/>
  <c r="R17" i="13"/>
  <c r="J17" i="13"/>
  <c r="I17" i="13" s="1"/>
  <c r="G17" i="13"/>
  <c r="E17" i="13"/>
  <c r="AQ16" i="13"/>
  <c r="AH16" i="13"/>
  <c r="V16" i="13"/>
  <c r="R16" i="13"/>
  <c r="J16" i="13"/>
  <c r="I16" i="13" s="1"/>
  <c r="G16" i="13"/>
  <c r="E16" i="13"/>
  <c r="AQ15" i="13"/>
  <c r="AH15" i="13"/>
  <c r="V15" i="13"/>
  <c r="R15" i="13"/>
  <c r="J15" i="13"/>
  <c r="I15" i="13" s="1"/>
  <c r="G15" i="13"/>
  <c r="E15" i="13"/>
  <c r="AQ14" i="13"/>
  <c r="AH14" i="13"/>
  <c r="V14" i="13"/>
  <c r="R14" i="13"/>
  <c r="J14" i="13"/>
  <c r="I14" i="13" s="1"/>
  <c r="G14" i="13"/>
  <c r="E14" i="13"/>
  <c r="AQ13" i="13"/>
  <c r="AH13" i="13"/>
  <c r="V13" i="13"/>
  <c r="R13" i="13"/>
  <c r="J13" i="13"/>
  <c r="I13" i="13" s="1"/>
  <c r="G13" i="13"/>
  <c r="E13" i="13"/>
  <c r="AQ12" i="13"/>
  <c r="AH12" i="13"/>
  <c r="V12" i="13"/>
  <c r="R12" i="13"/>
  <c r="J12" i="13"/>
  <c r="I12" i="13" s="1"/>
  <c r="G12" i="13"/>
  <c r="E12" i="13"/>
  <c r="AH11" i="13"/>
  <c r="V11" i="13"/>
  <c r="J11" i="13"/>
  <c r="I11" i="13" s="1"/>
  <c r="G11" i="13"/>
  <c r="E11" i="13"/>
  <c r="AQ11" i="13"/>
  <c r="AG35" i="13"/>
  <c r="Q35" i="13"/>
  <c r="S34" i="13" l="1"/>
  <c r="S33" i="13"/>
  <c r="T32" i="13"/>
  <c r="AI32" i="13" s="1"/>
  <c r="T31" i="13"/>
  <c r="AI31" i="13" s="1"/>
  <c r="S31" i="13"/>
  <c r="T30" i="13"/>
  <c r="AI30" i="13" s="1"/>
  <c r="T29" i="13"/>
  <c r="AI29" i="13" s="1"/>
  <c r="S29" i="13"/>
  <c r="T28" i="13"/>
  <c r="AI28" i="13" s="1"/>
  <c r="T27" i="13"/>
  <c r="AI27" i="13" s="1"/>
  <c r="S27" i="13"/>
  <c r="T26" i="13"/>
  <c r="AI26" i="13" s="1"/>
  <c r="T25" i="13"/>
  <c r="AI25" i="13" s="1"/>
  <c r="S25" i="13"/>
  <c r="T24" i="13"/>
  <c r="AI24" i="13" s="1"/>
  <c r="T23" i="13"/>
  <c r="AI23" i="13" s="1"/>
  <c r="S23" i="13"/>
  <c r="S22" i="13"/>
  <c r="S21" i="13"/>
  <c r="S20" i="13"/>
  <c r="S19" i="13"/>
  <c r="S18" i="13"/>
  <c r="S17" i="13"/>
  <c r="S16" i="13"/>
  <c r="S15" i="13"/>
  <c r="S14" i="13"/>
  <c r="S13" i="13"/>
  <c r="S12" i="13"/>
  <c r="AQ35" i="13"/>
  <c r="AH35" i="13"/>
  <c r="T13" i="13"/>
  <c r="AI13" i="13" s="1"/>
  <c r="T14" i="13"/>
  <c r="AI14" i="13" s="1"/>
  <c r="T15" i="13"/>
  <c r="AI15" i="13" s="1"/>
  <c r="T16" i="13"/>
  <c r="AI16" i="13" s="1"/>
  <c r="T17" i="13"/>
  <c r="AI17" i="13" s="1"/>
  <c r="T18" i="13"/>
  <c r="AI18" i="13" s="1"/>
  <c r="T19" i="13"/>
  <c r="AI19" i="13" s="1"/>
  <c r="T20" i="13"/>
  <c r="AI20" i="13" s="1"/>
  <c r="T21" i="13"/>
  <c r="AI21" i="13" s="1"/>
  <c r="T22" i="13"/>
  <c r="AI22" i="13" s="1"/>
  <c r="S24" i="13"/>
  <c r="S26" i="13"/>
  <c r="S28" i="13"/>
  <c r="S30" i="13"/>
  <c r="S32" i="13"/>
  <c r="T12" i="13"/>
  <c r="AI12" i="13" s="1"/>
  <c r="T33" i="13"/>
  <c r="AI33" i="13" s="1"/>
  <c r="T34" i="13"/>
  <c r="AI34" i="13" s="1"/>
  <c r="AG8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AP35" i="13"/>
  <c r="R11" i="13"/>
  <c r="R35" i="13" l="1"/>
  <c r="S11" i="13"/>
  <c r="S35" i="13" s="1"/>
  <c r="T11" i="13"/>
  <c r="T35" i="13" l="1"/>
  <c r="AI35" i="13" s="1"/>
  <c r="AI11" i="13"/>
  <c r="AP10" i="12"/>
  <c r="AG10" i="12"/>
  <c r="Q10" i="12"/>
  <c r="AR35" i="12" l="1"/>
  <c r="P35" i="12"/>
  <c r="AQ34" i="12"/>
  <c r="AH34" i="12"/>
  <c r="V34" i="12"/>
  <c r="R34" i="12"/>
  <c r="J34" i="12"/>
  <c r="I34" i="12" s="1"/>
  <c r="G34" i="12"/>
  <c r="E34" i="12"/>
  <c r="AQ33" i="12"/>
  <c r="AH33" i="12"/>
  <c r="V33" i="12"/>
  <c r="R33" i="12"/>
  <c r="J33" i="12"/>
  <c r="I33" i="12" s="1"/>
  <c r="G33" i="12"/>
  <c r="E33" i="12"/>
  <c r="AW32" i="12"/>
  <c r="AQ32" i="12"/>
  <c r="AH32" i="12"/>
  <c r="V32" i="12"/>
  <c r="R32" i="12"/>
  <c r="K32" i="12"/>
  <c r="J32" i="12"/>
  <c r="I32" i="12"/>
  <c r="G32" i="12"/>
  <c r="E32" i="12"/>
  <c r="AQ31" i="12"/>
  <c r="AH31" i="12"/>
  <c r="V31" i="12"/>
  <c r="R31" i="12"/>
  <c r="K31" i="12"/>
  <c r="J31" i="12"/>
  <c r="I31" i="12"/>
  <c r="G31" i="12"/>
  <c r="E31" i="12"/>
  <c r="AQ30" i="12"/>
  <c r="AH30" i="12"/>
  <c r="V30" i="12"/>
  <c r="R30" i="12"/>
  <c r="K30" i="12"/>
  <c r="J30" i="12"/>
  <c r="I30" i="12"/>
  <c r="G30" i="12"/>
  <c r="E30" i="12"/>
  <c r="AQ29" i="12"/>
  <c r="AH29" i="12"/>
  <c r="V29" i="12"/>
  <c r="R29" i="12"/>
  <c r="S29" i="12" s="1"/>
  <c r="K29" i="12"/>
  <c r="J29" i="12"/>
  <c r="I29" i="12"/>
  <c r="G29" i="12"/>
  <c r="E29" i="12"/>
  <c r="AQ28" i="12"/>
  <c r="AH28" i="12"/>
  <c r="V28" i="12"/>
  <c r="R28" i="12"/>
  <c r="K28" i="12"/>
  <c r="J28" i="12"/>
  <c r="I28" i="12"/>
  <c r="G28" i="12"/>
  <c r="E28" i="12"/>
  <c r="AQ27" i="12"/>
  <c r="AH27" i="12"/>
  <c r="V27" i="12"/>
  <c r="R27" i="12"/>
  <c r="K27" i="12"/>
  <c r="J27" i="12"/>
  <c r="I27" i="12"/>
  <c r="G27" i="12"/>
  <c r="E27" i="12"/>
  <c r="AQ26" i="12"/>
  <c r="AH26" i="12"/>
  <c r="V26" i="12"/>
  <c r="R26" i="12"/>
  <c r="K26" i="12"/>
  <c r="J26" i="12"/>
  <c r="I26" i="12"/>
  <c r="G26" i="12"/>
  <c r="E26" i="12"/>
  <c r="AQ25" i="12"/>
  <c r="AH25" i="12"/>
  <c r="V25" i="12"/>
  <c r="R25" i="12"/>
  <c r="S25" i="12" s="1"/>
  <c r="K25" i="12"/>
  <c r="J25" i="12"/>
  <c r="I25" i="12"/>
  <c r="G25" i="12"/>
  <c r="E25" i="12"/>
  <c r="AQ24" i="12"/>
  <c r="AH24" i="12"/>
  <c r="V24" i="12"/>
  <c r="R24" i="12"/>
  <c r="K24" i="12"/>
  <c r="J24" i="12"/>
  <c r="I24" i="12"/>
  <c r="G24" i="12"/>
  <c r="E24" i="12"/>
  <c r="AQ23" i="12"/>
  <c r="AH23" i="12"/>
  <c r="V23" i="12"/>
  <c r="R23" i="12"/>
  <c r="K23" i="12"/>
  <c r="J23" i="12"/>
  <c r="I23" i="12"/>
  <c r="G23" i="12"/>
  <c r="AQ22" i="12"/>
  <c r="AH22" i="12"/>
  <c r="V22" i="12"/>
  <c r="R22" i="12"/>
  <c r="J22" i="12"/>
  <c r="I22" i="12" s="1"/>
  <c r="G22" i="12"/>
  <c r="E22" i="12"/>
  <c r="AQ21" i="12"/>
  <c r="AH21" i="12"/>
  <c r="V21" i="12"/>
  <c r="R21" i="12"/>
  <c r="J21" i="12"/>
  <c r="I21" i="12" s="1"/>
  <c r="G21" i="12"/>
  <c r="E21" i="12"/>
  <c r="AQ20" i="12"/>
  <c r="AH20" i="12"/>
  <c r="V20" i="12"/>
  <c r="R20" i="12"/>
  <c r="J20" i="12"/>
  <c r="I20" i="12" s="1"/>
  <c r="G20" i="12"/>
  <c r="E20" i="12"/>
  <c r="AQ19" i="12"/>
  <c r="AH19" i="12"/>
  <c r="V19" i="12"/>
  <c r="R19" i="12"/>
  <c r="J19" i="12"/>
  <c r="I19" i="12" s="1"/>
  <c r="G19" i="12"/>
  <c r="E19" i="12"/>
  <c r="AQ18" i="12"/>
  <c r="AH18" i="12"/>
  <c r="V18" i="12"/>
  <c r="R18" i="12"/>
  <c r="J18" i="12"/>
  <c r="I18" i="12" s="1"/>
  <c r="G18" i="12"/>
  <c r="E18" i="12"/>
  <c r="AQ17" i="12"/>
  <c r="AH17" i="12"/>
  <c r="V17" i="12"/>
  <c r="R17" i="12"/>
  <c r="J17" i="12"/>
  <c r="I17" i="12" s="1"/>
  <c r="G17" i="12"/>
  <c r="E17" i="12"/>
  <c r="AQ16" i="12"/>
  <c r="AH16" i="12"/>
  <c r="V16" i="12"/>
  <c r="R16" i="12"/>
  <c r="J16" i="12"/>
  <c r="I16" i="12" s="1"/>
  <c r="G16" i="12"/>
  <c r="E16" i="12"/>
  <c r="AQ15" i="12"/>
  <c r="AH15" i="12"/>
  <c r="V15" i="12"/>
  <c r="R15" i="12"/>
  <c r="J15" i="12"/>
  <c r="I15" i="12" s="1"/>
  <c r="G15" i="12"/>
  <c r="E15" i="12"/>
  <c r="AQ14" i="12"/>
  <c r="AH14" i="12"/>
  <c r="V14" i="12"/>
  <c r="R14" i="12"/>
  <c r="J14" i="12"/>
  <c r="I14" i="12" s="1"/>
  <c r="G14" i="12"/>
  <c r="E14" i="12"/>
  <c r="AQ13" i="12"/>
  <c r="AH13" i="12"/>
  <c r="V13" i="12"/>
  <c r="R13" i="12"/>
  <c r="J13" i="12"/>
  <c r="I13" i="12" s="1"/>
  <c r="G13" i="12"/>
  <c r="E13" i="12"/>
  <c r="AQ12" i="12"/>
  <c r="AH12" i="12"/>
  <c r="V12" i="12"/>
  <c r="R12" i="12"/>
  <c r="J12" i="12"/>
  <c r="I12" i="12" s="1"/>
  <c r="G12" i="12"/>
  <c r="E12" i="12"/>
  <c r="AH11" i="12"/>
  <c r="V11" i="12"/>
  <c r="J11" i="12"/>
  <c r="I11" i="12" s="1"/>
  <c r="G11" i="12"/>
  <c r="E11" i="12"/>
  <c r="AQ11" i="12"/>
  <c r="AG35" i="12"/>
  <c r="Q35" i="12"/>
  <c r="AG8" i="12"/>
  <c r="S34" i="12" l="1"/>
  <c r="S33" i="12"/>
  <c r="T32" i="12"/>
  <c r="AI32" i="12" s="1"/>
  <c r="T31" i="12"/>
  <c r="AI31" i="12" s="1"/>
  <c r="S31" i="12"/>
  <c r="T30" i="12"/>
  <c r="AI30" i="12" s="1"/>
  <c r="T29" i="12"/>
  <c r="AI29" i="12" s="1"/>
  <c r="T28" i="12"/>
  <c r="T27" i="12"/>
  <c r="AI27" i="12" s="1"/>
  <c r="S27" i="12"/>
  <c r="T26" i="12"/>
  <c r="AI26" i="12" s="1"/>
  <c r="T25" i="12"/>
  <c r="T24" i="12"/>
  <c r="AI24" i="12" s="1"/>
  <c r="T23" i="12"/>
  <c r="AI23" i="12" s="1"/>
  <c r="S23" i="12"/>
  <c r="S22" i="12"/>
  <c r="S21" i="12"/>
  <c r="S20" i="12"/>
  <c r="S19" i="12"/>
  <c r="S18" i="12"/>
  <c r="S17" i="12"/>
  <c r="S16" i="12"/>
  <c r="S15" i="12"/>
  <c r="S14" i="12"/>
  <c r="S13" i="12"/>
  <c r="S12" i="12"/>
  <c r="AQ35" i="12"/>
  <c r="AI25" i="12"/>
  <c r="AI28" i="12"/>
  <c r="AH35" i="12"/>
  <c r="AI18" i="12"/>
  <c r="S24" i="12"/>
  <c r="S26" i="12"/>
  <c r="S28" i="12"/>
  <c r="S30" i="12"/>
  <c r="S32" i="12"/>
  <c r="T13" i="12"/>
  <c r="AI13" i="12" s="1"/>
  <c r="T14" i="12"/>
  <c r="AI14" i="12" s="1"/>
  <c r="T15" i="12"/>
  <c r="AI15" i="12" s="1"/>
  <c r="T16" i="12"/>
  <c r="AI16" i="12" s="1"/>
  <c r="T17" i="12"/>
  <c r="AI17" i="12" s="1"/>
  <c r="T18" i="12"/>
  <c r="T19" i="12"/>
  <c r="AI19" i="12" s="1"/>
  <c r="T20" i="12"/>
  <c r="AI20" i="12" s="1"/>
  <c r="T21" i="12"/>
  <c r="AI21" i="12" s="1"/>
  <c r="T22" i="12"/>
  <c r="AI22" i="12" s="1"/>
  <c r="T12" i="12"/>
  <c r="AI12" i="12" s="1"/>
  <c r="T33" i="12"/>
  <c r="AI33" i="12" s="1"/>
  <c r="T34" i="12"/>
  <c r="AI34" i="12" s="1"/>
  <c r="K11" i="12"/>
  <c r="K12" i="12"/>
  <c r="K13" i="12"/>
  <c r="K14" i="12"/>
  <c r="K15" i="12"/>
  <c r="K16" i="12"/>
  <c r="K17" i="12"/>
  <c r="K18" i="12"/>
  <c r="K19" i="12"/>
  <c r="K20" i="12"/>
  <c r="K21" i="12"/>
  <c r="K22" i="12"/>
  <c r="K33" i="12"/>
  <c r="K34" i="12"/>
  <c r="AP35" i="12"/>
  <c r="R11" i="12"/>
  <c r="R35" i="12" l="1"/>
  <c r="S11" i="12"/>
  <c r="S35" i="12" s="1"/>
  <c r="T11" i="12"/>
  <c r="T35" i="12" l="1"/>
  <c r="AI35" i="12" s="1"/>
  <c r="AI11" i="12"/>
  <c r="AP10" i="11" l="1"/>
  <c r="AG10" i="11"/>
  <c r="Q10" i="11"/>
  <c r="AR35" i="11" l="1"/>
  <c r="P35" i="11"/>
  <c r="AQ34" i="11"/>
  <c r="AH34" i="11"/>
  <c r="V34" i="11"/>
  <c r="R34" i="11"/>
  <c r="S34" i="11" s="1"/>
  <c r="K34" i="11"/>
  <c r="J34" i="11"/>
  <c r="I34" i="11"/>
  <c r="G34" i="11"/>
  <c r="E34" i="11"/>
  <c r="AQ33" i="11"/>
  <c r="AH33" i="11"/>
  <c r="V33" i="11"/>
  <c r="R33" i="11"/>
  <c r="S33" i="11" s="1"/>
  <c r="K33" i="11"/>
  <c r="J33" i="11"/>
  <c r="I33" i="11"/>
  <c r="G33" i="11"/>
  <c r="E33" i="11"/>
  <c r="AW32" i="11"/>
  <c r="AQ32" i="11"/>
  <c r="AH32" i="11"/>
  <c r="V32" i="11"/>
  <c r="R32" i="11"/>
  <c r="T32" i="11" s="1"/>
  <c r="J32" i="11"/>
  <c r="K32" i="11" s="1"/>
  <c r="I32" i="11"/>
  <c r="G32" i="11"/>
  <c r="E32" i="11"/>
  <c r="AQ31" i="11"/>
  <c r="AH31" i="11"/>
  <c r="V31" i="11"/>
  <c r="R31" i="11"/>
  <c r="T31" i="11" s="1"/>
  <c r="J31" i="11"/>
  <c r="K31" i="11" s="1"/>
  <c r="I31" i="11"/>
  <c r="G31" i="11"/>
  <c r="E31" i="11"/>
  <c r="AQ30" i="11"/>
  <c r="AH30" i="11"/>
  <c r="V30" i="11"/>
  <c r="R30" i="11"/>
  <c r="T30" i="11" s="1"/>
  <c r="J30" i="11"/>
  <c r="K30" i="11" s="1"/>
  <c r="I30" i="11"/>
  <c r="G30" i="11"/>
  <c r="E30" i="11"/>
  <c r="AQ29" i="11"/>
  <c r="AH29" i="11"/>
  <c r="V29" i="11"/>
  <c r="R29" i="11"/>
  <c r="T29" i="11" s="1"/>
  <c r="J29" i="11"/>
  <c r="K29" i="11" s="1"/>
  <c r="I29" i="11"/>
  <c r="G29" i="11"/>
  <c r="E29" i="11"/>
  <c r="AQ28" i="11"/>
  <c r="AH28" i="11"/>
  <c r="V28" i="11"/>
  <c r="R28" i="11"/>
  <c r="T28" i="11" s="1"/>
  <c r="J28" i="11"/>
  <c r="K28" i="11" s="1"/>
  <c r="I28" i="11"/>
  <c r="G28" i="11"/>
  <c r="E28" i="11"/>
  <c r="AQ27" i="11"/>
  <c r="AH27" i="11"/>
  <c r="V27" i="11"/>
  <c r="R27" i="11"/>
  <c r="T27" i="11" s="1"/>
  <c r="J27" i="11"/>
  <c r="K27" i="11" s="1"/>
  <c r="I27" i="11"/>
  <c r="G27" i="11"/>
  <c r="E27" i="11"/>
  <c r="AQ26" i="11"/>
  <c r="AH26" i="11"/>
  <c r="V26" i="11"/>
  <c r="R26" i="11"/>
  <c r="T26" i="11" s="1"/>
  <c r="J26" i="11"/>
  <c r="K26" i="11" s="1"/>
  <c r="I26" i="11"/>
  <c r="G26" i="11"/>
  <c r="E26" i="11"/>
  <c r="AQ25" i="11"/>
  <c r="AH25" i="11"/>
  <c r="V25" i="11"/>
  <c r="R25" i="11"/>
  <c r="T25" i="11" s="1"/>
  <c r="J25" i="11"/>
  <c r="K25" i="11" s="1"/>
  <c r="I25" i="11"/>
  <c r="G25" i="11"/>
  <c r="E25" i="11"/>
  <c r="AQ24" i="11"/>
  <c r="AH24" i="11"/>
  <c r="V24" i="11"/>
  <c r="R24" i="11"/>
  <c r="T24" i="11" s="1"/>
  <c r="J24" i="11"/>
  <c r="K24" i="11" s="1"/>
  <c r="I24" i="11"/>
  <c r="G24" i="11"/>
  <c r="E24" i="11"/>
  <c r="AQ23" i="11"/>
  <c r="AH23" i="11"/>
  <c r="V23" i="11"/>
  <c r="R23" i="11"/>
  <c r="T23" i="11" s="1"/>
  <c r="J23" i="11"/>
  <c r="K23" i="11" s="1"/>
  <c r="I23" i="11"/>
  <c r="G23" i="11"/>
  <c r="AQ22" i="11"/>
  <c r="AH22" i="11"/>
  <c r="V22" i="11"/>
  <c r="R22" i="11"/>
  <c r="S22" i="11" s="1"/>
  <c r="K22" i="11"/>
  <c r="J22" i="11"/>
  <c r="I22" i="11"/>
  <c r="G22" i="11"/>
  <c r="E22" i="11"/>
  <c r="AQ21" i="11"/>
  <c r="AH21" i="11"/>
  <c r="V21" i="11"/>
  <c r="R21" i="11"/>
  <c r="S21" i="11" s="1"/>
  <c r="K21" i="11"/>
  <c r="J21" i="11"/>
  <c r="I21" i="11"/>
  <c r="G21" i="11"/>
  <c r="E21" i="11"/>
  <c r="AQ20" i="11"/>
  <c r="AH20" i="11"/>
  <c r="V20" i="11"/>
  <c r="R20" i="11"/>
  <c r="S20" i="11" s="1"/>
  <c r="K20" i="11"/>
  <c r="J20" i="11"/>
  <c r="I20" i="11"/>
  <c r="G20" i="11"/>
  <c r="E20" i="11"/>
  <c r="AQ19" i="11"/>
  <c r="AH19" i="11"/>
  <c r="V19" i="11"/>
  <c r="R19" i="11"/>
  <c r="T19" i="11" s="1"/>
  <c r="K19" i="11"/>
  <c r="J19" i="11"/>
  <c r="I19" i="11"/>
  <c r="G19" i="11"/>
  <c r="E19" i="11"/>
  <c r="AQ18" i="11"/>
  <c r="AH18" i="11"/>
  <c r="V18" i="11"/>
  <c r="R18" i="11"/>
  <c r="S18" i="11" s="1"/>
  <c r="K18" i="11"/>
  <c r="J18" i="11"/>
  <c r="I18" i="11"/>
  <c r="G18" i="11"/>
  <c r="E18" i="11"/>
  <c r="AQ17" i="11"/>
  <c r="AH17" i="11"/>
  <c r="V17" i="11"/>
  <c r="R17" i="11"/>
  <c r="S17" i="11" s="1"/>
  <c r="K17" i="11"/>
  <c r="J17" i="11"/>
  <c r="I17" i="11"/>
  <c r="G17" i="11"/>
  <c r="E17" i="11"/>
  <c r="AQ16" i="11"/>
  <c r="AH16" i="11"/>
  <c r="V16" i="11"/>
  <c r="R16" i="11"/>
  <c r="T16" i="11" s="1"/>
  <c r="K16" i="11"/>
  <c r="J16" i="11"/>
  <c r="I16" i="11"/>
  <c r="G16" i="11"/>
  <c r="E16" i="11"/>
  <c r="AQ15" i="11"/>
  <c r="AH15" i="11"/>
  <c r="V15" i="11"/>
  <c r="R15" i="11"/>
  <c r="S15" i="11" s="1"/>
  <c r="K15" i="11"/>
  <c r="J15" i="11"/>
  <c r="I15" i="11"/>
  <c r="G15" i="11"/>
  <c r="E15" i="11"/>
  <c r="AQ14" i="11"/>
  <c r="AH14" i="11"/>
  <c r="V14" i="11"/>
  <c r="R14" i="11"/>
  <c r="T14" i="11" s="1"/>
  <c r="K14" i="11"/>
  <c r="J14" i="11"/>
  <c r="I14" i="11"/>
  <c r="G14" i="11"/>
  <c r="E14" i="11"/>
  <c r="AQ13" i="11"/>
  <c r="AH13" i="11"/>
  <c r="V13" i="11"/>
  <c r="R13" i="11"/>
  <c r="T13" i="11" s="1"/>
  <c r="K13" i="11"/>
  <c r="J13" i="11"/>
  <c r="I13" i="11"/>
  <c r="G13" i="11"/>
  <c r="E13" i="11"/>
  <c r="AQ12" i="11"/>
  <c r="AH12" i="11"/>
  <c r="V12" i="11"/>
  <c r="R12" i="11"/>
  <c r="S12" i="11" s="1"/>
  <c r="K12" i="11"/>
  <c r="J12" i="11"/>
  <c r="I12" i="11"/>
  <c r="G12" i="11"/>
  <c r="E12" i="11"/>
  <c r="AH11" i="11"/>
  <c r="V11" i="11"/>
  <c r="K11" i="11"/>
  <c r="J11" i="11"/>
  <c r="I11" i="11"/>
  <c r="G11" i="11"/>
  <c r="E11" i="11"/>
  <c r="AP35" i="11"/>
  <c r="AG35" i="11"/>
  <c r="Q35" i="11"/>
  <c r="AG8" i="11"/>
  <c r="S30" i="11" l="1"/>
  <c r="AI29" i="11"/>
  <c r="AI28" i="11"/>
  <c r="AI27" i="11"/>
  <c r="AI26" i="11"/>
  <c r="S26" i="11"/>
  <c r="AI25" i="11"/>
  <c r="AI24" i="11"/>
  <c r="AI23" i="11"/>
  <c r="AI19" i="11"/>
  <c r="AI16" i="11"/>
  <c r="AH35" i="11"/>
  <c r="AI31" i="11"/>
  <c r="AI32" i="11"/>
  <c r="AI30" i="11"/>
  <c r="S24" i="11"/>
  <c r="S28" i="11"/>
  <c r="S25" i="11"/>
  <c r="S29" i="11"/>
  <c r="S27" i="11"/>
  <c r="S31" i="11"/>
  <c r="S23" i="11"/>
  <c r="S32" i="11"/>
  <c r="AI13" i="11"/>
  <c r="AI14" i="11"/>
  <c r="S13" i="11"/>
  <c r="S14" i="11"/>
  <c r="S16" i="11"/>
  <c r="S19" i="11"/>
  <c r="AQ11" i="11"/>
  <c r="AQ35" i="11" s="1"/>
  <c r="T12" i="11"/>
  <c r="AI12" i="11" s="1"/>
  <c r="T15" i="11"/>
  <c r="AI15" i="11" s="1"/>
  <c r="T17" i="11"/>
  <c r="AI17" i="11" s="1"/>
  <c r="T18" i="11"/>
  <c r="AI18" i="11" s="1"/>
  <c r="T20" i="11"/>
  <c r="AI20" i="11" s="1"/>
  <c r="T21" i="11"/>
  <c r="AI21" i="11" s="1"/>
  <c r="T22" i="11"/>
  <c r="AI22" i="11" s="1"/>
  <c r="T33" i="11"/>
  <c r="AI33" i="11" s="1"/>
  <c r="T34" i="11"/>
  <c r="AI34" i="11" s="1"/>
  <c r="R11" i="11"/>
  <c r="R35" i="11" l="1"/>
  <c r="T11" i="11"/>
  <c r="S11" i="11"/>
  <c r="S35" i="11" s="1"/>
  <c r="T35" i="11" l="1"/>
  <c r="AI35" i="11" s="1"/>
  <c r="AI11" i="11"/>
  <c r="Q10" i="10" l="1"/>
  <c r="AP10" i="10" l="1"/>
  <c r="AG10" i="10"/>
  <c r="AR35" i="10" l="1"/>
  <c r="AG35" i="10"/>
  <c r="P35" i="10"/>
  <c r="AQ34" i="10"/>
  <c r="AH34" i="10"/>
  <c r="V34" i="10"/>
  <c r="R34" i="10"/>
  <c r="J34" i="10"/>
  <c r="I34" i="10" s="1"/>
  <c r="G34" i="10"/>
  <c r="E34" i="10"/>
  <c r="AQ33" i="10"/>
  <c r="AH33" i="10"/>
  <c r="V33" i="10"/>
  <c r="R33" i="10"/>
  <c r="J33" i="10"/>
  <c r="I33" i="10" s="1"/>
  <c r="G33" i="10"/>
  <c r="E33" i="10"/>
  <c r="AW32" i="10"/>
  <c r="AQ32" i="10"/>
  <c r="AH32" i="10"/>
  <c r="V32" i="10"/>
  <c r="R32" i="10"/>
  <c r="K32" i="10"/>
  <c r="J32" i="10"/>
  <c r="I32" i="10"/>
  <c r="G32" i="10"/>
  <c r="E32" i="10"/>
  <c r="AQ31" i="10"/>
  <c r="AH31" i="10"/>
  <c r="V31" i="10"/>
  <c r="R31" i="10"/>
  <c r="S31" i="10" s="1"/>
  <c r="K31" i="10"/>
  <c r="J31" i="10"/>
  <c r="I31" i="10"/>
  <c r="G31" i="10"/>
  <c r="E31" i="10"/>
  <c r="AQ30" i="10"/>
  <c r="AH30" i="10"/>
  <c r="V30" i="10"/>
  <c r="R30" i="10"/>
  <c r="K30" i="10"/>
  <c r="J30" i="10"/>
  <c r="I30" i="10"/>
  <c r="G30" i="10"/>
  <c r="E30" i="10"/>
  <c r="AQ29" i="10"/>
  <c r="AH29" i="10"/>
  <c r="V29" i="10"/>
  <c r="R29" i="10"/>
  <c r="K29" i="10"/>
  <c r="J29" i="10"/>
  <c r="I29" i="10"/>
  <c r="G29" i="10"/>
  <c r="E29" i="10"/>
  <c r="AQ28" i="10"/>
  <c r="AH28" i="10"/>
  <c r="V28" i="10"/>
  <c r="R28" i="10"/>
  <c r="T28" i="10" s="1"/>
  <c r="K28" i="10"/>
  <c r="J28" i="10"/>
  <c r="I28" i="10"/>
  <c r="G28" i="10"/>
  <c r="E28" i="10"/>
  <c r="AQ27" i="10"/>
  <c r="AH27" i="10"/>
  <c r="V27" i="10"/>
  <c r="R27" i="10"/>
  <c r="T27" i="10" s="1"/>
  <c r="K27" i="10"/>
  <c r="J27" i="10"/>
  <c r="I27" i="10"/>
  <c r="G27" i="10"/>
  <c r="E27" i="10"/>
  <c r="AQ26" i="10"/>
  <c r="AH26" i="10"/>
  <c r="V26" i="10"/>
  <c r="R26" i="10"/>
  <c r="T26" i="10" s="1"/>
  <c r="K26" i="10"/>
  <c r="J26" i="10"/>
  <c r="I26" i="10"/>
  <c r="G26" i="10"/>
  <c r="E26" i="10"/>
  <c r="AQ25" i="10"/>
  <c r="AH25" i="10"/>
  <c r="V25" i="10"/>
  <c r="R25" i="10"/>
  <c r="T25" i="10" s="1"/>
  <c r="K25" i="10"/>
  <c r="J25" i="10"/>
  <c r="I25" i="10"/>
  <c r="G25" i="10"/>
  <c r="E25" i="10"/>
  <c r="AQ24" i="10"/>
  <c r="AH24" i="10"/>
  <c r="V24" i="10"/>
  <c r="R24" i="10"/>
  <c r="T24" i="10" s="1"/>
  <c r="K24" i="10"/>
  <c r="J24" i="10"/>
  <c r="I24" i="10"/>
  <c r="G24" i="10"/>
  <c r="E24" i="10"/>
  <c r="AQ23" i="10"/>
  <c r="AH23" i="10"/>
  <c r="V23" i="10"/>
  <c r="R23" i="10"/>
  <c r="T23" i="10" s="1"/>
  <c r="K23" i="10"/>
  <c r="J23" i="10"/>
  <c r="I23" i="10"/>
  <c r="G23" i="10"/>
  <c r="AQ22" i="10"/>
  <c r="AH22" i="10"/>
  <c r="V22" i="10"/>
  <c r="R22" i="10"/>
  <c r="S22" i="10" s="1"/>
  <c r="J22" i="10"/>
  <c r="I22" i="10" s="1"/>
  <c r="G22" i="10"/>
  <c r="E22" i="10"/>
  <c r="AQ21" i="10"/>
  <c r="AH21" i="10"/>
  <c r="V21" i="10"/>
  <c r="R21" i="10"/>
  <c r="S21" i="10" s="1"/>
  <c r="J21" i="10"/>
  <c r="I21" i="10" s="1"/>
  <c r="G21" i="10"/>
  <c r="E21" i="10"/>
  <c r="AQ20" i="10"/>
  <c r="AH20" i="10"/>
  <c r="V20" i="10"/>
  <c r="R20" i="10"/>
  <c r="S20" i="10" s="1"/>
  <c r="J20" i="10"/>
  <c r="I20" i="10" s="1"/>
  <c r="G20" i="10"/>
  <c r="E20" i="10"/>
  <c r="AQ19" i="10"/>
  <c r="AH19" i="10"/>
  <c r="V19" i="10"/>
  <c r="R19" i="10"/>
  <c r="S19" i="10" s="1"/>
  <c r="J19" i="10"/>
  <c r="I19" i="10" s="1"/>
  <c r="G19" i="10"/>
  <c r="E19" i="10"/>
  <c r="AQ18" i="10"/>
  <c r="AH18" i="10"/>
  <c r="V18" i="10"/>
  <c r="R18" i="10"/>
  <c r="S18" i="10" s="1"/>
  <c r="J18" i="10"/>
  <c r="I18" i="10" s="1"/>
  <c r="G18" i="10"/>
  <c r="E18" i="10"/>
  <c r="AQ17" i="10"/>
  <c r="AH17" i="10"/>
  <c r="V17" i="10"/>
  <c r="R17" i="10"/>
  <c r="S17" i="10" s="1"/>
  <c r="J17" i="10"/>
  <c r="I17" i="10" s="1"/>
  <c r="G17" i="10"/>
  <c r="E17" i="10"/>
  <c r="AQ16" i="10"/>
  <c r="AH16" i="10"/>
  <c r="V16" i="10"/>
  <c r="R16" i="10"/>
  <c r="S16" i="10" s="1"/>
  <c r="J16" i="10"/>
  <c r="I16" i="10" s="1"/>
  <c r="G16" i="10"/>
  <c r="E16" i="10"/>
  <c r="AQ15" i="10"/>
  <c r="AH15" i="10"/>
  <c r="V15" i="10"/>
  <c r="R15" i="10"/>
  <c r="S15" i="10" s="1"/>
  <c r="J15" i="10"/>
  <c r="I15" i="10" s="1"/>
  <c r="G15" i="10"/>
  <c r="E15" i="10"/>
  <c r="AQ14" i="10"/>
  <c r="AH14" i="10"/>
  <c r="V14" i="10"/>
  <c r="R14" i="10"/>
  <c r="S14" i="10" s="1"/>
  <c r="J14" i="10"/>
  <c r="I14" i="10" s="1"/>
  <c r="G14" i="10"/>
  <c r="E14" i="10"/>
  <c r="AQ13" i="10"/>
  <c r="AH13" i="10"/>
  <c r="V13" i="10"/>
  <c r="R13" i="10"/>
  <c r="S13" i="10" s="1"/>
  <c r="J13" i="10"/>
  <c r="I13" i="10" s="1"/>
  <c r="G13" i="10"/>
  <c r="E13" i="10"/>
  <c r="AQ12" i="10"/>
  <c r="AH12" i="10"/>
  <c r="V12" i="10"/>
  <c r="R12" i="10"/>
  <c r="S12" i="10" s="1"/>
  <c r="J12" i="10"/>
  <c r="I12" i="10" s="1"/>
  <c r="G12" i="10"/>
  <c r="E12" i="10"/>
  <c r="AH11" i="10"/>
  <c r="V11" i="10"/>
  <c r="J11" i="10"/>
  <c r="I11" i="10" s="1"/>
  <c r="G11" i="10"/>
  <c r="E11" i="10"/>
  <c r="AP35" i="10"/>
  <c r="Q35" i="10"/>
  <c r="AG8" i="10"/>
  <c r="S34" i="10" l="1"/>
  <c r="S33" i="10"/>
  <c r="T32" i="10"/>
  <c r="AI32" i="10" s="1"/>
  <c r="S32" i="10"/>
  <c r="T31" i="10"/>
  <c r="AI31" i="10" s="1"/>
  <c r="T29" i="10"/>
  <c r="T30" i="10"/>
  <c r="AI30" i="10" s="1"/>
  <c r="S30" i="10"/>
  <c r="S29" i="10"/>
  <c r="AI28" i="10"/>
  <c r="S28" i="10"/>
  <c r="AI25" i="10"/>
  <c r="AI24" i="10"/>
  <c r="AI26" i="10"/>
  <c r="AI29" i="10"/>
  <c r="AI23" i="10"/>
  <c r="AI27" i="10"/>
  <c r="AH35" i="10"/>
  <c r="S23" i="10"/>
  <c r="S25" i="10"/>
  <c r="S27" i="10"/>
  <c r="S24" i="10"/>
  <c r="S26" i="10"/>
  <c r="AQ11" i="10"/>
  <c r="AQ35" i="10" s="1"/>
  <c r="T12" i="10"/>
  <c r="AI12" i="10" s="1"/>
  <c r="T15" i="10"/>
  <c r="AI15" i="10" s="1"/>
  <c r="T17" i="10"/>
  <c r="AI17" i="10" s="1"/>
  <c r="T22" i="10"/>
  <c r="AI22" i="10" s="1"/>
  <c r="T33" i="10"/>
  <c r="AI33" i="10" s="1"/>
  <c r="T34" i="10"/>
  <c r="AI34" i="10" s="1"/>
  <c r="T13" i="10"/>
  <c r="AI13" i="10" s="1"/>
  <c r="T14" i="10"/>
  <c r="AI14" i="10" s="1"/>
  <c r="T16" i="10"/>
  <c r="AI16" i="10" s="1"/>
  <c r="T18" i="10"/>
  <c r="AI18" i="10" s="1"/>
  <c r="T19" i="10"/>
  <c r="AI19" i="10" s="1"/>
  <c r="T20" i="10"/>
  <c r="AI20" i="10" s="1"/>
  <c r="T21" i="10"/>
  <c r="AI21" i="10" s="1"/>
  <c r="K11" i="10"/>
  <c r="K12" i="10"/>
  <c r="K13" i="10"/>
  <c r="K14" i="10"/>
  <c r="K15" i="10"/>
  <c r="K16" i="10"/>
  <c r="K17" i="10"/>
  <c r="K18" i="10"/>
  <c r="K19" i="10"/>
  <c r="K20" i="10"/>
  <c r="K21" i="10"/>
  <c r="K22" i="10"/>
  <c r="K33" i="10"/>
  <c r="K34" i="10"/>
  <c r="R11" i="10"/>
  <c r="R35" i="10" l="1"/>
  <c r="S11" i="10"/>
  <c r="S35" i="10" s="1"/>
  <c r="T11" i="10"/>
  <c r="T35" i="10" l="1"/>
  <c r="AI35" i="10" s="1"/>
  <c r="AI11" i="10"/>
  <c r="AG10" i="9" l="1"/>
  <c r="Q10" i="9"/>
  <c r="AP10" i="9" l="1"/>
  <c r="AG8" i="9"/>
  <c r="AR35" i="9"/>
  <c r="P35" i="9"/>
  <c r="AQ34" i="9"/>
  <c r="AH34" i="9"/>
  <c r="V34" i="9"/>
  <c r="R34" i="9"/>
  <c r="T34" i="9" s="1"/>
  <c r="K34" i="9"/>
  <c r="J34" i="9"/>
  <c r="I34" i="9"/>
  <c r="G34" i="9"/>
  <c r="E34" i="9"/>
  <c r="AQ33" i="9"/>
  <c r="AH33" i="9"/>
  <c r="V33" i="9"/>
  <c r="R33" i="9"/>
  <c r="T33" i="9" s="1"/>
  <c r="K33" i="9"/>
  <c r="J33" i="9"/>
  <c r="I33" i="9"/>
  <c r="G33" i="9"/>
  <c r="E33" i="9"/>
  <c r="AW32" i="9"/>
  <c r="AQ32" i="9"/>
  <c r="AH32" i="9"/>
  <c r="V32" i="9"/>
  <c r="R32" i="9"/>
  <c r="T32" i="9" s="1"/>
  <c r="J32" i="9"/>
  <c r="I32" i="9" s="1"/>
  <c r="G32" i="9"/>
  <c r="E32" i="9"/>
  <c r="AQ31" i="9"/>
  <c r="AH31" i="9"/>
  <c r="V31" i="9"/>
  <c r="R31" i="9"/>
  <c r="T31" i="9" s="1"/>
  <c r="J31" i="9"/>
  <c r="I31" i="9" s="1"/>
  <c r="G31" i="9"/>
  <c r="E31" i="9"/>
  <c r="AQ30" i="9"/>
  <c r="AH30" i="9"/>
  <c r="V30" i="9"/>
  <c r="R30" i="9"/>
  <c r="T30" i="9" s="1"/>
  <c r="J30" i="9"/>
  <c r="I30" i="9" s="1"/>
  <c r="G30" i="9"/>
  <c r="E30" i="9"/>
  <c r="AQ29" i="9"/>
  <c r="AH29" i="9"/>
  <c r="V29" i="9"/>
  <c r="R29" i="9"/>
  <c r="T29" i="9" s="1"/>
  <c r="J29" i="9"/>
  <c r="I29" i="9" s="1"/>
  <c r="G29" i="9"/>
  <c r="E29" i="9"/>
  <c r="AQ28" i="9"/>
  <c r="AH28" i="9"/>
  <c r="V28" i="9"/>
  <c r="R28" i="9"/>
  <c r="T28" i="9" s="1"/>
  <c r="J28" i="9"/>
  <c r="I28" i="9" s="1"/>
  <c r="G28" i="9"/>
  <c r="E28" i="9"/>
  <c r="AQ27" i="9"/>
  <c r="AH27" i="9"/>
  <c r="V27" i="9"/>
  <c r="R27" i="9"/>
  <c r="T27" i="9" s="1"/>
  <c r="J27" i="9"/>
  <c r="I27" i="9" s="1"/>
  <c r="G27" i="9"/>
  <c r="E27" i="9"/>
  <c r="AQ26" i="9"/>
  <c r="AH26" i="9"/>
  <c r="V26" i="9"/>
  <c r="R26" i="9"/>
  <c r="T26" i="9" s="1"/>
  <c r="J26" i="9"/>
  <c r="I26" i="9" s="1"/>
  <c r="G26" i="9"/>
  <c r="E26" i="9"/>
  <c r="AQ25" i="9"/>
  <c r="AH25" i="9"/>
  <c r="V25" i="9"/>
  <c r="R25" i="9"/>
  <c r="T25" i="9" s="1"/>
  <c r="J25" i="9"/>
  <c r="I25" i="9" s="1"/>
  <c r="G25" i="9"/>
  <c r="E25" i="9"/>
  <c r="AQ24" i="9"/>
  <c r="AH24" i="9"/>
  <c r="V24" i="9"/>
  <c r="R24" i="9"/>
  <c r="T24" i="9" s="1"/>
  <c r="J24" i="9"/>
  <c r="I24" i="9" s="1"/>
  <c r="G24" i="9"/>
  <c r="E24" i="9"/>
  <c r="AQ23" i="9"/>
  <c r="AH23" i="9"/>
  <c r="V23" i="9"/>
  <c r="R23" i="9"/>
  <c r="T23" i="9" s="1"/>
  <c r="J23" i="9"/>
  <c r="I23" i="9" s="1"/>
  <c r="G23" i="9"/>
  <c r="AQ22" i="9"/>
  <c r="AH22" i="9"/>
  <c r="V22" i="9"/>
  <c r="R22" i="9"/>
  <c r="K22" i="9"/>
  <c r="J22" i="9"/>
  <c r="I22" i="9"/>
  <c r="G22" i="9"/>
  <c r="E22" i="9"/>
  <c r="AQ21" i="9"/>
  <c r="AH21" i="9"/>
  <c r="V21" i="9"/>
  <c r="R21" i="9"/>
  <c r="S21" i="9" s="1"/>
  <c r="K21" i="9"/>
  <c r="J21" i="9"/>
  <c r="I21" i="9"/>
  <c r="G21" i="9"/>
  <c r="E21" i="9"/>
  <c r="AQ20" i="9"/>
  <c r="AH20" i="9"/>
  <c r="V20" i="9"/>
  <c r="R20" i="9"/>
  <c r="T20" i="9" s="1"/>
  <c r="K20" i="9"/>
  <c r="J20" i="9"/>
  <c r="I20" i="9"/>
  <c r="G20" i="9"/>
  <c r="E20" i="9"/>
  <c r="AQ19" i="9"/>
  <c r="AH19" i="9"/>
  <c r="V19" i="9"/>
  <c r="R19" i="9"/>
  <c r="K19" i="9"/>
  <c r="J19" i="9"/>
  <c r="I19" i="9"/>
  <c r="G19" i="9"/>
  <c r="E19" i="9"/>
  <c r="AQ18" i="9"/>
  <c r="AH18" i="9"/>
  <c r="V18" i="9"/>
  <c r="R18" i="9"/>
  <c r="S18" i="9" s="1"/>
  <c r="K18" i="9"/>
  <c r="J18" i="9"/>
  <c r="I18" i="9"/>
  <c r="G18" i="9"/>
  <c r="E18" i="9"/>
  <c r="AQ17" i="9"/>
  <c r="AH17" i="9"/>
  <c r="V17" i="9"/>
  <c r="R17" i="9"/>
  <c r="T17" i="9" s="1"/>
  <c r="K17" i="9"/>
  <c r="J17" i="9"/>
  <c r="I17" i="9"/>
  <c r="G17" i="9"/>
  <c r="E17" i="9"/>
  <c r="AQ16" i="9"/>
  <c r="AH16" i="9"/>
  <c r="V16" i="9"/>
  <c r="R16" i="9"/>
  <c r="S16" i="9" s="1"/>
  <c r="K16" i="9"/>
  <c r="J16" i="9"/>
  <c r="I16" i="9"/>
  <c r="G16" i="9"/>
  <c r="E16" i="9"/>
  <c r="AQ15" i="9"/>
  <c r="AH15" i="9"/>
  <c r="V15" i="9"/>
  <c r="R15" i="9"/>
  <c r="S15" i="9" s="1"/>
  <c r="K15" i="9"/>
  <c r="J15" i="9"/>
  <c r="I15" i="9"/>
  <c r="G15" i="9"/>
  <c r="E15" i="9"/>
  <c r="AQ14" i="9"/>
  <c r="AH14" i="9"/>
  <c r="V14" i="9"/>
  <c r="R14" i="9"/>
  <c r="T14" i="9" s="1"/>
  <c r="K14" i="9"/>
  <c r="J14" i="9"/>
  <c r="I14" i="9"/>
  <c r="G14" i="9"/>
  <c r="E14" i="9"/>
  <c r="AQ13" i="9"/>
  <c r="AH13" i="9"/>
  <c r="V13" i="9"/>
  <c r="R13" i="9"/>
  <c r="S13" i="9" s="1"/>
  <c r="K13" i="9"/>
  <c r="J13" i="9"/>
  <c r="I13" i="9"/>
  <c r="G13" i="9"/>
  <c r="E13" i="9"/>
  <c r="AQ12" i="9"/>
  <c r="AH12" i="9"/>
  <c r="V12" i="9"/>
  <c r="R12" i="9"/>
  <c r="S12" i="9" s="1"/>
  <c r="K12" i="9"/>
  <c r="J12" i="9"/>
  <c r="I12" i="9"/>
  <c r="G12" i="9"/>
  <c r="E12" i="9"/>
  <c r="V11" i="9"/>
  <c r="K11" i="9"/>
  <c r="J11" i="9"/>
  <c r="I11" i="9"/>
  <c r="G11" i="9"/>
  <c r="E11" i="9"/>
  <c r="AP35" i="9"/>
  <c r="AG35" i="9"/>
  <c r="Q35" i="9"/>
  <c r="AI34" i="9" l="1"/>
  <c r="S34" i="9"/>
  <c r="AI33" i="9"/>
  <c r="S33" i="9"/>
  <c r="AI29" i="9"/>
  <c r="AI25" i="9"/>
  <c r="S22" i="9"/>
  <c r="T22" i="9"/>
  <c r="AI22" i="9" s="1"/>
  <c r="T21" i="9"/>
  <c r="AI21" i="9" s="1"/>
  <c r="AI20" i="9"/>
  <c r="S20" i="9"/>
  <c r="T19" i="9"/>
  <c r="AI19" i="9" s="1"/>
  <c r="S19" i="9"/>
  <c r="T18" i="9"/>
  <c r="AI18" i="9" s="1"/>
  <c r="T16" i="9"/>
  <c r="AI17" i="9"/>
  <c r="S17" i="9"/>
  <c r="AI16" i="9"/>
  <c r="T15" i="9"/>
  <c r="AI15" i="9" s="1"/>
  <c r="AI14" i="9"/>
  <c r="S14" i="9"/>
  <c r="T13" i="9"/>
  <c r="AI13" i="9" s="1"/>
  <c r="T12" i="9"/>
  <c r="AI12" i="9" s="1"/>
  <c r="AI26" i="9"/>
  <c r="AI30" i="9"/>
  <c r="AI24" i="9"/>
  <c r="AI32" i="9"/>
  <c r="AI23" i="9"/>
  <c r="AI27" i="9"/>
  <c r="AI31" i="9"/>
  <c r="AI28" i="9"/>
  <c r="AQ11" i="9"/>
  <c r="AQ35" i="9" s="1"/>
  <c r="K23" i="9"/>
  <c r="K24" i="9"/>
  <c r="K25" i="9"/>
  <c r="K26" i="9"/>
  <c r="K27" i="9"/>
  <c r="K28" i="9"/>
  <c r="K29" i="9"/>
  <c r="K30" i="9"/>
  <c r="K31" i="9"/>
  <c r="K32" i="9"/>
  <c r="R11" i="9"/>
  <c r="AH11" i="9"/>
  <c r="S23" i="9"/>
  <c r="S24" i="9"/>
  <c r="S25" i="9"/>
  <c r="S26" i="9"/>
  <c r="S27" i="9"/>
  <c r="S28" i="9"/>
  <c r="S29" i="9"/>
  <c r="S30" i="9"/>
  <c r="S31" i="9"/>
  <c r="S32" i="9"/>
  <c r="AH24" i="8"/>
  <c r="AH23" i="8"/>
  <c r="AH35" i="9" l="1"/>
  <c r="R35" i="9"/>
  <c r="S11" i="9"/>
  <c r="S35" i="9" s="1"/>
  <c r="T11" i="9"/>
  <c r="T35" i="9" s="1"/>
  <c r="R16" i="8"/>
  <c r="AP10" i="8"/>
  <c r="AG10" i="8"/>
  <c r="Q10" i="8"/>
  <c r="AI11" i="9" l="1"/>
  <c r="AI35" i="9"/>
  <c r="AQ11" i="8" l="1"/>
  <c r="AG35" i="8"/>
  <c r="AR35" i="8"/>
  <c r="P35" i="8"/>
  <c r="AQ34" i="8"/>
  <c r="AH34" i="8"/>
  <c r="V34" i="8"/>
  <c r="R34" i="8"/>
  <c r="S34" i="8" s="1"/>
  <c r="J34" i="8"/>
  <c r="I34" i="8" s="1"/>
  <c r="G34" i="8"/>
  <c r="E34" i="8"/>
  <c r="AQ33" i="8"/>
  <c r="AH33" i="8"/>
  <c r="V33" i="8"/>
  <c r="R33" i="8"/>
  <c r="S33" i="8" s="1"/>
  <c r="J33" i="8"/>
  <c r="I33" i="8" s="1"/>
  <c r="G33" i="8"/>
  <c r="E33" i="8"/>
  <c r="AW32" i="8"/>
  <c r="AQ32" i="8"/>
  <c r="AH32" i="8"/>
  <c r="V32" i="8"/>
  <c r="R32" i="8"/>
  <c r="T32" i="8" s="1"/>
  <c r="K32" i="8"/>
  <c r="J32" i="8"/>
  <c r="I32" i="8"/>
  <c r="G32" i="8"/>
  <c r="E32" i="8"/>
  <c r="AQ31" i="8"/>
  <c r="AH31" i="8"/>
  <c r="V31" i="8"/>
  <c r="R31" i="8"/>
  <c r="T31" i="8" s="1"/>
  <c r="J31" i="8"/>
  <c r="K31" i="8" s="1"/>
  <c r="G31" i="8"/>
  <c r="E31" i="8"/>
  <c r="AQ30" i="8"/>
  <c r="AH30" i="8"/>
  <c r="V30" i="8"/>
  <c r="R30" i="8"/>
  <c r="T30" i="8" s="1"/>
  <c r="K30" i="8"/>
  <c r="J30" i="8"/>
  <c r="I30" i="8"/>
  <c r="G30" i="8"/>
  <c r="E30" i="8"/>
  <c r="AQ29" i="8"/>
  <c r="AH29" i="8"/>
  <c r="V29" i="8"/>
  <c r="R29" i="8"/>
  <c r="T29" i="8" s="1"/>
  <c r="J29" i="8"/>
  <c r="I29" i="8" s="1"/>
  <c r="G29" i="8"/>
  <c r="E29" i="8"/>
  <c r="AQ28" i="8"/>
  <c r="AH28" i="8"/>
  <c r="V28" i="8"/>
  <c r="R28" i="8"/>
  <c r="T28" i="8" s="1"/>
  <c r="K28" i="8"/>
  <c r="J28" i="8"/>
  <c r="I28" i="8"/>
  <c r="G28" i="8"/>
  <c r="E28" i="8"/>
  <c r="AQ27" i="8"/>
  <c r="AH27" i="8"/>
  <c r="V27" i="8"/>
  <c r="R27" i="8"/>
  <c r="T27" i="8" s="1"/>
  <c r="J27" i="8"/>
  <c r="K27" i="8" s="1"/>
  <c r="G27" i="8"/>
  <c r="E27" i="8"/>
  <c r="AQ26" i="8"/>
  <c r="AH26" i="8"/>
  <c r="V26" i="8"/>
  <c r="R26" i="8"/>
  <c r="T26" i="8" s="1"/>
  <c r="K26" i="8"/>
  <c r="J26" i="8"/>
  <c r="I26" i="8"/>
  <c r="G26" i="8"/>
  <c r="E26" i="8"/>
  <c r="AQ25" i="8"/>
  <c r="AH25" i="8"/>
  <c r="V25" i="8"/>
  <c r="R25" i="8"/>
  <c r="T25" i="8" s="1"/>
  <c r="J25" i="8"/>
  <c r="I25" i="8" s="1"/>
  <c r="G25" i="8"/>
  <c r="E25" i="8"/>
  <c r="AQ24" i="8"/>
  <c r="V24" i="8"/>
  <c r="R24" i="8"/>
  <c r="T24" i="8" s="1"/>
  <c r="K24" i="8"/>
  <c r="J24" i="8"/>
  <c r="I24" i="8"/>
  <c r="G24" i="8"/>
  <c r="E24" i="8"/>
  <c r="AQ23" i="8"/>
  <c r="V23" i="8"/>
  <c r="R23" i="8"/>
  <c r="T23" i="8" s="1"/>
  <c r="J23" i="8"/>
  <c r="K23" i="8" s="1"/>
  <c r="G23" i="8"/>
  <c r="AQ22" i="8"/>
  <c r="AH22" i="8"/>
  <c r="V22" i="8"/>
  <c r="R22" i="8"/>
  <c r="S22" i="8" s="1"/>
  <c r="J22" i="8"/>
  <c r="I22" i="8" s="1"/>
  <c r="G22" i="8"/>
  <c r="E22" i="8"/>
  <c r="AQ21" i="8"/>
  <c r="AH21" i="8"/>
  <c r="V21" i="8"/>
  <c r="R21" i="8"/>
  <c r="S21" i="8" s="1"/>
  <c r="J21" i="8"/>
  <c r="I21" i="8" s="1"/>
  <c r="G21" i="8"/>
  <c r="E21" i="8"/>
  <c r="AQ20" i="8"/>
  <c r="AH20" i="8"/>
  <c r="V20" i="8"/>
  <c r="R20" i="8"/>
  <c r="S20" i="8" s="1"/>
  <c r="J20" i="8"/>
  <c r="I20" i="8" s="1"/>
  <c r="G20" i="8"/>
  <c r="E20" i="8"/>
  <c r="AQ19" i="8"/>
  <c r="AH19" i="8"/>
  <c r="V19" i="8"/>
  <c r="R19" i="8"/>
  <c r="S19" i="8" s="1"/>
  <c r="J19" i="8"/>
  <c r="I19" i="8" s="1"/>
  <c r="G19" i="8"/>
  <c r="E19" i="8"/>
  <c r="AQ18" i="8"/>
  <c r="AH18" i="8"/>
  <c r="V18" i="8"/>
  <c r="R18" i="8"/>
  <c r="S18" i="8" s="1"/>
  <c r="J18" i="8"/>
  <c r="I18" i="8" s="1"/>
  <c r="G18" i="8"/>
  <c r="E18" i="8"/>
  <c r="AQ17" i="8"/>
  <c r="AH17" i="8"/>
  <c r="V17" i="8"/>
  <c r="R17" i="8"/>
  <c r="S17" i="8" s="1"/>
  <c r="J17" i="8"/>
  <c r="I17" i="8" s="1"/>
  <c r="G17" i="8"/>
  <c r="E17" i="8"/>
  <c r="AQ16" i="8"/>
  <c r="AH16" i="8"/>
  <c r="V16" i="8"/>
  <c r="S16" i="8"/>
  <c r="J16" i="8"/>
  <c r="I16" i="8" s="1"/>
  <c r="G16" i="8"/>
  <c r="E16" i="8"/>
  <c r="AQ15" i="8"/>
  <c r="AH15" i="8"/>
  <c r="V15" i="8"/>
  <c r="R15" i="8"/>
  <c r="S15" i="8" s="1"/>
  <c r="J15" i="8"/>
  <c r="I15" i="8" s="1"/>
  <c r="G15" i="8"/>
  <c r="E15" i="8"/>
  <c r="AQ14" i="8"/>
  <c r="AH14" i="8"/>
  <c r="V14" i="8"/>
  <c r="R14" i="8"/>
  <c r="S14" i="8" s="1"/>
  <c r="J14" i="8"/>
  <c r="I14" i="8" s="1"/>
  <c r="G14" i="8"/>
  <c r="E14" i="8"/>
  <c r="AQ13" i="8"/>
  <c r="AH13" i="8"/>
  <c r="V13" i="8"/>
  <c r="R13" i="8"/>
  <c r="S13" i="8" s="1"/>
  <c r="J13" i="8"/>
  <c r="I13" i="8" s="1"/>
  <c r="G13" i="8"/>
  <c r="E13" i="8"/>
  <c r="AQ12" i="8"/>
  <c r="AH12" i="8"/>
  <c r="V12" i="8"/>
  <c r="R12" i="8"/>
  <c r="S12" i="8" s="1"/>
  <c r="J12" i="8"/>
  <c r="I12" i="8" s="1"/>
  <c r="G12" i="8"/>
  <c r="E12" i="8"/>
  <c r="AH11" i="8"/>
  <c r="V11" i="8"/>
  <c r="J11" i="8"/>
  <c r="I11" i="8" s="1"/>
  <c r="G11" i="8"/>
  <c r="E11" i="8"/>
  <c r="R11" i="8"/>
  <c r="AG8" i="8"/>
  <c r="T34" i="8" l="1"/>
  <c r="AI34" i="8" s="1"/>
  <c r="T33" i="8"/>
  <c r="AH35" i="8"/>
  <c r="AI23" i="8"/>
  <c r="AI27" i="8"/>
  <c r="AI31" i="8"/>
  <c r="AQ35" i="8"/>
  <c r="I23" i="8"/>
  <c r="K25" i="8"/>
  <c r="I27" i="8"/>
  <c r="K29" i="8"/>
  <c r="I31" i="8"/>
  <c r="T12" i="8"/>
  <c r="AI12" i="8" s="1"/>
  <c r="T13" i="8"/>
  <c r="AI13" i="8" s="1"/>
  <c r="T14" i="8"/>
  <c r="AI14" i="8" s="1"/>
  <c r="T15" i="8"/>
  <c r="AI15" i="8" s="1"/>
  <c r="T16" i="8"/>
  <c r="AI16" i="8" s="1"/>
  <c r="T17" i="8"/>
  <c r="AI17" i="8" s="1"/>
  <c r="T18" i="8"/>
  <c r="AI18" i="8" s="1"/>
  <c r="T19" i="8"/>
  <c r="AI19" i="8" s="1"/>
  <c r="T20" i="8"/>
  <c r="AI20" i="8" s="1"/>
  <c r="T21" i="8"/>
  <c r="AI21" i="8" s="1"/>
  <c r="T22" i="8"/>
  <c r="AI22" i="8" s="1"/>
  <c r="AI33" i="8"/>
  <c r="AI26" i="8"/>
  <c r="AI30" i="8"/>
  <c r="AI24" i="8"/>
  <c r="AI28" i="8"/>
  <c r="AI32" i="8"/>
  <c r="R35" i="8"/>
  <c r="S11" i="8"/>
  <c r="T11" i="8"/>
  <c r="AI25" i="8"/>
  <c r="AI29" i="8"/>
  <c r="K11" i="8"/>
  <c r="K18" i="8"/>
  <c r="K20" i="8"/>
  <c r="K21" i="8"/>
  <c r="K33" i="8"/>
  <c r="K34" i="8"/>
  <c r="AP35" i="8"/>
  <c r="K16" i="8"/>
  <c r="K19" i="8"/>
  <c r="S24" i="8"/>
  <c r="S25" i="8"/>
  <c r="S26" i="8"/>
  <c r="S27" i="8"/>
  <c r="S28" i="8"/>
  <c r="S29" i="8"/>
  <c r="S30" i="8"/>
  <c r="S31" i="8"/>
  <c r="S32" i="8"/>
  <c r="Q35" i="8"/>
  <c r="K12" i="8"/>
  <c r="K13" i="8"/>
  <c r="K14" i="8"/>
  <c r="K15" i="8"/>
  <c r="K17" i="8"/>
  <c r="K22" i="8"/>
  <c r="S23" i="8"/>
  <c r="T35" i="8" l="1"/>
  <c r="AI35" i="8" s="1"/>
  <c r="S35" i="8"/>
  <c r="AI11" i="8"/>
  <c r="AP10" i="7" l="1"/>
  <c r="AP35" i="7" s="1"/>
  <c r="AG10" i="7"/>
  <c r="AH11" i="7" s="1"/>
  <c r="Q10" i="7"/>
  <c r="AR35" i="7"/>
  <c r="P35" i="7"/>
  <c r="AQ34" i="7"/>
  <c r="AH34" i="7"/>
  <c r="V34" i="7"/>
  <c r="R34" i="7"/>
  <c r="J34" i="7"/>
  <c r="K34" i="7" s="1"/>
  <c r="G34" i="7"/>
  <c r="E34" i="7"/>
  <c r="AQ33" i="7"/>
  <c r="AH33" i="7"/>
  <c r="V33" i="7"/>
  <c r="R33" i="7"/>
  <c r="J33" i="7"/>
  <c r="K33" i="7" s="1"/>
  <c r="G33" i="7"/>
  <c r="E33" i="7"/>
  <c r="AW32" i="7"/>
  <c r="AQ32" i="7"/>
  <c r="AH32" i="7"/>
  <c r="V32" i="7"/>
  <c r="R32" i="7"/>
  <c r="J32" i="7"/>
  <c r="I32" i="7" s="1"/>
  <c r="G32" i="7"/>
  <c r="E32" i="7"/>
  <c r="AQ31" i="7"/>
  <c r="AH31" i="7"/>
  <c r="V31" i="7"/>
  <c r="R31" i="7"/>
  <c r="J31" i="7"/>
  <c r="I31" i="7" s="1"/>
  <c r="G31" i="7"/>
  <c r="E31" i="7"/>
  <c r="AQ30" i="7"/>
  <c r="AH30" i="7"/>
  <c r="V30" i="7"/>
  <c r="R30" i="7"/>
  <c r="J30" i="7"/>
  <c r="I30" i="7" s="1"/>
  <c r="G30" i="7"/>
  <c r="E30" i="7"/>
  <c r="AQ29" i="7"/>
  <c r="AH29" i="7"/>
  <c r="V29" i="7"/>
  <c r="R29" i="7"/>
  <c r="J29" i="7"/>
  <c r="I29" i="7" s="1"/>
  <c r="G29" i="7"/>
  <c r="E29" i="7"/>
  <c r="AQ28" i="7"/>
  <c r="AH28" i="7"/>
  <c r="V28" i="7"/>
  <c r="R28" i="7"/>
  <c r="J28" i="7"/>
  <c r="I28" i="7" s="1"/>
  <c r="G28" i="7"/>
  <c r="E28" i="7"/>
  <c r="AQ27" i="7"/>
  <c r="AH27" i="7"/>
  <c r="V27" i="7"/>
  <c r="R27" i="7"/>
  <c r="J27" i="7"/>
  <c r="I27" i="7" s="1"/>
  <c r="G27" i="7"/>
  <c r="E27" i="7"/>
  <c r="AQ26" i="7"/>
  <c r="AH26" i="7"/>
  <c r="V26" i="7"/>
  <c r="R26" i="7"/>
  <c r="J26" i="7"/>
  <c r="I26" i="7" s="1"/>
  <c r="G26" i="7"/>
  <c r="E26" i="7"/>
  <c r="AQ25" i="7"/>
  <c r="AH25" i="7"/>
  <c r="V25" i="7"/>
  <c r="R25" i="7"/>
  <c r="J25" i="7"/>
  <c r="I25" i="7" s="1"/>
  <c r="G25" i="7"/>
  <c r="E25" i="7"/>
  <c r="AQ24" i="7"/>
  <c r="AH24" i="7"/>
  <c r="V24" i="7"/>
  <c r="R24" i="7"/>
  <c r="J24" i="7"/>
  <c r="I24" i="7" s="1"/>
  <c r="G24" i="7"/>
  <c r="E24" i="7"/>
  <c r="AQ23" i="7"/>
  <c r="AH23" i="7"/>
  <c r="V23" i="7"/>
  <c r="R23" i="7"/>
  <c r="J23" i="7"/>
  <c r="I23" i="7" s="1"/>
  <c r="G23" i="7"/>
  <c r="AQ22" i="7"/>
  <c r="AH22" i="7"/>
  <c r="V22" i="7"/>
  <c r="R22" i="7"/>
  <c r="J22" i="7"/>
  <c r="I22" i="7" s="1"/>
  <c r="G22" i="7"/>
  <c r="E22" i="7"/>
  <c r="AQ21" i="7"/>
  <c r="AH21" i="7"/>
  <c r="V21" i="7"/>
  <c r="R21" i="7"/>
  <c r="J21" i="7"/>
  <c r="K21" i="7" s="1"/>
  <c r="G21" i="7"/>
  <c r="E21" i="7"/>
  <c r="AQ20" i="7"/>
  <c r="AH20" i="7"/>
  <c r="V20" i="7"/>
  <c r="R20" i="7"/>
  <c r="S20" i="7" s="1"/>
  <c r="J20" i="7"/>
  <c r="K20" i="7" s="1"/>
  <c r="G20" i="7"/>
  <c r="E20" i="7"/>
  <c r="AQ19" i="7"/>
  <c r="AH19" i="7"/>
  <c r="V19" i="7"/>
  <c r="R19" i="7"/>
  <c r="S19" i="7" s="1"/>
  <c r="J19" i="7"/>
  <c r="K19" i="7" s="1"/>
  <c r="G19" i="7"/>
  <c r="E19" i="7"/>
  <c r="AQ18" i="7"/>
  <c r="AH18" i="7"/>
  <c r="V18" i="7"/>
  <c r="R18" i="7"/>
  <c r="T18" i="7" s="1"/>
  <c r="J18" i="7"/>
  <c r="I18" i="7" s="1"/>
  <c r="G18" i="7"/>
  <c r="E18" i="7"/>
  <c r="AQ17" i="7"/>
  <c r="AH17" i="7"/>
  <c r="V17" i="7"/>
  <c r="R17" i="7"/>
  <c r="T17" i="7" s="1"/>
  <c r="J17" i="7"/>
  <c r="K17" i="7" s="1"/>
  <c r="G17" i="7"/>
  <c r="E17" i="7"/>
  <c r="AQ16" i="7"/>
  <c r="AH16" i="7"/>
  <c r="V16" i="7"/>
  <c r="R16" i="7"/>
  <c r="T16" i="7" s="1"/>
  <c r="J16" i="7"/>
  <c r="K16" i="7" s="1"/>
  <c r="G16" i="7"/>
  <c r="E16" i="7"/>
  <c r="AQ15" i="7"/>
  <c r="AH15" i="7"/>
  <c r="V15" i="7"/>
  <c r="R15" i="7"/>
  <c r="T15" i="7" s="1"/>
  <c r="J15" i="7"/>
  <c r="K15" i="7" s="1"/>
  <c r="G15" i="7"/>
  <c r="E15" i="7"/>
  <c r="AQ14" i="7"/>
  <c r="AH14" i="7"/>
  <c r="V14" i="7"/>
  <c r="R14" i="7"/>
  <c r="T14" i="7" s="1"/>
  <c r="J14" i="7"/>
  <c r="I14" i="7" s="1"/>
  <c r="G14" i="7"/>
  <c r="E14" i="7"/>
  <c r="AQ13" i="7"/>
  <c r="AH13" i="7"/>
  <c r="V13" i="7"/>
  <c r="R13" i="7"/>
  <c r="T13" i="7" s="1"/>
  <c r="J13" i="7"/>
  <c r="K13" i="7" s="1"/>
  <c r="G13" i="7"/>
  <c r="E13" i="7"/>
  <c r="AQ12" i="7"/>
  <c r="AH12" i="7"/>
  <c r="V12" i="7"/>
  <c r="R12" i="7"/>
  <c r="T12" i="7" s="1"/>
  <c r="J12" i="7"/>
  <c r="K12" i="7" s="1"/>
  <c r="G12" i="7"/>
  <c r="E12" i="7"/>
  <c r="V11" i="7"/>
  <c r="J11" i="7"/>
  <c r="K11" i="7" s="1"/>
  <c r="I11" i="7"/>
  <c r="G11" i="7"/>
  <c r="E11" i="7"/>
  <c r="Q35" i="7"/>
  <c r="AG35" i="7" l="1"/>
  <c r="AG8" i="7"/>
  <c r="T34" i="7"/>
  <c r="AI34" i="7" s="1"/>
  <c r="S34" i="7"/>
  <c r="T33" i="7"/>
  <c r="AI33" i="7" s="1"/>
  <c r="S32" i="7"/>
  <c r="T31" i="7"/>
  <c r="AI31" i="7" s="1"/>
  <c r="S29" i="7"/>
  <c r="T28" i="7"/>
  <c r="AI28" i="7" s="1"/>
  <c r="T27" i="7"/>
  <c r="AI27" i="7" s="1"/>
  <c r="S25" i="7"/>
  <c r="T24" i="7"/>
  <c r="AI24" i="7" s="1"/>
  <c r="S23" i="7"/>
  <c r="T22" i="7"/>
  <c r="S21" i="7"/>
  <c r="AI22" i="7"/>
  <c r="T26" i="7"/>
  <c r="AI26" i="7" s="1"/>
  <c r="I34" i="7"/>
  <c r="I12" i="7"/>
  <c r="I13" i="7"/>
  <c r="I16" i="7"/>
  <c r="I17" i="7"/>
  <c r="I20" i="7"/>
  <c r="I21" i="7"/>
  <c r="K14" i="7"/>
  <c r="K18" i="7"/>
  <c r="K22" i="7"/>
  <c r="I15" i="7"/>
  <c r="I19" i="7"/>
  <c r="I33" i="7"/>
  <c r="T29" i="7"/>
  <c r="AI29" i="7" s="1"/>
  <c r="S30" i="7"/>
  <c r="T25" i="7"/>
  <c r="AI25" i="7" s="1"/>
  <c r="S26" i="7"/>
  <c r="T30" i="7"/>
  <c r="AI30" i="7" s="1"/>
  <c r="AI17" i="7"/>
  <c r="AH35" i="7"/>
  <c r="S27" i="7"/>
  <c r="S31" i="7"/>
  <c r="T23" i="7"/>
  <c r="AI23" i="7" s="1"/>
  <c r="S24" i="7"/>
  <c r="S28" i="7"/>
  <c r="T32" i="7"/>
  <c r="AI32" i="7" s="1"/>
  <c r="S33" i="7"/>
  <c r="AI13" i="7"/>
  <c r="AI16" i="7"/>
  <c r="AI12" i="7"/>
  <c r="AI14" i="7"/>
  <c r="AI18" i="7"/>
  <c r="AI15" i="7"/>
  <c r="R11" i="7"/>
  <c r="S12" i="7"/>
  <c r="S13" i="7"/>
  <c r="S14" i="7"/>
  <c r="S15" i="7"/>
  <c r="S16" i="7"/>
  <c r="S17" i="7"/>
  <c r="S18" i="7"/>
  <c r="S22" i="7"/>
  <c r="AQ11" i="7"/>
  <c r="AQ35" i="7" s="1"/>
  <c r="T19" i="7"/>
  <c r="AI19" i="7" s="1"/>
  <c r="T20" i="7"/>
  <c r="AI20" i="7" s="1"/>
  <c r="T21" i="7"/>
  <c r="AI21" i="7" s="1"/>
  <c r="K23" i="7"/>
  <c r="K24" i="7"/>
  <c r="K25" i="7"/>
  <c r="K26" i="7"/>
  <c r="K27" i="7"/>
  <c r="K28" i="7"/>
  <c r="K29" i="7"/>
  <c r="K30" i="7"/>
  <c r="K31" i="7"/>
  <c r="K32" i="7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15" i="6"/>
  <c r="R35" i="7" l="1"/>
  <c r="T11" i="7"/>
  <c r="S11" i="7"/>
  <c r="S35" i="7" s="1"/>
  <c r="T35" i="7" l="1"/>
  <c r="AI35" i="7" s="1"/>
  <c r="AI11" i="7"/>
  <c r="E19" i="6"/>
  <c r="AQ13" i="6" l="1"/>
  <c r="AQ14" i="6"/>
  <c r="AP10" i="6" l="1"/>
  <c r="AG10" i="6"/>
  <c r="Q10" i="6"/>
  <c r="AR35" i="6"/>
  <c r="P35" i="6"/>
  <c r="AH34" i="6"/>
  <c r="V34" i="6"/>
  <c r="R34" i="6"/>
  <c r="T34" i="6" s="1"/>
  <c r="K34" i="6"/>
  <c r="J34" i="6"/>
  <c r="I34" i="6"/>
  <c r="G34" i="6"/>
  <c r="E34" i="6"/>
  <c r="AH33" i="6"/>
  <c r="V33" i="6"/>
  <c r="R33" i="6"/>
  <c r="T33" i="6" s="1"/>
  <c r="K33" i="6"/>
  <c r="J33" i="6"/>
  <c r="I33" i="6"/>
  <c r="G33" i="6"/>
  <c r="E33" i="6"/>
  <c r="AW32" i="6"/>
  <c r="AH32" i="6"/>
  <c r="V32" i="6"/>
  <c r="R32" i="6"/>
  <c r="T32" i="6" s="1"/>
  <c r="J32" i="6"/>
  <c r="I32" i="6" s="1"/>
  <c r="G32" i="6"/>
  <c r="E32" i="6"/>
  <c r="AH31" i="6"/>
  <c r="V31" i="6"/>
  <c r="R31" i="6"/>
  <c r="T31" i="6" s="1"/>
  <c r="J31" i="6"/>
  <c r="I31" i="6" s="1"/>
  <c r="G31" i="6"/>
  <c r="E31" i="6"/>
  <c r="AH30" i="6"/>
  <c r="V30" i="6"/>
  <c r="R30" i="6"/>
  <c r="T30" i="6" s="1"/>
  <c r="J30" i="6"/>
  <c r="I30" i="6" s="1"/>
  <c r="G30" i="6"/>
  <c r="E30" i="6"/>
  <c r="AH29" i="6"/>
  <c r="V29" i="6"/>
  <c r="R29" i="6"/>
  <c r="T29" i="6" s="1"/>
  <c r="J29" i="6"/>
  <c r="I29" i="6" s="1"/>
  <c r="G29" i="6"/>
  <c r="E29" i="6"/>
  <c r="AH28" i="6"/>
  <c r="V28" i="6"/>
  <c r="R28" i="6"/>
  <c r="T28" i="6" s="1"/>
  <c r="J28" i="6"/>
  <c r="I28" i="6" s="1"/>
  <c r="G28" i="6"/>
  <c r="E28" i="6"/>
  <c r="AH27" i="6"/>
  <c r="V27" i="6"/>
  <c r="R27" i="6"/>
  <c r="T27" i="6" s="1"/>
  <c r="J27" i="6"/>
  <c r="I27" i="6" s="1"/>
  <c r="G27" i="6"/>
  <c r="E27" i="6"/>
  <c r="AH26" i="6"/>
  <c r="V26" i="6"/>
  <c r="R26" i="6"/>
  <c r="T26" i="6" s="1"/>
  <c r="J26" i="6"/>
  <c r="I26" i="6" s="1"/>
  <c r="G26" i="6"/>
  <c r="E26" i="6"/>
  <c r="AH25" i="6"/>
  <c r="V25" i="6"/>
  <c r="R25" i="6"/>
  <c r="S25" i="6" s="1"/>
  <c r="J25" i="6"/>
  <c r="I25" i="6" s="1"/>
  <c r="G25" i="6"/>
  <c r="E25" i="6"/>
  <c r="AH24" i="6"/>
  <c r="V24" i="6"/>
  <c r="R24" i="6"/>
  <c r="T24" i="6" s="1"/>
  <c r="J24" i="6"/>
  <c r="I24" i="6" s="1"/>
  <c r="G24" i="6"/>
  <c r="E24" i="6"/>
  <c r="AH23" i="6"/>
  <c r="V23" i="6"/>
  <c r="R23" i="6"/>
  <c r="S23" i="6" s="1"/>
  <c r="J23" i="6"/>
  <c r="I23" i="6" s="1"/>
  <c r="G23" i="6"/>
  <c r="AH22" i="6"/>
  <c r="V22" i="6"/>
  <c r="R22" i="6"/>
  <c r="T22" i="6" s="1"/>
  <c r="K22" i="6"/>
  <c r="J22" i="6"/>
  <c r="I22" i="6"/>
  <c r="G22" i="6"/>
  <c r="E22" i="6"/>
  <c r="AH21" i="6"/>
  <c r="V21" i="6"/>
  <c r="R21" i="6"/>
  <c r="T21" i="6" s="1"/>
  <c r="K21" i="6"/>
  <c r="J21" i="6"/>
  <c r="I21" i="6"/>
  <c r="G21" i="6"/>
  <c r="E21" i="6"/>
  <c r="AH20" i="6"/>
  <c r="V20" i="6"/>
  <c r="R20" i="6"/>
  <c r="T20" i="6" s="1"/>
  <c r="K20" i="6"/>
  <c r="J20" i="6"/>
  <c r="I20" i="6"/>
  <c r="G20" i="6"/>
  <c r="E20" i="6"/>
  <c r="AH19" i="6"/>
  <c r="V19" i="6"/>
  <c r="R19" i="6"/>
  <c r="T19" i="6" s="1"/>
  <c r="K19" i="6"/>
  <c r="J19" i="6"/>
  <c r="I19" i="6"/>
  <c r="G19" i="6"/>
  <c r="AH18" i="6"/>
  <c r="V18" i="6"/>
  <c r="R18" i="6"/>
  <c r="S18" i="6" s="1"/>
  <c r="K18" i="6"/>
  <c r="J18" i="6"/>
  <c r="I18" i="6"/>
  <c r="G18" i="6"/>
  <c r="E18" i="6"/>
  <c r="AH17" i="6"/>
  <c r="V17" i="6"/>
  <c r="R17" i="6"/>
  <c r="S17" i="6" s="1"/>
  <c r="K17" i="6"/>
  <c r="J17" i="6"/>
  <c r="I17" i="6"/>
  <c r="G17" i="6"/>
  <c r="E17" i="6"/>
  <c r="AH16" i="6"/>
  <c r="V16" i="6"/>
  <c r="R16" i="6"/>
  <c r="S16" i="6" s="1"/>
  <c r="K16" i="6"/>
  <c r="J16" i="6"/>
  <c r="I16" i="6"/>
  <c r="G16" i="6"/>
  <c r="E16" i="6"/>
  <c r="AH15" i="6"/>
  <c r="V15" i="6"/>
  <c r="R15" i="6"/>
  <c r="S15" i="6" s="1"/>
  <c r="K15" i="6"/>
  <c r="J15" i="6"/>
  <c r="I15" i="6"/>
  <c r="G15" i="6"/>
  <c r="E15" i="6"/>
  <c r="AH14" i="6"/>
  <c r="V14" i="6"/>
  <c r="R14" i="6"/>
  <c r="T14" i="6" s="1"/>
  <c r="K14" i="6"/>
  <c r="J14" i="6"/>
  <c r="I14" i="6"/>
  <c r="G14" i="6"/>
  <c r="E14" i="6"/>
  <c r="AH13" i="6"/>
  <c r="V13" i="6"/>
  <c r="R13" i="6"/>
  <c r="T13" i="6" s="1"/>
  <c r="K13" i="6"/>
  <c r="J13" i="6"/>
  <c r="I13" i="6"/>
  <c r="G13" i="6"/>
  <c r="E13" i="6"/>
  <c r="AQ12" i="6"/>
  <c r="AH12" i="6"/>
  <c r="V12" i="6"/>
  <c r="R12" i="6"/>
  <c r="T12" i="6" s="1"/>
  <c r="K12" i="6"/>
  <c r="J12" i="6"/>
  <c r="I12" i="6"/>
  <c r="G12" i="6"/>
  <c r="E12" i="6"/>
  <c r="AH11" i="6"/>
  <c r="V11" i="6"/>
  <c r="K11" i="6"/>
  <c r="J11" i="6"/>
  <c r="I11" i="6"/>
  <c r="G11" i="6"/>
  <c r="E11" i="6"/>
  <c r="AP35" i="6"/>
  <c r="AG35" i="6"/>
  <c r="Q35" i="6"/>
  <c r="AG8" i="6"/>
  <c r="S34" i="6" l="1"/>
  <c r="AI33" i="6"/>
  <c r="AI29" i="6"/>
  <c r="AI21" i="6"/>
  <c r="S21" i="6"/>
  <c r="S19" i="6"/>
  <c r="AH35" i="6"/>
  <c r="AI34" i="6"/>
  <c r="AI19" i="6"/>
  <c r="AI22" i="6"/>
  <c r="AI20" i="6"/>
  <c r="AI26" i="6"/>
  <c r="AI30" i="6"/>
  <c r="S33" i="6"/>
  <c r="AI13" i="6"/>
  <c r="AI14" i="6"/>
  <c r="S20" i="6"/>
  <c r="S22" i="6"/>
  <c r="AI24" i="6"/>
  <c r="AI28" i="6"/>
  <c r="AI32" i="6"/>
  <c r="AI12" i="6"/>
  <c r="AI27" i="6"/>
  <c r="AI31" i="6"/>
  <c r="R11" i="6"/>
  <c r="S12" i="6"/>
  <c r="S13" i="6"/>
  <c r="S14" i="6"/>
  <c r="T23" i="6"/>
  <c r="AI23" i="6" s="1"/>
  <c r="T25" i="6"/>
  <c r="AI25" i="6" s="1"/>
  <c r="AQ11" i="6"/>
  <c r="AQ35" i="6" s="1"/>
  <c r="T15" i="6"/>
  <c r="AI15" i="6" s="1"/>
  <c r="T16" i="6"/>
  <c r="AI16" i="6" s="1"/>
  <c r="T17" i="6"/>
  <c r="AI17" i="6" s="1"/>
  <c r="T18" i="6"/>
  <c r="AI18" i="6" s="1"/>
  <c r="K23" i="6"/>
  <c r="K24" i="6"/>
  <c r="K25" i="6"/>
  <c r="K26" i="6"/>
  <c r="K27" i="6"/>
  <c r="K28" i="6"/>
  <c r="K29" i="6"/>
  <c r="K30" i="6"/>
  <c r="K31" i="6"/>
  <c r="K32" i="6"/>
  <c r="S24" i="6"/>
  <c r="S26" i="6"/>
  <c r="S27" i="6"/>
  <c r="S28" i="6"/>
  <c r="S29" i="6"/>
  <c r="S30" i="6"/>
  <c r="S31" i="6"/>
  <c r="S32" i="6"/>
  <c r="R35" i="6" l="1"/>
  <c r="S11" i="6"/>
  <c r="S35" i="6" s="1"/>
  <c r="T11" i="6"/>
  <c r="T35" i="6" l="1"/>
  <c r="AI35" i="6" s="1"/>
  <c r="AI11" i="6"/>
  <c r="E31" i="3" l="1"/>
  <c r="AP10" i="3" l="1"/>
  <c r="AG10" i="3"/>
  <c r="Q10" i="3"/>
  <c r="AR35" i="3" l="1"/>
  <c r="P35" i="3"/>
  <c r="AQ34" i="3"/>
  <c r="AH34" i="3"/>
  <c r="V34" i="3"/>
  <c r="R34" i="3"/>
  <c r="J34" i="3"/>
  <c r="K34" i="3" s="1"/>
  <c r="G34" i="3"/>
  <c r="E34" i="3"/>
  <c r="AQ33" i="3"/>
  <c r="AH33" i="3"/>
  <c r="V33" i="3"/>
  <c r="R33" i="3"/>
  <c r="J33" i="3"/>
  <c r="K33" i="3" s="1"/>
  <c r="I33" i="3"/>
  <c r="G33" i="3"/>
  <c r="E33" i="3"/>
  <c r="AW32" i="3"/>
  <c r="AQ32" i="3"/>
  <c r="AH32" i="3"/>
  <c r="V32" i="3"/>
  <c r="R32" i="3"/>
  <c r="J32" i="3"/>
  <c r="K32" i="3" s="1"/>
  <c r="G32" i="3"/>
  <c r="E32" i="3"/>
  <c r="AQ31" i="3"/>
  <c r="AH31" i="3"/>
  <c r="V31" i="3"/>
  <c r="R31" i="3"/>
  <c r="J31" i="3"/>
  <c r="K31" i="3" s="1"/>
  <c r="G31" i="3"/>
  <c r="AQ30" i="3"/>
  <c r="AH30" i="3"/>
  <c r="V30" i="3"/>
  <c r="R30" i="3"/>
  <c r="J30" i="3"/>
  <c r="K30" i="3" s="1"/>
  <c r="I30" i="3"/>
  <c r="G30" i="3"/>
  <c r="E30" i="3"/>
  <c r="AQ29" i="3"/>
  <c r="AH29" i="3"/>
  <c r="V29" i="3"/>
  <c r="R29" i="3"/>
  <c r="J29" i="3"/>
  <c r="K29" i="3" s="1"/>
  <c r="I29" i="3"/>
  <c r="G29" i="3"/>
  <c r="E29" i="3"/>
  <c r="AQ28" i="3"/>
  <c r="AH28" i="3"/>
  <c r="V28" i="3"/>
  <c r="R28" i="3"/>
  <c r="J28" i="3"/>
  <c r="K28" i="3" s="1"/>
  <c r="I28" i="3"/>
  <c r="G28" i="3"/>
  <c r="E28" i="3"/>
  <c r="AQ27" i="3"/>
  <c r="AH27" i="3"/>
  <c r="V27" i="3"/>
  <c r="R27" i="3"/>
  <c r="J27" i="3"/>
  <c r="K27" i="3" s="1"/>
  <c r="I27" i="3"/>
  <c r="G27" i="3"/>
  <c r="E27" i="3"/>
  <c r="AQ26" i="3"/>
  <c r="AH26" i="3"/>
  <c r="V26" i="3"/>
  <c r="R26" i="3"/>
  <c r="J26" i="3"/>
  <c r="K26" i="3" s="1"/>
  <c r="I26" i="3"/>
  <c r="G26" i="3"/>
  <c r="E26" i="3"/>
  <c r="AQ25" i="3"/>
  <c r="AH25" i="3"/>
  <c r="V25" i="3"/>
  <c r="R25" i="3"/>
  <c r="J25" i="3"/>
  <c r="K25" i="3" s="1"/>
  <c r="I25" i="3"/>
  <c r="G25" i="3"/>
  <c r="E25" i="3"/>
  <c r="AQ24" i="3"/>
  <c r="AH24" i="3"/>
  <c r="V24" i="3"/>
  <c r="R24" i="3"/>
  <c r="J24" i="3"/>
  <c r="K24" i="3" s="1"/>
  <c r="I24" i="3"/>
  <c r="G24" i="3"/>
  <c r="E24" i="3"/>
  <c r="AQ23" i="3"/>
  <c r="AH23" i="3"/>
  <c r="V23" i="3"/>
  <c r="R23" i="3"/>
  <c r="J23" i="3"/>
  <c r="K23" i="3" s="1"/>
  <c r="I23" i="3"/>
  <c r="G23" i="3"/>
  <c r="AQ22" i="3"/>
  <c r="AH22" i="3"/>
  <c r="V22" i="3"/>
  <c r="R22" i="3"/>
  <c r="J22" i="3"/>
  <c r="K22" i="3" s="1"/>
  <c r="I22" i="3"/>
  <c r="G22" i="3"/>
  <c r="E22" i="3"/>
  <c r="AQ21" i="3"/>
  <c r="AH21" i="3"/>
  <c r="V21" i="3"/>
  <c r="R21" i="3"/>
  <c r="J21" i="3"/>
  <c r="I21" i="3" s="1"/>
  <c r="G21" i="3"/>
  <c r="E21" i="3"/>
  <c r="AQ20" i="3"/>
  <c r="AH20" i="3"/>
  <c r="V20" i="3"/>
  <c r="R20" i="3"/>
  <c r="K20" i="3"/>
  <c r="J20" i="3"/>
  <c r="I20" i="3" s="1"/>
  <c r="G20" i="3"/>
  <c r="E20" i="3"/>
  <c r="AQ19" i="3"/>
  <c r="AH19" i="3"/>
  <c r="V19" i="3"/>
  <c r="R19" i="3"/>
  <c r="K19" i="3"/>
  <c r="J19" i="3"/>
  <c r="I19" i="3"/>
  <c r="G19" i="3"/>
  <c r="E19" i="3"/>
  <c r="AQ18" i="3"/>
  <c r="AH18" i="3"/>
  <c r="V18" i="3"/>
  <c r="R18" i="3"/>
  <c r="J18" i="3"/>
  <c r="K18" i="3" s="1"/>
  <c r="I18" i="3"/>
  <c r="G18" i="3"/>
  <c r="E18" i="3"/>
  <c r="AQ17" i="3"/>
  <c r="AH17" i="3"/>
  <c r="V17" i="3"/>
  <c r="R17" i="3"/>
  <c r="J17" i="3"/>
  <c r="I17" i="3" s="1"/>
  <c r="G17" i="3"/>
  <c r="E17" i="3"/>
  <c r="AQ16" i="3"/>
  <c r="AH16" i="3"/>
  <c r="V16" i="3"/>
  <c r="R16" i="3"/>
  <c r="K16" i="3"/>
  <c r="J16" i="3"/>
  <c r="I16" i="3" s="1"/>
  <c r="G16" i="3"/>
  <c r="E16" i="3"/>
  <c r="AQ15" i="3"/>
  <c r="AH15" i="3"/>
  <c r="V15" i="3"/>
  <c r="R15" i="3"/>
  <c r="K15" i="3"/>
  <c r="J15" i="3"/>
  <c r="I15" i="3"/>
  <c r="G15" i="3"/>
  <c r="E15" i="3"/>
  <c r="AQ14" i="3"/>
  <c r="AH14" i="3"/>
  <c r="V14" i="3"/>
  <c r="R14" i="3"/>
  <c r="J14" i="3"/>
  <c r="K14" i="3" s="1"/>
  <c r="I14" i="3"/>
  <c r="G14" i="3"/>
  <c r="E14" i="3"/>
  <c r="AQ13" i="3"/>
  <c r="AH13" i="3"/>
  <c r="V13" i="3"/>
  <c r="R13" i="3"/>
  <c r="J13" i="3"/>
  <c r="I13" i="3" s="1"/>
  <c r="G13" i="3"/>
  <c r="E13" i="3"/>
  <c r="AQ12" i="3"/>
  <c r="AH12" i="3"/>
  <c r="V12" i="3"/>
  <c r="R12" i="3"/>
  <c r="K12" i="3"/>
  <c r="J12" i="3"/>
  <c r="I12" i="3" s="1"/>
  <c r="G12" i="3"/>
  <c r="E12" i="3"/>
  <c r="AH11" i="3"/>
  <c r="V11" i="3"/>
  <c r="J11" i="3"/>
  <c r="I11" i="3" s="1"/>
  <c r="G11" i="3"/>
  <c r="E11" i="3"/>
  <c r="AP35" i="3"/>
  <c r="AG35" i="3"/>
  <c r="Q35" i="3"/>
  <c r="AG8" i="3"/>
  <c r="S34" i="3" l="1"/>
  <c r="S19" i="3"/>
  <c r="K11" i="3"/>
  <c r="K17" i="3"/>
  <c r="I34" i="3"/>
  <c r="S13" i="3"/>
  <c r="S17" i="3"/>
  <c r="S21" i="3"/>
  <c r="T23" i="3"/>
  <c r="AI23" i="3" s="1"/>
  <c r="T24" i="3"/>
  <c r="AI24" i="3" s="1"/>
  <c r="T25" i="3"/>
  <c r="T26" i="3"/>
  <c r="AI26" i="3" s="1"/>
  <c r="T27" i="3"/>
  <c r="AI27" i="3" s="1"/>
  <c r="T28" i="3"/>
  <c r="AI28" i="3" s="1"/>
  <c r="T29" i="3"/>
  <c r="S15" i="3"/>
  <c r="S12" i="3"/>
  <c r="K13" i="3"/>
  <c r="S16" i="3"/>
  <c r="S20" i="3"/>
  <c r="K21" i="3"/>
  <c r="S14" i="3"/>
  <c r="S18" i="3"/>
  <c r="S22" i="3"/>
  <c r="I31" i="3"/>
  <c r="I32" i="3"/>
  <c r="S33" i="3"/>
  <c r="T32" i="3"/>
  <c r="AI32" i="3" s="1"/>
  <c r="T30" i="3"/>
  <c r="AI30" i="3" s="1"/>
  <c r="T31" i="3"/>
  <c r="AI31" i="3" s="1"/>
  <c r="AH35" i="3"/>
  <c r="AI29" i="3"/>
  <c r="AI25" i="3"/>
  <c r="AQ11" i="3"/>
  <c r="AQ35" i="3" s="1"/>
  <c r="T12" i="3"/>
  <c r="AI12" i="3" s="1"/>
  <c r="T13" i="3"/>
  <c r="AI13" i="3" s="1"/>
  <c r="T14" i="3"/>
  <c r="AI14" i="3" s="1"/>
  <c r="T15" i="3"/>
  <c r="AI15" i="3" s="1"/>
  <c r="T16" i="3"/>
  <c r="AI16" i="3" s="1"/>
  <c r="T17" i="3"/>
  <c r="AI17" i="3" s="1"/>
  <c r="T18" i="3"/>
  <c r="AI18" i="3" s="1"/>
  <c r="T19" i="3"/>
  <c r="AI19" i="3" s="1"/>
  <c r="T20" i="3"/>
  <c r="AI20" i="3" s="1"/>
  <c r="T21" i="3"/>
  <c r="AI21" i="3" s="1"/>
  <c r="T22" i="3"/>
  <c r="AI22" i="3" s="1"/>
  <c r="T33" i="3"/>
  <c r="AI33" i="3" s="1"/>
  <c r="T34" i="3"/>
  <c r="AI34" i="3" s="1"/>
  <c r="R11" i="3"/>
  <c r="S23" i="3"/>
  <c r="S24" i="3"/>
  <c r="S25" i="3"/>
  <c r="S26" i="3"/>
  <c r="S27" i="3"/>
  <c r="S28" i="3"/>
  <c r="S29" i="3"/>
  <c r="S30" i="3"/>
  <c r="S31" i="3"/>
  <c r="S32" i="3"/>
  <c r="R35" i="3" l="1"/>
  <c r="S11" i="3"/>
  <c r="S35" i="3" s="1"/>
  <c r="T11" i="3"/>
  <c r="T35" i="3" l="1"/>
  <c r="AI35" i="3" s="1"/>
  <c r="AI11" i="3"/>
  <c r="AP10" i="2" l="1"/>
  <c r="AG10" i="2"/>
  <c r="Q10" i="2"/>
  <c r="AR35" i="2" l="1"/>
  <c r="P35" i="2"/>
  <c r="AQ34" i="2"/>
  <c r="AH34" i="2"/>
  <c r="V34" i="2"/>
  <c r="R34" i="2"/>
  <c r="J34" i="2"/>
  <c r="I34" i="2" s="1"/>
  <c r="G34" i="2"/>
  <c r="E34" i="2"/>
  <c r="AQ33" i="2"/>
  <c r="AH33" i="2"/>
  <c r="V33" i="2"/>
  <c r="R33" i="2"/>
  <c r="J33" i="2"/>
  <c r="I33" i="2" s="1"/>
  <c r="G33" i="2"/>
  <c r="E33" i="2"/>
  <c r="AW32" i="2"/>
  <c r="AQ32" i="2"/>
  <c r="AH32" i="2"/>
  <c r="V32" i="2"/>
  <c r="R32" i="2"/>
  <c r="K32" i="2"/>
  <c r="J32" i="2"/>
  <c r="I32" i="2"/>
  <c r="G32" i="2"/>
  <c r="E32" i="2"/>
  <c r="AQ31" i="2"/>
  <c r="AH31" i="2"/>
  <c r="V31" i="2"/>
  <c r="R31" i="2"/>
  <c r="K31" i="2"/>
  <c r="J31" i="2"/>
  <c r="I31" i="2"/>
  <c r="G31" i="2"/>
  <c r="E31" i="2"/>
  <c r="AQ30" i="2"/>
  <c r="AH30" i="2"/>
  <c r="V30" i="2"/>
  <c r="R30" i="2"/>
  <c r="K30" i="2"/>
  <c r="J30" i="2"/>
  <c r="I30" i="2"/>
  <c r="G30" i="2"/>
  <c r="E30" i="2"/>
  <c r="AQ29" i="2"/>
  <c r="AH29" i="2"/>
  <c r="V29" i="2"/>
  <c r="R29" i="2"/>
  <c r="K29" i="2"/>
  <c r="J29" i="2"/>
  <c r="I29" i="2"/>
  <c r="G29" i="2"/>
  <c r="E29" i="2"/>
  <c r="AQ28" i="2"/>
  <c r="AH28" i="2"/>
  <c r="V28" i="2"/>
  <c r="R28" i="2"/>
  <c r="K28" i="2"/>
  <c r="J28" i="2"/>
  <c r="I28" i="2"/>
  <c r="G28" i="2"/>
  <c r="E28" i="2"/>
  <c r="AQ27" i="2"/>
  <c r="AH27" i="2"/>
  <c r="V27" i="2"/>
  <c r="R27" i="2"/>
  <c r="K27" i="2"/>
  <c r="J27" i="2"/>
  <c r="I27" i="2"/>
  <c r="G27" i="2"/>
  <c r="E27" i="2"/>
  <c r="AQ26" i="2"/>
  <c r="AH26" i="2"/>
  <c r="V26" i="2"/>
  <c r="R26" i="2"/>
  <c r="K26" i="2"/>
  <c r="J26" i="2"/>
  <c r="I26" i="2"/>
  <c r="G26" i="2"/>
  <c r="E26" i="2"/>
  <c r="AQ25" i="2"/>
  <c r="AH25" i="2"/>
  <c r="V25" i="2"/>
  <c r="R25" i="2"/>
  <c r="K25" i="2"/>
  <c r="J25" i="2"/>
  <c r="I25" i="2"/>
  <c r="G25" i="2"/>
  <c r="E25" i="2"/>
  <c r="AQ24" i="2"/>
  <c r="AH24" i="2"/>
  <c r="V24" i="2"/>
  <c r="R24" i="2"/>
  <c r="K24" i="2"/>
  <c r="J24" i="2"/>
  <c r="I24" i="2"/>
  <c r="G24" i="2"/>
  <c r="E24" i="2"/>
  <c r="AQ23" i="2"/>
  <c r="AH23" i="2"/>
  <c r="V23" i="2"/>
  <c r="R23" i="2"/>
  <c r="K23" i="2"/>
  <c r="J23" i="2"/>
  <c r="I23" i="2"/>
  <c r="G23" i="2"/>
  <c r="AQ22" i="2"/>
  <c r="AH22" i="2"/>
  <c r="V22" i="2"/>
  <c r="R22" i="2"/>
  <c r="J22" i="2"/>
  <c r="I22" i="2" s="1"/>
  <c r="G22" i="2"/>
  <c r="E22" i="2"/>
  <c r="AQ21" i="2"/>
  <c r="AH21" i="2"/>
  <c r="V21" i="2"/>
  <c r="R21" i="2"/>
  <c r="J21" i="2"/>
  <c r="I21" i="2" s="1"/>
  <c r="G21" i="2"/>
  <c r="E21" i="2"/>
  <c r="AQ20" i="2"/>
  <c r="AH20" i="2"/>
  <c r="V20" i="2"/>
  <c r="R20" i="2"/>
  <c r="J20" i="2"/>
  <c r="I20" i="2" s="1"/>
  <c r="G20" i="2"/>
  <c r="E20" i="2"/>
  <c r="AQ19" i="2"/>
  <c r="AH19" i="2"/>
  <c r="V19" i="2"/>
  <c r="R19" i="2"/>
  <c r="J19" i="2"/>
  <c r="I19" i="2" s="1"/>
  <c r="G19" i="2"/>
  <c r="E19" i="2"/>
  <c r="AQ18" i="2"/>
  <c r="AH18" i="2"/>
  <c r="V18" i="2"/>
  <c r="R18" i="2"/>
  <c r="J18" i="2"/>
  <c r="I18" i="2" s="1"/>
  <c r="G18" i="2"/>
  <c r="E18" i="2"/>
  <c r="AQ17" i="2"/>
  <c r="AH17" i="2"/>
  <c r="V17" i="2"/>
  <c r="R17" i="2"/>
  <c r="J17" i="2"/>
  <c r="I17" i="2" s="1"/>
  <c r="G17" i="2"/>
  <c r="E17" i="2"/>
  <c r="AQ16" i="2"/>
  <c r="AH16" i="2"/>
  <c r="V16" i="2"/>
  <c r="R16" i="2"/>
  <c r="J16" i="2"/>
  <c r="I16" i="2" s="1"/>
  <c r="G16" i="2"/>
  <c r="E16" i="2"/>
  <c r="AQ15" i="2"/>
  <c r="AH15" i="2"/>
  <c r="V15" i="2"/>
  <c r="R15" i="2"/>
  <c r="J15" i="2"/>
  <c r="I15" i="2" s="1"/>
  <c r="G15" i="2"/>
  <c r="E15" i="2"/>
  <c r="AQ14" i="2"/>
  <c r="AH14" i="2"/>
  <c r="V14" i="2"/>
  <c r="R14" i="2"/>
  <c r="J14" i="2"/>
  <c r="I14" i="2" s="1"/>
  <c r="G14" i="2"/>
  <c r="E14" i="2"/>
  <c r="AQ13" i="2"/>
  <c r="AH13" i="2"/>
  <c r="V13" i="2"/>
  <c r="R13" i="2"/>
  <c r="J13" i="2"/>
  <c r="I13" i="2" s="1"/>
  <c r="G13" i="2"/>
  <c r="E13" i="2"/>
  <c r="AQ12" i="2"/>
  <c r="AH12" i="2"/>
  <c r="V12" i="2"/>
  <c r="R12" i="2"/>
  <c r="J12" i="2"/>
  <c r="I12" i="2" s="1"/>
  <c r="G12" i="2"/>
  <c r="E12" i="2"/>
  <c r="AH11" i="2"/>
  <c r="V11" i="2"/>
  <c r="J11" i="2"/>
  <c r="I11" i="2" s="1"/>
  <c r="G11" i="2"/>
  <c r="E11" i="2"/>
  <c r="AQ11" i="2"/>
  <c r="AQ35" i="2" s="1"/>
  <c r="AG35" i="2"/>
  <c r="Q35" i="2"/>
  <c r="S34" i="2" l="1"/>
  <c r="T34" i="2"/>
  <c r="AI34" i="2" s="1"/>
  <c r="S33" i="2"/>
  <c r="T33" i="2"/>
  <c r="AI33" i="2" s="1"/>
  <c r="T32" i="2"/>
  <c r="AI32" i="2" s="1"/>
  <c r="T31" i="2"/>
  <c r="AI31" i="2" s="1"/>
  <c r="T30" i="2"/>
  <c r="AI30" i="2" s="1"/>
  <c r="T29" i="2"/>
  <c r="AI29" i="2" s="1"/>
  <c r="T28" i="2"/>
  <c r="AI28" i="2" s="1"/>
  <c r="T27" i="2"/>
  <c r="AI27" i="2" s="1"/>
  <c r="T26" i="2"/>
  <c r="AI26" i="2" s="1"/>
  <c r="T25" i="2"/>
  <c r="T24" i="2"/>
  <c r="AI24" i="2" s="1"/>
  <c r="T23" i="2"/>
  <c r="AI23" i="2" s="1"/>
  <c r="S22" i="2"/>
  <c r="S21" i="2"/>
  <c r="S20" i="2"/>
  <c r="S19" i="2"/>
  <c r="S18" i="2"/>
  <c r="S17" i="2"/>
  <c r="S16" i="2"/>
  <c r="S15" i="2"/>
  <c r="S14" i="2"/>
  <c r="S13" i="2"/>
  <c r="S12" i="2"/>
  <c r="AH35" i="2"/>
  <c r="T20" i="2"/>
  <c r="AI20" i="2" s="1"/>
  <c r="T21" i="2"/>
  <c r="AI21" i="2" s="1"/>
  <c r="T22" i="2"/>
  <c r="AI22" i="2" s="1"/>
  <c r="S28" i="2"/>
  <c r="S30" i="2"/>
  <c r="S32" i="2"/>
  <c r="S29" i="2"/>
  <c r="S31" i="2"/>
  <c r="T13" i="2"/>
  <c r="AI13" i="2" s="1"/>
  <c r="T14" i="2"/>
  <c r="AI14" i="2" s="1"/>
  <c r="T15" i="2"/>
  <c r="AI15" i="2" s="1"/>
  <c r="T16" i="2"/>
  <c r="AI16" i="2" s="1"/>
  <c r="T17" i="2"/>
  <c r="AI17" i="2" s="1"/>
  <c r="T18" i="2"/>
  <c r="AI18" i="2" s="1"/>
  <c r="T19" i="2"/>
  <c r="AI19" i="2" s="1"/>
  <c r="T12" i="2"/>
  <c r="AI12" i="2" s="1"/>
  <c r="AI25" i="2"/>
  <c r="AG8" i="2"/>
  <c r="K11" i="2"/>
  <c r="K12" i="2"/>
  <c r="K13" i="2"/>
  <c r="K14" i="2"/>
  <c r="K15" i="2"/>
  <c r="K16" i="2"/>
  <c r="K17" i="2"/>
  <c r="K18" i="2"/>
  <c r="K19" i="2"/>
  <c r="K20" i="2"/>
  <c r="K21" i="2"/>
  <c r="K22" i="2"/>
  <c r="K33" i="2"/>
  <c r="K34" i="2"/>
  <c r="AP35" i="2"/>
  <c r="R11" i="2"/>
  <c r="S23" i="2"/>
  <c r="S24" i="2"/>
  <c r="S25" i="2"/>
  <c r="S26" i="2"/>
  <c r="S27" i="2"/>
  <c r="R35" i="2" l="1"/>
  <c r="S11" i="2"/>
  <c r="S35" i="2" s="1"/>
  <c r="T11" i="2"/>
  <c r="T35" i="2" l="1"/>
  <c r="AI35" i="2" s="1"/>
  <c r="AI11" i="2"/>
  <c r="Q10" i="1" l="1"/>
  <c r="AP10" i="1"/>
  <c r="AG10" i="1"/>
  <c r="AG8" i="1" l="1"/>
  <c r="E11" i="1"/>
  <c r="G11" i="1"/>
  <c r="J11" i="1"/>
  <c r="I11" i="1" s="1"/>
  <c r="K11" i="1"/>
  <c r="R11" i="1"/>
  <c r="V11" i="1"/>
  <c r="AQ11" i="1"/>
  <c r="E12" i="1"/>
  <c r="G12" i="1"/>
  <c r="J12" i="1"/>
  <c r="I12" i="1" s="1"/>
  <c r="R12" i="1"/>
  <c r="V12" i="1"/>
  <c r="AH12" i="1"/>
  <c r="AQ12" i="1"/>
  <c r="E13" i="1"/>
  <c r="G13" i="1"/>
  <c r="I13" i="1"/>
  <c r="J13" i="1"/>
  <c r="K13" i="1"/>
  <c r="R13" i="1"/>
  <c r="V13" i="1"/>
  <c r="AH13" i="1"/>
  <c r="AQ13" i="1"/>
  <c r="E14" i="1"/>
  <c r="G14" i="1"/>
  <c r="J14" i="1"/>
  <c r="I14" i="1" s="1"/>
  <c r="K14" i="1"/>
  <c r="R14" i="1"/>
  <c r="V14" i="1"/>
  <c r="AH14" i="1"/>
  <c r="AQ14" i="1"/>
  <c r="E15" i="1"/>
  <c r="G15" i="1"/>
  <c r="J15" i="1"/>
  <c r="I15" i="1" s="1"/>
  <c r="R15" i="1"/>
  <c r="V15" i="1"/>
  <c r="AH15" i="1"/>
  <c r="AQ15" i="1"/>
  <c r="E16" i="1"/>
  <c r="G16" i="1"/>
  <c r="I16" i="1"/>
  <c r="J16" i="1"/>
  <c r="K16" i="1" s="1"/>
  <c r="R16" i="1"/>
  <c r="V16" i="1"/>
  <c r="AH16" i="1"/>
  <c r="AQ16" i="1"/>
  <c r="E17" i="1"/>
  <c r="G17" i="1"/>
  <c r="I17" i="1"/>
  <c r="J17" i="1"/>
  <c r="K17" i="1"/>
  <c r="R17" i="1"/>
  <c r="V17" i="1"/>
  <c r="AH17" i="1"/>
  <c r="AQ17" i="1"/>
  <c r="E18" i="1"/>
  <c r="G18" i="1"/>
  <c r="J18" i="1"/>
  <c r="I18" i="1" s="1"/>
  <c r="K18" i="1"/>
  <c r="R18" i="1"/>
  <c r="V18" i="1"/>
  <c r="AH18" i="1"/>
  <c r="AQ18" i="1"/>
  <c r="E19" i="1"/>
  <c r="G19" i="1"/>
  <c r="J19" i="1"/>
  <c r="I19" i="1" s="1"/>
  <c r="R19" i="1"/>
  <c r="V19" i="1"/>
  <c r="AH19" i="1"/>
  <c r="AQ19" i="1"/>
  <c r="E20" i="1"/>
  <c r="G20" i="1"/>
  <c r="I20" i="1"/>
  <c r="J20" i="1"/>
  <c r="K20" i="1" s="1"/>
  <c r="R20" i="1"/>
  <c r="V20" i="1"/>
  <c r="AH20" i="1"/>
  <c r="AQ20" i="1"/>
  <c r="E21" i="1"/>
  <c r="G21" i="1"/>
  <c r="I21" i="1"/>
  <c r="J21" i="1"/>
  <c r="K21" i="1"/>
  <c r="R21" i="1"/>
  <c r="V21" i="1"/>
  <c r="AH21" i="1"/>
  <c r="AQ21" i="1"/>
  <c r="E22" i="1"/>
  <c r="G22" i="1"/>
  <c r="J22" i="1"/>
  <c r="I22" i="1" s="1"/>
  <c r="K22" i="1"/>
  <c r="R22" i="1"/>
  <c r="V22" i="1"/>
  <c r="AH22" i="1"/>
  <c r="AQ22" i="1"/>
  <c r="G23" i="1"/>
  <c r="J23" i="1"/>
  <c r="I23" i="1" s="1"/>
  <c r="R23" i="1"/>
  <c r="V23" i="1"/>
  <c r="AH23" i="1"/>
  <c r="AQ23" i="1"/>
  <c r="E24" i="1"/>
  <c r="G24" i="1"/>
  <c r="J24" i="1"/>
  <c r="I24" i="1" s="1"/>
  <c r="R24" i="1"/>
  <c r="V24" i="1"/>
  <c r="AH24" i="1"/>
  <c r="AQ24" i="1"/>
  <c r="E25" i="1"/>
  <c r="G25" i="1"/>
  <c r="J25" i="1"/>
  <c r="I25" i="1" s="1"/>
  <c r="R25" i="1"/>
  <c r="V25" i="1"/>
  <c r="AH25" i="1"/>
  <c r="AQ25" i="1"/>
  <c r="E26" i="1"/>
  <c r="G26" i="1"/>
  <c r="J26" i="1"/>
  <c r="I26" i="1" s="1"/>
  <c r="R26" i="1"/>
  <c r="V26" i="1"/>
  <c r="AH26" i="1"/>
  <c r="AQ26" i="1"/>
  <c r="E27" i="1"/>
  <c r="G27" i="1"/>
  <c r="J27" i="1"/>
  <c r="I27" i="1" s="1"/>
  <c r="R27" i="1"/>
  <c r="S27" i="1" s="1"/>
  <c r="V27" i="1"/>
  <c r="AH27" i="1"/>
  <c r="AQ27" i="1"/>
  <c r="E28" i="1"/>
  <c r="G28" i="1"/>
  <c r="J28" i="1"/>
  <c r="I28" i="1" s="1"/>
  <c r="R28" i="1"/>
  <c r="V28" i="1"/>
  <c r="AH28" i="1"/>
  <c r="AQ28" i="1"/>
  <c r="E29" i="1"/>
  <c r="G29" i="1"/>
  <c r="J29" i="1"/>
  <c r="I29" i="1" s="1"/>
  <c r="R29" i="1"/>
  <c r="V29" i="1"/>
  <c r="AH29" i="1"/>
  <c r="AQ29" i="1"/>
  <c r="E30" i="1"/>
  <c r="G30" i="1"/>
  <c r="J30" i="1"/>
  <c r="I30" i="1" s="1"/>
  <c r="R30" i="1"/>
  <c r="V30" i="1"/>
  <c r="AH30" i="1"/>
  <c r="AQ30" i="1"/>
  <c r="E31" i="1"/>
  <c r="G31" i="1"/>
  <c r="J31" i="1"/>
  <c r="I31" i="1" s="1"/>
  <c r="R31" i="1"/>
  <c r="S31" i="1" s="1"/>
  <c r="V31" i="1"/>
  <c r="AH31" i="1"/>
  <c r="AQ31" i="1"/>
  <c r="E32" i="1"/>
  <c r="G32" i="1"/>
  <c r="J32" i="1"/>
  <c r="I32" i="1" s="1"/>
  <c r="R32" i="1"/>
  <c r="V32" i="1"/>
  <c r="AH32" i="1"/>
  <c r="AQ32" i="1"/>
  <c r="AW32" i="1"/>
  <c r="E33" i="1"/>
  <c r="G33" i="1"/>
  <c r="J33" i="1"/>
  <c r="K33" i="1" s="1"/>
  <c r="R33" i="1"/>
  <c r="S33" i="1" s="1"/>
  <c r="V33" i="1"/>
  <c r="AH33" i="1"/>
  <c r="AQ33" i="1"/>
  <c r="E34" i="1"/>
  <c r="G34" i="1"/>
  <c r="J34" i="1"/>
  <c r="K34" i="1" s="1"/>
  <c r="R34" i="1"/>
  <c r="V34" i="1"/>
  <c r="AH34" i="1"/>
  <c r="AQ34" i="1"/>
  <c r="P35" i="1"/>
  <c r="Q35" i="1"/>
  <c r="AP35" i="1"/>
  <c r="AR35" i="1"/>
  <c r="S34" i="1" l="1"/>
  <c r="K19" i="1"/>
  <c r="K15" i="1"/>
  <c r="S32" i="1"/>
  <c r="T31" i="1"/>
  <c r="AI31" i="1" s="1"/>
  <c r="S23" i="1"/>
  <c r="T12" i="1"/>
  <c r="T33" i="1"/>
  <c r="AI33" i="1" s="1"/>
  <c r="I34" i="1"/>
  <c r="T34" i="1"/>
  <c r="AI34" i="1" s="1"/>
  <c r="I33" i="1"/>
  <c r="K12" i="1"/>
  <c r="S30" i="1"/>
  <c r="T30" i="1"/>
  <c r="AI30" i="1" s="1"/>
  <c r="S29" i="1"/>
  <c r="T29" i="1"/>
  <c r="AI29" i="1" s="1"/>
  <c r="S28" i="1"/>
  <c r="T27" i="1"/>
  <c r="AI27" i="1" s="1"/>
  <c r="S26" i="1"/>
  <c r="T26" i="1"/>
  <c r="AI26" i="1" s="1"/>
  <c r="S25" i="1"/>
  <c r="T25" i="1"/>
  <c r="AI25" i="1" s="1"/>
  <c r="S24" i="1"/>
  <c r="T23" i="1"/>
  <c r="AI23" i="1" s="1"/>
  <c r="T22" i="1"/>
  <c r="AI22" i="1" s="1"/>
  <c r="T21" i="1"/>
  <c r="AI21" i="1" s="1"/>
  <c r="T20" i="1"/>
  <c r="AI20" i="1" s="1"/>
  <c r="T19" i="1"/>
  <c r="AI19" i="1" s="1"/>
  <c r="T18" i="1"/>
  <c r="AI18" i="1" s="1"/>
  <c r="T17" i="1"/>
  <c r="AI17" i="1" s="1"/>
  <c r="T16" i="1"/>
  <c r="AI16" i="1" s="1"/>
  <c r="T15" i="1"/>
  <c r="AI15" i="1" s="1"/>
  <c r="T14" i="1"/>
  <c r="T13" i="1"/>
  <c r="AI13" i="1" s="1"/>
  <c r="T11" i="1"/>
  <c r="AQ35" i="1"/>
  <c r="AI12" i="1"/>
  <c r="S21" i="1"/>
  <c r="S19" i="1"/>
  <c r="S17" i="1"/>
  <c r="S15" i="1"/>
  <c r="S13" i="1"/>
  <c r="T32" i="1"/>
  <c r="AI32" i="1" s="1"/>
  <c r="T28" i="1"/>
  <c r="AI28" i="1" s="1"/>
  <c r="T24" i="1"/>
  <c r="AI24" i="1" s="1"/>
  <c r="S22" i="1"/>
  <c r="S20" i="1"/>
  <c r="S18" i="1"/>
  <c r="S16" i="1"/>
  <c r="S14" i="1"/>
  <c r="S12" i="1"/>
  <c r="R35" i="1"/>
  <c r="S11" i="1"/>
  <c r="K32" i="1"/>
  <c r="K31" i="1"/>
  <c r="K30" i="1"/>
  <c r="K29" i="1"/>
  <c r="K28" i="1"/>
  <c r="K27" i="1"/>
  <c r="K26" i="1"/>
  <c r="K25" i="1"/>
  <c r="K24" i="1"/>
  <c r="K23" i="1"/>
  <c r="AG35" i="1"/>
  <c r="AH11" i="1"/>
  <c r="T35" i="1" l="1"/>
  <c r="AI14" i="1"/>
  <c r="S35" i="1"/>
  <c r="AI11" i="1"/>
  <c r="AH35" i="1"/>
  <c r="AI35" i="1" l="1"/>
</calcChain>
</file>

<file path=xl/sharedStrings.xml><?xml version="1.0" encoding="utf-8"?>
<sst xmlns="http://schemas.openxmlformats.org/spreadsheetml/2006/main" count="11517" uniqueCount="260">
  <si>
    <t>TARGET DISCHARGE PRESSURE SET TO 66PSI @ 10:01 PM TO 12:01 PM AS PER SCHEDULE</t>
  </si>
  <si>
    <t>TARGET DISCHARGE PRESSURE SET TO 76 PSI @ 7:01 PM TO 10:01 PM AS PER SCHEDULE</t>
  </si>
  <si>
    <t>TARGET DISCHARGE PRESSURE SET TO 78 PSI @ 5:01 PM TO 7:01PM AS PER SCHEDULE</t>
  </si>
  <si>
    <t>TARGET DISCHARGE PRESSURE SET TO  81 PSI @ 12:01 PM TO 5:01 PM AS PER SCHEDULE</t>
  </si>
  <si>
    <t>BP2 - STARTED @ 6:00 AM TO MEET 83 PSI TARGET DISCHARGE PRESSURE</t>
  </si>
  <si>
    <t>TARGET DISCHARGE PRESSURE SET TO  75 PSI @ 5:01 AM AS PER SCHEDULE</t>
  </si>
  <si>
    <t>Liter/sec</t>
  </si>
  <si>
    <t>NOTABLE REMARKS FOR THE DAY :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</si>
  <si>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</si>
  <si>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MLD</t>
  </si>
  <si>
    <t>TOTAL</t>
  </si>
  <si>
    <t>FLOW</t>
  </si>
  <si>
    <t>Additional 3psi to normal target discharge pressure as request OF Engr. Edmundo Llagas Jr  (SPM)</t>
  </si>
  <si>
    <t>N/A</t>
  </si>
  <si>
    <t>2B</t>
  </si>
  <si>
    <t>A ONG</t>
  </si>
  <si>
    <t>Automatic - Pressure Setting</t>
  </si>
  <si>
    <t>psi</t>
  </si>
  <si>
    <t>m of H2O</t>
  </si>
  <si>
    <t xml:space="preserve">A ONG </t>
  </si>
  <si>
    <t>Convert Pressure (Enter Unit and Value)</t>
  </si>
  <si>
    <t>2B+1S</t>
  </si>
  <si>
    <t>3B+1S</t>
  </si>
  <si>
    <t>kPA</t>
  </si>
  <si>
    <t>atm</t>
  </si>
  <si>
    <t>bar</t>
  </si>
  <si>
    <t>Atmospheric Pressure</t>
  </si>
  <si>
    <t>PRESSURE</t>
  </si>
  <si>
    <t xml:space="preserve">  </t>
  </si>
  <si>
    <t>UNITS</t>
  </si>
  <si>
    <t>Normal operation schedule</t>
  </si>
  <si>
    <t>EM</t>
  </si>
  <si>
    <t>Equipment Maintenance</t>
  </si>
  <si>
    <t>WI</t>
  </si>
  <si>
    <t>Water Interruption</t>
  </si>
  <si>
    <t>PI</t>
  </si>
  <si>
    <t>Power Interruption</t>
  </si>
  <si>
    <t>E</t>
  </si>
  <si>
    <t>Error - General</t>
  </si>
  <si>
    <t>SE</t>
  </si>
  <si>
    <t>Shutdown Error</t>
  </si>
  <si>
    <t>A.ONG</t>
  </si>
  <si>
    <t>SU</t>
  </si>
  <si>
    <t>Start Up Error</t>
  </si>
  <si>
    <t>FIDEL RAMOS</t>
  </si>
  <si>
    <t>SS</t>
  </si>
  <si>
    <t>Scheduled Shutdown</t>
  </si>
  <si>
    <t>ANDRO MIRAFLOR</t>
  </si>
  <si>
    <t>MO</t>
  </si>
  <si>
    <t>Manual Operation</t>
  </si>
  <si>
    <t>GLITTERS SY</t>
  </si>
  <si>
    <t>AP</t>
  </si>
  <si>
    <t>ALEXANDER CABREROS</t>
  </si>
  <si>
    <t>AI</t>
  </si>
  <si>
    <t>Automatic - i2O</t>
  </si>
  <si>
    <t>mg /l</t>
  </si>
  <si>
    <t>DVO</t>
  </si>
  <si>
    <t>BP6</t>
  </si>
  <si>
    <t>BP5</t>
  </si>
  <si>
    <t>BP4</t>
  </si>
  <si>
    <t>BP3</t>
  </si>
  <si>
    <t>BP2</t>
  </si>
  <si>
    <t>BP1</t>
  </si>
  <si>
    <t>SP2</t>
  </si>
  <si>
    <t>SP1</t>
  </si>
  <si>
    <t>(m)</t>
  </si>
  <si>
    <t>To</t>
  </si>
  <si>
    <t>From</t>
  </si>
  <si>
    <t>SOUTH BOOSTER OPERATION OPERATORS</t>
  </si>
  <si>
    <t>Code</t>
  </si>
  <si>
    <t>Details</t>
  </si>
  <si>
    <t>Hourly Remarks</t>
  </si>
  <si>
    <t>Chlorine Residual</t>
  </si>
  <si>
    <t>Reservoir  Hourly Refill         XCV4</t>
  </si>
  <si>
    <t>Totalizer Reading</t>
  </si>
  <si>
    <t>Reservoir      Inlet        XCVI</t>
  </si>
  <si>
    <t>MOV 5 BP3</t>
  </si>
  <si>
    <t>MOV 4 BP2</t>
  </si>
  <si>
    <t>MOV 3 BP1</t>
  </si>
  <si>
    <t>MOV 2 SP2</t>
  </si>
  <si>
    <t>MOV 1 SP1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</si>
  <si>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</si>
  <si>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Hourly Energy Consumption (KWHr)</t>
  </si>
  <si>
    <t>Power Consumption ATS rdg (KWHr)</t>
  </si>
  <si>
    <t>Power Consumption Meralco rdg</t>
  </si>
  <si>
    <t>Motor Speed  (RPM)</t>
  </si>
  <si>
    <t>No of units in operation</t>
  </si>
  <si>
    <t>Reservoir Level B</t>
  </si>
  <si>
    <t>Reservoir Level A</t>
  </si>
  <si>
    <t>Hourly Production (1600mm)</t>
  </si>
  <si>
    <t>Total Production</t>
  </si>
  <si>
    <t>Discharge  Flow Rate</t>
  </si>
  <si>
    <t>Suction Flow Rate</t>
  </si>
  <si>
    <t>i2o pressure</t>
  </si>
  <si>
    <t>Instructed By:</t>
  </si>
  <si>
    <t>Change in Pressure Setting / Requirement</t>
  </si>
  <si>
    <t xml:space="preserve">Pressure Requirement </t>
  </si>
  <si>
    <t>Plant Status</t>
  </si>
  <si>
    <t>Discharge</t>
  </si>
  <si>
    <t>Suction</t>
  </si>
  <si>
    <t>Time</t>
  </si>
  <si>
    <t>PLANT STATUS</t>
  </si>
  <si>
    <t>0.3 - 1.5</t>
  </si>
  <si>
    <t>m3</t>
  </si>
  <si>
    <t>0% - 100%</t>
  </si>
  <si>
    <t>&gt;0 to &lt;1185</t>
  </si>
  <si>
    <t>3B+2S</t>
  </si>
  <si>
    <t>1.3m - 10m</t>
  </si>
  <si>
    <t>ML</t>
  </si>
  <si>
    <t>Res. Chl.</t>
  </si>
  <si>
    <t>RESERVOIR REFILL</t>
  </si>
  <si>
    <t>VALVE SETTING</t>
  </si>
  <si>
    <t>Max KwHr/ML</t>
  </si>
  <si>
    <t>Max KwHr</t>
  </si>
  <si>
    <t>Totalizer KWHR</t>
  </si>
  <si>
    <t>MULTIPLIER</t>
  </si>
  <si>
    <t>MIN SPEED (RPM)</t>
  </si>
  <si>
    <t>RED</t>
  </si>
  <si>
    <t>Orange</t>
  </si>
  <si>
    <t>Green</t>
  </si>
  <si>
    <t>Operational Pumps</t>
  </si>
  <si>
    <t>Reservoir MIN/MAX (m)</t>
  </si>
  <si>
    <t>Discharge Line  (1600mm)</t>
  </si>
  <si>
    <t>Suction Line  (900mm)</t>
  </si>
  <si>
    <t>Max</t>
  </si>
  <si>
    <t>Target</t>
  </si>
  <si>
    <t>Min</t>
  </si>
  <si>
    <t>OPERATIONAL STATUS</t>
  </si>
  <si>
    <t>UNIT</t>
  </si>
  <si>
    <t>DATE</t>
  </si>
  <si>
    <t>Villamor Pump Station and Reservoir</t>
  </si>
  <si>
    <t xml:space="preserve">LOCATION: </t>
  </si>
  <si>
    <t>10pm - 6am</t>
  </si>
  <si>
    <t>2pm - 10pm</t>
  </si>
  <si>
    <t>WATER NETWORK</t>
  </si>
  <si>
    <t>6am - 2pm</t>
  </si>
  <si>
    <t>BDOM DAILY OPERATION REPORT</t>
  </si>
  <si>
    <t>ENGINEER / OPERATOR ON DUTY</t>
  </si>
  <si>
    <t>1B</t>
  </si>
  <si>
    <t>Target Discharge Pressure set to 66psi @ 12:01 am as per request of Engr.FRANCIS MORLA (SPM-South)</t>
  </si>
  <si>
    <t>XCV1 - INCREASE OPENING  @ 12:01 AM (30%)</t>
  </si>
  <si>
    <t>BP1 - STARTED @ 2:01 AM DUE TO THE NORMAL TARGET DISCHARGE PRESSURE 66psi</t>
  </si>
  <si>
    <t>XCV1 CLOSED @ 3:30 AM,WATER  ELEVATION  (9.5M)</t>
  </si>
  <si>
    <t>TARGET DISCHARGE PRESSURE SET TO  83 PSI @ 6:00 AM TO 12:01 PM AS PER SCHEDULE</t>
  </si>
  <si>
    <t>SP2 - STARTED @ 6:01 AM TO MEET 83 PSI TARGET DISCHARGE PRESSURE</t>
  </si>
  <si>
    <t>GLITTERS SY / PAUL LABIAN</t>
  </si>
  <si>
    <t>PAUL LABIAN</t>
  </si>
  <si>
    <t>Additional 3 psi to target discharge pressure from 12:01 PM to 5am (SEPT 8, 2015) as per request of Engr. Frances Morla (SPM-South), due to shifting of WSR and Posadas Influence area.</t>
  </si>
  <si>
    <t>XCV1 -OPENED @ 10:01 PM (25%)</t>
  </si>
  <si>
    <t>BP2 - STOPPED @ 8:01 PM DUE TO EXCESS CAPACITY</t>
  </si>
  <si>
    <r>
      <t xml:space="preserve">BP1- STOPPED @ 10:00 PM </t>
    </r>
    <r>
      <rPr>
        <sz val="10"/>
        <color rgb="FFFF0000"/>
        <rFont val="Calibri"/>
        <family val="2"/>
        <scheme val="minor"/>
      </rPr>
      <t>DUE TO OPERATION ADJUSTMENT TARGET PREASSURE 56psi</t>
    </r>
  </si>
  <si>
    <t>SP2 - STOPPED @ 10:01 PM DUE TO LOW WATER LEVEL</t>
  </si>
  <si>
    <t>Additional 3 psi to target discharge pressure from 12:01 am to 5am as per request of Engr.Frances Morla (SPM-South), due to shifting of WSR and Posadas Influence area.</t>
  </si>
  <si>
    <t>BP1 - STARTED @ 2:15 AM DUE TO THE NORMAL TARGET DISCHARGE PRESSURE 66psi</t>
  </si>
  <si>
    <t>XCV1 CLOSED @ 2:40 AM,WATER  ELEVATION  (9.5M)</t>
  </si>
  <si>
    <t>SP1 - STARTED @ 6:01 AM TO MEET 83 PSI TARGET DISCHARGE PRESSURE</t>
  </si>
  <si>
    <t>SP1 - STOPPED @ 10:01 PM DUE TO LOW WATER LEVEL</t>
  </si>
  <si>
    <r>
      <t xml:space="preserve">BP3- STOPPED @ 10:00 PM </t>
    </r>
    <r>
      <rPr>
        <sz val="10"/>
        <color rgb="FFFF0000"/>
        <rFont val="Calibri"/>
        <family val="2"/>
        <scheme val="minor"/>
      </rPr>
      <t>DUE TO OPERATION ADJUSTMENT TARGET PREASSURE 56psi</t>
    </r>
  </si>
  <si>
    <t>XCV2 -OPENED @ 10:01 PM (25%)</t>
  </si>
  <si>
    <t>XCV2 - INCREASE OPENING  @ 12:01 AM (30%)</t>
  </si>
  <si>
    <t>XCV2 CLOSED @ 4:20 AM,WATER  ELEVATION  (9.5M)</t>
  </si>
  <si>
    <t>GLITTERS SY / FIDEL RAMOS</t>
  </si>
  <si>
    <t>Additional 3 psi to target discharge pressure from 12:01 PM to 5am (OCT 3 , 2015) as per request of Engr. Frances Morla (SPM-South), due to shifting of WSR and Posadas Influence area.</t>
  </si>
  <si>
    <t>SP2 - STOPPED @ 9:01 PM DUE TO LOW WATER LEVEL</t>
  </si>
  <si>
    <t>FIDEL  A.  RAMOS / PAUL LABIAN</t>
  </si>
  <si>
    <t>3B</t>
  </si>
  <si>
    <r>
      <t xml:space="preserve">BP1- STOPPED @ 11:01 PM </t>
    </r>
    <r>
      <rPr>
        <sz val="10"/>
        <color rgb="FFFF0000"/>
        <rFont val="Calibri"/>
        <family val="2"/>
        <scheme val="minor"/>
      </rPr>
      <t>DUE TO OPERATION ADJUSTMENT TARGET PREASSURE 56psi</t>
    </r>
  </si>
  <si>
    <t>BP2 - STOPPED @ 10:00 PM DUE TO EXCESS CAPACITY</t>
  </si>
  <si>
    <t>XCV1 CLOSED @ 4:35 AM,WATER  ELEVATION  (9.5M)</t>
  </si>
  <si>
    <t xml:space="preserve"> </t>
  </si>
  <si>
    <r>
      <t xml:space="preserve">BP3- STOPPED @ 11:01 PM </t>
    </r>
    <r>
      <rPr>
        <sz val="10"/>
        <color rgb="FFFF0000"/>
        <rFont val="Calibri"/>
        <family val="2"/>
        <scheme val="minor"/>
      </rPr>
      <t>DUE TO OPERATION ADJUSTMENT TARGET PREASSURE 56psi</t>
    </r>
  </si>
  <si>
    <t>SP1 - STOPPED @ 10:00 PM DUE TO EXCESS CAPACITY</t>
  </si>
  <si>
    <t>BP2 - STOPPED @ 8:01 PM DUE TO LOW WATER LEVEL</t>
  </si>
  <si>
    <t>BP3 - STARTED @ 2:10 AM DUE TO THE NORMAL TARGET DISCHARGE PRESSURE 66psi</t>
  </si>
  <si>
    <t>XCV2 CLOSED @ 3:35 AM,WATER  ELEVATION  (9.5M)</t>
  </si>
  <si>
    <t>Additional 3 psi to target discharge pressure from 12:01 PM to 5am (OCT 6 , 2015) as per request of Engr. Frances Morla (SPM-South), due to shifting of WSR and Posadas Influence area.</t>
  </si>
  <si>
    <t>ANDRO MIRAFLOR/PAUL LABIAN</t>
  </si>
  <si>
    <t>SP2 - STOPPED @ 10:00 PM DUE TO EXCESS CAPACITY</t>
  </si>
  <si>
    <t>BP2 - STOPPED @ 7:01 PM DUE TO LOW WATER LEVEL</t>
  </si>
  <si>
    <t>XCV1 CLOSED @ 3:35 AM,WATER  ELEVATION  (9.5M)</t>
  </si>
  <si>
    <t>Additional 3 psi to target discharge pressure from 12:01 PM to 5am (OCT 7 , 2015) as per request of Engr. Frances Morla (SPM-South), due to shifting of WSR and Posadas Influence area.</t>
  </si>
  <si>
    <t>Additional 3 psi to target discharge pressure from 12:01 PM to 5am (OCT 8 , 2015) as per request of Engr. Frances Morla (SPM-South), due to shifting of WSR and Posadas Influence area.</t>
  </si>
  <si>
    <t>BP3 - STARTED @ 2:01 AM DUE TO THE NORMAL TARGET DISCHARGE PRESSURE 66psi</t>
  </si>
  <si>
    <t>XCV1 CLOSED @ 3:10 AM,WATER  ELEVATION  (9.5M)</t>
  </si>
  <si>
    <t>XCV1 CLOSED @ 3:21 AM,WATER  ELEVATION  (9.5M)</t>
  </si>
  <si>
    <t>Additional 3 psi to target discharge pressure from 12:01 PM to 5am (OCT 9 , 2015) as per request of Engr. Frances Morla (SPM-South), due to shifting of WSR and Posadas Influence area.</t>
  </si>
  <si>
    <t>Additional 3 psi to target discharge pressure from 12:01 PM to 5am (OCT 10 , 2015) as per request of Engr. Frances Morla (SPM-South), due to shifting of WSR and Posadas Influence area.</t>
  </si>
  <si>
    <t>XCV2 CLOSED @ 4:25 AM,WATER  ELEVATION  (9.5M)</t>
  </si>
  <si>
    <t>BP3 - STARTED @ 2:25 AM DUE TO THE NORMAL TARGET DISCHARGE PRESSURE 66psi</t>
  </si>
  <si>
    <t>BP1 - STARTED @ 2:10 AM DUE TO THE NORMAL TARGET DISCHARGE PRESSURE 66psi</t>
  </si>
  <si>
    <t>XCV2 - INCREASE OPENING  @ 12:01 AM (35%)</t>
  </si>
  <si>
    <t>XCV2 -OPENED @ 10:01 PM (30%)</t>
  </si>
  <si>
    <t>XCV1 - INCREASE OPENING  @ 12:01 AM (35%)</t>
  </si>
  <si>
    <t>XCV2 CLOSED @ 3:00 AM,WATER  ELEVATION  (9.5M)</t>
  </si>
  <si>
    <t>Additional 3 psi to target discharge pressure from 12:01 PM to 5am (OCT 13 , 2015) as per request of Engr. Frances Morla (SPM-South), due to shifting of WSR and Posadas Influence area.</t>
  </si>
  <si>
    <t>Additional 3 psi to target discharge pressure from 12:01 PM to 5am (OCT 12 , 2015) as per request of Engr. Frances Morla (SPM-South), due to shifting of WSR and Posadas Influence area.</t>
  </si>
  <si>
    <t>XCV1 CLOSED @ 3:00 AM,WATER  ELEVATION  (9.5M)</t>
  </si>
  <si>
    <t>BP3 - STARTED @ 2:00 AM DUE TO THE NORMAL TARGET DISCHARGE PRESSURE 66psi</t>
  </si>
  <si>
    <t>Additional 3 psi to target discharge pressure from 12:01 PM to 5am (OCT 14 , 2015) as per request of Engr. Frances Morla (SPM-South), due to shifting of WSR and Posadas Influence area.</t>
  </si>
  <si>
    <t>BP2 - START @ 9:10 PM DUE TO MODIFICATION ON SCALING BOARD OF MOV DRIVE</t>
  </si>
  <si>
    <t>BP1 - STOPPED @ 9:11 PM DUE TO MODIFICATION ON SCALING BOARD OF MOV DRIVE</t>
  </si>
  <si>
    <t>BP3 - STOPPED @ 10:01 PM DUE TO MODIFICATION ON SCALING BOARD OF MOV DRIVE</t>
  </si>
  <si>
    <t>BP1 - START @ 10:02 PM DUE TO MODIFICATION ON SCALING BOARD OF MOV DRIVE</t>
  </si>
  <si>
    <t>BP3 - START @ 10:45PM DUE TO MODIFICATION ON SCALING BOARD OF MOV DRIVE</t>
  </si>
  <si>
    <t>BP1- STOPPED @ 11:01 PM DUE TO OPERATION ADJUSTMENT TARGET PREASSURE 56psi</t>
  </si>
  <si>
    <t>BP1 - STARTED @ 2:00 AM DUE TO THE NORMAL TARGET DISCHARGE PRESSURE 66psi</t>
  </si>
  <si>
    <t>Additional 3 psi to target discharge pressure from 12:01 PM to 5am (OCT 15 , 2015) as per request of Engr. Frances Morla (SPM-South), due to shifting of WSR and Posadas Influence area.</t>
  </si>
  <si>
    <t>Additional 3 psi to target discharge pressure from 12:01 PM to 5am (OCT 16 , 2015) as per request of Engr. Frances Morla (SPM-South), due to shifting of WSR and Posadas Influence area.</t>
  </si>
  <si>
    <t xml:space="preserve">                      </t>
  </si>
  <si>
    <t>XCV1 CLOSED @ 2:47 AM,WATER  ELEVATION  (9.5M)</t>
  </si>
  <si>
    <t>Additional 3 psi to target discharge pressure from 12:01 PM to 5am (OCT 17 , 2015) as per request of Engr. Frances Morla (SPM-South), due to shifting of WSR and Posadas Influence area.</t>
  </si>
  <si>
    <t>BP2 - STOPPED @ 8:00 PM DUE TO LOW WATER LEVEL</t>
  </si>
  <si>
    <t>XCV2 CLOSED @ 3:10 AM,WATER  ELEVATION  (9.5M)</t>
  </si>
  <si>
    <t>XCV1 CLOSED @ 4:10 AM,WATER  ELEVATION  (9.5M)</t>
  </si>
  <si>
    <t>BP2 - STOPPED @ 9:01 PM DUE TO LOW WATER LEVEL</t>
  </si>
  <si>
    <t>XCV2 - INCREASE OPENING  @ 12:01 AM (40%)</t>
  </si>
  <si>
    <t>XCV2 CLOSED @ 4:15 AM,WATER  ELEVATION  (9.5M)</t>
  </si>
  <si>
    <t>ANDRO MIRAFLOR/ PAUL LABIAN</t>
  </si>
  <si>
    <t>Additional 3 psi to target discharge pressure from 12:01 PM to 5am (OCT 20 , 2015) as per request of Engr. Frances Morla (SPM-South), due to shifting of WSR and Posadas Influence area.</t>
  </si>
  <si>
    <t>XCV2 - INCREASE OPENING  @ 12:01 AM (45%)</t>
  </si>
  <si>
    <t>Additional 3 psi to target discharge pressure from 12:01 PM to 5am (OCT 22 , 2015) as per request of Engr. Frances Morla (SPM-South), due to shifting of WSR and Posadas Influence area.</t>
  </si>
  <si>
    <t>SP1 - STOPPED @ 5:30 PM DUE TO EXCESS CAPACITY</t>
  </si>
  <si>
    <t>BP2 - STOPPED @ 10:00 PM DUE TO LOW WATER LEVEL</t>
  </si>
  <si>
    <t>XCV1 - INCREASE OPENING  @ 12:01 AM (40%)</t>
  </si>
  <si>
    <t>XCV1 CLOSED @ 4:18 AM,WATER  ELEVATION  (9.8M)</t>
  </si>
  <si>
    <t>BP2 - STOPPED @ 7:00 PM DUE TO LOW WATER LEVEL</t>
  </si>
  <si>
    <t>XCV2 CLOSED @ 3:00 AM,WATER  ELEVATION  (9.8M)</t>
  </si>
  <si>
    <t>XCV1 -OPENED @ 10:01 PM (35%)</t>
  </si>
  <si>
    <t>SP1 - STARTED @ 6:17 AM TO MEET 83 PSI TARGET DISCHARGE PRESSURE</t>
  </si>
  <si>
    <t>Additional 3 psi to target discharge pressure from 12:01 PM to 5am (OCT 24 , 2015) as per request of Engr. Frances Morla (SPM-South), due to shifting of WSR and Posadas Influence area.</t>
  </si>
  <si>
    <t>MAINTENANCE TEAM ARRIVED @ 7:20PM FOR MONTHLY PREVENTIVE MAINTENANCE.</t>
  </si>
  <si>
    <t>BP2 - STARTED @ 10:01 PM DUE TO PREVENTIVE MAINTENANCE</t>
  </si>
  <si>
    <t>BP1 - STOPPED @ 10:02 PM DUE TO PREVENTIVE MAINTENANCE</t>
  </si>
  <si>
    <t>SP2 - STARTED @ 11:30 PM DUE TO PREVENTIVE MAINTENANCE</t>
  </si>
  <si>
    <t>BP3 - STOPPED @ 12:20 AM DUE TO PREVENTIVE MAINTENANCE</t>
  </si>
  <si>
    <t>BP1 - STARTED @ 12:21 AM DUE TO PREVENTIVE MAINTENANCE</t>
  </si>
  <si>
    <t>BP3 - STARTED @ 2:20 AM DUE TO PREVENTIVE MAINTENANCE</t>
  </si>
  <si>
    <t>BP2 - STOPPED @ 2:21 AM DUE TO PREVENTIVE MAINTENANCE</t>
  </si>
  <si>
    <t>XCV2 CLOSED @ 3:40 AM,WATER  ELEVATION  (9.8M)</t>
  </si>
  <si>
    <t>XCV2 - INCREASE OPENING  @ 12:00 AM (45%)</t>
  </si>
  <si>
    <t>Additional 3 psi to target discharge pressure from 12:01 PM to 5am (OCT 25 , 2015) as per request of Engr. Frances Morla (SPM-South), due to shifting of WSR and Posadas Influence area.</t>
  </si>
  <si>
    <t>SP2 - STARTED @ 8:01 AM TO MEET 83 PSI TARGET DISCHARGE PRESSURE</t>
  </si>
  <si>
    <t>SP2 - STOPPED @ 11:40 PM DUE TO PREVENTIVE MAINTENANCE</t>
  </si>
  <si>
    <t>XCV1 -OPENED @ 10:01 PM (30%)</t>
  </si>
  <si>
    <t>XCV1 - INCREASE OPENING  @ 12:00 AM (40%)</t>
  </si>
  <si>
    <t>XCV1 CLOSED @ 3:22 AM,WATER  ELEVATION  (9.8M)</t>
  </si>
  <si>
    <t>Additional 3 psi to target discharge pressure from 12:01 PM to 5am (OCT 26 , 2015) as per request of Engr. Frances Morla (SPM-South), due to shifting of WSR and Posadas Influence area.</t>
  </si>
  <si>
    <t>XCV2 - INCREASE OPENING  @ 12:00 AM (35%)</t>
  </si>
  <si>
    <t>XCV2 CLOSED @ 3:48 AM,WATER  ELEVATION  (9.5M)</t>
  </si>
  <si>
    <t>Additional 3 psi to target discharge pressure from 12:01 PM to 5am (OCT 27 , 2015) as per request of Engr. Frances Morla (SPM-South), due to shifting of WSR and Posadas Influence area.</t>
  </si>
  <si>
    <t>XCV1 - INCREASE OPENING  @ 12:00 AM (41%)</t>
  </si>
  <si>
    <t>Additional 3 psi to target discharge pressure from 12:01 PM to 5am (OCT 29 , 2015) as per request of Engr. Frances Morla (SPM-South), due to shifting of WSR and Posadas Influence area.</t>
  </si>
  <si>
    <t>XCV1 CLOSED @ 3:50 AM,WATER  ELEVATION  (9.8M)</t>
  </si>
  <si>
    <t>XCV2 - INCREASE OPENING  @ 12:00 AM (40%)</t>
  </si>
  <si>
    <t>XCV2 CLOSED @ 4:17 AM,WATER  ELEVATION  (9.8M)</t>
  </si>
  <si>
    <t>XCV1 CLOSED @ 3:00 AM,WATER  ELEVATION  (9.7M)</t>
  </si>
  <si>
    <t>Additional 3 psi to target discharge pressure from 12:01 PM to 5am (OCT 30 , 2015) as per request of Engr. Frances Morla (SPM-South), due to shifting of WSR and Posadas Influence area.</t>
  </si>
  <si>
    <t>XCV2 CLOSED @ 3:00 AM,WATER  ELEVATION  (9.7M)</t>
  </si>
  <si>
    <t>Additional 3 psi to target discharge pressure from 12:01 PM to 5am (OCT 31 , 2015) as per request of Engr. Frances Morla (SPM-South), due to shifting of WSR and Posadas Influence area.</t>
  </si>
  <si>
    <t>SP2 - STARTED @ 7:01 AM TO MEET 83 PSI TARGET DISCHARGE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</si>
</sst>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#,##0.000_);\(#,##0.000\)"/>
    <numFmt numFmtId="167" formatCode="[$-3409]dddd\,\ mmmm\ dd\,\ yyyy;@"/>
    <numFmt numFmtId="168" formatCode="m/d/yyyy;@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0000FF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color rgb="FF0070C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10"/>
      <color rgb="FFC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2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36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2" borderId="1" applyNumberFormat="0" applyFont="0" applyAlignment="0" applyProtection="0"/>
  </cellStyleXfs>
  <cellXfs count="250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9" fontId="4" fillId="0" borderId="0" xfId="2" applyFont="1" applyFill="1" applyBorder="1" applyAlignment="1">
      <alignment wrapText="1"/>
    </xf>
    <xf numFmtId="9" fontId="4" fillId="0" borderId="0" xfId="2" applyFont="1" applyFill="1" applyBorder="1" applyAlignment="1"/>
    <xf numFmtId="0" fontId="4" fillId="0" borderId="0" xfId="0" applyFont="1" applyFill="1" applyBorder="1" applyAlignment="1"/>
    <xf numFmtId="0" fontId="5" fillId="3" borderId="0" xfId="0" applyFont="1" applyFill="1" applyBorder="1" applyAlignment="1"/>
    <xf numFmtId="0" fontId="6" fillId="0" borderId="2" xfId="0" applyFont="1" applyFill="1" applyBorder="1" applyAlignment="1" applyProtection="1"/>
    <xf numFmtId="0" fontId="5" fillId="3" borderId="2" xfId="0" applyFont="1" applyFill="1" applyBorder="1" applyAlignment="1"/>
    <xf numFmtId="0" fontId="8" fillId="3" borderId="2" xfId="3" applyFont="1" applyFill="1" applyBorder="1" applyAlignment="1">
      <alignment horizontal="left"/>
    </xf>
    <xf numFmtId="0" fontId="8" fillId="3" borderId="3" xfId="3" applyFont="1" applyFill="1" applyBorder="1" applyAlignment="1"/>
    <xf numFmtId="0" fontId="5" fillId="3" borderId="3" xfId="3" applyFont="1" applyFill="1" applyBorder="1" applyAlignment="1">
      <alignment horizontal="left"/>
    </xf>
    <xf numFmtId="0" fontId="9" fillId="0" borderId="0" xfId="0" applyFont="1" applyFill="1" applyBorder="1" applyAlignment="1">
      <alignment horizontal="center" vertical="center"/>
    </xf>
    <xf numFmtId="0" fontId="8" fillId="3" borderId="3" xfId="3" applyFont="1" applyFill="1" applyBorder="1" applyAlignment="1">
      <alignment horizontal="left"/>
    </xf>
    <xf numFmtId="0" fontId="10" fillId="0" borderId="2" xfId="0" applyFont="1" applyFill="1" applyBorder="1" applyAlignment="1"/>
    <xf numFmtId="0" fontId="11" fillId="0" borderId="2" xfId="0" applyFont="1" applyFill="1" applyBorder="1" applyAlignment="1"/>
    <xf numFmtId="0" fontId="12" fillId="3" borderId="2" xfId="0" applyFont="1" applyFill="1" applyBorder="1" applyAlignment="1">
      <alignment horizontal="left"/>
    </xf>
    <xf numFmtId="0" fontId="13" fillId="3" borderId="2" xfId="3" applyFont="1" applyFill="1" applyBorder="1" applyAlignment="1">
      <alignment horizontal="left"/>
    </xf>
    <xf numFmtId="0" fontId="14" fillId="0" borderId="2" xfId="0" applyFont="1" applyFill="1" applyBorder="1" applyAlignment="1" applyProtection="1"/>
    <xf numFmtId="0" fontId="8" fillId="0" borderId="2" xfId="0" applyFont="1" applyFill="1" applyBorder="1" applyAlignment="1" applyProtection="1"/>
    <xf numFmtId="0" fontId="13" fillId="3" borderId="3" xfId="3" applyFont="1" applyFill="1" applyBorder="1" applyAlignment="1">
      <alignment horizontal="left"/>
    </xf>
    <xf numFmtId="0" fontId="11" fillId="0" borderId="3" xfId="0" applyFont="1" applyFill="1" applyBorder="1" applyAlignment="1"/>
    <xf numFmtId="0" fontId="12" fillId="3" borderId="3" xfId="3" applyFont="1" applyFill="1" applyBorder="1" applyAlignment="1">
      <alignment horizontal="left"/>
    </xf>
    <xf numFmtId="0" fontId="15" fillId="3" borderId="2" xfId="0" applyFont="1" applyFill="1" applyBorder="1" applyAlignment="1">
      <alignment horizontal="left"/>
    </xf>
    <xf numFmtId="0" fontId="15" fillId="3" borderId="2" xfId="3" applyFont="1" applyFill="1" applyBorder="1" applyAlignment="1">
      <alignment horizontal="left"/>
    </xf>
    <xf numFmtId="0" fontId="11" fillId="0" borderId="0" xfId="0" applyFont="1" applyFill="1" applyBorder="1" applyAlignment="1"/>
    <xf numFmtId="0" fontId="12" fillId="3" borderId="2" xfId="3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 vertical="center"/>
    </xf>
    <xf numFmtId="0" fontId="3" fillId="0" borderId="0" xfId="0" applyFont="1" applyBorder="1"/>
    <xf numFmtId="0" fontId="3" fillId="0" borderId="2" xfId="0" applyFont="1" applyBorder="1"/>
    <xf numFmtId="0" fontId="8" fillId="0" borderId="2" xfId="0" applyFont="1" applyBorder="1"/>
    <xf numFmtId="0" fontId="5" fillId="3" borderId="2" xfId="3" applyFont="1" applyFill="1" applyBorder="1" applyAlignment="1">
      <alignment horizontal="left"/>
    </xf>
    <xf numFmtId="0" fontId="16" fillId="0" borderId="2" xfId="0" applyFont="1" applyBorder="1"/>
    <xf numFmtId="43" fontId="18" fillId="3" borderId="0" xfId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0" fontId="18" fillId="0" borderId="0" xfId="0" applyFont="1" applyFill="1" applyAlignment="1">
      <alignment horizontal="center"/>
    </xf>
    <xf numFmtId="0" fontId="3" fillId="0" borderId="0" xfId="0" applyFont="1" applyFill="1"/>
    <xf numFmtId="0" fontId="0" fillId="5" borderId="4" xfId="0" applyFill="1" applyBorder="1"/>
    <xf numFmtId="2" fontId="19" fillId="6" borderId="4" xfId="0" applyNumberFormat="1" applyFont="1" applyFill="1" applyBorder="1" applyAlignment="1">
      <alignment horizontal="center" vertical="center"/>
    </xf>
    <xf numFmtId="1" fontId="20" fillId="7" borderId="4" xfId="0" applyNumberFormat="1" applyFont="1" applyFill="1" applyBorder="1" applyAlignment="1"/>
    <xf numFmtId="1" fontId="0" fillId="5" borderId="3" xfId="0" applyNumberFormat="1" applyFill="1" applyBorder="1" applyAlignment="1">
      <alignment horizontal="center"/>
    </xf>
    <xf numFmtId="0" fontId="0" fillId="5" borderId="5" xfId="0" applyFill="1" applyBorder="1"/>
    <xf numFmtId="0" fontId="0" fillId="5" borderId="3" xfId="0" applyFill="1" applyBorder="1"/>
    <xf numFmtId="0" fontId="0" fillId="5" borderId="6" xfId="0" applyFill="1" applyBorder="1"/>
    <xf numFmtId="43" fontId="21" fillId="6" borderId="4" xfId="1" applyNumberFormat="1" applyFont="1" applyFill="1" applyBorder="1" applyAlignment="1">
      <alignment horizontal="center" vertical="center"/>
    </xf>
    <xf numFmtId="164" fontId="21" fillId="6" borderId="4" xfId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18" fillId="5" borderId="5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165" fontId="3" fillId="5" borderId="6" xfId="0" applyNumberFormat="1" applyFont="1" applyFill="1" applyBorder="1"/>
    <xf numFmtId="2" fontId="21" fillId="6" borderId="4" xfId="0" applyNumberFormat="1" applyFont="1" applyFill="1" applyBorder="1" applyAlignment="1">
      <alignment horizontal="center" vertical="center"/>
    </xf>
    <xf numFmtId="164" fontId="19" fillId="6" borderId="4" xfId="1" applyNumberFormat="1" applyFont="1" applyFill="1" applyBorder="1" applyAlignment="1">
      <alignment horizontal="center" vertical="center"/>
    </xf>
    <xf numFmtId="165" fontId="21" fillId="5" borderId="4" xfId="0" applyNumberFormat="1" applyFont="1" applyFill="1" applyBorder="1" applyAlignment="1">
      <alignment vertical="center"/>
    </xf>
    <xf numFmtId="165" fontId="21" fillId="5" borderId="4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/>
    <xf numFmtId="165" fontId="3" fillId="5" borderId="3" xfId="0" applyNumberFormat="1" applyFont="1" applyFill="1" applyBorder="1"/>
    <xf numFmtId="0" fontId="3" fillId="5" borderId="6" xfId="0" applyFont="1" applyFill="1" applyBorder="1"/>
    <xf numFmtId="0" fontId="3" fillId="5" borderId="5" xfId="0" applyFont="1" applyFill="1" applyBorder="1"/>
    <xf numFmtId="0" fontId="3" fillId="5" borderId="4" xfId="0" applyFont="1" applyFill="1" applyBorder="1"/>
    <xf numFmtId="0" fontId="18" fillId="5" borderId="4" xfId="0" applyFont="1" applyFill="1" applyBorder="1"/>
    <xf numFmtId="0" fontId="3" fillId="4" borderId="4" xfId="0" applyFont="1" applyFill="1" applyBorder="1" applyAlignment="1">
      <alignment horizontal="left" vertical="center" wrapText="1"/>
    </xf>
    <xf numFmtId="0" fontId="0" fillId="8" borderId="4" xfId="0" applyFont="1" applyFill="1" applyBorder="1" applyAlignment="1">
      <alignment horizontal="center" vertical="center"/>
    </xf>
    <xf numFmtId="1" fontId="3" fillId="9" borderId="4" xfId="2" applyNumberFormat="1" applyFont="1" applyFill="1" applyBorder="1" applyAlignment="1">
      <alignment horizontal="center" vertical="center" wrapText="1"/>
    </xf>
    <xf numFmtId="9" fontId="3" fillId="9" borderId="4" xfId="2" applyFont="1" applyFill="1" applyBorder="1" applyAlignment="1">
      <alignment horizontal="center" vertical="center" wrapText="1"/>
    </xf>
    <xf numFmtId="43" fontId="6" fillId="6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9" borderId="4" xfId="2" applyNumberFormat="1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165" fontId="3" fillId="4" borderId="4" xfId="0" applyNumberFormat="1" applyFont="1" applyFill="1" applyBorder="1" applyAlignment="1">
      <alignment horizontal="center" vertical="center"/>
    </xf>
    <xf numFmtId="166" fontId="3" fillId="11" borderId="4" xfId="1" applyNumberFormat="1" applyFont="1" applyFill="1" applyBorder="1" applyAlignment="1">
      <alignment horizontal="center" vertical="center"/>
    </xf>
    <xf numFmtId="1" fontId="6" fillId="12" borderId="4" xfId="0" applyNumberFormat="1" applyFont="1" applyFill="1" applyBorder="1" applyAlignment="1">
      <alignment horizontal="center" vertical="center"/>
    </xf>
    <xf numFmtId="1" fontId="3" fillId="12" borderId="4" xfId="0" applyNumberFormat="1" applyFont="1" applyFill="1" applyBorder="1" applyAlignment="1">
      <alignment horizontal="center" vertical="center"/>
    </xf>
    <xf numFmtId="165" fontId="3" fillId="13" borderId="6" xfId="0" applyNumberFormat="1" applyFont="1" applyFill="1" applyBorder="1" applyAlignment="1">
      <alignment horizontal="center" vertical="center"/>
    </xf>
    <xf numFmtId="165" fontId="3" fillId="13" borderId="4" xfId="0" applyNumberFormat="1" applyFont="1" applyFill="1" applyBorder="1" applyAlignment="1">
      <alignment horizontal="center" vertical="center"/>
    </xf>
    <xf numFmtId="165" fontId="3" fillId="13" borderId="4" xfId="0" applyNumberFormat="1" applyFont="1" applyFill="1" applyBorder="1" applyAlignment="1" applyProtection="1">
      <alignment horizontal="center" vertical="center"/>
    </xf>
    <xf numFmtId="165" fontId="22" fillId="14" borderId="4" xfId="0" applyNumberFormat="1" applyFont="1" applyFill="1" applyBorder="1" applyAlignment="1" applyProtection="1">
      <alignment horizontal="center" vertical="center"/>
    </xf>
    <xf numFmtId="165" fontId="23" fillId="14" borderId="4" xfId="0" applyNumberFormat="1" applyFont="1" applyFill="1" applyBorder="1" applyAlignment="1" applyProtection="1">
      <alignment horizontal="center" vertical="center"/>
    </xf>
    <xf numFmtId="165" fontId="3" fillId="9" borderId="4" xfId="0" applyNumberFormat="1" applyFont="1" applyFill="1" applyBorder="1" applyAlignment="1">
      <alignment horizontal="center" vertical="center"/>
    </xf>
    <xf numFmtId="1" fontId="3" fillId="15" borderId="4" xfId="0" applyNumberFormat="1" applyFont="1" applyFill="1" applyBorder="1" applyAlignment="1">
      <alignment horizontal="center" vertical="center"/>
    </xf>
    <xf numFmtId="1" fontId="3" fillId="16" borderId="4" xfId="0" applyNumberFormat="1" applyFont="1" applyFill="1" applyBorder="1" applyAlignment="1">
      <alignment horizontal="center" vertical="center"/>
    </xf>
    <xf numFmtId="18" fontId="3" fillId="17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2" fontId="0" fillId="18" borderId="4" xfId="0" applyNumberFormat="1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3" fillId="4" borderId="4" xfId="0" applyFont="1" applyFill="1" applyBorder="1"/>
    <xf numFmtId="0" fontId="24" fillId="0" borderId="0" xfId="0" applyFont="1"/>
    <xf numFmtId="0" fontId="18" fillId="0" borderId="0" xfId="0" applyFont="1"/>
    <xf numFmtId="1" fontId="3" fillId="19" borderId="4" xfId="0" applyNumberFormat="1" applyFont="1" applyFill="1" applyBorder="1" applyAlignment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  <protection hidden="1"/>
    </xf>
    <xf numFmtId="0" fontId="25" fillId="4" borderId="4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 wrapText="1"/>
    </xf>
    <xf numFmtId="1" fontId="3" fillId="20" borderId="4" xfId="0" applyNumberFormat="1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 wrapText="1"/>
    </xf>
    <xf numFmtId="0" fontId="18" fillId="5" borderId="4" xfId="0" applyNumberFormat="1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21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8" fillId="5" borderId="4" xfId="0" applyFont="1" applyFill="1" applyBorder="1" applyAlignment="1" applyProtection="1">
      <alignment horizontal="center" vertical="center"/>
      <protection hidden="1"/>
    </xf>
    <xf numFmtId="0" fontId="18" fillId="5" borderId="7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 wrapText="1"/>
    </xf>
    <xf numFmtId="0" fontId="28" fillId="5" borderId="7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 applyProtection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" fontId="18" fillId="21" borderId="4" xfId="0" applyNumberFormat="1" applyFont="1" applyFill="1" applyBorder="1" applyAlignment="1">
      <alignment horizontal="center" vertical="center"/>
    </xf>
    <xf numFmtId="164" fontId="18" fillId="21" borderId="4" xfId="1" applyNumberFormat="1" applyFont="1" applyFill="1" applyBorder="1" applyAlignment="1">
      <alignment horizontal="center" vertical="center"/>
    </xf>
    <xf numFmtId="0" fontId="18" fillId="0" borderId="0" xfId="0" applyFont="1" applyAlignment="1"/>
    <xf numFmtId="0" fontId="18" fillId="10" borderId="6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wrapText="1"/>
    </xf>
    <xf numFmtId="0" fontId="30" fillId="0" borderId="0" xfId="0" applyFont="1" applyBorder="1" applyAlignment="1"/>
    <xf numFmtId="0" fontId="0" fillId="0" borderId="0" xfId="0" applyAlignment="1">
      <alignment wrapText="1"/>
    </xf>
    <xf numFmtId="0" fontId="29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24" fillId="0" borderId="0" xfId="0" applyFont="1" applyBorder="1" applyAlignment="1">
      <alignment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0" fontId="35" fillId="0" borderId="0" xfId="0" applyFont="1" applyFill="1"/>
    <xf numFmtId="0" fontId="38" fillId="3" borderId="3" xfId="3" applyFont="1" applyFill="1" applyBorder="1" applyAlignment="1">
      <alignment horizontal="left"/>
    </xf>
    <xf numFmtId="0" fontId="26" fillId="5" borderId="4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18" fillId="10" borderId="6" xfId="0" applyFont="1" applyFill="1" applyBorder="1" applyAlignment="1">
      <alignment horizontal="center" vertical="center" wrapText="1"/>
    </xf>
    <xf numFmtId="0" fontId="18" fillId="10" borderId="6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18" fillId="10" borderId="6" xfId="0" applyFont="1" applyFill="1" applyBorder="1" applyAlignment="1">
      <alignment horizontal="center" vertical="center" wrapText="1"/>
    </xf>
    <xf numFmtId="0" fontId="40" fillId="3" borderId="3" xfId="3" applyFont="1" applyFill="1" applyBorder="1" applyAlignment="1">
      <alignment horizontal="left"/>
    </xf>
    <xf numFmtId="0" fontId="41" fillId="3" borderId="2" xfId="3" applyFont="1" applyFill="1" applyBorder="1" applyAlignment="1">
      <alignment horizontal="left"/>
    </xf>
    <xf numFmtId="0" fontId="41" fillId="3" borderId="2" xfId="0" applyFont="1" applyFill="1" applyBorder="1" applyAlignment="1">
      <alignment horizontal="left"/>
    </xf>
    <xf numFmtId="0" fontId="41" fillId="3" borderId="3" xfId="3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15" fillId="3" borderId="3" xfId="3" applyFont="1" applyFill="1" applyBorder="1" applyAlignment="1">
      <alignment horizontal="left"/>
    </xf>
    <xf numFmtId="0" fontId="26" fillId="5" borderId="4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18" fillId="10" borderId="6" xfId="0" applyFont="1" applyFill="1" applyBorder="1" applyAlignment="1">
      <alignment horizontal="center" vertical="center" wrapText="1"/>
    </xf>
    <xf numFmtId="0" fontId="18" fillId="10" borderId="6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38" fillId="3" borderId="3" xfId="3" quotePrefix="1" applyFont="1" applyFill="1" applyBorder="1" applyAlignment="1">
      <alignment horizontal="left"/>
    </xf>
    <xf numFmtId="0" fontId="26" fillId="5" borderId="4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18" fillId="10" borderId="6" xfId="0" applyFont="1" applyFill="1" applyBorder="1" applyAlignment="1">
      <alignment horizontal="center" vertical="center" wrapText="1"/>
    </xf>
    <xf numFmtId="0" fontId="8" fillId="18" borderId="3" xfId="3" applyFont="1" applyFill="1" applyBorder="1" applyAlignment="1">
      <alignment horizontal="left"/>
    </xf>
    <xf numFmtId="0" fontId="41" fillId="18" borderId="2" xfId="3" applyFont="1" applyFill="1" applyBorder="1" applyAlignment="1">
      <alignment horizontal="left"/>
    </xf>
    <xf numFmtId="0" fontId="41" fillId="18" borderId="2" xfId="0" applyFont="1" applyFill="1" applyBorder="1" applyAlignment="1">
      <alignment horizontal="left"/>
    </xf>
    <xf numFmtId="0" fontId="12" fillId="18" borderId="3" xfId="3" applyFont="1" applyFill="1" applyBorder="1" applyAlignment="1">
      <alignment horizontal="left"/>
    </xf>
    <xf numFmtId="0" fontId="15" fillId="18" borderId="2" xfId="3" applyFont="1" applyFill="1" applyBorder="1" applyAlignment="1">
      <alignment horizontal="left"/>
    </xf>
    <xf numFmtId="0" fontId="15" fillId="18" borderId="2" xfId="0" applyFont="1" applyFill="1" applyBorder="1" applyAlignment="1">
      <alignment horizontal="left"/>
    </xf>
    <xf numFmtId="0" fontId="12" fillId="18" borderId="2" xfId="0" applyFont="1" applyFill="1" applyBorder="1" applyAlignment="1">
      <alignment horizontal="left"/>
    </xf>
    <xf numFmtId="0" fontId="8" fillId="18" borderId="2" xfId="3" applyFont="1" applyFill="1" applyBorder="1" applyAlignment="1">
      <alignment horizontal="left"/>
    </xf>
    <xf numFmtId="0" fontId="18" fillId="10" borderId="6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18" fillId="10" borderId="6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8" fontId="18" fillId="4" borderId="5" xfId="0" applyNumberFormat="1" applyFont="1" applyFill="1" applyBorder="1" applyAlignment="1">
      <alignment horizontal="center" vertical="center"/>
    </xf>
    <xf numFmtId="168" fontId="18" fillId="4" borderId="4" xfId="0" applyNumberFormat="1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26" fillId="9" borderId="6" xfId="0" applyNumberFormat="1" applyFont="1" applyFill="1" applyBorder="1" applyAlignment="1">
      <alignment horizontal="center" vertical="center"/>
    </xf>
    <xf numFmtId="0" fontId="26" fillId="9" borderId="5" xfId="0" applyNumberFormat="1" applyFont="1" applyFill="1" applyBorder="1" applyAlignment="1">
      <alignment horizontal="center" vertical="center"/>
    </xf>
    <xf numFmtId="0" fontId="3" fillId="9" borderId="6" xfId="2" applyNumberFormat="1" applyFont="1" applyFill="1" applyBorder="1" applyAlignment="1">
      <alignment horizontal="center" vertical="center" wrapText="1"/>
    </xf>
    <xf numFmtId="0" fontId="3" fillId="9" borderId="5" xfId="2" applyNumberFormat="1" applyFont="1" applyFill="1" applyBorder="1" applyAlignment="1">
      <alignment horizontal="center" vertical="center" wrapText="1"/>
    </xf>
    <xf numFmtId="0" fontId="18" fillId="21" borderId="6" xfId="0" applyNumberFormat="1" applyFont="1" applyFill="1" applyBorder="1" applyAlignment="1">
      <alignment horizontal="center" vertical="center"/>
    </xf>
    <xf numFmtId="0" fontId="18" fillId="21" borderId="5" xfId="0" applyNumberFormat="1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27" fillId="5" borderId="4" xfId="4" quotePrefix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167" fontId="18" fillId="21" borderId="6" xfId="0" applyNumberFormat="1" applyFont="1" applyFill="1" applyBorder="1" applyAlignment="1">
      <alignment horizontal="center" vertical="center"/>
    </xf>
    <xf numFmtId="167" fontId="18" fillId="21" borderId="5" xfId="0" applyNumberFormat="1" applyFont="1" applyFill="1" applyBorder="1" applyAlignment="1">
      <alignment horizontal="center" vertical="center"/>
    </xf>
    <xf numFmtId="0" fontId="18" fillId="21" borderId="6" xfId="0" applyFont="1" applyFill="1" applyBorder="1" applyAlignment="1">
      <alignment horizontal="center" vertical="center"/>
    </xf>
    <xf numFmtId="0" fontId="18" fillId="21" borderId="3" xfId="0" applyFont="1" applyFill="1" applyBorder="1" applyAlignment="1">
      <alignment horizontal="center" vertical="center"/>
    </xf>
    <xf numFmtId="0" fontId="18" fillId="21" borderId="5" xfId="0" applyFont="1" applyFill="1" applyBorder="1" applyAlignment="1">
      <alignment horizontal="center" vertical="center"/>
    </xf>
    <xf numFmtId="0" fontId="18" fillId="21" borderId="7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21" fillId="6" borderId="6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18" fillId="5" borderId="6" xfId="0" applyNumberFormat="1" applyFont="1" applyFill="1" applyBorder="1" applyAlignment="1">
      <alignment horizontal="center" vertical="center" wrapText="1"/>
    </xf>
    <xf numFmtId="0" fontId="18" fillId="5" borderId="3" xfId="0" applyNumberFormat="1" applyFont="1" applyFill="1" applyBorder="1" applyAlignment="1">
      <alignment horizontal="center" vertical="center" wrapText="1"/>
    </xf>
    <xf numFmtId="0" fontId="18" fillId="5" borderId="5" xfId="0" applyNumberFormat="1" applyFont="1" applyFill="1" applyBorder="1" applyAlignment="1">
      <alignment horizontal="center" vertical="center" wrapText="1"/>
    </xf>
    <xf numFmtId="0" fontId="26" fillId="5" borderId="7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 wrapText="1"/>
    </xf>
  </cellXfs>
  <cellStyles count="17">
    <cellStyle name="Comma" xfId="1" builtinId="3"/>
    <cellStyle name="Comma 2" xfId="5"/>
    <cellStyle name="Comma 3" xfId="6"/>
    <cellStyle name="Comma 3 2" xfId="7"/>
    <cellStyle name="Hyperlink" xfId="4" builtinId="8"/>
    <cellStyle name="Normal" xfId="0" builtinId="0"/>
    <cellStyle name="Normal 2" xfId="8"/>
    <cellStyle name="Normal 2 2" xfId="9"/>
    <cellStyle name="Normal 2 3" xfId="10"/>
    <cellStyle name="Normal 2 4" xfId="11"/>
    <cellStyle name="Normal 2_JUNE 16-22" xfId="12"/>
    <cellStyle name="Normal 3" xfId="3"/>
    <cellStyle name="Normal 4" xfId="13"/>
    <cellStyle name="Normal 4 2" xfId="14"/>
    <cellStyle name="Normal 5" xfId="15"/>
    <cellStyle name="Note 2" xfId="16"/>
    <cellStyle name="Percent" xfId="2" builtinId="5"/>
  </cellStyles>
  <dxfs count="7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.VILLAMOR%20DAILY%20DATA%20-%20SEPT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9.VILLAMOR%20DAILY%20DATA%20-%20OCT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 1"/>
      <sheetName val="SEPT 2"/>
      <sheetName val="SEPT 3"/>
      <sheetName val="SEPT 4"/>
      <sheetName val="SEPT 5"/>
      <sheetName val="SEPT 6"/>
      <sheetName val="SEPT 7"/>
      <sheetName val="SEPT 8"/>
      <sheetName val="SEPT 9"/>
      <sheetName val="SEPT 10"/>
      <sheetName val="SEPT 11"/>
      <sheetName val="SEPT 12"/>
      <sheetName val="SEPT 13"/>
      <sheetName val="SEPT 14"/>
      <sheetName val="SEPT 15"/>
      <sheetName val="SEPT 16"/>
      <sheetName val="SEPT 17"/>
      <sheetName val="SEPT 18"/>
      <sheetName val="SEPT 19"/>
      <sheetName val="SEPT 20"/>
      <sheetName val="SEPT 21"/>
      <sheetName val="SEPT 22"/>
      <sheetName val="SEPT 23"/>
      <sheetName val="SEPT 24"/>
      <sheetName val="SEPT 25"/>
      <sheetName val="SEPT 26"/>
      <sheetName val="SEPT 27"/>
      <sheetName val="SEPT 28"/>
      <sheetName val="SEPT 29"/>
      <sheetName val="SEPT 30"/>
      <sheetName val="Sheet1"/>
    </sheetNames>
    <sheetDataSet>
      <sheetData sheetId="0">
        <row r="10">
          <cell r="Q10">
            <v>49868083</v>
          </cell>
        </row>
      </sheetData>
      <sheetData sheetId="1">
        <row r="10">
          <cell r="AG10">
            <v>39992476</v>
          </cell>
        </row>
      </sheetData>
      <sheetData sheetId="2">
        <row r="10">
          <cell r="AG10">
            <v>40018748</v>
          </cell>
        </row>
      </sheetData>
      <sheetData sheetId="3">
        <row r="10">
          <cell r="AG10">
            <v>40044840</v>
          </cell>
        </row>
      </sheetData>
      <sheetData sheetId="4">
        <row r="10">
          <cell r="AG10">
            <v>40071564</v>
          </cell>
        </row>
      </sheetData>
      <sheetData sheetId="5">
        <row r="10">
          <cell r="AG10">
            <v>40098000</v>
          </cell>
        </row>
      </sheetData>
      <sheetData sheetId="6">
        <row r="10">
          <cell r="AG10">
            <v>40124140</v>
          </cell>
        </row>
      </sheetData>
      <sheetData sheetId="7">
        <row r="10">
          <cell r="AG10">
            <v>40150391</v>
          </cell>
        </row>
      </sheetData>
      <sheetData sheetId="8">
        <row r="10">
          <cell r="AG10">
            <v>40177116</v>
          </cell>
        </row>
      </sheetData>
      <sheetData sheetId="9">
        <row r="10">
          <cell r="AG10">
            <v>40203884</v>
          </cell>
        </row>
      </sheetData>
      <sheetData sheetId="10">
        <row r="10">
          <cell r="AG10">
            <v>40230156</v>
          </cell>
        </row>
      </sheetData>
      <sheetData sheetId="11">
        <row r="10">
          <cell r="AG10">
            <v>40256012</v>
          </cell>
        </row>
      </sheetData>
      <sheetData sheetId="12">
        <row r="10">
          <cell r="AG10">
            <v>40282852</v>
          </cell>
        </row>
      </sheetData>
      <sheetData sheetId="13">
        <row r="10">
          <cell r="AG10">
            <v>40306924</v>
          </cell>
        </row>
      </sheetData>
      <sheetData sheetId="14">
        <row r="10">
          <cell r="AG10">
            <v>40333080</v>
          </cell>
        </row>
      </sheetData>
      <sheetData sheetId="15">
        <row r="10">
          <cell r="AG10">
            <v>40359300</v>
          </cell>
        </row>
      </sheetData>
      <sheetData sheetId="16">
        <row r="10">
          <cell r="AG10">
            <v>40385700</v>
          </cell>
        </row>
      </sheetData>
      <sheetData sheetId="17">
        <row r="10">
          <cell r="AG10">
            <v>40410672</v>
          </cell>
        </row>
      </sheetData>
      <sheetData sheetId="18">
        <row r="10">
          <cell r="AG10">
            <v>40435524</v>
          </cell>
        </row>
      </sheetData>
      <sheetData sheetId="19">
        <row r="10">
          <cell r="AG10">
            <v>40461060</v>
          </cell>
        </row>
      </sheetData>
      <sheetData sheetId="20">
        <row r="10">
          <cell r="AG10">
            <v>40486156</v>
          </cell>
        </row>
      </sheetData>
      <sheetData sheetId="21">
        <row r="10">
          <cell r="AG10">
            <v>40508228</v>
          </cell>
        </row>
      </sheetData>
      <sheetData sheetId="22">
        <row r="10">
          <cell r="AG10">
            <v>40533052</v>
          </cell>
        </row>
      </sheetData>
      <sheetData sheetId="23">
        <row r="10">
          <cell r="AG10">
            <v>40558396</v>
          </cell>
        </row>
      </sheetData>
      <sheetData sheetId="24">
        <row r="10">
          <cell r="AG10">
            <v>40583092</v>
          </cell>
        </row>
      </sheetData>
      <sheetData sheetId="25">
        <row r="10">
          <cell r="AG10">
            <v>40608416</v>
          </cell>
        </row>
      </sheetData>
      <sheetData sheetId="26">
        <row r="10">
          <cell r="AG10">
            <v>40633812</v>
          </cell>
        </row>
      </sheetData>
      <sheetData sheetId="27">
        <row r="10">
          <cell r="Q10">
            <v>53182487</v>
          </cell>
        </row>
      </sheetData>
      <sheetData sheetId="28">
        <row r="10">
          <cell r="AG10">
            <v>40681716</v>
          </cell>
        </row>
      </sheetData>
      <sheetData sheetId="29">
        <row r="10">
          <cell r="Q10">
            <v>53424635</v>
          </cell>
        </row>
        <row r="34">
          <cell r="Q34">
            <v>53545034</v>
          </cell>
          <cell r="AG34">
            <v>40732252</v>
          </cell>
          <cell r="AP34">
            <v>9305842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"/>
      <sheetName val="OCT 2"/>
      <sheetName val="OCT 3"/>
      <sheetName val="OCT 4"/>
      <sheetName val="OCT 5"/>
      <sheetName val="OCT 6"/>
      <sheetName val="OCT 7"/>
      <sheetName val="OCT 8"/>
      <sheetName val="OCT 9"/>
      <sheetName val="OCT 10"/>
      <sheetName val="OCT 11"/>
      <sheetName val="OCT 12"/>
      <sheetName val="OCT 13"/>
      <sheetName val="OCT 14"/>
      <sheetName val="OCT 15"/>
      <sheetName val="OCT 16"/>
      <sheetName val="OCT 17"/>
      <sheetName val="OCT 18"/>
      <sheetName val="OCT 19"/>
      <sheetName val="OCT 20"/>
      <sheetName val="OCT 21"/>
      <sheetName val="OCT 22"/>
      <sheetName val="OCT 23"/>
      <sheetName val="OCT 24"/>
      <sheetName val="OCT 25"/>
      <sheetName val="OCT 26"/>
      <sheetName val="OCT 27"/>
      <sheetName val="OCT 28"/>
      <sheetName val="OCT 29"/>
      <sheetName val="OCT 30"/>
    </sheetNames>
    <sheetDataSet>
      <sheetData sheetId="0">
        <row r="29">
          <cell r="D29">
            <v>7</v>
          </cell>
        </row>
        <row r="34">
          <cell r="Q34">
            <v>53664637</v>
          </cell>
          <cell r="AG34">
            <v>40757228</v>
          </cell>
          <cell r="AP34">
            <v>9313309</v>
          </cell>
        </row>
      </sheetData>
      <sheetData sheetId="1">
        <row r="29">
          <cell r="D29">
            <v>4</v>
          </cell>
        </row>
        <row r="34">
          <cell r="Q34">
            <v>53783431</v>
          </cell>
          <cell r="AG34">
            <v>40781692</v>
          </cell>
          <cell r="AP34">
            <v>9319234</v>
          </cell>
        </row>
      </sheetData>
      <sheetData sheetId="2">
        <row r="29">
          <cell r="D29">
            <v>4</v>
          </cell>
        </row>
        <row r="34">
          <cell r="Q34">
            <v>53905837</v>
          </cell>
          <cell r="AG34">
            <v>40807356</v>
          </cell>
          <cell r="AP34">
            <v>9325881</v>
          </cell>
        </row>
      </sheetData>
      <sheetData sheetId="3">
        <row r="29">
          <cell r="D29">
            <v>4</v>
          </cell>
        </row>
        <row r="34">
          <cell r="Q34">
            <v>54024802</v>
          </cell>
          <cell r="AG34">
            <v>40832200</v>
          </cell>
          <cell r="AP34">
            <v>9333303</v>
          </cell>
        </row>
      </sheetData>
      <sheetData sheetId="4">
        <row r="29">
          <cell r="D29">
            <v>4</v>
          </cell>
        </row>
        <row r="34">
          <cell r="Q34">
            <v>54143813</v>
          </cell>
        </row>
      </sheetData>
      <sheetData sheetId="5">
        <row r="29">
          <cell r="D29">
            <v>4</v>
          </cell>
        </row>
        <row r="34">
          <cell r="Q34">
            <v>54261783</v>
          </cell>
        </row>
      </sheetData>
      <sheetData sheetId="6">
        <row r="29">
          <cell r="D29">
            <v>4</v>
          </cell>
        </row>
        <row r="34">
          <cell r="Q34">
            <v>54383816</v>
          </cell>
        </row>
      </sheetData>
      <sheetData sheetId="7">
        <row r="29">
          <cell r="D29">
            <v>4</v>
          </cell>
        </row>
        <row r="34">
          <cell r="Q34">
            <v>54504895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T1" workbookViewId="0">
      <selection activeCell="AG9" sqref="AG9:AI35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50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145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44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21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14" t="s">
        <v>127</v>
      </c>
      <c r="I7" s="108" t="s">
        <v>126</v>
      </c>
      <c r="J7" s="108" t="s">
        <v>125</v>
      </c>
      <c r="K7" s="108" t="s">
        <v>124</v>
      </c>
      <c r="L7" s="2"/>
      <c r="M7" s="2"/>
      <c r="N7" s="2"/>
      <c r="O7" s="114" t="s">
        <v>123</v>
      </c>
      <c r="P7" s="211" t="s">
        <v>122</v>
      </c>
      <c r="Q7" s="213"/>
      <c r="R7" s="213"/>
      <c r="S7" s="213"/>
      <c r="T7" s="212"/>
      <c r="U7" s="214" t="s">
        <v>121</v>
      </c>
      <c r="V7" s="214"/>
      <c r="W7" s="108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08" t="s">
        <v>115</v>
      </c>
      <c r="AG7" s="108" t="s">
        <v>114</v>
      </c>
      <c r="AH7" s="108" t="s">
        <v>113</v>
      </c>
      <c r="AI7" s="108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08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42278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3" t="s">
        <v>107</v>
      </c>
      <c r="V8" s="233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24976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08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97" t="s">
        <v>88</v>
      </c>
      <c r="V9" s="97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05" t="s">
        <v>84</v>
      </c>
      <c r="AG9" s="105" t="s">
        <v>83</v>
      </c>
      <c r="AH9" s="234" t="s">
        <v>82</v>
      </c>
      <c r="AI9" s="248" t="s">
        <v>81</v>
      </c>
      <c r="AJ9" s="97" t="s">
        <v>80</v>
      </c>
      <c r="AK9" s="97" t="s">
        <v>79</v>
      </c>
      <c r="AL9" s="97" t="s">
        <v>78</v>
      </c>
      <c r="AM9" s="97" t="s">
        <v>77</v>
      </c>
      <c r="AN9" s="97" t="s">
        <v>76</v>
      </c>
      <c r="AO9" s="97" t="s">
        <v>75</v>
      </c>
      <c r="AP9" s="97" t="s">
        <v>74</v>
      </c>
      <c r="AQ9" s="226" t="s">
        <v>73</v>
      </c>
      <c r="AR9" s="97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97" t="s">
        <v>67</v>
      </c>
      <c r="C10" s="97" t="s">
        <v>66</v>
      </c>
      <c r="D10" s="97" t="s">
        <v>17</v>
      </c>
      <c r="E10" s="97" t="s">
        <v>65</v>
      </c>
      <c r="F10" s="97" t="s">
        <v>17</v>
      </c>
      <c r="G10" s="97" t="s">
        <v>65</v>
      </c>
      <c r="H10" s="225"/>
      <c r="I10" s="97" t="s">
        <v>65</v>
      </c>
      <c r="J10" s="97" t="s">
        <v>65</v>
      </c>
      <c r="K10" s="97" t="s">
        <v>65</v>
      </c>
      <c r="L10" s="101" t="s">
        <v>18</v>
      </c>
      <c r="M10" s="214"/>
      <c r="N10" s="101" t="s">
        <v>18</v>
      </c>
      <c r="O10" s="227"/>
      <c r="P10" s="227"/>
      <c r="Q10" s="96">
        <f>'[1]SEPT 30'!Q34</f>
        <v>53545034</v>
      </c>
      <c r="R10" s="242"/>
      <c r="S10" s="243"/>
      <c r="T10" s="244"/>
      <c r="U10" s="97" t="s">
        <v>65</v>
      </c>
      <c r="V10" s="97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'[1]SEPT 30'!AG34</f>
        <v>40732252</v>
      </c>
      <c r="AH10" s="234"/>
      <c r="AI10" s="249"/>
      <c r="AJ10" s="97" t="s">
        <v>56</v>
      </c>
      <c r="AK10" s="97" t="s">
        <v>56</v>
      </c>
      <c r="AL10" s="97" t="s">
        <v>56</v>
      </c>
      <c r="AM10" s="97" t="s">
        <v>56</v>
      </c>
      <c r="AN10" s="97" t="s">
        <v>56</v>
      </c>
      <c r="AO10" s="97" t="s">
        <v>56</v>
      </c>
      <c r="AP10" s="96">
        <f>'[1]SEPT 30'!AP34</f>
        <v>9305842</v>
      </c>
      <c r="AQ10" s="227"/>
      <c r="AR10" s="95" t="s">
        <v>55</v>
      </c>
      <c r="AS10" s="234"/>
      <c r="AV10" s="93" t="s">
        <v>54</v>
      </c>
      <c r="AW10" s="93" t="s">
        <v>53</v>
      </c>
      <c r="AY10" s="94" t="s">
        <v>52</v>
      </c>
    </row>
    <row r="11" spans="2:51" x14ac:dyDescent="0.25">
      <c r="B11" s="85">
        <v>2</v>
      </c>
      <c r="C11" s="85">
        <v>4.1666666666666664E-2</v>
      </c>
      <c r="D11" s="84">
        <v>27</v>
      </c>
      <c r="E11" s="82">
        <f t="shared" ref="E11:E22" si="0">D11/1.42</f>
        <v>19.014084507042256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108</v>
      </c>
      <c r="P11" s="76">
        <v>67</v>
      </c>
      <c r="Q11" s="76">
        <v>53547825</v>
      </c>
      <c r="R11" s="75">
        <f t="shared" ref="R11:R34" si="3">IF(ISBLANK(Q11),"-",Q11-Q10)</f>
        <v>2791</v>
      </c>
      <c r="S11" s="74">
        <f t="shared" ref="S11:S34" si="4">R11*24/1000</f>
        <v>66.983999999999995</v>
      </c>
      <c r="T11" s="74">
        <f t="shared" ref="T11:T34" si="5">R11/1000</f>
        <v>2.7909999999999999</v>
      </c>
      <c r="U11" s="73">
        <v>5.9</v>
      </c>
      <c r="V11" s="73">
        <f t="shared" ref="V11:V34" si="6">U11</f>
        <v>5.9</v>
      </c>
      <c r="W11" s="72" t="s">
        <v>138</v>
      </c>
      <c r="X11" s="66">
        <v>0</v>
      </c>
      <c r="Y11" s="66">
        <v>0</v>
      </c>
      <c r="Z11" s="66">
        <v>0</v>
      </c>
      <c r="AA11" s="66">
        <v>0</v>
      </c>
      <c r="AB11" s="66">
        <v>1009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40732584</v>
      </c>
      <c r="AH11" s="69">
        <f t="shared" ref="AH11:AH34" si="7">IF(ISBLANK(AG11),"-",AG11-AG10)</f>
        <v>332</v>
      </c>
      <c r="AI11" s="68">
        <f t="shared" ref="AI11:AI34" si="8">AH11/T11</f>
        <v>118.95378000716589</v>
      </c>
      <c r="AJ11" s="67">
        <v>0</v>
      </c>
      <c r="AK11" s="67">
        <v>0</v>
      </c>
      <c r="AL11" s="67">
        <v>0</v>
      </c>
      <c r="AM11" s="67">
        <v>0</v>
      </c>
      <c r="AN11" s="67">
        <v>1</v>
      </c>
      <c r="AO11" s="67">
        <v>0.3</v>
      </c>
      <c r="AP11" s="66">
        <v>9307497</v>
      </c>
      <c r="AQ11" s="66">
        <f t="shared" ref="AQ11:AQ34" si="9">AP11-AP10</f>
        <v>1655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28</v>
      </c>
      <c r="E12" s="82">
        <f t="shared" si="0"/>
        <v>19.718309859154932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107</v>
      </c>
      <c r="P12" s="76">
        <v>65</v>
      </c>
      <c r="Q12" s="76">
        <v>53550542</v>
      </c>
      <c r="R12" s="75">
        <f t="shared" si="3"/>
        <v>2717</v>
      </c>
      <c r="S12" s="74">
        <f t="shared" si="4"/>
        <v>65.207999999999998</v>
      </c>
      <c r="T12" s="74">
        <f t="shared" si="5"/>
        <v>2.7170000000000001</v>
      </c>
      <c r="U12" s="73">
        <v>7.6</v>
      </c>
      <c r="V12" s="73">
        <f t="shared" si="6"/>
        <v>7.6</v>
      </c>
      <c r="W12" s="72" t="s">
        <v>138</v>
      </c>
      <c r="X12" s="66">
        <v>0</v>
      </c>
      <c r="Y12" s="66">
        <v>0</v>
      </c>
      <c r="Z12" s="66">
        <v>0</v>
      </c>
      <c r="AA12" s="66">
        <v>0</v>
      </c>
      <c r="AB12" s="66">
        <v>1009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40732916</v>
      </c>
      <c r="AH12" s="69">
        <f t="shared" si="7"/>
        <v>332</v>
      </c>
      <c r="AI12" s="68">
        <f t="shared" si="8"/>
        <v>122.1935958778064</v>
      </c>
      <c r="AJ12" s="67">
        <v>0</v>
      </c>
      <c r="AK12" s="67">
        <v>0</v>
      </c>
      <c r="AL12" s="67">
        <v>0</v>
      </c>
      <c r="AM12" s="67">
        <v>0</v>
      </c>
      <c r="AN12" s="67">
        <v>1</v>
      </c>
      <c r="AO12" s="67">
        <v>0.3</v>
      </c>
      <c r="AP12" s="66">
        <v>9309125</v>
      </c>
      <c r="AQ12" s="66">
        <f t="shared" si="9"/>
        <v>1628</v>
      </c>
      <c r="AR12" s="87">
        <v>1.1000000000000001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22</v>
      </c>
      <c r="E13" s="82">
        <f t="shared" si="0"/>
        <v>15.492957746478874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126</v>
      </c>
      <c r="P13" s="76">
        <v>96</v>
      </c>
      <c r="Q13" s="76">
        <v>53554661</v>
      </c>
      <c r="R13" s="75">
        <f t="shared" si="3"/>
        <v>4119</v>
      </c>
      <c r="S13" s="74">
        <f t="shared" si="4"/>
        <v>98.855999999999995</v>
      </c>
      <c r="T13" s="74">
        <f t="shared" si="5"/>
        <v>4.1189999999999998</v>
      </c>
      <c r="U13" s="73">
        <v>9</v>
      </c>
      <c r="V13" s="73">
        <f t="shared" si="6"/>
        <v>9</v>
      </c>
      <c r="W13" s="72" t="s">
        <v>14</v>
      </c>
      <c r="X13" s="66">
        <v>0</v>
      </c>
      <c r="Y13" s="66">
        <v>0</v>
      </c>
      <c r="Z13" s="66">
        <v>1008</v>
      </c>
      <c r="AA13" s="66">
        <v>0</v>
      </c>
      <c r="AB13" s="66">
        <v>1008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40733500</v>
      </c>
      <c r="AH13" s="69">
        <f t="shared" si="7"/>
        <v>584</v>
      </c>
      <c r="AI13" s="68">
        <f t="shared" si="8"/>
        <v>141.78198591891237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</v>
      </c>
      <c r="AP13" s="66">
        <v>9310422</v>
      </c>
      <c r="AQ13" s="66">
        <f t="shared" si="9"/>
        <v>1297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24</v>
      </c>
      <c r="E14" s="82">
        <f t="shared" si="0"/>
        <v>16.901408450704228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98</v>
      </c>
      <c r="P14" s="76">
        <v>97</v>
      </c>
      <c r="Q14" s="76">
        <v>53558653</v>
      </c>
      <c r="R14" s="75">
        <f t="shared" si="3"/>
        <v>3992</v>
      </c>
      <c r="S14" s="74">
        <f t="shared" si="4"/>
        <v>95.808000000000007</v>
      </c>
      <c r="T14" s="74">
        <f t="shared" si="5"/>
        <v>3.992</v>
      </c>
      <c r="U14" s="73">
        <v>9.5</v>
      </c>
      <c r="V14" s="73">
        <f t="shared" si="6"/>
        <v>9.5</v>
      </c>
      <c r="W14" s="72" t="s">
        <v>14</v>
      </c>
      <c r="X14" s="66">
        <v>0</v>
      </c>
      <c r="Y14" s="66">
        <v>0</v>
      </c>
      <c r="Z14" s="66">
        <v>1008</v>
      </c>
      <c r="AA14" s="66">
        <v>0</v>
      </c>
      <c r="AB14" s="66">
        <v>1008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40734100</v>
      </c>
      <c r="AH14" s="69">
        <f t="shared" si="7"/>
        <v>600</v>
      </c>
      <c r="AI14" s="68">
        <f t="shared" si="8"/>
        <v>150.30060120240481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0.3</v>
      </c>
      <c r="AP14" s="66">
        <v>9310884</v>
      </c>
      <c r="AQ14" s="66">
        <f t="shared" si="9"/>
        <v>462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16</v>
      </c>
      <c r="E15" s="82">
        <f t="shared" si="0"/>
        <v>11.267605633802818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108</v>
      </c>
      <c r="P15" s="76">
        <v>101</v>
      </c>
      <c r="Q15" s="76">
        <v>53562649</v>
      </c>
      <c r="R15" s="75">
        <f t="shared" si="3"/>
        <v>3996</v>
      </c>
      <c r="S15" s="74">
        <f t="shared" si="4"/>
        <v>95.903999999999996</v>
      </c>
      <c r="T15" s="74">
        <f t="shared" si="5"/>
        <v>3.996</v>
      </c>
      <c r="U15" s="73">
        <v>9.5</v>
      </c>
      <c r="V15" s="73">
        <f t="shared" si="6"/>
        <v>9.5</v>
      </c>
      <c r="W15" s="72" t="s">
        <v>14</v>
      </c>
      <c r="X15" s="66">
        <v>0</v>
      </c>
      <c r="Y15" s="66">
        <v>0</v>
      </c>
      <c r="Z15" s="66">
        <v>1047</v>
      </c>
      <c r="AA15" s="66">
        <v>0</v>
      </c>
      <c r="AB15" s="66">
        <v>1047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40734676</v>
      </c>
      <c r="AH15" s="69">
        <f t="shared" si="7"/>
        <v>576</v>
      </c>
      <c r="AI15" s="68">
        <f t="shared" si="8"/>
        <v>144.14414414414415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9310884</v>
      </c>
      <c r="AQ15" s="66">
        <f t="shared" si="9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14</v>
      </c>
      <c r="E16" s="82">
        <f t="shared" si="0"/>
        <v>9.8591549295774659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124</v>
      </c>
      <c r="P16" s="76">
        <v>124</v>
      </c>
      <c r="Q16" s="76">
        <v>53567712</v>
      </c>
      <c r="R16" s="75">
        <f t="shared" si="3"/>
        <v>5063</v>
      </c>
      <c r="S16" s="74">
        <f t="shared" si="4"/>
        <v>121.512</v>
      </c>
      <c r="T16" s="74">
        <f t="shared" si="5"/>
        <v>5.0629999999999997</v>
      </c>
      <c r="U16" s="73">
        <v>9.5</v>
      </c>
      <c r="V16" s="73">
        <f t="shared" si="6"/>
        <v>9.5</v>
      </c>
      <c r="W16" s="72" t="s">
        <v>14</v>
      </c>
      <c r="X16" s="66">
        <v>0</v>
      </c>
      <c r="Y16" s="66">
        <v>0</v>
      </c>
      <c r="Z16" s="66">
        <v>1188</v>
      </c>
      <c r="AA16" s="66">
        <v>0</v>
      </c>
      <c r="AB16" s="66">
        <v>1188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40735592</v>
      </c>
      <c r="AH16" s="69">
        <f t="shared" si="7"/>
        <v>916</v>
      </c>
      <c r="AI16" s="68">
        <f t="shared" si="8"/>
        <v>180.9204029231681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9310884</v>
      </c>
      <c r="AQ16" s="66">
        <f t="shared" si="9"/>
        <v>0</v>
      </c>
      <c r="AR16" s="87">
        <v>1.02</v>
      </c>
      <c r="AS16" s="64" t="s">
        <v>30</v>
      </c>
      <c r="AV16" s="93" t="s">
        <v>38</v>
      </c>
      <c r="AW16" s="93" t="s">
        <v>37</v>
      </c>
      <c r="AY16"/>
    </row>
    <row r="17" spans="1:51" x14ac:dyDescent="0.25">
      <c r="B17" s="85">
        <v>2.25</v>
      </c>
      <c r="C17" s="85">
        <v>0.29166666666666702</v>
      </c>
      <c r="D17" s="84">
        <v>9</v>
      </c>
      <c r="E17" s="82">
        <f t="shared" si="0"/>
        <v>6.3380281690140849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135</v>
      </c>
      <c r="P17" s="76">
        <v>143</v>
      </c>
      <c r="Q17" s="76">
        <v>53573687</v>
      </c>
      <c r="R17" s="75">
        <f t="shared" si="3"/>
        <v>5975</v>
      </c>
      <c r="S17" s="74">
        <f t="shared" si="4"/>
        <v>143.4</v>
      </c>
      <c r="T17" s="74">
        <f t="shared" si="5"/>
        <v>5.9749999999999996</v>
      </c>
      <c r="U17" s="73">
        <v>9.1999999999999993</v>
      </c>
      <c r="V17" s="73">
        <f t="shared" si="6"/>
        <v>9.1999999999999993</v>
      </c>
      <c r="W17" s="72" t="s">
        <v>22</v>
      </c>
      <c r="X17" s="66">
        <v>0</v>
      </c>
      <c r="Y17" s="66">
        <v>1007</v>
      </c>
      <c r="Z17" s="66">
        <v>1188</v>
      </c>
      <c r="AA17" s="66">
        <v>1185</v>
      </c>
      <c r="AB17" s="66">
        <v>1188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40736936</v>
      </c>
      <c r="AH17" s="69">
        <f t="shared" si="7"/>
        <v>1344</v>
      </c>
      <c r="AI17" s="68">
        <f t="shared" si="8"/>
        <v>224.93723849372387</v>
      </c>
      <c r="AJ17" s="67">
        <v>0</v>
      </c>
      <c r="AK17" s="67">
        <v>1</v>
      </c>
      <c r="AL17" s="67">
        <v>1</v>
      </c>
      <c r="AM17" s="67">
        <v>1</v>
      </c>
      <c r="AN17" s="67">
        <v>1</v>
      </c>
      <c r="AO17" s="67">
        <v>0</v>
      </c>
      <c r="AP17" s="66">
        <v>9310884</v>
      </c>
      <c r="AQ17" s="66">
        <f t="shared" si="9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12"/>
    </row>
    <row r="18" spans="1:51" x14ac:dyDescent="0.25">
      <c r="B18" s="85">
        <v>2.2916666666666701</v>
      </c>
      <c r="C18" s="85">
        <v>0.33333333333333298</v>
      </c>
      <c r="D18" s="84">
        <v>9</v>
      </c>
      <c r="E18" s="82">
        <f t="shared" si="0"/>
        <v>6.3380281690140849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134</v>
      </c>
      <c r="P18" s="76">
        <v>146</v>
      </c>
      <c r="Q18" s="76">
        <v>53579756</v>
      </c>
      <c r="R18" s="75">
        <f t="shared" si="3"/>
        <v>6069</v>
      </c>
      <c r="S18" s="74">
        <f t="shared" si="4"/>
        <v>145.65600000000001</v>
      </c>
      <c r="T18" s="74">
        <f t="shared" si="5"/>
        <v>6.069</v>
      </c>
      <c r="U18" s="73">
        <v>8.6</v>
      </c>
      <c r="V18" s="73">
        <f t="shared" si="6"/>
        <v>8.6</v>
      </c>
      <c r="W18" s="72" t="s">
        <v>22</v>
      </c>
      <c r="X18" s="66">
        <v>0</v>
      </c>
      <c r="Y18" s="66">
        <v>1037</v>
      </c>
      <c r="Z18" s="66">
        <v>1188</v>
      </c>
      <c r="AA18" s="66">
        <v>1185</v>
      </c>
      <c r="AB18" s="66">
        <v>1188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40738300</v>
      </c>
      <c r="AH18" s="69">
        <f t="shared" si="7"/>
        <v>1364</v>
      </c>
      <c r="AI18" s="68">
        <f t="shared" si="8"/>
        <v>224.74872301861922</v>
      </c>
      <c r="AJ18" s="67">
        <v>0</v>
      </c>
      <c r="AK18" s="67">
        <v>1</v>
      </c>
      <c r="AL18" s="67">
        <v>1</v>
      </c>
      <c r="AM18" s="67">
        <v>1</v>
      </c>
      <c r="AN18" s="67">
        <v>1</v>
      </c>
      <c r="AO18" s="67">
        <v>0</v>
      </c>
      <c r="AP18" s="66">
        <v>9310884</v>
      </c>
      <c r="AQ18" s="66">
        <f t="shared" si="9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10</v>
      </c>
      <c r="E19" s="82">
        <f t="shared" si="0"/>
        <v>7.042253521126761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136</v>
      </c>
      <c r="P19" s="76">
        <v>145</v>
      </c>
      <c r="Q19" s="76">
        <v>53585864</v>
      </c>
      <c r="R19" s="75">
        <f t="shared" si="3"/>
        <v>6108</v>
      </c>
      <c r="S19" s="74">
        <f t="shared" si="4"/>
        <v>146.59200000000001</v>
      </c>
      <c r="T19" s="74">
        <f t="shared" si="5"/>
        <v>6.1079999999999997</v>
      </c>
      <c r="U19" s="73">
        <v>8.1</v>
      </c>
      <c r="V19" s="73">
        <f t="shared" si="6"/>
        <v>8.1</v>
      </c>
      <c r="W19" s="72" t="s">
        <v>22</v>
      </c>
      <c r="X19" s="66">
        <v>0</v>
      </c>
      <c r="Y19" s="66">
        <v>1037</v>
      </c>
      <c r="Z19" s="66">
        <v>1188</v>
      </c>
      <c r="AA19" s="66">
        <v>1185</v>
      </c>
      <c r="AB19" s="66">
        <v>1188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40739684</v>
      </c>
      <c r="AH19" s="69">
        <f t="shared" si="7"/>
        <v>1384</v>
      </c>
      <c r="AI19" s="68">
        <f t="shared" si="8"/>
        <v>226.5880812049771</v>
      </c>
      <c r="AJ19" s="67">
        <v>0</v>
      </c>
      <c r="AK19" s="67">
        <v>1</v>
      </c>
      <c r="AL19" s="67">
        <v>1</v>
      </c>
      <c r="AM19" s="67">
        <v>1</v>
      </c>
      <c r="AN19" s="67">
        <v>1</v>
      </c>
      <c r="AO19" s="67">
        <v>0</v>
      </c>
      <c r="AP19" s="66">
        <v>9310884</v>
      </c>
      <c r="AQ19" s="66">
        <f t="shared" si="9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10</v>
      </c>
      <c r="E20" s="82">
        <f t="shared" si="0"/>
        <v>7.042253521126761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137</v>
      </c>
      <c r="P20" s="76">
        <v>144</v>
      </c>
      <c r="Q20" s="76">
        <v>53591973</v>
      </c>
      <c r="R20" s="75">
        <f t="shared" si="3"/>
        <v>6109</v>
      </c>
      <c r="S20" s="74">
        <f t="shared" si="4"/>
        <v>146.61600000000001</v>
      </c>
      <c r="T20" s="74">
        <f t="shared" si="5"/>
        <v>6.109</v>
      </c>
      <c r="U20" s="73">
        <v>7.5</v>
      </c>
      <c r="V20" s="73">
        <f t="shared" si="6"/>
        <v>7.5</v>
      </c>
      <c r="W20" s="72" t="s">
        <v>22</v>
      </c>
      <c r="X20" s="66">
        <v>0</v>
      </c>
      <c r="Y20" s="66">
        <v>1037</v>
      </c>
      <c r="Z20" s="66">
        <v>1188</v>
      </c>
      <c r="AA20" s="66">
        <v>1185</v>
      </c>
      <c r="AB20" s="66">
        <v>1188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40741052</v>
      </c>
      <c r="AH20" s="69">
        <f t="shared" si="7"/>
        <v>1368</v>
      </c>
      <c r="AI20" s="68">
        <f t="shared" si="8"/>
        <v>223.93190374856769</v>
      </c>
      <c r="AJ20" s="67">
        <v>0</v>
      </c>
      <c r="AK20" s="67">
        <v>1</v>
      </c>
      <c r="AL20" s="67">
        <v>1</v>
      </c>
      <c r="AM20" s="67">
        <v>1</v>
      </c>
      <c r="AN20" s="67">
        <v>1</v>
      </c>
      <c r="AO20" s="67">
        <v>0</v>
      </c>
      <c r="AP20" s="66">
        <v>9310884</v>
      </c>
      <c r="AQ20" s="66">
        <f t="shared" si="9"/>
        <v>0</v>
      </c>
      <c r="AR20" s="87">
        <v>1.1399999999999999</v>
      </c>
      <c r="AS20" s="64" t="s">
        <v>30</v>
      </c>
      <c r="AY20" s="12"/>
    </row>
    <row r="21" spans="1:51" x14ac:dyDescent="0.25">
      <c r="B21" s="85">
        <v>2.4166666666666701</v>
      </c>
      <c r="C21" s="85">
        <v>0.45833333333333298</v>
      </c>
      <c r="D21" s="84">
        <v>7</v>
      </c>
      <c r="E21" s="82">
        <f t="shared" si="0"/>
        <v>4.9295774647887329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126</v>
      </c>
      <c r="P21" s="76">
        <v>147</v>
      </c>
      <c r="Q21" s="76">
        <v>53597961</v>
      </c>
      <c r="R21" s="75">
        <f t="shared" si="3"/>
        <v>5988</v>
      </c>
      <c r="S21" s="74">
        <f t="shared" si="4"/>
        <v>143.71199999999999</v>
      </c>
      <c r="T21" s="74">
        <f t="shared" si="5"/>
        <v>5.9880000000000004</v>
      </c>
      <c r="U21" s="73">
        <v>7</v>
      </c>
      <c r="V21" s="73">
        <f t="shared" si="6"/>
        <v>7</v>
      </c>
      <c r="W21" s="72" t="s">
        <v>22</v>
      </c>
      <c r="X21" s="66">
        <v>0</v>
      </c>
      <c r="Y21" s="66">
        <v>1037</v>
      </c>
      <c r="Z21" s="66">
        <v>1188</v>
      </c>
      <c r="AA21" s="66">
        <v>1185</v>
      </c>
      <c r="AB21" s="66">
        <v>1188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40742416</v>
      </c>
      <c r="AH21" s="69">
        <f t="shared" si="7"/>
        <v>1364</v>
      </c>
      <c r="AI21" s="68">
        <f t="shared" si="8"/>
        <v>227.7889111556446</v>
      </c>
      <c r="AJ21" s="67">
        <v>0</v>
      </c>
      <c r="AK21" s="67">
        <v>1</v>
      </c>
      <c r="AL21" s="67">
        <v>1</v>
      </c>
      <c r="AM21" s="67">
        <v>1</v>
      </c>
      <c r="AN21" s="67">
        <v>1</v>
      </c>
      <c r="AO21" s="67">
        <v>0</v>
      </c>
      <c r="AP21" s="66">
        <v>9310884</v>
      </c>
      <c r="AQ21" s="66">
        <f t="shared" si="9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8</v>
      </c>
      <c r="E22" s="82">
        <f t="shared" si="0"/>
        <v>5.6338028169014089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128</v>
      </c>
      <c r="P22" s="76">
        <v>144</v>
      </c>
      <c r="Q22" s="76">
        <v>53603886</v>
      </c>
      <c r="R22" s="75">
        <f t="shared" si="3"/>
        <v>5925</v>
      </c>
      <c r="S22" s="74">
        <f t="shared" si="4"/>
        <v>142.19999999999999</v>
      </c>
      <c r="T22" s="74">
        <f t="shared" si="5"/>
        <v>5.9249999999999998</v>
      </c>
      <c r="U22" s="73">
        <v>6.3</v>
      </c>
      <c r="V22" s="73">
        <f t="shared" si="6"/>
        <v>6.3</v>
      </c>
      <c r="W22" s="72" t="s">
        <v>22</v>
      </c>
      <c r="X22" s="66">
        <v>0</v>
      </c>
      <c r="Y22" s="66">
        <v>1098</v>
      </c>
      <c r="Z22" s="66">
        <v>1188</v>
      </c>
      <c r="AA22" s="66">
        <v>1185</v>
      </c>
      <c r="AB22" s="66">
        <v>1188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40743796</v>
      </c>
      <c r="AH22" s="69">
        <f t="shared" si="7"/>
        <v>1380</v>
      </c>
      <c r="AI22" s="68">
        <f t="shared" si="8"/>
        <v>232.91139240506331</v>
      </c>
      <c r="AJ22" s="67">
        <v>0</v>
      </c>
      <c r="AK22" s="67">
        <v>1</v>
      </c>
      <c r="AL22" s="67">
        <v>1</v>
      </c>
      <c r="AM22" s="67">
        <v>1</v>
      </c>
      <c r="AN22" s="67">
        <v>1</v>
      </c>
      <c r="AO22" s="67">
        <v>0</v>
      </c>
      <c r="AP22" s="66">
        <v>9310884</v>
      </c>
      <c r="AQ22" s="66">
        <f t="shared" si="9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28</v>
      </c>
      <c r="B23" s="85">
        <v>2.5</v>
      </c>
      <c r="C23" s="85">
        <v>0.54166666666666696</v>
      </c>
      <c r="D23" s="84">
        <v>7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128</v>
      </c>
      <c r="P23" s="76">
        <v>139</v>
      </c>
      <c r="Q23" s="76">
        <v>53609806</v>
      </c>
      <c r="R23" s="75">
        <f t="shared" si="3"/>
        <v>5920</v>
      </c>
      <c r="S23" s="74">
        <f t="shared" si="4"/>
        <v>142.08000000000001</v>
      </c>
      <c r="T23" s="74">
        <f t="shared" si="5"/>
        <v>5.92</v>
      </c>
      <c r="U23" s="73">
        <v>5.7</v>
      </c>
      <c r="V23" s="73">
        <f t="shared" si="6"/>
        <v>5.7</v>
      </c>
      <c r="W23" s="72" t="s">
        <v>22</v>
      </c>
      <c r="X23" s="66">
        <v>0</v>
      </c>
      <c r="Y23" s="66">
        <v>1036</v>
      </c>
      <c r="Z23" s="66">
        <v>1188</v>
      </c>
      <c r="AA23" s="66">
        <v>1185</v>
      </c>
      <c r="AB23" s="66">
        <v>1188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40745164</v>
      </c>
      <c r="AH23" s="69">
        <f t="shared" si="7"/>
        <v>1368</v>
      </c>
      <c r="AI23" s="68">
        <f t="shared" si="8"/>
        <v>231.08108108108109</v>
      </c>
      <c r="AJ23" s="67">
        <v>0</v>
      </c>
      <c r="AK23" s="67">
        <v>1</v>
      </c>
      <c r="AL23" s="67">
        <v>1</v>
      </c>
      <c r="AM23" s="67">
        <v>1</v>
      </c>
      <c r="AN23" s="67">
        <v>1</v>
      </c>
      <c r="AO23" s="67">
        <v>0</v>
      </c>
      <c r="AP23" s="66">
        <v>9310884</v>
      </c>
      <c r="AQ23" s="66">
        <f t="shared" si="9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16</v>
      </c>
      <c r="E24" s="82">
        <f t="shared" ref="E24:E34" si="13">D24/1.42</f>
        <v>11.267605633802818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127</v>
      </c>
      <c r="P24" s="76">
        <v>133</v>
      </c>
      <c r="Q24" s="76">
        <v>53615488</v>
      </c>
      <c r="R24" s="75">
        <f t="shared" si="3"/>
        <v>5682</v>
      </c>
      <c r="S24" s="74">
        <f t="shared" si="4"/>
        <v>136.36799999999999</v>
      </c>
      <c r="T24" s="74">
        <f t="shared" si="5"/>
        <v>5.6820000000000004</v>
      </c>
      <c r="U24" s="73">
        <v>5.3</v>
      </c>
      <c r="V24" s="73">
        <f t="shared" si="6"/>
        <v>5.3</v>
      </c>
      <c r="W24" s="72" t="s">
        <v>22</v>
      </c>
      <c r="X24" s="66">
        <v>0</v>
      </c>
      <c r="Y24" s="66">
        <v>1025</v>
      </c>
      <c r="Z24" s="66">
        <v>1187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40746476</v>
      </c>
      <c r="AH24" s="69">
        <f t="shared" si="7"/>
        <v>1312</v>
      </c>
      <c r="AI24" s="68">
        <f t="shared" si="8"/>
        <v>230.90461105244631</v>
      </c>
      <c r="AJ24" s="67">
        <v>0</v>
      </c>
      <c r="AK24" s="67">
        <v>1</v>
      </c>
      <c r="AL24" s="67">
        <v>1</v>
      </c>
      <c r="AM24" s="67">
        <v>1</v>
      </c>
      <c r="AN24" s="67">
        <v>1</v>
      </c>
      <c r="AO24" s="67">
        <v>0</v>
      </c>
      <c r="AP24" s="66">
        <v>9310884</v>
      </c>
      <c r="AQ24" s="66">
        <f t="shared" si="9"/>
        <v>0</v>
      </c>
      <c r="AR24" s="87">
        <v>1.22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9</v>
      </c>
      <c r="E25" s="82">
        <f t="shared" si="13"/>
        <v>6.3380281690140849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130</v>
      </c>
      <c r="P25" s="76">
        <v>133</v>
      </c>
      <c r="Q25" s="76">
        <v>53621025</v>
      </c>
      <c r="R25" s="75">
        <f t="shared" si="3"/>
        <v>5537</v>
      </c>
      <c r="S25" s="74">
        <f t="shared" si="4"/>
        <v>132.88800000000001</v>
      </c>
      <c r="T25" s="74">
        <f t="shared" si="5"/>
        <v>5.5369999999999999</v>
      </c>
      <c r="U25" s="73">
        <v>5</v>
      </c>
      <c r="V25" s="73">
        <f t="shared" si="6"/>
        <v>5</v>
      </c>
      <c r="W25" s="72" t="s">
        <v>22</v>
      </c>
      <c r="X25" s="66">
        <v>0</v>
      </c>
      <c r="Y25" s="66">
        <v>1025</v>
      </c>
      <c r="Z25" s="66">
        <v>1186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40747764</v>
      </c>
      <c r="AH25" s="69">
        <f t="shared" si="7"/>
        <v>1288</v>
      </c>
      <c r="AI25" s="68">
        <f t="shared" si="8"/>
        <v>232.61694058154237</v>
      </c>
      <c r="AJ25" s="67">
        <v>0</v>
      </c>
      <c r="AK25" s="67">
        <v>1</v>
      </c>
      <c r="AL25" s="67">
        <v>1</v>
      </c>
      <c r="AM25" s="67">
        <v>1</v>
      </c>
      <c r="AN25" s="67">
        <v>1</v>
      </c>
      <c r="AO25" s="67">
        <v>0</v>
      </c>
      <c r="AP25" s="66">
        <v>9310884</v>
      </c>
      <c r="AQ25" s="66">
        <f t="shared" si="9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9</v>
      </c>
      <c r="E26" s="82">
        <f t="shared" si="13"/>
        <v>6.3380281690140849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126</v>
      </c>
      <c r="P26" s="76">
        <v>128</v>
      </c>
      <c r="Q26" s="76">
        <v>53626483</v>
      </c>
      <c r="R26" s="75">
        <f t="shared" si="3"/>
        <v>5458</v>
      </c>
      <c r="S26" s="74">
        <f t="shared" si="4"/>
        <v>130.99199999999999</v>
      </c>
      <c r="T26" s="74">
        <f t="shared" si="5"/>
        <v>5.4580000000000002</v>
      </c>
      <c r="U26" s="73">
        <v>4.8</v>
      </c>
      <c r="V26" s="73">
        <f t="shared" si="6"/>
        <v>4.8</v>
      </c>
      <c r="W26" s="72" t="s">
        <v>22</v>
      </c>
      <c r="X26" s="66">
        <v>0</v>
      </c>
      <c r="Y26" s="66">
        <v>1025</v>
      </c>
      <c r="Z26" s="66">
        <v>1187</v>
      </c>
      <c r="AA26" s="66">
        <v>1185</v>
      </c>
      <c r="AB26" s="66">
        <v>1167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40749060</v>
      </c>
      <c r="AH26" s="69">
        <f t="shared" si="7"/>
        <v>1296</v>
      </c>
      <c r="AI26" s="68">
        <f t="shared" si="8"/>
        <v>237.44961524367901</v>
      </c>
      <c r="AJ26" s="67">
        <v>0</v>
      </c>
      <c r="AK26" s="67">
        <v>1</v>
      </c>
      <c r="AL26" s="67">
        <v>1</v>
      </c>
      <c r="AM26" s="67">
        <v>1</v>
      </c>
      <c r="AN26" s="67">
        <v>1</v>
      </c>
      <c r="AO26" s="67">
        <v>0</v>
      </c>
      <c r="AP26" s="66">
        <v>9310884</v>
      </c>
      <c r="AQ26" s="66">
        <f t="shared" si="9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8</v>
      </c>
      <c r="E27" s="82">
        <f t="shared" si="13"/>
        <v>5.6338028169014089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131</v>
      </c>
      <c r="P27" s="76">
        <v>135</v>
      </c>
      <c r="Q27" s="76">
        <v>53632016</v>
      </c>
      <c r="R27" s="75">
        <f t="shared" si="3"/>
        <v>5533</v>
      </c>
      <c r="S27" s="74">
        <f t="shared" si="4"/>
        <v>132.792</v>
      </c>
      <c r="T27" s="74">
        <f t="shared" si="5"/>
        <v>5.5330000000000004</v>
      </c>
      <c r="U27" s="73">
        <v>4.5999999999999996</v>
      </c>
      <c r="V27" s="73">
        <f t="shared" si="6"/>
        <v>4.5999999999999996</v>
      </c>
      <c r="W27" s="72" t="s">
        <v>22</v>
      </c>
      <c r="X27" s="66">
        <v>0</v>
      </c>
      <c r="Y27" s="66">
        <v>1005</v>
      </c>
      <c r="Z27" s="66">
        <v>1185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40750372</v>
      </c>
      <c r="AH27" s="69">
        <f t="shared" si="7"/>
        <v>1312</v>
      </c>
      <c r="AI27" s="68">
        <f t="shared" si="8"/>
        <v>237.12271823603831</v>
      </c>
      <c r="AJ27" s="67">
        <v>0</v>
      </c>
      <c r="AK27" s="67">
        <v>1</v>
      </c>
      <c r="AL27" s="67">
        <v>1</v>
      </c>
      <c r="AM27" s="67">
        <v>1</v>
      </c>
      <c r="AN27" s="67">
        <v>1</v>
      </c>
      <c r="AO27" s="67">
        <v>0</v>
      </c>
      <c r="AP27" s="66">
        <v>9310884</v>
      </c>
      <c r="AQ27" s="66">
        <f t="shared" si="9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B28" s="85">
        <v>2.7083333333333299</v>
      </c>
      <c r="C28" s="85">
        <v>0.750000000000002</v>
      </c>
      <c r="D28" s="84">
        <v>7</v>
      </c>
      <c r="E28" s="82">
        <f t="shared" si="13"/>
        <v>4.9295774647887329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130</v>
      </c>
      <c r="P28" s="76">
        <v>129</v>
      </c>
      <c r="Q28" s="76">
        <v>53637399</v>
      </c>
      <c r="R28" s="75">
        <f t="shared" si="3"/>
        <v>5383</v>
      </c>
      <c r="S28" s="74">
        <f t="shared" si="4"/>
        <v>129.19200000000001</v>
      </c>
      <c r="T28" s="74">
        <f t="shared" si="5"/>
        <v>5.383</v>
      </c>
      <c r="U28" s="73">
        <v>4.4000000000000004</v>
      </c>
      <c r="V28" s="73">
        <f t="shared" si="6"/>
        <v>4.4000000000000004</v>
      </c>
      <c r="W28" s="72" t="s">
        <v>22</v>
      </c>
      <c r="X28" s="66">
        <v>0</v>
      </c>
      <c r="Y28" s="66">
        <v>1005</v>
      </c>
      <c r="Z28" s="66">
        <v>1178</v>
      </c>
      <c r="AA28" s="66">
        <v>1185</v>
      </c>
      <c r="AB28" s="66">
        <v>1178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40751636</v>
      </c>
      <c r="AH28" s="69">
        <f t="shared" si="7"/>
        <v>1264</v>
      </c>
      <c r="AI28" s="68">
        <f t="shared" si="8"/>
        <v>234.81330113319711</v>
      </c>
      <c r="AJ28" s="67">
        <v>0</v>
      </c>
      <c r="AK28" s="67">
        <v>1</v>
      </c>
      <c r="AL28" s="67">
        <v>1</v>
      </c>
      <c r="AM28" s="67">
        <v>1</v>
      </c>
      <c r="AN28" s="67">
        <v>1</v>
      </c>
      <c r="AO28" s="67">
        <v>0</v>
      </c>
      <c r="AP28" s="66">
        <v>9310884</v>
      </c>
      <c r="AQ28" s="66">
        <f t="shared" si="9"/>
        <v>0</v>
      </c>
      <c r="AR28" s="87">
        <v>1.22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7</v>
      </c>
      <c r="E29" s="82">
        <f t="shared" si="13"/>
        <v>4.9295774647887329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129</v>
      </c>
      <c r="P29" s="76">
        <v>132</v>
      </c>
      <c r="Q29" s="76">
        <v>53643019</v>
      </c>
      <c r="R29" s="75">
        <f t="shared" si="3"/>
        <v>5620</v>
      </c>
      <c r="S29" s="74">
        <f t="shared" si="4"/>
        <v>134.88</v>
      </c>
      <c r="T29" s="74">
        <f t="shared" si="5"/>
        <v>5.62</v>
      </c>
      <c r="U29" s="73">
        <v>4.2</v>
      </c>
      <c r="V29" s="73">
        <f t="shared" si="6"/>
        <v>4.2</v>
      </c>
      <c r="W29" s="72" t="s">
        <v>22</v>
      </c>
      <c r="X29" s="66">
        <v>0</v>
      </c>
      <c r="Y29" s="66">
        <v>1005</v>
      </c>
      <c r="Z29" s="66">
        <v>1177</v>
      </c>
      <c r="AA29" s="66">
        <v>1185</v>
      </c>
      <c r="AB29" s="66">
        <v>1178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40752948</v>
      </c>
      <c r="AH29" s="69">
        <f t="shared" si="7"/>
        <v>1312</v>
      </c>
      <c r="AI29" s="68">
        <f t="shared" si="8"/>
        <v>233.45195729537366</v>
      </c>
      <c r="AJ29" s="67">
        <v>0</v>
      </c>
      <c r="AK29" s="67">
        <v>1</v>
      </c>
      <c r="AL29" s="67">
        <v>1</v>
      </c>
      <c r="AM29" s="67">
        <v>1</v>
      </c>
      <c r="AN29" s="67">
        <v>1</v>
      </c>
      <c r="AO29" s="67">
        <v>0</v>
      </c>
      <c r="AP29" s="66">
        <v>9310884</v>
      </c>
      <c r="AQ29" s="66">
        <f t="shared" si="9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7</v>
      </c>
      <c r="E30" s="82">
        <f t="shared" si="13"/>
        <v>4.9295774647887329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131</v>
      </c>
      <c r="P30" s="76">
        <v>132</v>
      </c>
      <c r="Q30" s="76">
        <v>53648383</v>
      </c>
      <c r="R30" s="75">
        <f t="shared" si="3"/>
        <v>5364</v>
      </c>
      <c r="S30" s="74">
        <f t="shared" si="4"/>
        <v>128.73599999999999</v>
      </c>
      <c r="T30" s="74">
        <f t="shared" si="5"/>
        <v>5.3639999999999999</v>
      </c>
      <c r="U30" s="73">
        <v>4</v>
      </c>
      <c r="V30" s="73">
        <f t="shared" si="6"/>
        <v>4</v>
      </c>
      <c r="W30" s="72" t="s">
        <v>22</v>
      </c>
      <c r="X30" s="66">
        <v>0</v>
      </c>
      <c r="Y30" s="66">
        <v>983</v>
      </c>
      <c r="Z30" s="66">
        <v>1177</v>
      </c>
      <c r="AA30" s="66">
        <v>1185</v>
      </c>
      <c r="AB30" s="66">
        <v>1178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40754236</v>
      </c>
      <c r="AH30" s="69">
        <f t="shared" si="7"/>
        <v>1288</v>
      </c>
      <c r="AI30" s="68">
        <f t="shared" si="8"/>
        <v>240.11931394481729</v>
      </c>
      <c r="AJ30" s="67">
        <v>0</v>
      </c>
      <c r="AK30" s="67">
        <v>1</v>
      </c>
      <c r="AL30" s="67">
        <v>1</v>
      </c>
      <c r="AM30" s="67">
        <v>1</v>
      </c>
      <c r="AN30" s="67">
        <v>1</v>
      </c>
      <c r="AO30" s="67">
        <v>0</v>
      </c>
      <c r="AP30" s="66">
        <v>9310884</v>
      </c>
      <c r="AQ30" s="66">
        <f t="shared" si="9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10</v>
      </c>
      <c r="E31" s="82">
        <f t="shared" si="13"/>
        <v>7.042253521126761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112</v>
      </c>
      <c r="P31" s="76">
        <v>117</v>
      </c>
      <c r="Q31" s="76">
        <v>53653305</v>
      </c>
      <c r="R31" s="75">
        <f t="shared" si="3"/>
        <v>4922</v>
      </c>
      <c r="S31" s="74">
        <f t="shared" si="4"/>
        <v>118.128</v>
      </c>
      <c r="T31" s="74">
        <f t="shared" si="5"/>
        <v>4.9219999999999997</v>
      </c>
      <c r="U31" s="73">
        <v>3.5</v>
      </c>
      <c r="V31" s="73">
        <f t="shared" si="6"/>
        <v>3.5</v>
      </c>
      <c r="W31" s="72" t="s">
        <v>21</v>
      </c>
      <c r="X31" s="66">
        <v>0</v>
      </c>
      <c r="Y31" s="66">
        <v>1006</v>
      </c>
      <c r="Z31" s="66">
        <v>1187</v>
      </c>
      <c r="AA31" s="66">
        <v>0</v>
      </c>
      <c r="AB31" s="66">
        <v>1187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40755252</v>
      </c>
      <c r="AH31" s="69">
        <f t="shared" si="7"/>
        <v>1016</v>
      </c>
      <c r="AI31" s="68">
        <f t="shared" si="8"/>
        <v>206.42015440877694</v>
      </c>
      <c r="AJ31" s="67">
        <v>0</v>
      </c>
      <c r="AK31" s="67">
        <v>1</v>
      </c>
      <c r="AL31" s="67">
        <v>1</v>
      </c>
      <c r="AM31" s="67">
        <v>0</v>
      </c>
      <c r="AN31" s="67">
        <v>1</v>
      </c>
      <c r="AO31" s="67">
        <v>0</v>
      </c>
      <c r="AP31" s="66">
        <v>9310884</v>
      </c>
      <c r="AQ31" s="66">
        <f t="shared" si="9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21</v>
      </c>
      <c r="E32" s="82">
        <f t="shared" si="13"/>
        <v>14.788732394366198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107</v>
      </c>
      <c r="P32" s="76">
        <v>106</v>
      </c>
      <c r="Q32" s="76">
        <v>53658143</v>
      </c>
      <c r="R32" s="75">
        <f t="shared" si="3"/>
        <v>4838</v>
      </c>
      <c r="S32" s="74">
        <f t="shared" si="4"/>
        <v>116.11199999999999</v>
      </c>
      <c r="T32" s="74">
        <f t="shared" si="5"/>
        <v>4.8380000000000001</v>
      </c>
      <c r="U32" s="73">
        <v>3.3</v>
      </c>
      <c r="V32" s="73">
        <f t="shared" si="6"/>
        <v>3.3</v>
      </c>
      <c r="W32" s="72" t="s">
        <v>21</v>
      </c>
      <c r="X32" s="66">
        <v>0</v>
      </c>
      <c r="Y32" s="66">
        <v>995</v>
      </c>
      <c r="Z32" s="66">
        <v>1147</v>
      </c>
      <c r="AA32" s="66">
        <v>0</v>
      </c>
      <c r="AB32" s="66">
        <v>1188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40756236</v>
      </c>
      <c r="AH32" s="69">
        <f t="shared" si="7"/>
        <v>984</v>
      </c>
      <c r="AI32" s="68">
        <f t="shared" si="8"/>
        <v>203.38983050847457</v>
      </c>
      <c r="AJ32" s="67">
        <v>0</v>
      </c>
      <c r="AK32" s="67">
        <v>1</v>
      </c>
      <c r="AL32" s="67">
        <v>1</v>
      </c>
      <c r="AM32" s="67">
        <v>0</v>
      </c>
      <c r="AN32" s="67">
        <v>1</v>
      </c>
      <c r="AO32" s="67">
        <v>0</v>
      </c>
      <c r="AP32" s="66">
        <v>9310884</v>
      </c>
      <c r="AQ32" s="66">
        <f t="shared" si="9"/>
        <v>0</v>
      </c>
      <c r="AR32" s="87">
        <v>1.18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26</v>
      </c>
      <c r="E33" s="82">
        <f t="shared" si="13"/>
        <v>18.30985915492958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112</v>
      </c>
      <c r="P33" s="76">
        <v>78</v>
      </c>
      <c r="Q33" s="76">
        <v>53661523</v>
      </c>
      <c r="R33" s="75">
        <f t="shared" si="3"/>
        <v>3380</v>
      </c>
      <c r="S33" s="74">
        <f t="shared" si="4"/>
        <v>81.12</v>
      </c>
      <c r="T33" s="74">
        <f t="shared" si="5"/>
        <v>3.38</v>
      </c>
      <c r="U33" s="73">
        <v>4.5</v>
      </c>
      <c r="V33" s="73">
        <f t="shared" si="6"/>
        <v>4.5</v>
      </c>
      <c r="W33" s="72" t="s">
        <v>138</v>
      </c>
      <c r="X33" s="66">
        <v>0</v>
      </c>
      <c r="Y33" s="66">
        <v>0</v>
      </c>
      <c r="Z33" s="66">
        <v>0</v>
      </c>
      <c r="AA33" s="66">
        <v>0</v>
      </c>
      <c r="AB33" s="66">
        <v>1188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40756772</v>
      </c>
      <c r="AH33" s="69">
        <f t="shared" si="7"/>
        <v>536</v>
      </c>
      <c r="AI33" s="68">
        <f t="shared" si="8"/>
        <v>158.57988165680473</v>
      </c>
      <c r="AJ33" s="67">
        <v>0</v>
      </c>
      <c r="AK33" s="67">
        <v>0</v>
      </c>
      <c r="AL33" s="67">
        <v>0</v>
      </c>
      <c r="AM33" s="67">
        <v>0</v>
      </c>
      <c r="AN33" s="67">
        <v>1</v>
      </c>
      <c r="AO33" s="67">
        <v>0.25</v>
      </c>
      <c r="AP33" s="66">
        <v>9312051</v>
      </c>
      <c r="AQ33" s="66">
        <f t="shared" si="9"/>
        <v>1167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30</v>
      </c>
      <c r="E34" s="82">
        <f t="shared" si="13"/>
        <v>21.126760563380284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100</v>
      </c>
      <c r="P34" s="76">
        <v>80</v>
      </c>
      <c r="Q34" s="76">
        <v>53664637</v>
      </c>
      <c r="R34" s="75">
        <f t="shared" si="3"/>
        <v>3114</v>
      </c>
      <c r="S34" s="74">
        <f t="shared" si="4"/>
        <v>74.736000000000004</v>
      </c>
      <c r="T34" s="74">
        <f t="shared" si="5"/>
        <v>3.1139999999999999</v>
      </c>
      <c r="U34" s="73">
        <v>5.8</v>
      </c>
      <c r="V34" s="73">
        <f t="shared" si="6"/>
        <v>5.8</v>
      </c>
      <c r="W34" s="72" t="s">
        <v>138</v>
      </c>
      <c r="X34" s="66">
        <v>0</v>
      </c>
      <c r="Y34" s="66">
        <v>0</v>
      </c>
      <c r="Z34" s="66">
        <v>0</v>
      </c>
      <c r="AA34" s="66">
        <v>0</v>
      </c>
      <c r="AB34" s="66">
        <v>1138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40757228</v>
      </c>
      <c r="AH34" s="69">
        <f t="shared" si="7"/>
        <v>456</v>
      </c>
      <c r="AI34" s="68">
        <f t="shared" si="8"/>
        <v>146.43545279383432</v>
      </c>
      <c r="AJ34" s="67">
        <v>0</v>
      </c>
      <c r="AK34" s="67">
        <v>0</v>
      </c>
      <c r="AL34" s="67">
        <v>0</v>
      </c>
      <c r="AM34" s="67">
        <v>0</v>
      </c>
      <c r="AN34" s="67">
        <v>1</v>
      </c>
      <c r="AO34" s="67">
        <v>0.25</v>
      </c>
      <c r="AP34" s="66">
        <v>9313309</v>
      </c>
      <c r="AQ34" s="66">
        <f t="shared" si="9"/>
        <v>1258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119.20833333333333</v>
      </c>
      <c r="Q35" s="56">
        <f>Q34-Q10</f>
        <v>119603</v>
      </c>
      <c r="R35" s="55">
        <f>SUM(R11:R34)</f>
        <v>119603</v>
      </c>
      <c r="S35" s="54">
        <f>AVERAGE(S11:S34)</f>
        <v>119.60299999999999</v>
      </c>
      <c r="T35" s="54">
        <f>SUM(T11:T34)</f>
        <v>119.60299999999999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24976</v>
      </c>
      <c r="AH35" s="47">
        <f>SUM(AH11:AH34)</f>
        <v>24976</v>
      </c>
      <c r="AI35" s="46">
        <f>$AH$35/$T35</f>
        <v>208.82419337307593</v>
      </c>
      <c r="AJ35" s="45"/>
      <c r="AK35" s="44"/>
      <c r="AL35" s="44"/>
      <c r="AM35" s="44"/>
      <c r="AN35" s="43"/>
      <c r="AO35" s="39"/>
      <c r="AP35" s="42">
        <f>AP34-AP10</f>
        <v>7467</v>
      </c>
      <c r="AQ35" s="41">
        <f>SUM(AQ11:AQ34)</f>
        <v>7467</v>
      </c>
      <c r="AR35" s="40">
        <f>AVERAGE(AR11:AR34)</f>
        <v>1.1466666666666665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140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141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142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144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147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2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2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2:51" x14ac:dyDescent="0.25">
      <c r="B51" s="22" t="s">
        <v>149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2:51" x14ac:dyDescent="0.25">
      <c r="B52" s="13" t="s">
        <v>151</v>
      </c>
      <c r="C52" s="9"/>
      <c r="D52" s="9"/>
      <c r="E52" s="9"/>
      <c r="F52" s="9"/>
      <c r="G52" s="9"/>
      <c r="H52" s="9"/>
      <c r="I52" s="9"/>
      <c r="J52" s="16"/>
      <c r="K52" s="16"/>
      <c r="L52" s="16"/>
      <c r="M52" s="16"/>
      <c r="N52" s="16"/>
      <c r="O52" s="16"/>
      <c r="P52" s="16"/>
      <c r="Q52" s="16"/>
      <c r="R52" s="16"/>
      <c r="S52" s="15"/>
      <c r="T52" s="21"/>
      <c r="U52" s="21"/>
      <c r="V52" s="21"/>
      <c r="W52" s="5"/>
      <c r="X52" s="5"/>
      <c r="Y52" s="5"/>
      <c r="Z52" s="5"/>
      <c r="AA52" s="5"/>
      <c r="AB52" s="5"/>
      <c r="AC52" s="5"/>
      <c r="AD52" s="5"/>
      <c r="AE52" s="5"/>
      <c r="AM52" s="4"/>
      <c r="AN52" s="4"/>
      <c r="AO52" s="4"/>
      <c r="AP52" s="4"/>
      <c r="AQ52" s="4"/>
      <c r="AR52" s="4"/>
      <c r="AS52" s="3"/>
      <c r="AV52" s="12"/>
      <c r="AW52"/>
      <c r="AX52"/>
      <c r="AY52"/>
    </row>
    <row r="53" spans="2:51" x14ac:dyDescent="0.25">
      <c r="B53" s="11" t="s">
        <v>0</v>
      </c>
      <c r="C53" s="9"/>
      <c r="D53" s="9"/>
      <c r="E53" s="9"/>
      <c r="F53" s="9"/>
      <c r="G53" s="9"/>
      <c r="H53" s="9"/>
      <c r="I53" s="9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21"/>
      <c r="U53" s="21"/>
      <c r="V53" s="21"/>
      <c r="W53" s="5"/>
      <c r="X53" s="5"/>
      <c r="Y53" s="5"/>
      <c r="Z53" s="5"/>
      <c r="AA53" s="5"/>
      <c r="AB53" s="5"/>
      <c r="AC53" s="5"/>
      <c r="AD53" s="5"/>
      <c r="AE53" s="5"/>
      <c r="AM53" s="4"/>
      <c r="AN53" s="4"/>
      <c r="AO53" s="4"/>
      <c r="AP53" s="4"/>
      <c r="AQ53" s="4"/>
      <c r="AR53" s="4"/>
      <c r="AS53" s="3"/>
      <c r="AV53" s="12"/>
      <c r="AW53"/>
      <c r="AX53"/>
      <c r="AY53"/>
    </row>
    <row r="54" spans="2:51" x14ac:dyDescent="0.25">
      <c r="B54" s="22" t="s">
        <v>148</v>
      </c>
      <c r="C54" s="11"/>
      <c r="D54" s="9"/>
      <c r="E54" s="17"/>
      <c r="F54" s="9"/>
      <c r="G54" s="9"/>
      <c r="H54" s="9"/>
      <c r="I54" s="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5"/>
      <c r="U54" s="14"/>
      <c r="V54" s="14"/>
      <c r="W54" s="5"/>
      <c r="X54" s="5"/>
      <c r="Y54" s="5"/>
      <c r="Z54" s="5"/>
      <c r="AA54" s="5"/>
      <c r="AB54" s="5"/>
      <c r="AC54" s="5"/>
      <c r="AD54" s="5"/>
      <c r="AE54" s="5"/>
      <c r="AM54" s="4"/>
      <c r="AN54" s="4"/>
      <c r="AO54" s="4"/>
      <c r="AP54" s="4"/>
      <c r="AQ54" s="4"/>
      <c r="AR54" s="4"/>
      <c r="AS54" s="3"/>
      <c r="AV54" s="12"/>
      <c r="AW54"/>
      <c r="AX54"/>
      <c r="AY54"/>
    </row>
    <row r="55" spans="2:51" x14ac:dyDescent="0.25">
      <c r="B55" s="139" t="s">
        <v>150</v>
      </c>
      <c r="C55" s="13"/>
      <c r="D55" s="9"/>
      <c r="E55" s="17"/>
      <c r="F55" s="9"/>
      <c r="G55" s="9"/>
      <c r="H55" s="9"/>
      <c r="I55" s="9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5"/>
      <c r="U55" s="14"/>
      <c r="V55" s="14"/>
      <c r="W55" s="5"/>
      <c r="X55" s="5"/>
      <c r="Y55" s="5"/>
      <c r="Z55" s="8"/>
      <c r="AA55" s="5"/>
      <c r="AB55" s="5"/>
      <c r="AC55" s="5"/>
      <c r="AD55" s="5"/>
      <c r="AE55" s="5"/>
      <c r="AM55" s="4"/>
      <c r="AN55" s="4"/>
      <c r="AO55" s="4"/>
      <c r="AP55" s="4"/>
      <c r="AQ55" s="4"/>
      <c r="AR55" s="4"/>
      <c r="AS55" s="3"/>
      <c r="AV55" s="12"/>
      <c r="AW55"/>
      <c r="AX55"/>
      <c r="AY55"/>
    </row>
    <row r="56" spans="2:51" x14ac:dyDescent="0.25">
      <c r="B56" s="19"/>
      <c r="C56" s="13"/>
      <c r="D56" s="9"/>
      <c r="E56" s="9"/>
      <c r="F56" s="9"/>
      <c r="G56" s="9"/>
      <c r="H56" s="9"/>
      <c r="I56" s="17"/>
      <c r="J56" s="16"/>
      <c r="K56" s="16"/>
      <c r="L56" s="16"/>
      <c r="M56" s="16"/>
      <c r="N56" s="16"/>
      <c r="O56" s="16"/>
      <c r="P56" s="16"/>
      <c r="Q56" s="16"/>
      <c r="R56" s="16"/>
      <c r="S56" s="8"/>
      <c r="T56" s="8"/>
      <c r="U56" s="8"/>
      <c r="V56" s="8"/>
      <c r="W56" s="8"/>
      <c r="X56" s="8"/>
      <c r="Y56" s="8"/>
      <c r="Z56" s="6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12"/>
      <c r="AW56"/>
      <c r="AX56"/>
      <c r="AY56"/>
    </row>
    <row r="57" spans="2:51" x14ac:dyDescent="0.25">
      <c r="B57" s="19"/>
      <c r="C57" s="20"/>
      <c r="D57" s="9"/>
      <c r="E57" s="9"/>
      <c r="F57" s="9"/>
      <c r="G57" s="9"/>
      <c r="H57" s="9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6"/>
      <c r="X57" s="6"/>
      <c r="Y57" s="6"/>
      <c r="Z57" s="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12"/>
      <c r="AW57"/>
      <c r="AX57"/>
      <c r="AY57"/>
    </row>
    <row r="58" spans="2:51" x14ac:dyDescent="0.25">
      <c r="B58" s="19"/>
      <c r="C58" s="20"/>
      <c r="D58" s="17"/>
      <c r="E58" s="9"/>
      <c r="F58" s="9"/>
      <c r="G58" s="9"/>
      <c r="H58" s="9"/>
      <c r="I58" s="9"/>
      <c r="J58" s="8"/>
      <c r="K58" s="8"/>
      <c r="L58" s="8"/>
      <c r="M58" s="8"/>
      <c r="N58" s="8"/>
      <c r="O58" s="8"/>
      <c r="P58" s="8"/>
      <c r="Q58" s="8"/>
      <c r="R58" s="8"/>
      <c r="S58" s="16"/>
      <c r="T58" s="15"/>
      <c r="U58" s="14"/>
      <c r="V58" s="14"/>
      <c r="W58" s="5"/>
      <c r="X58" s="5"/>
      <c r="Y58" s="5"/>
      <c r="Z58" s="5"/>
      <c r="AA58" s="5"/>
      <c r="AB58" s="5"/>
      <c r="AC58" s="5"/>
      <c r="AD58" s="5"/>
      <c r="AE58" s="5"/>
      <c r="AM58" s="4"/>
      <c r="AN58" s="4"/>
      <c r="AO58" s="4"/>
      <c r="AP58" s="4"/>
      <c r="AQ58" s="4"/>
      <c r="AR58" s="4"/>
      <c r="AS58" s="3"/>
      <c r="AV58" s="12"/>
      <c r="AW58"/>
      <c r="AX58"/>
      <c r="AY58"/>
    </row>
    <row r="59" spans="2:51" x14ac:dyDescent="0.25">
      <c r="B59" s="19"/>
      <c r="C59" s="11"/>
      <c r="D59" s="17"/>
      <c r="E59" s="9"/>
      <c r="F59" s="9"/>
      <c r="G59" s="9"/>
      <c r="H59" s="9"/>
      <c r="I59" s="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5"/>
      <c r="U59" s="14"/>
      <c r="V59" s="14"/>
      <c r="W59" s="5"/>
      <c r="X59" s="5"/>
      <c r="Y59" s="5"/>
      <c r="Z59" s="5"/>
      <c r="AA59" s="5"/>
      <c r="AB59" s="5"/>
      <c r="AC59" s="5"/>
      <c r="AD59" s="5"/>
      <c r="AE59" s="5"/>
      <c r="AM59" s="4"/>
      <c r="AN59" s="4"/>
      <c r="AO59" s="4"/>
      <c r="AP59" s="4"/>
      <c r="AQ59" s="4"/>
      <c r="AR59" s="4"/>
      <c r="AS59" s="3"/>
      <c r="AV59" s="12"/>
      <c r="AW59"/>
      <c r="AX59"/>
      <c r="AY59"/>
    </row>
    <row r="60" spans="2:51" x14ac:dyDescent="0.25">
      <c r="B60" s="18"/>
      <c r="C60" s="11"/>
      <c r="D60" s="9"/>
      <c r="E60" s="17"/>
      <c r="F60" s="9"/>
      <c r="G60" s="17"/>
      <c r="H60" s="17"/>
      <c r="I60" s="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5"/>
      <c r="U60" s="14"/>
      <c r="V60" s="14"/>
      <c r="W60" s="5"/>
      <c r="X60" s="5"/>
      <c r="Y60" s="5"/>
      <c r="Z60" s="5"/>
      <c r="AA60" s="5"/>
      <c r="AB60" s="5"/>
      <c r="AC60" s="5"/>
      <c r="AD60" s="5"/>
      <c r="AE60" s="5"/>
      <c r="AM60" s="4"/>
      <c r="AN60" s="4"/>
      <c r="AO60" s="4"/>
      <c r="AP60" s="4"/>
      <c r="AQ60" s="4"/>
      <c r="AR60" s="4"/>
      <c r="AS60" s="3"/>
      <c r="AV60" s="12"/>
      <c r="AW60"/>
      <c r="AX60"/>
      <c r="AY60"/>
    </row>
    <row r="61" spans="2:51" x14ac:dyDescent="0.25">
      <c r="B61" s="18"/>
      <c r="C61" s="13"/>
      <c r="D61" s="9"/>
      <c r="E61" s="17"/>
      <c r="F61" s="17"/>
      <c r="G61" s="17"/>
      <c r="H61" s="17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V61" s="12"/>
      <c r="AW61"/>
      <c r="AX61"/>
      <c r="AY61"/>
    </row>
    <row r="62" spans="2:51" x14ac:dyDescent="0.25">
      <c r="B62" s="7"/>
      <c r="C62" s="13"/>
      <c r="D62" s="9"/>
      <c r="E62" s="9"/>
      <c r="F62" s="17"/>
      <c r="G62" s="9"/>
      <c r="H62" s="9"/>
      <c r="I62" s="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5"/>
      <c r="U62" s="14"/>
      <c r="V62" s="14"/>
      <c r="W62" s="5"/>
      <c r="X62" s="5"/>
      <c r="Y62" s="5"/>
      <c r="Z62" s="5"/>
      <c r="AA62" s="5"/>
      <c r="AB62" s="5"/>
      <c r="AC62" s="5"/>
      <c r="AD62" s="5"/>
      <c r="AE62" s="5"/>
      <c r="AM62" s="4"/>
      <c r="AN62" s="4"/>
      <c r="AO62" s="4"/>
      <c r="AP62" s="4"/>
      <c r="AQ62" s="4"/>
      <c r="AR62" s="4"/>
      <c r="AS62" s="3"/>
      <c r="AV62" s="12"/>
      <c r="AW62"/>
      <c r="AX62"/>
      <c r="AY62"/>
    </row>
    <row r="63" spans="2:51" x14ac:dyDescent="0.25">
      <c r="B63" s="7"/>
      <c r="C63" s="8"/>
      <c r="D63" s="9"/>
      <c r="E63" s="9"/>
      <c r="F63" s="9"/>
      <c r="G63" s="9"/>
      <c r="H63" s="9"/>
      <c r="I63" s="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5"/>
      <c r="U63" s="14"/>
      <c r="V63" s="14"/>
      <c r="W63" s="5"/>
      <c r="X63" s="5"/>
      <c r="Y63" s="5"/>
      <c r="Z63" s="5"/>
      <c r="AA63" s="5"/>
      <c r="AB63" s="5"/>
      <c r="AC63" s="5"/>
      <c r="AD63" s="5"/>
      <c r="AE63" s="5"/>
      <c r="AM63" s="4"/>
      <c r="AN63" s="4"/>
      <c r="AO63" s="4"/>
      <c r="AP63" s="4"/>
      <c r="AQ63" s="4"/>
      <c r="AR63" s="4"/>
      <c r="AS63" s="3"/>
      <c r="AU63"/>
      <c r="AV63" s="12"/>
      <c r="AW63"/>
      <c r="AX63"/>
      <c r="AY63"/>
    </row>
    <row r="64" spans="2:51" ht="229.5" customHeight="1" x14ac:dyDescent="0.25">
      <c r="B64" s="7"/>
      <c r="C64" s="11"/>
      <c r="D64" s="8"/>
      <c r="E64" s="9"/>
      <c r="F64" s="9"/>
      <c r="G64" s="9"/>
      <c r="H64" s="9"/>
      <c r="I64" s="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5"/>
      <c r="U64" s="14"/>
      <c r="V64" s="14"/>
      <c r="W64" s="5"/>
      <c r="X64" s="5"/>
      <c r="Y64" s="5"/>
      <c r="Z64" s="5"/>
      <c r="AA64" s="5"/>
      <c r="AB64" s="5"/>
      <c r="AC64" s="5"/>
      <c r="AD64" s="5"/>
      <c r="AE64" s="5"/>
      <c r="AM64" s="4"/>
      <c r="AN64" s="4"/>
      <c r="AO64" s="4"/>
      <c r="AP64" s="4"/>
      <c r="AQ64" s="4"/>
      <c r="AR64" s="4"/>
      <c r="AS64" s="3"/>
      <c r="AU64"/>
      <c r="AV64" s="12"/>
      <c r="AW64"/>
      <c r="AX64"/>
      <c r="AY64"/>
    </row>
    <row r="65" spans="1:51" x14ac:dyDescent="0.25">
      <c r="A65" s="5"/>
      <c r="B65" s="7"/>
      <c r="C65" s="13"/>
      <c r="D65" s="8"/>
      <c r="E65" s="9"/>
      <c r="F65" s="9"/>
      <c r="G65" s="9"/>
      <c r="H65" s="9"/>
      <c r="I65" s="4"/>
      <c r="J65" s="4"/>
      <c r="K65" s="4"/>
      <c r="L65" s="4"/>
      <c r="M65" s="4"/>
      <c r="N65" s="4"/>
      <c r="O65" s="3"/>
      <c r="P65" s="1"/>
      <c r="R65" s="12"/>
      <c r="AS65"/>
      <c r="AT65"/>
      <c r="AU65"/>
      <c r="AV65"/>
      <c r="AW65"/>
      <c r="AX65"/>
      <c r="AY65"/>
    </row>
    <row r="66" spans="1:51" x14ac:dyDescent="0.25">
      <c r="A66" s="5"/>
      <c r="B66" s="8"/>
      <c r="C66" s="11"/>
      <c r="D66" s="9"/>
      <c r="E66" s="8"/>
      <c r="F66" s="9"/>
      <c r="G66" s="8"/>
      <c r="H66" s="8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B67" s="8"/>
      <c r="C67" s="10"/>
      <c r="D67" s="9"/>
      <c r="E67" s="8"/>
      <c r="F67" s="8"/>
      <c r="G67" s="8"/>
      <c r="H67" s="8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B68" s="7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1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P70" s="1"/>
      <c r="R70" s="1"/>
      <c r="AS70"/>
      <c r="AT70"/>
      <c r="AU70"/>
      <c r="AV70"/>
      <c r="AW70"/>
      <c r="AX70"/>
      <c r="AY70"/>
    </row>
    <row r="71" spans="1:51" x14ac:dyDescent="0.25">
      <c r="A71" s="5"/>
      <c r="I71" s="4"/>
      <c r="J71" s="4"/>
      <c r="K71" s="4"/>
      <c r="L71" s="4"/>
      <c r="M71" s="4"/>
      <c r="N71" s="4"/>
      <c r="O71" s="3"/>
      <c r="P71" s="1"/>
      <c r="R71" s="6"/>
      <c r="AS71"/>
      <c r="AT71"/>
      <c r="AU71"/>
      <c r="AV71"/>
      <c r="AW71"/>
      <c r="AX71"/>
      <c r="AY71"/>
    </row>
    <row r="72" spans="1:51" x14ac:dyDescent="0.25">
      <c r="A72" s="5"/>
      <c r="I72" s="4"/>
      <c r="J72" s="4"/>
      <c r="K72" s="4"/>
      <c r="L72" s="4"/>
      <c r="M72" s="4"/>
      <c r="N72" s="4"/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R75" s="1"/>
      <c r="AS75"/>
      <c r="AT75"/>
      <c r="AU75"/>
      <c r="AV75"/>
      <c r="AW75"/>
      <c r="AX75"/>
      <c r="AY75"/>
    </row>
    <row r="76" spans="1:51" x14ac:dyDescent="0.25">
      <c r="O76" s="3"/>
      <c r="R76" s="1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AS81"/>
      <c r="AT81"/>
      <c r="AU81"/>
      <c r="AV81"/>
      <c r="AW81"/>
      <c r="AX81"/>
      <c r="AY81"/>
    </row>
    <row r="82" spans="15:51" x14ac:dyDescent="0.25">
      <c r="O82" s="3"/>
      <c r="AS82"/>
      <c r="AT82"/>
      <c r="AU82"/>
      <c r="AV82"/>
      <c r="AW82"/>
      <c r="AX82"/>
      <c r="AY82"/>
    </row>
    <row r="83" spans="15:51" x14ac:dyDescent="0.25">
      <c r="O83" s="3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AS93"/>
      <c r="AT93"/>
      <c r="AU93"/>
      <c r="AV93"/>
      <c r="AW93"/>
      <c r="AX93"/>
      <c r="AY93"/>
    </row>
    <row r="94" spans="15:51" x14ac:dyDescent="0.25">
      <c r="O94" s="2"/>
      <c r="P94" s="1"/>
      <c r="Q94" s="1"/>
      <c r="R94" s="1"/>
      <c r="S94" s="1"/>
      <c r="T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T96" s="1"/>
      <c r="AS96"/>
      <c r="AT96"/>
      <c r="AU96"/>
      <c r="AV96"/>
      <c r="AW96"/>
      <c r="AX96"/>
      <c r="AY96"/>
    </row>
    <row r="97" spans="15:51" x14ac:dyDescent="0.25">
      <c r="O97" s="1"/>
      <c r="Q97" s="1"/>
      <c r="R97" s="1"/>
      <c r="S97" s="1"/>
      <c r="AS97"/>
      <c r="AT97"/>
      <c r="AU97"/>
      <c r="AV97"/>
      <c r="AW97"/>
      <c r="AX97"/>
      <c r="AY97"/>
    </row>
    <row r="98" spans="15:51" x14ac:dyDescent="0.25">
      <c r="O98" s="2"/>
      <c r="P98" s="1"/>
      <c r="Q98" s="1"/>
      <c r="R98" s="1"/>
      <c r="S98" s="1"/>
      <c r="T98" s="1"/>
      <c r="AS98"/>
      <c r="AT98"/>
      <c r="AU98"/>
      <c r="AV98"/>
      <c r="AW98"/>
      <c r="AX98"/>
      <c r="AY98"/>
    </row>
    <row r="99" spans="15:51" x14ac:dyDescent="0.25">
      <c r="O99" s="2"/>
      <c r="P99" s="1"/>
      <c r="Q99" s="1"/>
      <c r="R99" s="1"/>
      <c r="S99" s="1"/>
      <c r="T99" s="1"/>
      <c r="U99" s="1"/>
      <c r="AS99"/>
      <c r="AT99"/>
      <c r="AU99"/>
      <c r="AV99"/>
      <c r="AW99"/>
      <c r="AX99"/>
      <c r="AY99"/>
    </row>
    <row r="100" spans="15:51" x14ac:dyDescent="0.25">
      <c r="O100" s="2"/>
      <c r="P100" s="1"/>
      <c r="T100" s="1"/>
      <c r="U100" s="1"/>
      <c r="AS100"/>
      <c r="AT100"/>
      <c r="AU100"/>
      <c r="AV100"/>
      <c r="AW100"/>
      <c r="AX100"/>
      <c r="AY100"/>
    </row>
    <row r="112" spans="15:51" x14ac:dyDescent="0.25">
      <c r="AS112"/>
      <c r="AT112"/>
      <c r="AU112"/>
      <c r="AV112"/>
      <c r="AW112"/>
      <c r="AX112"/>
      <c r="AY112"/>
    </row>
  </sheetData>
  <protectedRanges>
    <protectedRange sqref="N56:R56 B68 S58:T64 B60:B65 N59:R64 T42 S54:T55 T53" name="Range2_12_5_1_1"/>
    <protectedRange sqref="N10 L10 L6 D6 D8 AD8 AF8 O8:U8 AJ8:AR8 AF10 AR11:AR34 L24:N31 N12:N23 N32:N34 N11:P11 E11:E34 G11:G34 R11:AG11 O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Q49:Q51 R48 T47 T52" name="Range2_12_5_1_1_3"/>
    <protectedRange sqref="T45:T46" name="Range2_12_5_1_1_2_2"/>
    <protectedRange sqref="P49:P51 Q48 S45:S47 S52" name="Range2_12_4_1_1_1_4_2_2_2"/>
    <protectedRange sqref="N49:O51 O48:P48 Q45:R47 Q52:R52" name="Range2_12_1_6_1_1_1_2_3_2_1_1_3"/>
    <protectedRange sqref="K49:M51 L48:N48 N45:P47 N52:P52" name="Range2_12_1_2_3_1_1_1_2_3_2_1_1_3"/>
    <protectedRange sqref="H49:J51 I48:K48 K45:M47 K52:M52" name="Range2_2_12_1_4_3_1_1_1_3_3_2_1_1_3"/>
    <protectedRange sqref="G49:G51 H48 J45:J47 J52" name="Range2_2_12_1_4_3_1_1_1_3_2_1_2_2"/>
    <protectedRange sqref="D49:E49 E48:F48 G47:H47" name="Range2_2_12_1_3_1_2_1_1_1_2_1_1_1_1_1_1_2_1_1"/>
    <protectedRange sqref="C48 D47:E47" name="Range2_2_12_1_3_1_2_1_1_1_2_1_1_1_1_3_1_1_1_1"/>
    <protectedRange sqref="C49 D48 F47" name="Range2_2_12_1_3_1_2_1_1_1_3_1_1_1_1_1_3_1_1_1_1"/>
    <protectedRange sqref="F49 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7:B59" name="Range2_12_5_1_1_2"/>
    <protectedRange sqref="B56" name="Range2_12_5_1_1_2_1_4_1_1_1_2_1_1_1_1_1_1_1"/>
    <protectedRange sqref="I52" name="Range2_2_12_1_7_1_1_2_2"/>
    <protectedRange sqref="F50:F51" name="Range2_2_12_1_4_3_1_1_1_3_3_1_1_3_1_1_1_1_1_1_2"/>
    <protectedRange sqref="C50:E51" name="Range2_2_12_1_3_1_2_1_1_1_1_2_1_1_1_1_1_1_2"/>
    <protectedRange sqref="G52:H52" name="Range2_2_12_1_3_1_2_1_1_1_2_1_1_1_1_1_1_2_1_1_1_1_1"/>
    <protectedRange sqref="D52:E52" name="Range2_2_12_1_3_1_2_1_1_1_2_1_1_1_1_3_1_1_1_1_1_2_1"/>
    <protectedRange sqref="F52" name="Range2_2_12_1_3_1_2_1_1_1_3_1_1_1_1_1_3_1_1_1_1_1_1_1"/>
    <protectedRange sqref="I53:I54" name="Range2_2_12_1_7_1_1_2_2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AG10 AP10 Q10:Q11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B45" name="Range2_12_5_1_1_1_2_2_1_1_1_1_1_1_1_1_1_1_1_1_1_1_1_1_1_1_1_1_1_1_1_1_1_1_1_1_1_1_1_1"/>
    <protectedRange sqref="B46" name="Range2_12_5_1_1_1_2_2_1_1_1_1_1_1_1_1_1_1_1_2_1_1_1_1_1_1_1_1_1_1_1_1_1_1_1_1_1_1_1_1_1_1_1_1_1_1_1_1_1_1_1_1_1_1_1_1"/>
    <protectedRange sqref="B44" name="Range2_12_5_1_1_1_2_1_1_1_1_1_1_1_1_1_1_1_2_1_1_1_1_1_1_1_1_1_1_1_1_1_1_1_1_1"/>
    <protectedRange sqref="B47" name="Range2_12_5_1_1_1_2_2_1_1_1_1_1_1_1_1_1_1_1_2_1_1_1_2_1_1_1_2_1_1_1_3_1_1_1_1_1_1_1_1_1_1_1_1_1_1_1_1_1_1_1_1_1_1_1_1_1_1_1_1_1_1_1_1_1_1_1_1_1_1_1_1_1"/>
    <protectedRange sqref="B48" name="Range2_12_5_1_1_1_2_1_1_1_1_1_1_1_1_1_1_1_2_1_2_1_1_1_1_1_1_1_1_1_2_1_1_1_1_1_1_1_1_1_1_1_1_1_1_1_1_1_1_1_1_1_1_1_1_1"/>
    <protectedRange sqref="B49" name="Range2_12_5_1_1_1_1_1_2_1_1_1_1_1_1_1_1_1_1_1_1_1_1_1_1_1_1_1_1_2_1_1_1_1_1_1_1_1_1_1"/>
    <protectedRange sqref="B50" name="Range2_12_5_1_1_1_1_1_2_1_1_2_1_1_1_1_1_1_1_1_1_1_1_1_1_1_1_1_1_2_1_1_1_1_1_1_1_1_1_1"/>
    <protectedRange sqref="B51" name="Range2_12_5_1_1_1_2_2_1_1_1_1_1_1_1_1_1_1_1_2_1_1_1_2_1_1_1_1_1_1_1_1_1_1_1_1_1_1_1_1_2_1_1_1_1_1_1_1_1"/>
    <protectedRange sqref="B52" name="Range2_12_5_1_1_1_2_2_1_1_1_1_1_1_1_1_1_1_1_2_1_1_1_1_1_1_1_1_1_3_1_3_1_2_1_1_1_1_1_1_1_1_1_1_1_1_1_2_1_1_1_1_1_2_1_1_1_1_1_1_1"/>
    <protectedRange sqref="B53" name="Range2_12_5_1_1_1_1_1_2_1_2_1_1_1_2_1_1_1_1_1_1_1_1_1_1_2_1_1_1_1_1_2_1_1_1_1_1_1"/>
    <protectedRange sqref="B55" name="Range2_12_5_1_1_1_2_2_1_1_1_1_1_1_1_1_1_1_1_1_1_1_1_1_1_1_1_1_1_1_1_1_1_1_1_1_1_1_1_1_1_1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Z8:AA8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B8:C8"/>
    <mergeCell ref="D8:G8"/>
    <mergeCell ref="I8:K8"/>
    <mergeCell ref="U8:V8"/>
    <mergeCell ref="X8:Y8"/>
    <mergeCell ref="Z7:AA7"/>
    <mergeCell ref="AB7:AC7"/>
    <mergeCell ref="AD7:AE7"/>
    <mergeCell ref="AJ7:AN7"/>
    <mergeCell ref="AO7:AQ7"/>
    <mergeCell ref="B7:C7"/>
    <mergeCell ref="D7:G7"/>
    <mergeCell ref="P7:T7"/>
    <mergeCell ref="U7:V7"/>
    <mergeCell ref="X7:Y7"/>
    <mergeCell ref="P3:U3"/>
    <mergeCell ref="P4:U4"/>
    <mergeCell ref="P5:U5"/>
    <mergeCell ref="B6:C6"/>
    <mergeCell ref="D6:H6"/>
    <mergeCell ref="L6:M6"/>
  </mergeCells>
  <conditionalFormatting sqref="X11:AE34">
    <cfRule type="containsText" dxfId="736" priority="5" operator="containsText" text="N/A">
      <formula>NOT(ISERROR(SEARCH("N/A",X11)))</formula>
    </cfRule>
    <cfRule type="cellIs" dxfId="735" priority="23" operator="equal">
      <formula>0</formula>
    </cfRule>
  </conditionalFormatting>
  <conditionalFormatting sqref="X11:AE34">
    <cfRule type="cellIs" dxfId="734" priority="22" operator="greaterThanOrEqual">
      <formula>1185</formula>
    </cfRule>
  </conditionalFormatting>
  <conditionalFormatting sqref="X11:AE34">
    <cfRule type="cellIs" dxfId="733" priority="21" operator="between">
      <formula>0.1</formula>
      <formula>1184</formula>
    </cfRule>
  </conditionalFormatting>
  <conditionalFormatting sqref="X8 AJ11:AO34">
    <cfRule type="cellIs" dxfId="732" priority="20" operator="equal">
      <formula>0</formula>
    </cfRule>
  </conditionalFormatting>
  <conditionalFormatting sqref="X8 AJ11:AO34">
    <cfRule type="cellIs" dxfId="731" priority="19" operator="greaterThan">
      <formula>1179</formula>
    </cfRule>
  </conditionalFormatting>
  <conditionalFormatting sqref="X8 AJ11:AO34">
    <cfRule type="cellIs" dxfId="730" priority="18" operator="greaterThan">
      <formula>99</formula>
    </cfRule>
  </conditionalFormatting>
  <conditionalFormatting sqref="X8 AJ11:AO34">
    <cfRule type="cellIs" dxfId="729" priority="17" operator="greaterThan">
      <formula>0.99</formula>
    </cfRule>
  </conditionalFormatting>
  <conditionalFormatting sqref="AB8">
    <cfRule type="cellIs" dxfId="728" priority="16" operator="equal">
      <formula>0</formula>
    </cfRule>
  </conditionalFormatting>
  <conditionalFormatting sqref="AB8">
    <cfRule type="cellIs" dxfId="727" priority="15" operator="greaterThan">
      <formula>1179</formula>
    </cfRule>
  </conditionalFormatting>
  <conditionalFormatting sqref="AB8">
    <cfRule type="cellIs" dxfId="726" priority="14" operator="greaterThan">
      <formula>99</formula>
    </cfRule>
  </conditionalFormatting>
  <conditionalFormatting sqref="AB8">
    <cfRule type="cellIs" dxfId="725" priority="13" operator="greaterThan">
      <formula>0.99</formula>
    </cfRule>
  </conditionalFormatting>
  <conditionalFormatting sqref="AQ11:AQ34">
    <cfRule type="cellIs" dxfId="724" priority="12" operator="equal">
      <formula>0</formula>
    </cfRule>
  </conditionalFormatting>
  <conditionalFormatting sqref="AQ11:AQ34">
    <cfRule type="cellIs" dxfId="723" priority="11" operator="greaterThan">
      <formula>1179</formula>
    </cfRule>
  </conditionalFormatting>
  <conditionalFormatting sqref="AQ11:AQ34">
    <cfRule type="cellIs" dxfId="722" priority="10" operator="greaterThan">
      <formula>99</formula>
    </cfRule>
  </conditionalFormatting>
  <conditionalFormatting sqref="AQ11:AQ34">
    <cfRule type="cellIs" dxfId="721" priority="9" operator="greaterThan">
      <formula>0.99</formula>
    </cfRule>
  </conditionalFormatting>
  <conditionalFormatting sqref="AI11:AI34">
    <cfRule type="cellIs" dxfId="720" priority="8" operator="greaterThan">
      <formula>$AI$8</formula>
    </cfRule>
  </conditionalFormatting>
  <conditionalFormatting sqref="AH11:AH34">
    <cfRule type="cellIs" dxfId="719" priority="6" operator="greaterThan">
      <formula>$AH$8</formula>
    </cfRule>
    <cfRule type="cellIs" dxfId="718" priority="7" operator="greaterThan">
      <formula>$AH$8</formula>
    </cfRule>
  </conditionalFormatting>
  <conditionalFormatting sqref="AP11:AP34">
    <cfRule type="cellIs" dxfId="717" priority="4" operator="equal">
      <formula>0</formula>
    </cfRule>
  </conditionalFormatting>
  <conditionalFormatting sqref="AP11:AP34">
    <cfRule type="cellIs" dxfId="716" priority="3" operator="greaterThan">
      <formula>1179</formula>
    </cfRule>
  </conditionalFormatting>
  <conditionalFormatting sqref="AP11:AP34">
    <cfRule type="cellIs" dxfId="715" priority="2" operator="greaterThan">
      <formula>99</formula>
    </cfRule>
  </conditionalFormatting>
  <conditionalFormatting sqref="AP11:AP34">
    <cfRule type="cellIs" dxfId="714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I19" workbookViewId="0">
      <selection activeCell="A33" sqref="A33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44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50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164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53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57" t="s">
        <v>127</v>
      </c>
      <c r="I7" s="156" t="s">
        <v>126</v>
      </c>
      <c r="J7" s="156" t="s">
        <v>125</v>
      </c>
      <c r="K7" s="156" t="s">
        <v>124</v>
      </c>
      <c r="L7" s="2"/>
      <c r="M7" s="2"/>
      <c r="N7" s="2"/>
      <c r="O7" s="157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56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56" t="s">
        <v>115</v>
      </c>
      <c r="AG7" s="156" t="s">
        <v>114</v>
      </c>
      <c r="AH7" s="156" t="s">
        <v>113</v>
      </c>
      <c r="AI7" s="156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56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42287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25264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56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54" t="s">
        <v>88</v>
      </c>
      <c r="V9" s="154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52" t="s">
        <v>84</v>
      </c>
      <c r="AG9" s="152" t="s">
        <v>83</v>
      </c>
      <c r="AH9" s="234" t="s">
        <v>82</v>
      </c>
      <c r="AI9" s="248" t="s">
        <v>81</v>
      </c>
      <c r="AJ9" s="154" t="s">
        <v>80</v>
      </c>
      <c r="AK9" s="154" t="s">
        <v>79</v>
      </c>
      <c r="AL9" s="154" t="s">
        <v>78</v>
      </c>
      <c r="AM9" s="154" t="s">
        <v>77</v>
      </c>
      <c r="AN9" s="154" t="s">
        <v>76</v>
      </c>
      <c r="AO9" s="154" t="s">
        <v>75</v>
      </c>
      <c r="AP9" s="154" t="s">
        <v>74</v>
      </c>
      <c r="AQ9" s="226" t="s">
        <v>73</v>
      </c>
      <c r="AR9" s="154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54" t="s">
        <v>67</v>
      </c>
      <c r="C10" s="154" t="s">
        <v>66</v>
      </c>
      <c r="D10" s="154" t="s">
        <v>17</v>
      </c>
      <c r="E10" s="154" t="s">
        <v>65</v>
      </c>
      <c r="F10" s="154" t="s">
        <v>17</v>
      </c>
      <c r="G10" s="154" t="s">
        <v>65</v>
      </c>
      <c r="H10" s="225"/>
      <c r="I10" s="154" t="s">
        <v>65</v>
      </c>
      <c r="J10" s="154" t="s">
        <v>65</v>
      </c>
      <c r="K10" s="154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9'!Q34</f>
        <v>54626032</v>
      </c>
      <c r="R10" s="242"/>
      <c r="S10" s="243"/>
      <c r="T10" s="244"/>
      <c r="U10" s="154"/>
      <c r="V10" s="154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9'!AG34</f>
        <v>40957188</v>
      </c>
      <c r="AH10" s="234"/>
      <c r="AI10" s="249"/>
      <c r="AJ10" s="154" t="s">
        <v>56</v>
      </c>
      <c r="AK10" s="154" t="s">
        <v>56</v>
      </c>
      <c r="AL10" s="154" t="s">
        <v>56</v>
      </c>
      <c r="AM10" s="154" t="s">
        <v>56</v>
      </c>
      <c r="AN10" s="154" t="s">
        <v>56</v>
      </c>
      <c r="AO10" s="154" t="s">
        <v>56</v>
      </c>
      <c r="AP10" s="96">
        <f>'OCT 9'!AP34</f>
        <v>9369084</v>
      </c>
      <c r="AQ10" s="227"/>
      <c r="AR10" s="155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25</v>
      </c>
      <c r="E11" s="82">
        <f t="shared" ref="E11:E22" si="0">D11/1.42</f>
        <v>17.605633802816904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99</v>
      </c>
      <c r="P11" s="76">
        <v>65</v>
      </c>
      <c r="Q11" s="76">
        <v>54628733</v>
      </c>
      <c r="R11" s="75">
        <f>IF(ISBLANK(Q11),"-",Q11-Q10)</f>
        <v>2701</v>
      </c>
      <c r="S11" s="74">
        <f t="shared" ref="S11:S34" si="3">R11*24/1000</f>
        <v>64.823999999999998</v>
      </c>
      <c r="T11" s="74">
        <f t="shared" ref="T11:T34" si="4">R11/1000</f>
        <v>2.7010000000000001</v>
      </c>
      <c r="U11" s="73">
        <v>5</v>
      </c>
      <c r="V11" s="73">
        <f t="shared" ref="V11:V34" si="5">U11</f>
        <v>5</v>
      </c>
      <c r="W11" s="72" t="s">
        <v>138</v>
      </c>
      <c r="X11" s="66">
        <v>0</v>
      </c>
      <c r="Y11" s="66">
        <v>0</v>
      </c>
      <c r="Z11" s="66">
        <v>998</v>
      </c>
      <c r="AA11" s="66">
        <v>0</v>
      </c>
      <c r="AB11" s="66">
        <v>0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40957516</v>
      </c>
      <c r="AH11" s="69">
        <f t="shared" ref="AH11:AH34" si="6">IF(ISBLANK(AG11),"-",AG11-AG10)</f>
        <v>328</v>
      </c>
      <c r="AI11" s="68">
        <f t="shared" ref="AI11:AI34" si="7">AH11/T11</f>
        <v>121.43650499814883</v>
      </c>
      <c r="AJ11" s="67">
        <v>0</v>
      </c>
      <c r="AK11" s="67">
        <v>0</v>
      </c>
      <c r="AL11" s="67">
        <v>1</v>
      </c>
      <c r="AM11" s="67">
        <v>0</v>
      </c>
      <c r="AN11" s="67">
        <v>0</v>
      </c>
      <c r="AO11" s="67">
        <v>0.3</v>
      </c>
      <c r="AP11" s="66">
        <v>9370435</v>
      </c>
      <c r="AQ11" s="66">
        <f t="shared" ref="AQ11:AQ34" si="8">AP11-AP10</f>
        <v>1351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28</v>
      </c>
      <c r="E12" s="82">
        <f t="shared" si="0"/>
        <v>19.718309859154932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99</v>
      </c>
      <c r="P12" s="76">
        <v>63</v>
      </c>
      <c r="Q12" s="76">
        <v>54631410</v>
      </c>
      <c r="R12" s="75">
        <f>IF(ISBLANK(Q12),"-",Q12-Q11)</f>
        <v>2677</v>
      </c>
      <c r="S12" s="74">
        <f t="shared" si="3"/>
        <v>64.248000000000005</v>
      </c>
      <c r="T12" s="74">
        <f t="shared" si="4"/>
        <v>2.677</v>
      </c>
      <c r="U12" s="73">
        <v>6.5</v>
      </c>
      <c r="V12" s="73">
        <f t="shared" si="5"/>
        <v>6.5</v>
      </c>
      <c r="W12" s="72" t="s">
        <v>138</v>
      </c>
      <c r="X12" s="66">
        <v>0</v>
      </c>
      <c r="Y12" s="66">
        <v>0</v>
      </c>
      <c r="Z12" s="66">
        <v>998</v>
      </c>
      <c r="AA12" s="66">
        <v>0</v>
      </c>
      <c r="AB12" s="66">
        <v>0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40957848</v>
      </c>
      <c r="AH12" s="69">
        <f t="shared" si="6"/>
        <v>332</v>
      </c>
      <c r="AI12" s="68">
        <f t="shared" si="7"/>
        <v>124.01942472917445</v>
      </c>
      <c r="AJ12" s="67">
        <v>0</v>
      </c>
      <c r="AK12" s="67">
        <v>0</v>
      </c>
      <c r="AL12" s="67">
        <v>1</v>
      </c>
      <c r="AM12" s="67">
        <v>0</v>
      </c>
      <c r="AN12" s="67">
        <v>0</v>
      </c>
      <c r="AO12" s="67">
        <v>0.3</v>
      </c>
      <c r="AP12" s="66">
        <v>9371859</v>
      </c>
      <c r="AQ12" s="66">
        <f t="shared" si="8"/>
        <v>1424</v>
      </c>
      <c r="AR12" s="87">
        <v>1.18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18</v>
      </c>
      <c r="E13" s="82">
        <f t="shared" si="0"/>
        <v>12.67605633802817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129</v>
      </c>
      <c r="P13" s="76">
        <v>104</v>
      </c>
      <c r="Q13" s="76">
        <v>54635159</v>
      </c>
      <c r="R13" s="75">
        <f t="shared" ref="R13:R34" si="9">IF(ISBLANK(Q13),"-",Q13-Q12)</f>
        <v>3749</v>
      </c>
      <c r="S13" s="74">
        <f t="shared" si="3"/>
        <v>89.975999999999999</v>
      </c>
      <c r="T13" s="74">
        <f t="shared" si="4"/>
        <v>3.7490000000000001</v>
      </c>
      <c r="U13" s="73">
        <v>7.7</v>
      </c>
      <c r="V13" s="73">
        <f t="shared" si="5"/>
        <v>7.7</v>
      </c>
      <c r="W13" s="72" t="s">
        <v>14</v>
      </c>
      <c r="X13" s="66">
        <v>0</v>
      </c>
      <c r="Y13" s="66">
        <v>0</v>
      </c>
      <c r="Z13" s="66">
        <v>1139</v>
      </c>
      <c r="AA13" s="66">
        <v>0</v>
      </c>
      <c r="AB13" s="66">
        <v>957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40958428</v>
      </c>
      <c r="AH13" s="69">
        <f t="shared" si="6"/>
        <v>580</v>
      </c>
      <c r="AI13" s="68">
        <f t="shared" si="7"/>
        <v>154.70792211256335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</v>
      </c>
      <c r="AP13" s="66">
        <v>9373124</v>
      </c>
      <c r="AQ13" s="66">
        <f t="shared" si="8"/>
        <v>1265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18</v>
      </c>
      <c r="E14" s="82">
        <f t="shared" si="0"/>
        <v>12.67605633802817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119</v>
      </c>
      <c r="P14" s="76">
        <v>93</v>
      </c>
      <c r="Q14" s="76">
        <v>54639281</v>
      </c>
      <c r="R14" s="75">
        <f t="shared" si="9"/>
        <v>4122</v>
      </c>
      <c r="S14" s="74">
        <f t="shared" si="3"/>
        <v>98.927999999999997</v>
      </c>
      <c r="T14" s="74">
        <f t="shared" si="4"/>
        <v>4.1219999999999999</v>
      </c>
      <c r="U14" s="73">
        <v>9.1</v>
      </c>
      <c r="V14" s="73">
        <f t="shared" si="5"/>
        <v>9.1</v>
      </c>
      <c r="W14" s="72" t="s">
        <v>14</v>
      </c>
      <c r="X14" s="66">
        <v>0</v>
      </c>
      <c r="Y14" s="66">
        <v>0</v>
      </c>
      <c r="Z14" s="66">
        <v>1027</v>
      </c>
      <c r="AA14" s="66">
        <v>0</v>
      </c>
      <c r="AB14" s="66">
        <v>957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40959052</v>
      </c>
      <c r="AH14" s="69">
        <f t="shared" si="6"/>
        <v>624</v>
      </c>
      <c r="AI14" s="68">
        <f t="shared" si="7"/>
        <v>151.38282387190685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0.3</v>
      </c>
      <c r="AP14" s="66">
        <v>9374367</v>
      </c>
      <c r="AQ14" s="66">
        <f t="shared" si="8"/>
        <v>1243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18</v>
      </c>
      <c r="E15" s="82">
        <f t="shared" si="0"/>
        <v>12.67605633802817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101</v>
      </c>
      <c r="P15" s="76">
        <v>70</v>
      </c>
      <c r="Q15" s="76">
        <v>54643076</v>
      </c>
      <c r="R15" s="75">
        <f t="shared" si="9"/>
        <v>3795</v>
      </c>
      <c r="S15" s="74">
        <f t="shared" si="3"/>
        <v>91.08</v>
      </c>
      <c r="T15" s="74">
        <f t="shared" si="4"/>
        <v>3.7949999999999999</v>
      </c>
      <c r="U15" s="73">
        <v>9.5</v>
      </c>
      <c r="V15" s="73">
        <f t="shared" si="5"/>
        <v>9.5</v>
      </c>
      <c r="W15" s="72" t="s">
        <v>14</v>
      </c>
      <c r="X15" s="66">
        <v>0</v>
      </c>
      <c r="Y15" s="66">
        <v>0</v>
      </c>
      <c r="Z15" s="66">
        <v>1027</v>
      </c>
      <c r="AA15" s="66">
        <v>0</v>
      </c>
      <c r="AB15" s="66">
        <v>967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40959608</v>
      </c>
      <c r="AH15" s="69">
        <f t="shared" si="6"/>
        <v>556</v>
      </c>
      <c r="AI15" s="68">
        <f t="shared" si="7"/>
        <v>146.50856389986825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0.3</v>
      </c>
      <c r="AP15" s="66">
        <v>9374787</v>
      </c>
      <c r="AQ15" s="66">
        <f t="shared" si="8"/>
        <v>420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12</v>
      </c>
      <c r="E16" s="82">
        <f t="shared" si="0"/>
        <v>8.4507042253521139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127</v>
      </c>
      <c r="P16" s="76">
        <v>124</v>
      </c>
      <c r="Q16" s="76">
        <v>54647599</v>
      </c>
      <c r="R16" s="75">
        <f t="shared" si="9"/>
        <v>4523</v>
      </c>
      <c r="S16" s="74">
        <f t="shared" si="3"/>
        <v>108.55200000000001</v>
      </c>
      <c r="T16" s="74">
        <f t="shared" si="4"/>
        <v>4.5229999999999997</v>
      </c>
      <c r="U16" s="73">
        <v>9.5</v>
      </c>
      <c r="V16" s="73">
        <f t="shared" si="5"/>
        <v>9.5</v>
      </c>
      <c r="W16" s="72" t="s">
        <v>14</v>
      </c>
      <c r="X16" s="66">
        <v>0</v>
      </c>
      <c r="Y16" s="66">
        <v>0</v>
      </c>
      <c r="Z16" s="66">
        <v>1187</v>
      </c>
      <c r="AA16" s="66">
        <v>0</v>
      </c>
      <c r="AB16" s="66">
        <v>1187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40960348</v>
      </c>
      <c r="AH16" s="69">
        <f t="shared" si="6"/>
        <v>740</v>
      </c>
      <c r="AI16" s="68">
        <f t="shared" si="7"/>
        <v>163.60822462967059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9374787</v>
      </c>
      <c r="AQ16" s="66">
        <f t="shared" si="8"/>
        <v>0</v>
      </c>
      <c r="AR16" s="87">
        <v>1.17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B17" s="85">
        <v>2.25</v>
      </c>
      <c r="C17" s="85">
        <v>0.29166666666666702</v>
      </c>
      <c r="D17" s="84">
        <v>7</v>
      </c>
      <c r="E17" s="82">
        <f t="shared" si="0"/>
        <v>4.9295774647887329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136</v>
      </c>
      <c r="P17" s="76">
        <v>131</v>
      </c>
      <c r="Q17" s="76">
        <v>54653792</v>
      </c>
      <c r="R17" s="75">
        <f t="shared" si="9"/>
        <v>6193</v>
      </c>
      <c r="S17" s="74">
        <f t="shared" si="3"/>
        <v>148.63200000000001</v>
      </c>
      <c r="T17" s="74">
        <f t="shared" si="4"/>
        <v>6.1929999999999996</v>
      </c>
      <c r="U17" s="73">
        <v>9.4</v>
      </c>
      <c r="V17" s="73">
        <f t="shared" si="5"/>
        <v>9.4</v>
      </c>
      <c r="W17" s="72" t="s">
        <v>22</v>
      </c>
      <c r="X17" s="66">
        <v>1027</v>
      </c>
      <c r="Y17" s="66">
        <v>0</v>
      </c>
      <c r="Z17" s="66">
        <v>1186</v>
      </c>
      <c r="AA17" s="66">
        <v>1185</v>
      </c>
      <c r="AB17" s="66">
        <v>1186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40961692</v>
      </c>
      <c r="AH17" s="69">
        <f t="shared" si="6"/>
        <v>1344</v>
      </c>
      <c r="AI17" s="68">
        <f t="shared" si="7"/>
        <v>217.01921524301633</v>
      </c>
      <c r="AJ17" s="67">
        <v>1</v>
      </c>
      <c r="AK17" s="67">
        <v>0</v>
      </c>
      <c r="AL17" s="67">
        <v>1</v>
      </c>
      <c r="AM17" s="67">
        <v>1</v>
      </c>
      <c r="AN17" s="67">
        <v>1</v>
      </c>
      <c r="AO17" s="67">
        <v>0</v>
      </c>
      <c r="AP17" s="66">
        <v>9374787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5</v>
      </c>
      <c r="E18" s="82">
        <f t="shared" si="0"/>
        <v>3.5211267605633805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134</v>
      </c>
      <c r="P18" s="76">
        <v>147</v>
      </c>
      <c r="Q18" s="76">
        <v>54660115</v>
      </c>
      <c r="R18" s="75">
        <f t="shared" si="9"/>
        <v>6323</v>
      </c>
      <c r="S18" s="74">
        <f t="shared" si="3"/>
        <v>151.75200000000001</v>
      </c>
      <c r="T18" s="74">
        <f t="shared" si="4"/>
        <v>6.3230000000000004</v>
      </c>
      <c r="U18" s="73">
        <v>8.6999999999999993</v>
      </c>
      <c r="V18" s="73">
        <f t="shared" si="5"/>
        <v>8.6999999999999993</v>
      </c>
      <c r="W18" s="72" t="s">
        <v>22</v>
      </c>
      <c r="X18" s="66">
        <v>1078</v>
      </c>
      <c r="Y18" s="66">
        <v>0</v>
      </c>
      <c r="Z18" s="66">
        <v>1187</v>
      </c>
      <c r="AA18" s="66">
        <v>1185</v>
      </c>
      <c r="AB18" s="66">
        <v>1186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40963104</v>
      </c>
      <c r="AH18" s="69">
        <f t="shared" si="6"/>
        <v>1412</v>
      </c>
      <c r="AI18" s="68">
        <f t="shared" si="7"/>
        <v>223.31171912067055</v>
      </c>
      <c r="AJ18" s="67">
        <v>1</v>
      </c>
      <c r="AK18" s="67">
        <v>0</v>
      </c>
      <c r="AL18" s="67">
        <v>1</v>
      </c>
      <c r="AM18" s="67">
        <v>1</v>
      </c>
      <c r="AN18" s="67">
        <v>1</v>
      </c>
      <c r="AO18" s="67">
        <v>0</v>
      </c>
      <c r="AP18" s="66">
        <v>9374787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4</v>
      </c>
      <c r="E19" s="82">
        <f t="shared" si="0"/>
        <v>2.8169014084507045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134</v>
      </c>
      <c r="P19" s="76">
        <v>146</v>
      </c>
      <c r="Q19" s="76">
        <v>54666384</v>
      </c>
      <c r="R19" s="75">
        <f t="shared" si="9"/>
        <v>6269</v>
      </c>
      <c r="S19" s="74">
        <f t="shared" si="3"/>
        <v>150.45599999999999</v>
      </c>
      <c r="T19" s="74">
        <f t="shared" si="4"/>
        <v>6.2690000000000001</v>
      </c>
      <c r="U19" s="73">
        <v>7.9</v>
      </c>
      <c r="V19" s="73">
        <f t="shared" si="5"/>
        <v>7.9</v>
      </c>
      <c r="W19" s="72" t="s">
        <v>22</v>
      </c>
      <c r="X19" s="66">
        <v>1097</v>
      </c>
      <c r="Y19" s="66">
        <v>0</v>
      </c>
      <c r="Z19" s="66">
        <v>1187</v>
      </c>
      <c r="AA19" s="66">
        <v>1185</v>
      </c>
      <c r="AB19" s="66">
        <v>1186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40964504</v>
      </c>
      <c r="AH19" s="69">
        <f t="shared" si="6"/>
        <v>1400</v>
      </c>
      <c r="AI19" s="68">
        <f t="shared" si="7"/>
        <v>223.32110384431328</v>
      </c>
      <c r="AJ19" s="67">
        <v>1</v>
      </c>
      <c r="AK19" s="67">
        <v>0</v>
      </c>
      <c r="AL19" s="67">
        <v>1</v>
      </c>
      <c r="AM19" s="67">
        <v>1</v>
      </c>
      <c r="AN19" s="67">
        <v>1</v>
      </c>
      <c r="AO19" s="67">
        <v>0</v>
      </c>
      <c r="AP19" s="66">
        <v>9374787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5</v>
      </c>
      <c r="E20" s="82">
        <f t="shared" si="0"/>
        <v>3.5211267605633805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135</v>
      </c>
      <c r="P20" s="76">
        <v>144</v>
      </c>
      <c r="Q20" s="76">
        <v>54672513</v>
      </c>
      <c r="R20" s="75">
        <f t="shared" si="9"/>
        <v>6129</v>
      </c>
      <c r="S20" s="74">
        <f t="shared" si="3"/>
        <v>147.096</v>
      </c>
      <c r="T20" s="74">
        <f t="shared" si="4"/>
        <v>6.1289999999999996</v>
      </c>
      <c r="U20" s="73">
        <v>7.1</v>
      </c>
      <c r="V20" s="73">
        <f t="shared" si="5"/>
        <v>7.1</v>
      </c>
      <c r="W20" s="72" t="s">
        <v>22</v>
      </c>
      <c r="X20" s="66">
        <v>1098</v>
      </c>
      <c r="Y20" s="66">
        <v>0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40965884</v>
      </c>
      <c r="AH20" s="69">
        <f t="shared" si="6"/>
        <v>1380</v>
      </c>
      <c r="AI20" s="68">
        <f t="shared" si="7"/>
        <v>225.15907978463045</v>
      </c>
      <c r="AJ20" s="67">
        <v>1</v>
      </c>
      <c r="AK20" s="67">
        <v>0</v>
      </c>
      <c r="AL20" s="67">
        <v>1</v>
      </c>
      <c r="AM20" s="67">
        <v>1</v>
      </c>
      <c r="AN20" s="67">
        <v>1</v>
      </c>
      <c r="AO20" s="67">
        <v>0</v>
      </c>
      <c r="AP20" s="66">
        <v>9374787</v>
      </c>
      <c r="AQ20" s="66">
        <f t="shared" si="8"/>
        <v>0</v>
      </c>
      <c r="AR20" s="87">
        <v>1.23</v>
      </c>
      <c r="AS20" s="64" t="s">
        <v>30</v>
      </c>
      <c r="AY20" s="12"/>
    </row>
    <row r="21" spans="1:51" x14ac:dyDescent="0.25">
      <c r="B21" s="85">
        <v>2.4166666666666701</v>
      </c>
      <c r="C21" s="85">
        <v>0.45833333333333298</v>
      </c>
      <c r="D21" s="84">
        <v>4</v>
      </c>
      <c r="E21" s="82">
        <f t="shared" si="0"/>
        <v>2.8169014084507045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129</v>
      </c>
      <c r="P21" s="76">
        <v>145</v>
      </c>
      <c r="Q21" s="76">
        <v>54678866</v>
      </c>
      <c r="R21" s="75">
        <f t="shared" si="9"/>
        <v>6353</v>
      </c>
      <c r="S21" s="74">
        <f t="shared" si="3"/>
        <v>152.47200000000001</v>
      </c>
      <c r="T21" s="74">
        <f t="shared" si="4"/>
        <v>6.3529999999999998</v>
      </c>
      <c r="U21" s="73">
        <v>6.3</v>
      </c>
      <c r="V21" s="73">
        <f t="shared" si="5"/>
        <v>6.3</v>
      </c>
      <c r="W21" s="72" t="s">
        <v>22</v>
      </c>
      <c r="X21" s="66">
        <v>1118</v>
      </c>
      <c r="Y21" s="66">
        <v>0</v>
      </c>
      <c r="Z21" s="66">
        <v>1186</v>
      </c>
      <c r="AA21" s="66">
        <v>1185</v>
      </c>
      <c r="AB21" s="66">
        <v>1186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40967312</v>
      </c>
      <c r="AH21" s="69">
        <f t="shared" si="6"/>
        <v>1428</v>
      </c>
      <c r="AI21" s="68">
        <f t="shared" si="7"/>
        <v>224.77569652132851</v>
      </c>
      <c r="AJ21" s="67">
        <v>1</v>
      </c>
      <c r="AK21" s="67">
        <v>0</v>
      </c>
      <c r="AL21" s="67">
        <v>1</v>
      </c>
      <c r="AM21" s="67">
        <v>1</v>
      </c>
      <c r="AN21" s="67">
        <v>1</v>
      </c>
      <c r="AO21" s="67">
        <v>0</v>
      </c>
      <c r="AP21" s="66">
        <v>9374787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3</v>
      </c>
      <c r="E22" s="82">
        <f t="shared" si="0"/>
        <v>2.1126760563380285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131</v>
      </c>
      <c r="P22" s="76">
        <v>146</v>
      </c>
      <c r="Q22" s="76">
        <v>54684879</v>
      </c>
      <c r="R22" s="75">
        <f t="shared" si="9"/>
        <v>6013</v>
      </c>
      <c r="S22" s="74">
        <f t="shared" si="3"/>
        <v>144.31200000000001</v>
      </c>
      <c r="T22" s="74">
        <f t="shared" si="4"/>
        <v>6.0129999999999999</v>
      </c>
      <c r="U22" s="73">
        <v>5.4</v>
      </c>
      <c r="V22" s="73">
        <f t="shared" si="5"/>
        <v>5.4</v>
      </c>
      <c r="W22" s="72" t="s">
        <v>22</v>
      </c>
      <c r="X22" s="66">
        <v>1119</v>
      </c>
      <c r="Y22" s="66">
        <v>0</v>
      </c>
      <c r="Z22" s="66">
        <v>1186</v>
      </c>
      <c r="AA22" s="66">
        <v>1185</v>
      </c>
      <c r="AB22" s="66">
        <v>1186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40968632</v>
      </c>
      <c r="AH22" s="69">
        <f t="shared" si="6"/>
        <v>1320</v>
      </c>
      <c r="AI22" s="68">
        <f t="shared" si="7"/>
        <v>219.52436387826376</v>
      </c>
      <c r="AJ22" s="67">
        <v>1</v>
      </c>
      <c r="AK22" s="67">
        <v>0</v>
      </c>
      <c r="AL22" s="67">
        <v>1</v>
      </c>
      <c r="AM22" s="67">
        <v>1</v>
      </c>
      <c r="AN22" s="67">
        <v>1</v>
      </c>
      <c r="AO22" s="67">
        <v>0</v>
      </c>
      <c r="AP22" s="66">
        <v>9374787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28</v>
      </c>
      <c r="B23" s="85">
        <v>2.5</v>
      </c>
      <c r="C23" s="85">
        <v>0.54166666666666696</v>
      </c>
      <c r="D23" s="84">
        <v>3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129</v>
      </c>
      <c r="P23" s="76">
        <v>148</v>
      </c>
      <c r="Q23" s="76">
        <v>54691187</v>
      </c>
      <c r="R23" s="75">
        <f t="shared" si="9"/>
        <v>6308</v>
      </c>
      <c r="S23" s="74">
        <f t="shared" si="3"/>
        <v>151.392</v>
      </c>
      <c r="T23" s="74">
        <f t="shared" si="4"/>
        <v>6.3079999999999998</v>
      </c>
      <c r="U23" s="73">
        <v>4.5999999999999996</v>
      </c>
      <c r="V23" s="73">
        <f t="shared" si="5"/>
        <v>4.5999999999999996</v>
      </c>
      <c r="W23" s="72" t="s">
        <v>22</v>
      </c>
      <c r="X23" s="66">
        <v>1099</v>
      </c>
      <c r="Y23" s="66">
        <v>0</v>
      </c>
      <c r="Z23" s="66">
        <v>1186</v>
      </c>
      <c r="AA23" s="66">
        <v>1185</v>
      </c>
      <c r="AB23" s="66">
        <v>1186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40970132</v>
      </c>
      <c r="AH23" s="69">
        <f t="shared" si="6"/>
        <v>1500</v>
      </c>
      <c r="AI23" s="68">
        <f t="shared" si="7"/>
        <v>237.79327837666455</v>
      </c>
      <c r="AJ23" s="67">
        <v>1</v>
      </c>
      <c r="AK23" s="67">
        <v>0</v>
      </c>
      <c r="AL23" s="67">
        <v>1</v>
      </c>
      <c r="AM23" s="67">
        <v>1</v>
      </c>
      <c r="AN23" s="67">
        <v>1</v>
      </c>
      <c r="AO23" s="67">
        <v>0</v>
      </c>
      <c r="AP23" s="66">
        <v>9374787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3</v>
      </c>
      <c r="E24" s="82">
        <f t="shared" ref="E24:E34" si="13">D24/1.42</f>
        <v>2.1126760563380285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131</v>
      </c>
      <c r="P24" s="76">
        <v>138</v>
      </c>
      <c r="Q24" s="76">
        <v>54697172</v>
      </c>
      <c r="R24" s="75">
        <f t="shared" si="9"/>
        <v>5985</v>
      </c>
      <c r="S24" s="74">
        <f t="shared" si="3"/>
        <v>143.63999999999999</v>
      </c>
      <c r="T24" s="74">
        <f t="shared" si="4"/>
        <v>5.9850000000000003</v>
      </c>
      <c r="U24" s="73">
        <v>3.8</v>
      </c>
      <c r="V24" s="73">
        <f t="shared" si="5"/>
        <v>3.8</v>
      </c>
      <c r="W24" s="72" t="s">
        <v>22</v>
      </c>
      <c r="X24" s="66">
        <v>1058</v>
      </c>
      <c r="Y24" s="66">
        <v>0</v>
      </c>
      <c r="Z24" s="66">
        <v>1187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40971512</v>
      </c>
      <c r="AH24" s="69">
        <f t="shared" si="6"/>
        <v>1380</v>
      </c>
      <c r="AI24" s="68">
        <f t="shared" si="7"/>
        <v>230.57644110275689</v>
      </c>
      <c r="AJ24" s="67">
        <v>1</v>
      </c>
      <c r="AK24" s="67">
        <v>0</v>
      </c>
      <c r="AL24" s="67">
        <v>1</v>
      </c>
      <c r="AM24" s="67">
        <v>1</v>
      </c>
      <c r="AN24" s="67">
        <v>1</v>
      </c>
      <c r="AO24" s="67">
        <v>0</v>
      </c>
      <c r="AP24" s="66">
        <v>9374787</v>
      </c>
      <c r="AQ24" s="66">
        <f t="shared" si="8"/>
        <v>0</v>
      </c>
      <c r="AR24" s="87">
        <v>1.0900000000000001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3</v>
      </c>
      <c r="E25" s="82">
        <f t="shared" si="13"/>
        <v>2.1126760563380285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133</v>
      </c>
      <c r="P25" s="76">
        <v>136</v>
      </c>
      <c r="Q25" s="76">
        <v>54702950</v>
      </c>
      <c r="R25" s="75">
        <f t="shared" si="9"/>
        <v>5778</v>
      </c>
      <c r="S25" s="74">
        <f t="shared" si="3"/>
        <v>138.672</v>
      </c>
      <c r="T25" s="74">
        <f t="shared" si="4"/>
        <v>5.7779999999999996</v>
      </c>
      <c r="U25" s="73">
        <v>3.4</v>
      </c>
      <c r="V25" s="73">
        <f t="shared" si="5"/>
        <v>3.4</v>
      </c>
      <c r="W25" s="72" t="s">
        <v>22</v>
      </c>
      <c r="X25" s="66">
        <v>1016</v>
      </c>
      <c r="Y25" s="66">
        <v>0</v>
      </c>
      <c r="Z25" s="66">
        <v>1187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40972852</v>
      </c>
      <c r="AH25" s="69">
        <f t="shared" si="6"/>
        <v>1340</v>
      </c>
      <c r="AI25" s="68">
        <f t="shared" si="7"/>
        <v>231.91415714780203</v>
      </c>
      <c r="AJ25" s="67">
        <v>1</v>
      </c>
      <c r="AK25" s="67">
        <v>0</v>
      </c>
      <c r="AL25" s="67">
        <v>1</v>
      </c>
      <c r="AM25" s="67">
        <v>1</v>
      </c>
      <c r="AN25" s="67">
        <v>1</v>
      </c>
      <c r="AO25" s="67">
        <v>0</v>
      </c>
      <c r="AP25" s="66">
        <v>9374787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3</v>
      </c>
      <c r="E26" s="82">
        <f t="shared" si="13"/>
        <v>2.1126760563380285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133</v>
      </c>
      <c r="P26" s="76">
        <v>139</v>
      </c>
      <c r="Q26" s="76">
        <v>54708730</v>
      </c>
      <c r="R26" s="75">
        <f t="shared" si="9"/>
        <v>5780</v>
      </c>
      <c r="S26" s="74">
        <f t="shared" si="3"/>
        <v>138.72</v>
      </c>
      <c r="T26" s="74">
        <f t="shared" si="4"/>
        <v>5.78</v>
      </c>
      <c r="U26" s="73">
        <v>3.1</v>
      </c>
      <c r="V26" s="73">
        <f t="shared" si="5"/>
        <v>3.1</v>
      </c>
      <c r="W26" s="72" t="s">
        <v>22</v>
      </c>
      <c r="X26" s="66">
        <v>1026</v>
      </c>
      <c r="Y26" s="66">
        <v>0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40974144</v>
      </c>
      <c r="AH26" s="69">
        <f t="shared" si="6"/>
        <v>1292</v>
      </c>
      <c r="AI26" s="68">
        <f t="shared" si="7"/>
        <v>223.52941176470588</v>
      </c>
      <c r="AJ26" s="67">
        <v>1</v>
      </c>
      <c r="AK26" s="67">
        <v>0</v>
      </c>
      <c r="AL26" s="67">
        <v>1</v>
      </c>
      <c r="AM26" s="67">
        <v>1</v>
      </c>
      <c r="AN26" s="67">
        <v>1</v>
      </c>
      <c r="AO26" s="67">
        <v>0</v>
      </c>
      <c r="AP26" s="66">
        <v>9374787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3</v>
      </c>
      <c r="E27" s="82">
        <f t="shared" si="13"/>
        <v>2.1126760563380285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133</v>
      </c>
      <c r="P27" s="76">
        <v>136</v>
      </c>
      <c r="Q27" s="76">
        <v>54714477</v>
      </c>
      <c r="R27" s="75">
        <f t="shared" si="9"/>
        <v>5747</v>
      </c>
      <c r="S27" s="74">
        <f t="shared" si="3"/>
        <v>137.928</v>
      </c>
      <c r="T27" s="74">
        <f t="shared" si="4"/>
        <v>5.7469999999999999</v>
      </c>
      <c r="U27" s="73">
        <v>2.7</v>
      </c>
      <c r="V27" s="73">
        <f t="shared" si="5"/>
        <v>2.7</v>
      </c>
      <c r="W27" s="72" t="s">
        <v>22</v>
      </c>
      <c r="X27" s="66">
        <v>1036</v>
      </c>
      <c r="Y27" s="66">
        <v>0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40975524</v>
      </c>
      <c r="AH27" s="69">
        <f t="shared" si="6"/>
        <v>1380</v>
      </c>
      <c r="AI27" s="68">
        <f t="shared" si="7"/>
        <v>240.12528275622063</v>
      </c>
      <c r="AJ27" s="67">
        <v>1</v>
      </c>
      <c r="AK27" s="67">
        <v>0</v>
      </c>
      <c r="AL27" s="67">
        <v>1</v>
      </c>
      <c r="AM27" s="67">
        <v>1</v>
      </c>
      <c r="AN27" s="67">
        <v>1</v>
      </c>
      <c r="AO27" s="67">
        <v>0</v>
      </c>
      <c r="AP27" s="66">
        <v>9374787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3</v>
      </c>
      <c r="E28" s="82">
        <f t="shared" si="13"/>
        <v>2.1126760563380285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135</v>
      </c>
      <c r="P28" s="76">
        <v>131</v>
      </c>
      <c r="Q28" s="76">
        <v>54720173</v>
      </c>
      <c r="R28" s="75">
        <f t="shared" si="9"/>
        <v>5696</v>
      </c>
      <c r="S28" s="74">
        <f t="shared" si="3"/>
        <v>136.70400000000001</v>
      </c>
      <c r="T28" s="74">
        <f t="shared" si="4"/>
        <v>5.6959999999999997</v>
      </c>
      <c r="U28" s="73">
        <v>2.5</v>
      </c>
      <c r="V28" s="73">
        <f t="shared" si="5"/>
        <v>2.5</v>
      </c>
      <c r="W28" s="72" t="s">
        <v>22</v>
      </c>
      <c r="X28" s="66">
        <v>986</v>
      </c>
      <c r="Y28" s="66">
        <v>0</v>
      </c>
      <c r="Z28" s="66">
        <v>1187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40976852</v>
      </c>
      <c r="AH28" s="69">
        <f t="shared" si="6"/>
        <v>1328</v>
      </c>
      <c r="AI28" s="68">
        <f t="shared" si="7"/>
        <v>233.14606741573036</v>
      </c>
      <c r="AJ28" s="67">
        <v>1</v>
      </c>
      <c r="AK28" s="67">
        <v>0</v>
      </c>
      <c r="AL28" s="67">
        <v>1</v>
      </c>
      <c r="AM28" s="67">
        <v>1</v>
      </c>
      <c r="AN28" s="67">
        <v>1</v>
      </c>
      <c r="AO28" s="67">
        <v>0</v>
      </c>
      <c r="AP28" s="66">
        <v>9374787</v>
      </c>
      <c r="AQ28" s="66">
        <f t="shared" si="8"/>
        <v>0</v>
      </c>
      <c r="AR28" s="87">
        <v>1.19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3</v>
      </c>
      <c r="E29" s="82">
        <f t="shared" si="13"/>
        <v>2.1126760563380285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134</v>
      </c>
      <c r="P29" s="76">
        <v>137</v>
      </c>
      <c r="Q29" s="76">
        <v>54725744</v>
      </c>
      <c r="R29" s="75">
        <f t="shared" si="9"/>
        <v>5571</v>
      </c>
      <c r="S29" s="74">
        <f t="shared" si="3"/>
        <v>133.70400000000001</v>
      </c>
      <c r="T29" s="74">
        <f t="shared" si="4"/>
        <v>5.5709999999999997</v>
      </c>
      <c r="U29" s="73">
        <v>2.4</v>
      </c>
      <c r="V29" s="73">
        <f t="shared" si="5"/>
        <v>2.4</v>
      </c>
      <c r="W29" s="72" t="s">
        <v>22</v>
      </c>
      <c r="X29" s="66">
        <v>986</v>
      </c>
      <c r="Y29" s="66">
        <v>0</v>
      </c>
      <c r="Z29" s="66">
        <v>1187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40978156</v>
      </c>
      <c r="AH29" s="69">
        <f t="shared" si="6"/>
        <v>1304</v>
      </c>
      <c r="AI29" s="68">
        <f t="shared" si="7"/>
        <v>234.06928738108061</v>
      </c>
      <c r="AJ29" s="67">
        <v>1</v>
      </c>
      <c r="AK29" s="67">
        <v>0</v>
      </c>
      <c r="AL29" s="67">
        <v>1</v>
      </c>
      <c r="AM29" s="67">
        <v>1</v>
      </c>
      <c r="AN29" s="67">
        <v>1</v>
      </c>
      <c r="AO29" s="67">
        <v>0</v>
      </c>
      <c r="AP29" s="66">
        <v>9374787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3</v>
      </c>
      <c r="E30" s="82">
        <f t="shared" si="13"/>
        <v>2.1126760563380285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134</v>
      </c>
      <c r="P30" s="76">
        <v>130</v>
      </c>
      <c r="Q30" s="76">
        <v>54731249</v>
      </c>
      <c r="R30" s="75">
        <f t="shared" si="9"/>
        <v>5505</v>
      </c>
      <c r="S30" s="74">
        <f t="shared" si="3"/>
        <v>132.12</v>
      </c>
      <c r="T30" s="74">
        <f t="shared" si="4"/>
        <v>5.5049999999999999</v>
      </c>
      <c r="U30" s="73">
        <v>2.2999999999999998</v>
      </c>
      <c r="V30" s="73">
        <f t="shared" si="5"/>
        <v>2.2999999999999998</v>
      </c>
      <c r="W30" s="72" t="s">
        <v>22</v>
      </c>
      <c r="X30" s="66">
        <v>995</v>
      </c>
      <c r="Y30" s="66">
        <v>0</v>
      </c>
      <c r="Z30" s="66">
        <v>1187</v>
      </c>
      <c r="AA30" s="66">
        <v>1185</v>
      </c>
      <c r="AB30" s="66">
        <v>1187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40979460</v>
      </c>
      <c r="AH30" s="69">
        <f t="shared" si="6"/>
        <v>1304</v>
      </c>
      <c r="AI30" s="68">
        <f t="shared" si="7"/>
        <v>236.87556766575841</v>
      </c>
      <c r="AJ30" s="67">
        <v>1</v>
      </c>
      <c r="AK30" s="67">
        <v>0</v>
      </c>
      <c r="AL30" s="67">
        <v>1</v>
      </c>
      <c r="AM30" s="67">
        <v>1</v>
      </c>
      <c r="AN30" s="67">
        <v>1</v>
      </c>
      <c r="AO30" s="67">
        <v>0</v>
      </c>
      <c r="AP30" s="66">
        <v>9374787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7</v>
      </c>
      <c r="E31" s="82">
        <f t="shared" si="13"/>
        <v>4.9295774647887329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101</v>
      </c>
      <c r="P31" s="76">
        <v>111</v>
      </c>
      <c r="Q31" s="76">
        <v>54736414</v>
      </c>
      <c r="R31" s="75">
        <f t="shared" si="9"/>
        <v>5165</v>
      </c>
      <c r="S31" s="74">
        <f t="shared" si="3"/>
        <v>123.96</v>
      </c>
      <c r="T31" s="74">
        <f t="shared" si="4"/>
        <v>5.165</v>
      </c>
      <c r="U31" s="73">
        <v>1.6</v>
      </c>
      <c r="V31" s="73">
        <f t="shared" si="5"/>
        <v>1.6</v>
      </c>
      <c r="W31" s="72" t="s">
        <v>21</v>
      </c>
      <c r="X31" s="66">
        <v>1097</v>
      </c>
      <c r="Y31" s="66">
        <v>0</v>
      </c>
      <c r="Z31" s="66">
        <v>1187</v>
      </c>
      <c r="AA31" s="66">
        <v>0</v>
      </c>
      <c r="AB31" s="66">
        <v>1188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40980564</v>
      </c>
      <c r="AH31" s="69">
        <f t="shared" si="6"/>
        <v>1104</v>
      </c>
      <c r="AI31" s="68">
        <f t="shared" si="7"/>
        <v>213.74636979670862</v>
      </c>
      <c r="AJ31" s="67">
        <v>1</v>
      </c>
      <c r="AK31" s="67">
        <v>0</v>
      </c>
      <c r="AL31" s="67">
        <v>1</v>
      </c>
      <c r="AM31" s="67">
        <v>0</v>
      </c>
      <c r="AN31" s="67">
        <v>1</v>
      </c>
      <c r="AO31" s="67">
        <v>0</v>
      </c>
      <c r="AP31" s="66">
        <v>9374787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17</v>
      </c>
      <c r="E32" s="82">
        <f t="shared" si="13"/>
        <v>11.971830985915494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100</v>
      </c>
      <c r="P32" s="76">
        <v>98</v>
      </c>
      <c r="Q32" s="76">
        <v>54740444</v>
      </c>
      <c r="R32" s="75">
        <f t="shared" si="9"/>
        <v>4030</v>
      </c>
      <c r="S32" s="74">
        <f t="shared" si="3"/>
        <v>96.72</v>
      </c>
      <c r="T32" s="74">
        <f t="shared" si="4"/>
        <v>4.03</v>
      </c>
      <c r="U32" s="73">
        <v>1.5</v>
      </c>
      <c r="V32" s="73">
        <f t="shared" si="5"/>
        <v>1.5</v>
      </c>
      <c r="W32" s="72" t="s">
        <v>21</v>
      </c>
      <c r="X32" s="66">
        <v>953</v>
      </c>
      <c r="Y32" s="66">
        <v>0</v>
      </c>
      <c r="Z32" s="66">
        <v>1007</v>
      </c>
      <c r="AA32" s="66">
        <v>0</v>
      </c>
      <c r="AB32" s="66">
        <v>1187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40981412</v>
      </c>
      <c r="AH32" s="69">
        <f t="shared" si="6"/>
        <v>848</v>
      </c>
      <c r="AI32" s="68">
        <f t="shared" si="7"/>
        <v>210.42183622828782</v>
      </c>
      <c r="AJ32" s="67">
        <v>1</v>
      </c>
      <c r="AK32" s="67">
        <v>0</v>
      </c>
      <c r="AL32" s="67">
        <v>1</v>
      </c>
      <c r="AM32" s="67">
        <v>0</v>
      </c>
      <c r="AN32" s="67">
        <v>1</v>
      </c>
      <c r="AO32" s="67">
        <v>0</v>
      </c>
      <c r="AP32" s="66">
        <v>9374787</v>
      </c>
      <c r="AQ32" s="66">
        <f t="shared" si="8"/>
        <v>0</v>
      </c>
      <c r="AR32" s="87">
        <v>1.2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22</v>
      </c>
      <c r="E33" s="82">
        <f t="shared" si="13"/>
        <v>15.492957746478874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130</v>
      </c>
      <c r="P33" s="76">
        <v>90</v>
      </c>
      <c r="Q33" s="76">
        <v>54744294</v>
      </c>
      <c r="R33" s="75">
        <f t="shared" si="9"/>
        <v>3850</v>
      </c>
      <c r="S33" s="74">
        <f t="shared" si="3"/>
        <v>92.4</v>
      </c>
      <c r="T33" s="74">
        <f t="shared" si="4"/>
        <v>3.85</v>
      </c>
      <c r="U33" s="73">
        <v>2.7</v>
      </c>
      <c r="V33" s="73">
        <f t="shared" si="5"/>
        <v>2.7</v>
      </c>
      <c r="W33" s="72" t="s">
        <v>14</v>
      </c>
      <c r="X33" s="66">
        <v>0</v>
      </c>
      <c r="Y33" s="66">
        <v>0</v>
      </c>
      <c r="Z33" s="66">
        <v>956</v>
      </c>
      <c r="AA33" s="66">
        <v>0</v>
      </c>
      <c r="AB33" s="66">
        <v>1129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40982092</v>
      </c>
      <c r="AH33" s="69">
        <f t="shared" si="6"/>
        <v>680</v>
      </c>
      <c r="AI33" s="68">
        <f t="shared" si="7"/>
        <v>176.62337662337663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0.3</v>
      </c>
      <c r="AP33" s="66">
        <v>9376163</v>
      </c>
      <c r="AQ33" s="66">
        <f t="shared" si="8"/>
        <v>1376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28</v>
      </c>
      <c r="E34" s="82">
        <f t="shared" si="13"/>
        <v>19.718309859154932</v>
      </c>
      <c r="F34" s="83">
        <v>56</v>
      </c>
      <c r="G34" s="82">
        <f t="shared" si="1"/>
        <v>39.436619718309863</v>
      </c>
      <c r="H34" s="80" t="s">
        <v>16</v>
      </c>
      <c r="I34" s="80">
        <f t="shared" si="2"/>
        <v>34.507042253521128</v>
      </c>
      <c r="J34" s="81">
        <f>(F34-5)/1.42</f>
        <v>35.91549295774648</v>
      </c>
      <c r="K34" s="80">
        <f t="shared" si="12"/>
        <v>40.140845070422536</v>
      </c>
      <c r="L34" s="79">
        <v>14</v>
      </c>
      <c r="M34" s="78" t="s">
        <v>15</v>
      </c>
      <c r="N34" s="77">
        <v>11.5</v>
      </c>
      <c r="O34" s="76">
        <v>112</v>
      </c>
      <c r="P34" s="76">
        <v>66</v>
      </c>
      <c r="Q34" s="76">
        <v>54747183</v>
      </c>
      <c r="R34" s="75">
        <f t="shared" si="9"/>
        <v>2889</v>
      </c>
      <c r="S34" s="74">
        <f t="shared" si="3"/>
        <v>69.335999999999999</v>
      </c>
      <c r="T34" s="74">
        <f t="shared" si="4"/>
        <v>2.8889999999999998</v>
      </c>
      <c r="U34" s="73">
        <v>4.8</v>
      </c>
      <c r="V34" s="73">
        <f t="shared" si="5"/>
        <v>4.8</v>
      </c>
      <c r="W34" s="72" t="s">
        <v>138</v>
      </c>
      <c r="X34" s="66">
        <v>0</v>
      </c>
      <c r="Y34" s="66">
        <v>0</v>
      </c>
      <c r="Z34" s="66">
        <v>956</v>
      </c>
      <c r="AA34" s="66">
        <v>0</v>
      </c>
      <c r="AB34" s="66">
        <v>0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40982452</v>
      </c>
      <c r="AH34" s="69">
        <f t="shared" si="6"/>
        <v>360</v>
      </c>
      <c r="AI34" s="68">
        <f t="shared" si="7"/>
        <v>124.61059190031153</v>
      </c>
      <c r="AJ34" s="67">
        <v>0</v>
      </c>
      <c r="AK34" s="67">
        <v>0</v>
      </c>
      <c r="AL34" s="67">
        <v>1</v>
      </c>
      <c r="AM34" s="67">
        <v>0</v>
      </c>
      <c r="AN34" s="67">
        <v>1</v>
      </c>
      <c r="AO34" s="67">
        <v>0.3</v>
      </c>
      <c r="AP34" s="66">
        <v>9377886</v>
      </c>
      <c r="AQ34" s="66">
        <f t="shared" si="8"/>
        <v>1723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118.25</v>
      </c>
      <c r="Q35" s="56">
        <f>Q34-Q10</f>
        <v>121151</v>
      </c>
      <c r="R35" s="55">
        <f>SUM(R11:R34)</f>
        <v>121151</v>
      </c>
      <c r="S35" s="54">
        <f>AVERAGE(S11:S34)</f>
        <v>121.15100000000001</v>
      </c>
      <c r="T35" s="54">
        <f>SUM(T11:T34)</f>
        <v>121.151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25264</v>
      </c>
      <c r="AH35" s="47">
        <f>SUM(AH11:AH34)</f>
        <v>25264</v>
      </c>
      <c r="AI35" s="46">
        <f>$AH$35/$T35</f>
        <v>208.53315284232076</v>
      </c>
      <c r="AJ35" s="45"/>
      <c r="AK35" s="44"/>
      <c r="AL35" s="44"/>
      <c r="AM35" s="44"/>
      <c r="AN35" s="43"/>
      <c r="AO35" s="39"/>
      <c r="AP35" s="42">
        <f>AP34-AP10</f>
        <v>8802</v>
      </c>
      <c r="AQ35" s="41">
        <f>SUM(AQ11:AQ34)</f>
        <v>8802</v>
      </c>
      <c r="AR35" s="40">
        <f>AVERAGE(AR11:AR34)</f>
        <v>1.1766666666666665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159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188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187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155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186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2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2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2:51" x14ac:dyDescent="0.25">
      <c r="B51" s="13" t="s">
        <v>172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2:51" x14ac:dyDescent="0.25">
      <c r="B52" s="22" t="s">
        <v>171</v>
      </c>
      <c r="C52" s="24"/>
      <c r="D52" s="24"/>
      <c r="E52" s="24"/>
      <c r="F52" s="23"/>
      <c r="G52" s="16"/>
      <c r="H52" s="16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2:51" x14ac:dyDescent="0.25">
      <c r="B53" s="11" t="s">
        <v>0</v>
      </c>
      <c r="C53" s="9"/>
      <c r="D53" s="9"/>
      <c r="E53" s="9"/>
      <c r="F53" s="9"/>
      <c r="G53" s="9"/>
      <c r="H53" s="9"/>
      <c r="I53" s="9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21"/>
      <c r="U53" s="21"/>
      <c r="V53" s="21"/>
      <c r="W53" s="5"/>
      <c r="X53" s="5"/>
      <c r="Y53" s="5"/>
      <c r="Z53" s="5"/>
      <c r="AA53" s="5"/>
      <c r="AB53" s="5"/>
      <c r="AC53" s="5"/>
      <c r="AD53" s="5"/>
      <c r="AE53" s="5"/>
      <c r="AM53" s="4"/>
      <c r="AN53" s="4"/>
      <c r="AO53" s="4"/>
      <c r="AP53" s="4"/>
      <c r="AQ53" s="4"/>
      <c r="AR53" s="4"/>
      <c r="AS53" s="3"/>
      <c r="AV53" s="12"/>
      <c r="AW53"/>
      <c r="AX53"/>
      <c r="AY53"/>
    </row>
    <row r="54" spans="2:51" x14ac:dyDescent="0.25">
      <c r="B54" s="22" t="s">
        <v>148</v>
      </c>
      <c r="C54" s="11"/>
      <c r="D54" s="9"/>
      <c r="E54" s="17"/>
      <c r="F54" s="9"/>
      <c r="G54" s="9"/>
      <c r="H54" s="9"/>
      <c r="I54" s="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5"/>
      <c r="U54" s="14"/>
      <c r="V54" s="14"/>
      <c r="W54" s="5"/>
      <c r="X54" s="5"/>
      <c r="Y54" s="5"/>
      <c r="Z54" s="5"/>
      <c r="AA54" s="5"/>
      <c r="AB54" s="5"/>
      <c r="AC54" s="5"/>
      <c r="AD54" s="5"/>
      <c r="AE54" s="5"/>
      <c r="AM54" s="4"/>
      <c r="AN54" s="4"/>
      <c r="AO54" s="4"/>
      <c r="AP54" s="4"/>
      <c r="AQ54" s="4"/>
      <c r="AR54" s="4"/>
      <c r="AS54" s="3"/>
      <c r="AV54" s="12"/>
      <c r="AW54"/>
      <c r="AX54"/>
      <c r="AY54"/>
    </row>
    <row r="55" spans="2:51" x14ac:dyDescent="0.25">
      <c r="B55" s="139" t="s">
        <v>166</v>
      </c>
      <c r="C55" s="13"/>
      <c r="D55" s="9"/>
      <c r="E55" s="17"/>
      <c r="F55" s="9"/>
      <c r="G55" s="9"/>
      <c r="H55" s="9"/>
      <c r="I55" s="9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5"/>
      <c r="U55" s="14"/>
      <c r="V55" s="14"/>
      <c r="W55" s="5"/>
      <c r="X55" s="5"/>
      <c r="Y55" s="5"/>
      <c r="Z55" s="8"/>
      <c r="AA55" s="5"/>
      <c r="AB55" s="5"/>
      <c r="AC55" s="5"/>
      <c r="AD55" s="5"/>
      <c r="AE55" s="5"/>
      <c r="AM55" s="4"/>
      <c r="AN55" s="4"/>
      <c r="AO55" s="4"/>
      <c r="AP55" s="4"/>
      <c r="AQ55" s="4"/>
      <c r="AR55" s="4"/>
      <c r="AS55" s="3"/>
      <c r="AV55" s="12"/>
      <c r="AW55"/>
      <c r="AX55"/>
      <c r="AY55"/>
    </row>
    <row r="56" spans="2:51" x14ac:dyDescent="0.25">
      <c r="B56" s="19"/>
      <c r="C56" s="13"/>
      <c r="D56" s="9"/>
      <c r="E56" s="9"/>
      <c r="F56" s="9"/>
      <c r="G56" s="9"/>
      <c r="H56" s="9"/>
      <c r="I56" s="17"/>
      <c r="J56" s="16"/>
      <c r="K56" s="16"/>
      <c r="L56" s="16"/>
      <c r="M56" s="16"/>
      <c r="N56" s="16"/>
      <c r="O56" s="16"/>
      <c r="P56" s="16"/>
      <c r="Q56" s="16"/>
      <c r="R56" s="16"/>
      <c r="S56" s="8"/>
      <c r="T56" s="8"/>
      <c r="U56" s="8"/>
      <c r="V56" s="8"/>
      <c r="W56" s="8"/>
      <c r="X56" s="8"/>
      <c r="Y56" s="8"/>
      <c r="Z56" s="6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12"/>
      <c r="AW56"/>
      <c r="AX56"/>
      <c r="AY56"/>
    </row>
    <row r="57" spans="2:51" x14ac:dyDescent="0.25">
      <c r="B57" s="19"/>
      <c r="C57" s="20"/>
      <c r="D57" s="9"/>
      <c r="E57" s="9"/>
      <c r="F57" s="9"/>
      <c r="G57" s="9"/>
      <c r="H57" s="9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6"/>
      <c r="X57" s="6"/>
      <c r="Y57" s="6"/>
      <c r="Z57" s="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12"/>
      <c r="AW57"/>
      <c r="AX57"/>
      <c r="AY57"/>
    </row>
    <row r="58" spans="2:51" x14ac:dyDescent="0.25">
      <c r="B58" s="19"/>
      <c r="C58" s="20"/>
      <c r="D58" s="17"/>
      <c r="E58" s="9"/>
      <c r="F58" s="9"/>
      <c r="G58" s="9"/>
      <c r="H58" s="9"/>
      <c r="I58" s="9"/>
      <c r="J58" s="8"/>
      <c r="K58" s="8"/>
      <c r="L58" s="8"/>
      <c r="M58" s="8"/>
      <c r="N58" s="8"/>
      <c r="O58" s="8"/>
      <c r="P58" s="8"/>
      <c r="Q58" s="8"/>
      <c r="R58" s="8"/>
      <c r="S58" s="16"/>
      <c r="T58" s="15"/>
      <c r="U58" s="14"/>
      <c r="V58" s="14"/>
      <c r="W58" s="5"/>
      <c r="X58" s="5"/>
      <c r="Y58" s="5"/>
      <c r="Z58" s="5"/>
      <c r="AA58" s="5"/>
      <c r="AB58" s="5"/>
      <c r="AC58" s="5"/>
      <c r="AD58" s="5"/>
      <c r="AE58" s="5"/>
      <c r="AM58" s="4"/>
      <c r="AN58" s="4"/>
      <c r="AO58" s="4"/>
      <c r="AP58" s="4"/>
      <c r="AQ58" s="4"/>
      <c r="AR58" s="4"/>
      <c r="AS58" s="3"/>
      <c r="AV58" s="12"/>
      <c r="AW58"/>
      <c r="AX58"/>
      <c r="AY58"/>
    </row>
    <row r="59" spans="2:51" x14ac:dyDescent="0.25">
      <c r="B59" s="19"/>
      <c r="C59" s="11"/>
      <c r="D59" s="17"/>
      <c r="E59" s="9"/>
      <c r="F59" s="9"/>
      <c r="G59" s="9"/>
      <c r="H59" s="9"/>
      <c r="I59" s="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5"/>
      <c r="U59" s="14"/>
      <c r="V59" s="14"/>
      <c r="W59" s="5"/>
      <c r="X59" s="5"/>
      <c r="Y59" s="5"/>
      <c r="Z59" s="5"/>
      <c r="AA59" s="5"/>
      <c r="AB59" s="5"/>
      <c r="AC59" s="5"/>
      <c r="AD59" s="5"/>
      <c r="AE59" s="5"/>
      <c r="AM59" s="4"/>
      <c r="AN59" s="4"/>
      <c r="AO59" s="4"/>
      <c r="AP59" s="4"/>
      <c r="AQ59" s="4"/>
      <c r="AR59" s="4"/>
      <c r="AS59" s="3"/>
      <c r="AV59" s="12"/>
      <c r="AW59"/>
      <c r="AX59"/>
      <c r="AY59"/>
    </row>
    <row r="60" spans="2:51" x14ac:dyDescent="0.25">
      <c r="B60" s="18"/>
      <c r="C60" s="11"/>
      <c r="D60" s="9"/>
      <c r="E60" s="17"/>
      <c r="F60" s="9"/>
      <c r="G60" s="17"/>
      <c r="H60" s="17"/>
      <c r="I60" s="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5"/>
      <c r="U60" s="14"/>
      <c r="V60" s="14"/>
      <c r="W60" s="5"/>
      <c r="X60" s="5"/>
      <c r="Y60" s="5"/>
      <c r="Z60" s="5"/>
      <c r="AA60" s="5"/>
      <c r="AB60" s="5"/>
      <c r="AC60" s="5"/>
      <c r="AD60" s="5"/>
      <c r="AE60" s="5"/>
      <c r="AM60" s="4"/>
      <c r="AN60" s="4"/>
      <c r="AO60" s="4"/>
      <c r="AP60" s="4"/>
      <c r="AQ60" s="4"/>
      <c r="AR60" s="4"/>
      <c r="AS60" s="3"/>
      <c r="AV60" s="12"/>
      <c r="AW60"/>
      <c r="AX60"/>
      <c r="AY60"/>
    </row>
    <row r="61" spans="2:51" x14ac:dyDescent="0.25">
      <c r="B61" s="18"/>
      <c r="C61" s="13"/>
      <c r="D61" s="9"/>
      <c r="E61" s="17"/>
      <c r="F61" s="17"/>
      <c r="G61" s="17"/>
      <c r="H61" s="17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V61" s="12"/>
      <c r="AW61"/>
      <c r="AX61"/>
      <c r="AY61"/>
    </row>
    <row r="62" spans="2:51" x14ac:dyDescent="0.25">
      <c r="B62" s="7"/>
      <c r="C62" s="13"/>
      <c r="D62" s="9"/>
      <c r="E62" s="9"/>
      <c r="F62" s="17"/>
      <c r="G62" s="9"/>
      <c r="H62" s="9"/>
      <c r="I62" s="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5"/>
      <c r="U62" s="14"/>
      <c r="V62" s="14"/>
      <c r="W62" s="5"/>
      <c r="X62" s="5"/>
      <c r="Y62" s="5"/>
      <c r="Z62" s="5"/>
      <c r="AA62" s="5"/>
      <c r="AB62" s="5"/>
      <c r="AC62" s="5"/>
      <c r="AD62" s="5"/>
      <c r="AE62" s="5"/>
      <c r="AM62" s="4"/>
      <c r="AN62" s="4"/>
      <c r="AO62" s="4"/>
      <c r="AP62" s="4"/>
      <c r="AQ62" s="4"/>
      <c r="AR62" s="4"/>
      <c r="AS62" s="3"/>
      <c r="AV62" s="12"/>
      <c r="AW62"/>
      <c r="AX62"/>
      <c r="AY62"/>
    </row>
    <row r="63" spans="2:51" x14ac:dyDescent="0.25">
      <c r="B63" s="7"/>
      <c r="C63" s="8"/>
      <c r="D63" s="9"/>
      <c r="E63" s="9"/>
      <c r="F63" s="9"/>
      <c r="G63" s="9"/>
      <c r="H63" s="9"/>
      <c r="I63" s="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5"/>
      <c r="U63" s="14"/>
      <c r="V63" s="14"/>
      <c r="W63" s="5"/>
      <c r="X63" s="5"/>
      <c r="Y63" s="5"/>
      <c r="Z63" s="5"/>
      <c r="AA63" s="5"/>
      <c r="AB63" s="5"/>
      <c r="AC63" s="5"/>
      <c r="AD63" s="5"/>
      <c r="AE63" s="5"/>
      <c r="AM63" s="4"/>
      <c r="AN63" s="4"/>
      <c r="AO63" s="4"/>
      <c r="AP63" s="4"/>
      <c r="AQ63" s="4"/>
      <c r="AR63" s="4"/>
      <c r="AS63" s="3"/>
      <c r="AU63"/>
      <c r="AV63" s="12"/>
      <c r="AW63"/>
      <c r="AX63"/>
      <c r="AY63"/>
    </row>
    <row r="64" spans="2:51" ht="229.5" customHeight="1" x14ac:dyDescent="0.25">
      <c r="B64" s="7"/>
      <c r="C64" s="11"/>
      <c r="D64" s="8"/>
      <c r="E64" s="9"/>
      <c r="F64" s="9"/>
      <c r="G64" s="9"/>
      <c r="H64" s="9"/>
      <c r="I64" s="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5"/>
      <c r="U64" s="14"/>
      <c r="V64" s="14"/>
      <c r="W64" s="5"/>
      <c r="X64" s="5"/>
      <c r="Y64" s="5"/>
      <c r="Z64" s="5"/>
      <c r="AA64" s="5"/>
      <c r="AB64" s="5"/>
      <c r="AC64" s="5"/>
      <c r="AD64" s="5"/>
      <c r="AE64" s="5"/>
      <c r="AM64" s="4"/>
      <c r="AN64" s="4"/>
      <c r="AO64" s="4"/>
      <c r="AP64" s="4"/>
      <c r="AQ64" s="4"/>
      <c r="AR64" s="4"/>
      <c r="AS64" s="3"/>
      <c r="AU64"/>
      <c r="AV64" s="12"/>
      <c r="AW64"/>
      <c r="AX64"/>
      <c r="AY64"/>
    </row>
    <row r="65" spans="1:51" x14ac:dyDescent="0.25">
      <c r="A65" s="5"/>
      <c r="B65" s="7"/>
      <c r="C65" s="13"/>
      <c r="D65" s="8"/>
      <c r="E65" s="9"/>
      <c r="F65" s="9"/>
      <c r="G65" s="9"/>
      <c r="H65" s="9"/>
      <c r="I65" s="4"/>
      <c r="J65" s="4"/>
      <c r="K65" s="4"/>
      <c r="L65" s="4"/>
      <c r="M65" s="4"/>
      <c r="N65" s="4"/>
      <c r="O65" s="3"/>
      <c r="P65" s="1"/>
      <c r="R65" s="12"/>
      <c r="AS65"/>
      <c r="AT65"/>
      <c r="AU65"/>
      <c r="AV65"/>
      <c r="AW65"/>
      <c r="AX65"/>
      <c r="AY65"/>
    </row>
    <row r="66" spans="1:51" x14ac:dyDescent="0.25">
      <c r="A66" s="5"/>
      <c r="B66" s="8"/>
      <c r="C66" s="11"/>
      <c r="D66" s="9"/>
      <c r="E66" s="8"/>
      <c r="F66" s="9"/>
      <c r="G66" s="8"/>
      <c r="H66" s="8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B67" s="8"/>
      <c r="C67" s="10"/>
      <c r="D67" s="9"/>
      <c r="E67" s="8"/>
      <c r="F67" s="8"/>
      <c r="G67" s="8"/>
      <c r="H67" s="8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B68" s="7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1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P70" s="1"/>
      <c r="R70" s="1"/>
      <c r="AS70"/>
      <c r="AT70"/>
      <c r="AU70"/>
      <c r="AV70"/>
      <c r="AW70"/>
      <c r="AX70"/>
      <c r="AY70"/>
    </row>
    <row r="71" spans="1:51" x14ac:dyDescent="0.25">
      <c r="A71" s="5"/>
      <c r="I71" s="4"/>
      <c r="J71" s="4"/>
      <c r="K71" s="4"/>
      <c r="L71" s="4"/>
      <c r="M71" s="4"/>
      <c r="N71" s="4"/>
      <c r="O71" s="3"/>
      <c r="P71" s="1"/>
      <c r="R71" s="6"/>
      <c r="AS71"/>
      <c r="AT71"/>
      <c r="AU71"/>
      <c r="AV71"/>
      <c r="AW71"/>
      <c r="AX71"/>
      <c r="AY71"/>
    </row>
    <row r="72" spans="1:51" x14ac:dyDescent="0.25">
      <c r="A72" s="5"/>
      <c r="I72" s="4"/>
      <c r="J72" s="4"/>
      <c r="K72" s="4"/>
      <c r="L72" s="4"/>
      <c r="M72" s="4"/>
      <c r="N72" s="4"/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R75" s="1"/>
      <c r="AS75"/>
      <c r="AT75"/>
      <c r="AU75"/>
      <c r="AV75"/>
      <c r="AW75"/>
      <c r="AX75"/>
      <c r="AY75"/>
    </row>
    <row r="76" spans="1:51" x14ac:dyDescent="0.25">
      <c r="O76" s="3"/>
      <c r="R76" s="1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AS81"/>
      <c r="AT81"/>
      <c r="AU81"/>
      <c r="AV81"/>
      <c r="AW81"/>
      <c r="AX81"/>
      <c r="AY81"/>
    </row>
    <row r="82" spans="15:51" x14ac:dyDescent="0.25">
      <c r="O82" s="3"/>
      <c r="AS82"/>
      <c r="AT82"/>
      <c r="AU82"/>
      <c r="AV82"/>
      <c r="AW82"/>
      <c r="AX82"/>
      <c r="AY82"/>
    </row>
    <row r="83" spans="15:51" x14ac:dyDescent="0.25">
      <c r="O83" s="3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AS93"/>
      <c r="AT93"/>
      <c r="AU93"/>
      <c r="AV93"/>
      <c r="AW93"/>
      <c r="AX93"/>
      <c r="AY93"/>
    </row>
    <row r="94" spans="15:51" x14ac:dyDescent="0.25">
      <c r="O94" s="2"/>
      <c r="P94" s="1"/>
      <c r="Q94" s="1"/>
      <c r="R94" s="1"/>
      <c r="S94" s="1"/>
      <c r="T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T96" s="1"/>
      <c r="AS96"/>
      <c r="AT96"/>
      <c r="AU96"/>
      <c r="AV96"/>
      <c r="AW96"/>
      <c r="AX96"/>
      <c r="AY96"/>
    </row>
    <row r="97" spans="15:51" x14ac:dyDescent="0.25">
      <c r="O97" s="1"/>
      <c r="Q97" s="1"/>
      <c r="R97" s="1"/>
      <c r="S97" s="1"/>
      <c r="AS97"/>
      <c r="AT97"/>
      <c r="AU97"/>
      <c r="AV97"/>
      <c r="AW97"/>
      <c r="AX97"/>
      <c r="AY97"/>
    </row>
    <row r="98" spans="15:51" x14ac:dyDescent="0.25">
      <c r="O98" s="2"/>
      <c r="P98" s="1"/>
      <c r="Q98" s="1"/>
      <c r="R98" s="1"/>
      <c r="S98" s="1"/>
      <c r="T98" s="1"/>
      <c r="AS98"/>
      <c r="AT98"/>
      <c r="AU98"/>
      <c r="AV98"/>
      <c r="AW98"/>
      <c r="AX98"/>
      <c r="AY98"/>
    </row>
    <row r="99" spans="15:51" x14ac:dyDescent="0.25">
      <c r="O99" s="2"/>
      <c r="P99" s="1"/>
      <c r="Q99" s="1"/>
      <c r="R99" s="1"/>
      <c r="S99" s="1"/>
      <c r="T99" s="1"/>
      <c r="U99" s="1"/>
      <c r="AS99"/>
      <c r="AT99"/>
      <c r="AU99"/>
      <c r="AV99"/>
      <c r="AW99"/>
      <c r="AX99"/>
      <c r="AY99"/>
    </row>
    <row r="100" spans="15:51" x14ac:dyDescent="0.25">
      <c r="O100" s="2"/>
      <c r="P100" s="1"/>
      <c r="T100" s="1"/>
      <c r="U100" s="1"/>
      <c r="AS100"/>
      <c r="AT100"/>
      <c r="AU100"/>
      <c r="AV100"/>
      <c r="AW100"/>
      <c r="AX100"/>
      <c r="AY100"/>
    </row>
    <row r="112" spans="15:51" x14ac:dyDescent="0.25">
      <c r="AS112"/>
      <c r="AT112"/>
      <c r="AU112"/>
      <c r="AV112"/>
      <c r="AW112"/>
      <c r="AX112"/>
      <c r="AY112"/>
    </row>
  </sheetData>
  <protectedRanges>
    <protectedRange sqref="N56:R56 B68 S58:T64 B60:B65 N59:R64 T42 S54:T55 T53" name="Range2_12_5_1_1"/>
    <protectedRange sqref="N10 L10 L6 D6 D8 AD8 AF8 O8:U8 AJ8:AR8 AF10 AR11:AR34 L24:N31 N12:N23 N32:N34 N11:P11 E11:E34 G11:G34 O12:P34 R11:AG34" name="Range1_16_3_1_1"/>
    <protectedRange sqref="I61 J59:M64 K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I58:I60 G63:H64 G57:H58 E63:E64 F64:F65 F57:F59 E57:E58 K54:M55" name="Range2_2_12_1_7_1_1"/>
    <protectedRange sqref="D61:D62" name="Range2_1_1_1_1_11_1_2_1_1"/>
    <protectedRange sqref="E59 G59:H59 F60" name="Range2_2_2_9_1_1_1_1"/>
    <protectedRange sqref="D57" name="Range2_1_1_1_1_1_9_1_1_1_1"/>
    <protectedRange sqref="C61" name="Range2_1_1_2_1_1"/>
    <protectedRange sqref="C60" name="Range2_1_2_2_1_1"/>
    <protectedRange sqref="C59" name="Range2_3_2_1_1"/>
    <protectedRange sqref="C57:C58" name="Range2_5_1_1_1"/>
    <protectedRange sqref="E60:E61 F61:F62 G60:H61 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S53" name="Range2_12_2_1_1_1_2_1_1"/>
    <protectedRange sqref="Q53:R53" name="Range2_12_1_6_1_1_1_2_3_1_1_3_1_1_1_1_1_1"/>
    <protectedRange sqref="N53:P53" name="Range2_12_1_2_3_1_1_1_2_3_1_1_3_1_1_1_1_1_1"/>
    <protectedRange sqref="K53:M53" name="Range2_2_12_1_4_3_1_1_1_3_3_1_1_3_1_1_1_1_1_1"/>
    <protectedRange sqref="Q50:Q52 T47" name="Range2_12_5_1_1_3"/>
    <protectedRange sqref="T45:T46" name="Range2_12_5_1_1_2_2"/>
    <protectedRange sqref="P50:P52" name="Range2_12_4_1_1_1_4_2_2_2"/>
    <protectedRange sqref="N50:O52" name="Range2_12_1_6_1_1_1_2_3_2_1_1_3"/>
    <protectedRange sqref="K50:M52" name="Range2_12_1_2_3_1_1_1_2_3_2_1_1_3"/>
    <protectedRange sqref="T44" name="Range2_12_5_1_1_2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B57:B59" name="Range2_12_5_1_1_2"/>
    <protectedRange sqref="AG10 AP10 Q10:Q34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6" name="Range2_2_12_2_1_1_2"/>
    <protectedRange sqref="G56:H56 D56:E56 J54:J55" name="Range2_2_12_1_7_1_1_2"/>
    <protectedRange sqref="C56" name="Range2_1_1_2_1_1_2"/>
    <protectedRange sqref="F56" name="Range2_2_12_1_1_1_1_1"/>
    <protectedRange sqref="I56" name="Range2_2_1_1_1_1_2"/>
    <protectedRange sqref="J53" name="Range2_2_12_1_4_3_1_1_1_3_3_1_1_3_1_1_1_1_1_1_2"/>
    <protectedRange sqref="J50:J52" name="Range2_2_12_1_4_3_1_1_1_3_3_2_1_1_3_2"/>
    <protectedRange sqref="B56" name="Range2_12_5_1_1_2_1_4_1_1_1_2_1_1_1_1_1_1_1"/>
    <protectedRange sqref="Q49" name="Range2_12_5_1_1_3_2"/>
    <protectedRange sqref="P49 S45:S47" name="Range2_12_4_1_1_1_4_2_2_2_2"/>
    <protectedRange sqref="N49:O49" name="Range2_12_1_6_1_1_1_2_3_2_1_1_3_2"/>
    <protectedRange sqref="K49:M49" name="Range2_12_1_2_3_1_1_1_2_3_2_1_1_3_2"/>
    <protectedRange sqref="J49" name="Range2_2_12_1_4_3_1_1_1_3_3_2_1_1_3_2_1"/>
    <protectedRange sqref="Q44:R44" name="Range2_12_1_6_1_1_1_2_3_2_1_1_1_1_1_1"/>
    <protectedRange sqref="N44:P44" name="Range2_12_1_2_3_1_1_1_2_3_2_1_1_1_1_1_1"/>
    <protectedRange sqref="K44:M44" name="Range2_2_12_1_4_3_1_1_1_3_3_2_1_1_1_1_1_1"/>
    <protectedRange sqref="J44" name="Range2_2_12_1_4_3_1_1_1_3_2_1_2_1_1_1_1"/>
    <protectedRange sqref="D44:E44" name="Range2_2_12_1_3_1_2_1_1_1_2_1_2_3_2_1_1_1_1"/>
    <protectedRange sqref="I44" name="Range2_2_12_1_4_2_1_1_1_4_1_2_1_1_1_2_1_1_1_1"/>
    <protectedRange sqref="F44:H44" name="Range2_2_12_1_3_1_1_1_1_1_4_1_2_1_2_1_2_1_1_1_1"/>
    <protectedRange sqref="B44" name="Range2_12_5_1_1_1_2_1_1_1_1_1_1_1_1_1_1_1_2_1_1_1_1_1_1_1_1_1_1_1_1_1_1_1_1_1_1_1"/>
    <protectedRange sqref="R48" name="Range2_12_5_1_1_3_1_1_1"/>
    <protectedRange sqref="Q48" name="Range2_12_4_1_1_1_4_2_2_2_1_1_1"/>
    <protectedRange sqref="O48:P48 Q45:R47" name="Range2_12_1_6_1_1_1_2_3_2_1_1_3_1_1_1"/>
    <protectedRange sqref="L48:N48 N45:P47" name="Range2_12_1_2_3_1_1_1_2_3_2_1_1_3_1_1_1"/>
    <protectedRange sqref="I48:K48 K45:M47" name="Range2_2_12_1_4_3_1_1_1_3_3_2_1_1_3_1_1_1"/>
    <protectedRange sqref="H48 J45:J47" name="Range2_2_12_1_4_3_1_1_1_3_2_1_2_2_1_1_1"/>
    <protectedRange sqref="E48:F48 G47:H47" name="Range2_2_12_1_3_1_2_1_1_1_2_1_1_1_1_1_1_2_1_1_1_1_1"/>
    <protectedRange sqref="C48 D47:E47" name="Range2_2_12_1_3_1_2_1_1_1_2_1_1_1_1_3_1_1_1_1_1_1_1"/>
    <protectedRange sqref="D48 F47" name="Range2_2_12_1_3_1_2_1_1_1_3_1_1_1_1_1_3_1_1_1_1_1_1_1"/>
    <protectedRange sqref="G48 I47" name="Range2_2_12_1_4_3_1_1_1_2_1_2_1_1_3_1_1_1_1_1_1_1_1_1"/>
    <protectedRange sqref="E45:H46" name="Range2_2_12_1_3_1_2_1_1_1_1_2_1_1_1_1_1_1_1_1_1"/>
    <protectedRange sqref="D45:D46" name="Range2_2_12_1_3_1_2_1_1_1_2_1_2_3_1_1_1_1_1_1_1"/>
    <protectedRange sqref="I45:I46" name="Range2_2_12_1_4_2_1_1_1_4_1_2_1_1_1_2_2_1_1_1_1"/>
    <protectedRange sqref="B45" name="Range2_12_5_1_1_1_2_2_1_1_1_1_1_1_1_1_1_1_1_1_1_1_1_1_1_1_1_1_1_1_1_1_1_1_1_1_1_1_1_1_1_1_1"/>
    <protectedRange sqref="B46" name="Range2_12_5_1_1_1_2_2_1_1_1_1_1_1_1_1_1_1_1_2_1_1_1_1_1_1_1_1_1_1_1_1_1_1_1_1_1_1_1_1_1_1_1_1_1_1_1_1_1_1_1_1_1_1_1_1_1_1_1"/>
    <protectedRange sqref="B47" name="Range2_12_5_1_1_1_2_2_1_1_1_1_1_1_1_1_1_1_1_2_1_1_1_2_1_1_1_2_1_1_1_3_1_1_1_1_1_1_1_1_1_1_1_1_1_1_1_1_1_1_1_1_1_1_1_1_1_1_1_1_1_1_1_1_1_1_1_1_1_1_1_1_1_1_1_1"/>
    <protectedRange sqref="B48" name="Range2_12_5_1_1_1_2_1_1_1_1_1_1_1_1_1_1_1_2_1_2_1_1_1_1_1_1_1_1_1_2_1_1_1_1_1_1_1_1_1_1_1_1_1_1_1_1_1_1_1_1_1_1_1_1_1_1_1_1"/>
    <protectedRange sqref="I49" name="Range2_2_12_1_4_3_1_1_1_3_3_2_1_1_3_2_1_1"/>
    <protectedRange sqref="I50:I52" name="Range2_2_12_1_4_3_1_1_1_3_3_2_1_1_3_3_1_1"/>
    <protectedRange sqref="I53" name="Range2_2_12_1_3_1_2_1_1_1_2_1_1_1_1_1_1_2_1_1_1_1_1_2_2_1_1"/>
    <protectedRange sqref="I55" name="Range2_2_12_1_1_1_1_1_2_1"/>
    <protectedRange sqref="I54" name="Range2_2_12_1_3_3_1_1_1_2_1_1_1_1_1_1_1_1_1_1_1_1_1_1_1_2_1"/>
    <protectedRange sqref="H49" name="Range2_2_12_1_4_3_1_1_1_3_3_2_1_1_3_2_1_3"/>
    <protectedRange sqref="G49" name="Range2_2_12_1_4_3_1_1_1_3_2_1_2_2_2_1_3"/>
    <protectedRange sqref="D49:E49" name="Range2_2_12_1_3_1_2_1_1_1_2_1_1_1_1_1_1_2_1_1_2_1_3"/>
    <protectedRange sqref="C49" name="Range2_2_12_1_3_1_2_1_1_1_3_1_1_1_1_1_3_1_1_1_1_2_1_3"/>
    <protectedRange sqref="F49" name="Range2_2_12_1_4_3_1_1_1_2_1_2_1_1_3_1_1_1_1_1_1_2_1_3"/>
    <protectedRange sqref="B49" name="Range2_12_5_1_1_1_1_1_2_1_1_1_1_1_1_1_1_1_1_1_1_1_1_1_1_1_1_1_1_2_1_1_1_1_1_1_1_1_1_1_1_1_1_3"/>
    <protectedRange sqref="H50:H52" name="Range2_2_12_1_4_3_1_1_1_3_3_2_1_1_3_3_1_3"/>
    <protectedRange sqref="G50:G52" name="Range2_2_12_1_4_3_1_1_1_3_2_1_2_2_3_1_3"/>
    <protectedRange sqref="F50:F52" name="Range2_2_12_1_4_3_1_1_1_3_3_1_1_3_1_1_1_1_1_1_2_3_1_3"/>
    <protectedRange sqref="C50:E52" name="Range2_2_12_1_3_1_2_1_1_1_1_2_1_1_1_1_1_1_2_2_1_3"/>
    <protectedRange sqref="G53:H53" name="Range2_2_12_1_3_1_2_1_1_1_2_1_1_1_1_1_1_2_1_1_1_1_1_2_2_1_3"/>
    <protectedRange sqref="D53:E53" name="Range2_2_12_1_3_1_2_1_1_1_2_1_1_1_1_3_1_1_1_1_1_2_1_1_2_1_3"/>
    <protectedRange sqref="F53" name="Range2_2_12_1_3_1_2_1_1_1_3_1_1_1_1_1_3_1_1_1_1_1_1_1_1_2_1_3"/>
    <protectedRange sqref="B50" name="Range2_12_5_1_1_1_1_1_2_1_1_2_1_1_1_1_1_1_1_1_1_1_1_1_1_1_1_1_1_2_1_1_1_1_1_1_1_1_1_1_1_1_1_1_3"/>
    <protectedRange sqref="B52" name="Range2_12_5_1_1_1_2_2_1_1_1_1_1_1_1_1_1_1_1_2_1_1_1_2_1_1_1_1_1_1_1_1_1_1_1_1_1_1_1_1_2_1_1_1_1_1_1_1_1_1_2_1_1_3"/>
    <protectedRange sqref="B51" name="Range2_12_5_1_1_1_2_2_1_1_1_1_1_1_1_1_1_1_1_2_1_1_1_1_1_1_1_1_1_3_1_3_1_2_1_1_1_1_1_1_1_1_1_1_1_1_1_2_1_1_1_1_1_2_1_1_1_1_1_1_1_1_2_1_1_3"/>
    <protectedRange sqref="B53" name="Range2_12_5_1_1_1_1_1_2_1_2_1_1_1_2_1_1_1_1_1_1_1_1_1_1_2_1_1_1_1_1_2_1_1_1_1_1_1_1_2_1_1_3"/>
    <protectedRange sqref="D55" name="Range2_2_12_1_7_1_1_3_1_2"/>
    <protectedRange sqref="E55:H55" name="Range2_2_12_1_1_1_1_1_2_1_2"/>
    <protectedRange sqref="C55" name="Range2_1_4_2_1_1_1_2_1_2"/>
    <protectedRange sqref="G54:H54" name="Range2_2_12_1_3_3_1_1_1_2_1_1_1_1_1_1_1_1_1_1_1_1_1_1_1_2_1_2"/>
    <protectedRange sqref="F54" name="Range2_2_12_1_3_1_2_1_1_1_3_1_1_1_1_1_3_1_1_1_1_1_1_1_1_2_2_2"/>
    <protectedRange sqref="D54:E54" name="Range2_2_12_1_3_1_2_1_1_1_3_1_1_1_1_1_1_1_2_1_1_1_1_1_1_2_1_2"/>
    <protectedRange sqref="B55" name="Range2_12_5_1_1_1_2_2_1_1_1_1_1_1_1_1_1_1_1_1_1_1_1_1_1_1_1_1_1_1_1_1_1_1_1_1_1_1_1_1_1_1_1_1_1_1_1_2_1_1_1_2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29" priority="5" operator="containsText" text="N/A">
      <formula>NOT(ISERROR(SEARCH("N/A",X11)))</formula>
    </cfRule>
    <cfRule type="cellIs" dxfId="528" priority="23" operator="equal">
      <formula>0</formula>
    </cfRule>
  </conditionalFormatting>
  <conditionalFormatting sqref="X11:AE34">
    <cfRule type="cellIs" dxfId="527" priority="22" operator="greaterThanOrEqual">
      <formula>1185</formula>
    </cfRule>
  </conditionalFormatting>
  <conditionalFormatting sqref="X11:AE34">
    <cfRule type="cellIs" dxfId="526" priority="21" operator="between">
      <formula>0.1</formula>
      <formula>1184</formula>
    </cfRule>
  </conditionalFormatting>
  <conditionalFormatting sqref="X8 AJ11:AO34">
    <cfRule type="cellIs" dxfId="525" priority="20" operator="equal">
      <formula>0</formula>
    </cfRule>
  </conditionalFormatting>
  <conditionalFormatting sqref="X8 AJ11:AO34">
    <cfRule type="cellIs" dxfId="524" priority="19" operator="greaterThan">
      <formula>1179</formula>
    </cfRule>
  </conditionalFormatting>
  <conditionalFormatting sqref="X8 AJ11:AO34">
    <cfRule type="cellIs" dxfId="523" priority="18" operator="greaterThan">
      <formula>99</formula>
    </cfRule>
  </conditionalFormatting>
  <conditionalFormatting sqref="X8 AJ11:AO34">
    <cfRule type="cellIs" dxfId="522" priority="17" operator="greaterThan">
      <formula>0.99</formula>
    </cfRule>
  </conditionalFormatting>
  <conditionalFormatting sqref="AB8">
    <cfRule type="cellIs" dxfId="521" priority="16" operator="equal">
      <formula>0</formula>
    </cfRule>
  </conditionalFormatting>
  <conditionalFormatting sqref="AB8">
    <cfRule type="cellIs" dxfId="520" priority="15" operator="greaterThan">
      <formula>1179</formula>
    </cfRule>
  </conditionalFormatting>
  <conditionalFormatting sqref="AB8">
    <cfRule type="cellIs" dxfId="519" priority="14" operator="greaterThan">
      <formula>99</formula>
    </cfRule>
  </conditionalFormatting>
  <conditionalFormatting sqref="AB8">
    <cfRule type="cellIs" dxfId="518" priority="13" operator="greaterThan">
      <formula>0.99</formula>
    </cfRule>
  </conditionalFormatting>
  <conditionalFormatting sqref="AQ11:AQ34">
    <cfRule type="cellIs" dxfId="517" priority="12" operator="equal">
      <formula>0</formula>
    </cfRule>
  </conditionalFormatting>
  <conditionalFormatting sqref="AQ11:AQ34">
    <cfRule type="cellIs" dxfId="516" priority="11" operator="greaterThan">
      <formula>1179</formula>
    </cfRule>
  </conditionalFormatting>
  <conditionalFormatting sqref="AQ11:AQ34">
    <cfRule type="cellIs" dxfId="515" priority="10" operator="greaterThan">
      <formula>99</formula>
    </cfRule>
  </conditionalFormatting>
  <conditionalFormatting sqref="AQ11:AQ34">
    <cfRule type="cellIs" dxfId="514" priority="9" operator="greaterThan">
      <formula>0.99</formula>
    </cfRule>
  </conditionalFormatting>
  <conditionalFormatting sqref="AI11:AI34">
    <cfRule type="cellIs" dxfId="513" priority="8" operator="greaterThan">
      <formula>$AI$8</formula>
    </cfRule>
  </conditionalFormatting>
  <conditionalFormatting sqref="AH11:AH34">
    <cfRule type="cellIs" dxfId="512" priority="6" operator="greaterThan">
      <formula>$AH$8</formula>
    </cfRule>
    <cfRule type="cellIs" dxfId="511" priority="7" operator="greaterThan">
      <formula>$AH$8</formula>
    </cfRule>
  </conditionalFormatting>
  <conditionalFormatting sqref="AP11:AP34">
    <cfRule type="cellIs" dxfId="510" priority="4" operator="equal">
      <formula>0</formula>
    </cfRule>
  </conditionalFormatting>
  <conditionalFormatting sqref="AP11:AP34">
    <cfRule type="cellIs" dxfId="509" priority="3" operator="greaterThan">
      <formula>1179</formula>
    </cfRule>
  </conditionalFormatting>
  <conditionalFormatting sqref="AP11:AP34">
    <cfRule type="cellIs" dxfId="508" priority="2" operator="greaterThan">
      <formula>99</formula>
    </cfRule>
  </conditionalFormatting>
  <conditionalFormatting sqref="AP11:AP34">
    <cfRule type="cellIs" dxfId="507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37" workbookViewId="0">
      <selection activeCell="B49" sqref="B49:B55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44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44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53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57" t="s">
        <v>127</v>
      </c>
      <c r="I7" s="156" t="s">
        <v>126</v>
      </c>
      <c r="J7" s="156" t="s">
        <v>125</v>
      </c>
      <c r="K7" s="156" t="s">
        <v>124</v>
      </c>
      <c r="L7" s="2"/>
      <c r="M7" s="2"/>
      <c r="N7" s="2"/>
      <c r="O7" s="157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56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56" t="s">
        <v>115</v>
      </c>
      <c r="AG7" s="156" t="s">
        <v>114</v>
      </c>
      <c r="AH7" s="156" t="s">
        <v>113</v>
      </c>
      <c r="AI7" s="156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56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42288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24800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56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54" t="s">
        <v>88</v>
      </c>
      <c r="V9" s="154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52" t="s">
        <v>84</v>
      </c>
      <c r="AG9" s="152" t="s">
        <v>83</v>
      </c>
      <c r="AH9" s="234" t="s">
        <v>82</v>
      </c>
      <c r="AI9" s="248" t="s">
        <v>81</v>
      </c>
      <c r="AJ9" s="154" t="s">
        <v>80</v>
      </c>
      <c r="AK9" s="154" t="s">
        <v>79</v>
      </c>
      <c r="AL9" s="154" t="s">
        <v>78</v>
      </c>
      <c r="AM9" s="154" t="s">
        <v>77</v>
      </c>
      <c r="AN9" s="154" t="s">
        <v>76</v>
      </c>
      <c r="AO9" s="154" t="s">
        <v>75</v>
      </c>
      <c r="AP9" s="154" t="s">
        <v>74</v>
      </c>
      <c r="AQ9" s="226" t="s">
        <v>73</v>
      </c>
      <c r="AR9" s="154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54" t="s">
        <v>67</v>
      </c>
      <c r="C10" s="154" t="s">
        <v>66</v>
      </c>
      <c r="D10" s="154" t="s">
        <v>17</v>
      </c>
      <c r="E10" s="154" t="s">
        <v>65</v>
      </c>
      <c r="F10" s="154" t="s">
        <v>17</v>
      </c>
      <c r="G10" s="154" t="s">
        <v>65</v>
      </c>
      <c r="H10" s="225"/>
      <c r="I10" s="154" t="s">
        <v>65</v>
      </c>
      <c r="J10" s="154" t="s">
        <v>65</v>
      </c>
      <c r="K10" s="154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10'!Q34</f>
        <v>54747183</v>
      </c>
      <c r="R10" s="242"/>
      <c r="S10" s="243"/>
      <c r="T10" s="244"/>
      <c r="U10" s="154"/>
      <c r="V10" s="154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10'!AG34</f>
        <v>40982452</v>
      </c>
      <c r="AH10" s="234"/>
      <c r="AI10" s="249"/>
      <c r="AJ10" s="154" t="s">
        <v>56</v>
      </c>
      <c r="AK10" s="154" t="s">
        <v>56</v>
      </c>
      <c r="AL10" s="154" t="s">
        <v>56</v>
      </c>
      <c r="AM10" s="154" t="s">
        <v>56</v>
      </c>
      <c r="AN10" s="154" t="s">
        <v>56</v>
      </c>
      <c r="AO10" s="154" t="s">
        <v>56</v>
      </c>
      <c r="AP10" s="96">
        <f>'OCT 10'!AP34</f>
        <v>9377886</v>
      </c>
      <c r="AQ10" s="227"/>
      <c r="AR10" s="155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23</v>
      </c>
      <c r="E11" s="82">
        <f t="shared" ref="E11:E22" si="0">D11/1.42</f>
        <v>16.197183098591552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114</v>
      </c>
      <c r="P11" s="76">
        <v>64</v>
      </c>
      <c r="Q11" s="76">
        <v>54749847</v>
      </c>
      <c r="R11" s="75">
        <f>IF(ISBLANK(Q11),"-",Q11-Q10)</f>
        <v>2664</v>
      </c>
      <c r="S11" s="74">
        <f t="shared" ref="S11:S34" si="3">R11*24/1000</f>
        <v>63.936</v>
      </c>
      <c r="T11" s="74">
        <f t="shared" ref="T11:T34" si="4">R11/1000</f>
        <v>2.6640000000000001</v>
      </c>
      <c r="U11" s="73">
        <v>6.6</v>
      </c>
      <c r="V11" s="73">
        <f t="shared" ref="V11:V34" si="5">U11</f>
        <v>6.6</v>
      </c>
      <c r="W11" s="72" t="s">
        <v>138</v>
      </c>
      <c r="X11" s="66">
        <v>0</v>
      </c>
      <c r="Y11" s="66">
        <v>0</v>
      </c>
      <c r="Z11" s="66">
        <v>0</v>
      </c>
      <c r="AA11" s="66">
        <v>0</v>
      </c>
      <c r="AB11" s="66">
        <v>998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40982776</v>
      </c>
      <c r="AH11" s="69">
        <f t="shared" ref="AH11:AH34" si="6">IF(ISBLANK(AG11),"-",AG11-AG10)</f>
        <v>324</v>
      </c>
      <c r="AI11" s="68">
        <f t="shared" ref="AI11:AI34" si="7">AH11/T11</f>
        <v>121.62162162162161</v>
      </c>
      <c r="AJ11" s="67">
        <v>0</v>
      </c>
      <c r="AK11" s="67">
        <v>0</v>
      </c>
      <c r="AL11" s="67">
        <v>0</v>
      </c>
      <c r="AM11" s="67">
        <v>0</v>
      </c>
      <c r="AN11" s="67">
        <v>1</v>
      </c>
      <c r="AO11" s="67">
        <v>0.35</v>
      </c>
      <c r="AP11" s="66">
        <v>9379840</v>
      </c>
      <c r="AQ11" s="66">
        <f t="shared" ref="AQ11:AQ34" si="8">AP11-AP10</f>
        <v>1954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25</v>
      </c>
      <c r="E12" s="82">
        <f t="shared" si="0"/>
        <v>17.605633802816904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117</v>
      </c>
      <c r="P12" s="76">
        <v>62</v>
      </c>
      <c r="Q12" s="76">
        <v>54752537</v>
      </c>
      <c r="R12" s="75">
        <f>IF(ISBLANK(Q12),"-",Q12-Q11)</f>
        <v>2690</v>
      </c>
      <c r="S12" s="74">
        <f t="shared" si="3"/>
        <v>64.56</v>
      </c>
      <c r="T12" s="74">
        <f t="shared" si="4"/>
        <v>2.69</v>
      </c>
      <c r="U12" s="73">
        <v>8.6</v>
      </c>
      <c r="V12" s="73">
        <f t="shared" si="5"/>
        <v>8.6</v>
      </c>
      <c r="W12" s="72" t="s">
        <v>138</v>
      </c>
      <c r="X12" s="66">
        <v>0</v>
      </c>
      <c r="Y12" s="66">
        <v>0</v>
      </c>
      <c r="Z12" s="66">
        <v>0</v>
      </c>
      <c r="AA12" s="66">
        <v>0</v>
      </c>
      <c r="AB12" s="66">
        <v>978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40983096</v>
      </c>
      <c r="AH12" s="69">
        <f t="shared" si="6"/>
        <v>320</v>
      </c>
      <c r="AI12" s="68">
        <f t="shared" si="7"/>
        <v>118.95910780669145</v>
      </c>
      <c r="AJ12" s="67">
        <v>0</v>
      </c>
      <c r="AK12" s="67">
        <v>0</v>
      </c>
      <c r="AL12" s="67">
        <v>0</v>
      </c>
      <c r="AM12" s="67">
        <v>0</v>
      </c>
      <c r="AN12" s="67">
        <v>1</v>
      </c>
      <c r="AO12" s="67">
        <v>0.35</v>
      </c>
      <c r="AP12" s="66">
        <v>9381795</v>
      </c>
      <c r="AQ12" s="66">
        <f t="shared" si="8"/>
        <v>1955</v>
      </c>
      <c r="AR12" s="87">
        <v>1.0900000000000001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26</v>
      </c>
      <c r="E13" s="82">
        <f t="shared" si="0"/>
        <v>18.30985915492958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102</v>
      </c>
      <c r="P13" s="76">
        <v>102</v>
      </c>
      <c r="Q13" s="76">
        <v>54756732</v>
      </c>
      <c r="R13" s="75">
        <f t="shared" ref="R13:R34" si="9">IF(ISBLANK(Q13),"-",Q13-Q12)</f>
        <v>4195</v>
      </c>
      <c r="S13" s="74">
        <f t="shared" si="3"/>
        <v>100.68</v>
      </c>
      <c r="T13" s="74">
        <f t="shared" si="4"/>
        <v>4.1950000000000003</v>
      </c>
      <c r="U13" s="73">
        <v>9.5</v>
      </c>
      <c r="V13" s="73">
        <f t="shared" si="5"/>
        <v>9.5</v>
      </c>
      <c r="W13" s="72" t="s">
        <v>14</v>
      </c>
      <c r="X13" s="66">
        <v>0</v>
      </c>
      <c r="Y13" s="66">
        <v>0</v>
      </c>
      <c r="Z13" s="66">
        <v>947</v>
      </c>
      <c r="AA13" s="66">
        <v>0</v>
      </c>
      <c r="AB13" s="66">
        <v>1078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40983716</v>
      </c>
      <c r="AH13" s="69">
        <f t="shared" si="6"/>
        <v>620</v>
      </c>
      <c r="AI13" s="68">
        <f t="shared" si="7"/>
        <v>147.79499404052441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0.35</v>
      </c>
      <c r="AP13" s="66">
        <v>9382719</v>
      </c>
      <c r="AQ13" s="66">
        <f t="shared" si="8"/>
        <v>924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18</v>
      </c>
      <c r="E14" s="82">
        <f t="shared" si="0"/>
        <v>12.67605633802817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94</v>
      </c>
      <c r="P14" s="76">
        <v>91</v>
      </c>
      <c r="Q14" s="76">
        <v>54760632</v>
      </c>
      <c r="R14" s="75">
        <f t="shared" si="9"/>
        <v>3900</v>
      </c>
      <c r="S14" s="74">
        <f t="shared" si="3"/>
        <v>93.6</v>
      </c>
      <c r="T14" s="74">
        <f t="shared" si="4"/>
        <v>3.9</v>
      </c>
      <c r="U14" s="73">
        <v>9.5</v>
      </c>
      <c r="V14" s="73">
        <f t="shared" si="5"/>
        <v>9.5</v>
      </c>
      <c r="W14" s="72" t="s">
        <v>14</v>
      </c>
      <c r="X14" s="66">
        <v>0</v>
      </c>
      <c r="Y14" s="66">
        <v>0</v>
      </c>
      <c r="Z14" s="66">
        <v>957</v>
      </c>
      <c r="AA14" s="66">
        <v>0</v>
      </c>
      <c r="AB14" s="66">
        <v>957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40984244</v>
      </c>
      <c r="AH14" s="69">
        <f t="shared" si="6"/>
        <v>528</v>
      </c>
      <c r="AI14" s="68">
        <f t="shared" si="7"/>
        <v>135.38461538461539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</v>
      </c>
      <c r="AP14" s="66">
        <v>9382719</v>
      </c>
      <c r="AQ14" s="66">
        <f t="shared" si="8"/>
        <v>0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19</v>
      </c>
      <c r="E15" s="82">
        <f t="shared" si="0"/>
        <v>13.380281690140846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100</v>
      </c>
      <c r="P15" s="76">
        <v>102</v>
      </c>
      <c r="Q15" s="76">
        <v>54764589</v>
      </c>
      <c r="R15" s="75">
        <f t="shared" si="9"/>
        <v>3957</v>
      </c>
      <c r="S15" s="74">
        <f t="shared" si="3"/>
        <v>94.968000000000004</v>
      </c>
      <c r="T15" s="74">
        <f t="shared" si="4"/>
        <v>3.9569999999999999</v>
      </c>
      <c r="U15" s="73">
        <v>9.5</v>
      </c>
      <c r="V15" s="73">
        <f t="shared" si="5"/>
        <v>9.5</v>
      </c>
      <c r="W15" s="72" t="s">
        <v>14</v>
      </c>
      <c r="X15" s="66">
        <v>0</v>
      </c>
      <c r="Y15" s="66">
        <v>0</v>
      </c>
      <c r="Z15" s="66">
        <v>997</v>
      </c>
      <c r="AA15" s="66">
        <v>0</v>
      </c>
      <c r="AB15" s="66">
        <v>998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40984820</v>
      </c>
      <c r="AH15" s="69">
        <f t="shared" si="6"/>
        <v>576</v>
      </c>
      <c r="AI15" s="68">
        <f t="shared" si="7"/>
        <v>145.56482183472329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9382719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15</v>
      </c>
      <c r="E16" s="82">
        <f t="shared" si="0"/>
        <v>10.563380281690142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125</v>
      </c>
      <c r="P16" s="76">
        <v>117</v>
      </c>
      <c r="Q16" s="76">
        <v>54769298</v>
      </c>
      <c r="R16" s="75">
        <f t="shared" si="9"/>
        <v>4709</v>
      </c>
      <c r="S16" s="74">
        <f t="shared" si="3"/>
        <v>113.01600000000001</v>
      </c>
      <c r="T16" s="74">
        <f t="shared" si="4"/>
        <v>4.7089999999999996</v>
      </c>
      <c r="U16" s="73">
        <v>9.5</v>
      </c>
      <c r="V16" s="73">
        <f t="shared" si="5"/>
        <v>9.5</v>
      </c>
      <c r="W16" s="72" t="s">
        <v>14</v>
      </c>
      <c r="X16" s="66">
        <v>0</v>
      </c>
      <c r="Y16" s="66">
        <v>0</v>
      </c>
      <c r="Z16" s="66">
        <v>1187</v>
      </c>
      <c r="AA16" s="66">
        <v>0</v>
      </c>
      <c r="AB16" s="66">
        <v>1187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40985616</v>
      </c>
      <c r="AH16" s="69">
        <f t="shared" si="6"/>
        <v>796</v>
      </c>
      <c r="AI16" s="68">
        <f t="shared" si="7"/>
        <v>169.03801231684011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9382719</v>
      </c>
      <c r="AQ16" s="66">
        <f t="shared" si="8"/>
        <v>0</v>
      </c>
      <c r="AR16" s="87">
        <v>1.07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B17" s="85">
        <v>2.25</v>
      </c>
      <c r="C17" s="85">
        <v>0.29166666666666702</v>
      </c>
      <c r="D17" s="84">
        <v>10</v>
      </c>
      <c r="E17" s="82">
        <f t="shared" si="0"/>
        <v>7.042253521126761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138</v>
      </c>
      <c r="P17" s="76">
        <v>142</v>
      </c>
      <c r="Q17" s="76">
        <v>54775086</v>
      </c>
      <c r="R17" s="75">
        <f t="shared" si="9"/>
        <v>5788</v>
      </c>
      <c r="S17" s="74">
        <f t="shared" si="3"/>
        <v>138.91200000000001</v>
      </c>
      <c r="T17" s="74">
        <f t="shared" si="4"/>
        <v>5.7880000000000003</v>
      </c>
      <c r="U17" s="73">
        <v>9.5</v>
      </c>
      <c r="V17" s="73">
        <f t="shared" si="5"/>
        <v>9.5</v>
      </c>
      <c r="W17" s="72" t="s">
        <v>22</v>
      </c>
      <c r="X17" s="66">
        <v>0</v>
      </c>
      <c r="Y17" s="66">
        <v>1016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40986836</v>
      </c>
      <c r="AH17" s="69">
        <f t="shared" si="6"/>
        <v>1220</v>
      </c>
      <c r="AI17" s="68">
        <f t="shared" si="7"/>
        <v>210.78092605390461</v>
      </c>
      <c r="AJ17" s="67">
        <v>0</v>
      </c>
      <c r="AK17" s="67">
        <v>1</v>
      </c>
      <c r="AL17" s="67">
        <v>1</v>
      </c>
      <c r="AM17" s="67">
        <v>1</v>
      </c>
      <c r="AN17" s="67">
        <v>1</v>
      </c>
      <c r="AO17" s="67">
        <v>0</v>
      </c>
      <c r="AP17" s="66">
        <v>9382719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8</v>
      </c>
      <c r="E18" s="82">
        <f t="shared" si="0"/>
        <v>5.6338028169014089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139</v>
      </c>
      <c r="P18" s="76">
        <v>144</v>
      </c>
      <c r="Q18" s="76">
        <v>54781207</v>
      </c>
      <c r="R18" s="75">
        <f t="shared" si="9"/>
        <v>6121</v>
      </c>
      <c r="S18" s="74">
        <f t="shared" si="3"/>
        <v>146.904</v>
      </c>
      <c r="T18" s="74">
        <f t="shared" si="4"/>
        <v>6.1210000000000004</v>
      </c>
      <c r="U18" s="73">
        <v>9.1</v>
      </c>
      <c r="V18" s="73">
        <f t="shared" si="5"/>
        <v>9.1</v>
      </c>
      <c r="W18" s="72" t="s">
        <v>22</v>
      </c>
      <c r="X18" s="66">
        <v>0</v>
      </c>
      <c r="Y18" s="66">
        <v>1016</v>
      </c>
      <c r="Z18" s="66">
        <v>1186</v>
      </c>
      <c r="AA18" s="66">
        <v>1185</v>
      </c>
      <c r="AB18" s="66">
        <v>1186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40988204</v>
      </c>
      <c r="AH18" s="69">
        <f t="shared" si="6"/>
        <v>1368</v>
      </c>
      <c r="AI18" s="68">
        <f t="shared" si="7"/>
        <v>223.49289331808527</v>
      </c>
      <c r="AJ18" s="67">
        <v>0</v>
      </c>
      <c r="AK18" s="67">
        <v>1</v>
      </c>
      <c r="AL18" s="67">
        <v>1</v>
      </c>
      <c r="AM18" s="67">
        <v>1</v>
      </c>
      <c r="AN18" s="67">
        <v>1</v>
      </c>
      <c r="AO18" s="67">
        <v>0</v>
      </c>
      <c r="AP18" s="66">
        <v>9382719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8</v>
      </c>
      <c r="E19" s="82">
        <f t="shared" si="0"/>
        <v>5.6338028169014089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137</v>
      </c>
      <c r="P19" s="76">
        <v>147</v>
      </c>
      <c r="Q19" s="76">
        <v>54787460</v>
      </c>
      <c r="R19" s="75">
        <f t="shared" si="9"/>
        <v>6253</v>
      </c>
      <c r="S19" s="74">
        <f t="shared" si="3"/>
        <v>150.072</v>
      </c>
      <c r="T19" s="74">
        <f t="shared" si="4"/>
        <v>6.2530000000000001</v>
      </c>
      <c r="U19" s="73">
        <v>8.5</v>
      </c>
      <c r="V19" s="73">
        <f t="shared" si="5"/>
        <v>8.5</v>
      </c>
      <c r="W19" s="72" t="s">
        <v>22</v>
      </c>
      <c r="X19" s="66">
        <v>0</v>
      </c>
      <c r="Y19" s="66">
        <v>1058</v>
      </c>
      <c r="Z19" s="66">
        <v>1186</v>
      </c>
      <c r="AA19" s="66">
        <v>1185</v>
      </c>
      <c r="AB19" s="66">
        <v>1186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40989588</v>
      </c>
      <c r="AH19" s="69">
        <f t="shared" si="6"/>
        <v>1384</v>
      </c>
      <c r="AI19" s="68">
        <f t="shared" si="7"/>
        <v>221.33375979529825</v>
      </c>
      <c r="AJ19" s="67">
        <v>0</v>
      </c>
      <c r="AK19" s="67">
        <v>1</v>
      </c>
      <c r="AL19" s="67">
        <v>1</v>
      </c>
      <c r="AM19" s="67">
        <v>1</v>
      </c>
      <c r="AN19" s="67">
        <v>1</v>
      </c>
      <c r="AO19" s="67">
        <v>0</v>
      </c>
      <c r="AP19" s="66">
        <v>9382719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6</v>
      </c>
      <c r="E20" s="82">
        <f t="shared" si="0"/>
        <v>4.2253521126760569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137</v>
      </c>
      <c r="P20" s="76">
        <v>146</v>
      </c>
      <c r="Q20" s="76">
        <v>54793754</v>
      </c>
      <c r="R20" s="75">
        <f t="shared" si="9"/>
        <v>6294</v>
      </c>
      <c r="S20" s="74">
        <f t="shared" si="3"/>
        <v>151.05600000000001</v>
      </c>
      <c r="T20" s="74">
        <f t="shared" si="4"/>
        <v>6.2939999999999996</v>
      </c>
      <c r="U20" s="73">
        <v>7.8</v>
      </c>
      <c r="V20" s="73">
        <f t="shared" si="5"/>
        <v>7.8</v>
      </c>
      <c r="W20" s="72" t="s">
        <v>22</v>
      </c>
      <c r="X20" s="66">
        <v>0</v>
      </c>
      <c r="Y20" s="66">
        <v>1058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40990980</v>
      </c>
      <c r="AH20" s="69">
        <f t="shared" si="6"/>
        <v>1392</v>
      </c>
      <c r="AI20" s="68">
        <f t="shared" si="7"/>
        <v>221.16301239275501</v>
      </c>
      <c r="AJ20" s="67">
        <v>0</v>
      </c>
      <c r="AK20" s="67">
        <v>1</v>
      </c>
      <c r="AL20" s="67">
        <v>1</v>
      </c>
      <c r="AM20" s="67">
        <v>1</v>
      </c>
      <c r="AN20" s="67">
        <v>1</v>
      </c>
      <c r="AO20" s="67">
        <v>0</v>
      </c>
      <c r="AP20" s="66">
        <v>9382719</v>
      </c>
      <c r="AQ20" s="66">
        <f t="shared" si="8"/>
        <v>0</v>
      </c>
      <c r="AR20" s="87">
        <v>1.37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9</v>
      </c>
      <c r="E21" s="82">
        <f t="shared" si="0"/>
        <v>6.3380281690140849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136</v>
      </c>
      <c r="P21" s="76">
        <v>145</v>
      </c>
      <c r="Q21" s="76">
        <v>54799980</v>
      </c>
      <c r="R21" s="75">
        <f t="shared" si="9"/>
        <v>6226</v>
      </c>
      <c r="S21" s="74">
        <f t="shared" si="3"/>
        <v>149.42400000000001</v>
      </c>
      <c r="T21" s="74">
        <f t="shared" si="4"/>
        <v>6.226</v>
      </c>
      <c r="U21" s="73">
        <v>7.1</v>
      </c>
      <c r="V21" s="73">
        <f t="shared" si="5"/>
        <v>7.1</v>
      </c>
      <c r="W21" s="72" t="s">
        <v>22</v>
      </c>
      <c r="X21" s="66">
        <v>0</v>
      </c>
      <c r="Y21" s="66">
        <v>1078</v>
      </c>
      <c r="Z21" s="66">
        <v>1187</v>
      </c>
      <c r="AA21" s="66">
        <v>1185</v>
      </c>
      <c r="AB21" s="66">
        <v>1188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40992380</v>
      </c>
      <c r="AH21" s="69">
        <f t="shared" si="6"/>
        <v>1400</v>
      </c>
      <c r="AI21" s="68">
        <f t="shared" si="7"/>
        <v>224.86347574686798</v>
      </c>
      <c r="AJ21" s="67">
        <v>0</v>
      </c>
      <c r="AK21" s="67">
        <v>1</v>
      </c>
      <c r="AL21" s="67">
        <v>1</v>
      </c>
      <c r="AM21" s="67">
        <v>1</v>
      </c>
      <c r="AN21" s="67">
        <v>1</v>
      </c>
      <c r="AO21" s="67">
        <v>0</v>
      </c>
      <c r="AP21" s="66">
        <v>9382719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4</v>
      </c>
      <c r="E22" s="82">
        <f t="shared" si="0"/>
        <v>2.8169014084507045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130</v>
      </c>
      <c r="P22" s="76">
        <v>143</v>
      </c>
      <c r="Q22" s="76">
        <v>54806115</v>
      </c>
      <c r="R22" s="75">
        <f t="shared" si="9"/>
        <v>6135</v>
      </c>
      <c r="S22" s="74">
        <f t="shared" si="3"/>
        <v>147.24</v>
      </c>
      <c r="T22" s="74">
        <f t="shared" si="4"/>
        <v>6.1349999999999998</v>
      </c>
      <c r="U22" s="73">
        <v>6.4</v>
      </c>
      <c r="V22" s="73">
        <f t="shared" si="5"/>
        <v>6.4</v>
      </c>
      <c r="W22" s="72" t="s">
        <v>22</v>
      </c>
      <c r="X22" s="66">
        <v>0</v>
      </c>
      <c r="Y22" s="66">
        <v>1078</v>
      </c>
      <c r="Z22" s="66">
        <v>1187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40993776</v>
      </c>
      <c r="AH22" s="69">
        <f t="shared" si="6"/>
        <v>1396</v>
      </c>
      <c r="AI22" s="68">
        <f t="shared" si="7"/>
        <v>227.54686226568867</v>
      </c>
      <c r="AJ22" s="67">
        <v>0</v>
      </c>
      <c r="AK22" s="67">
        <v>1</v>
      </c>
      <c r="AL22" s="67">
        <v>1</v>
      </c>
      <c r="AM22" s="67">
        <v>1</v>
      </c>
      <c r="AN22" s="67">
        <v>1</v>
      </c>
      <c r="AO22" s="67">
        <v>0</v>
      </c>
      <c r="AP22" s="66">
        <v>9382719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28</v>
      </c>
      <c r="B23" s="85">
        <v>2.5</v>
      </c>
      <c r="C23" s="85">
        <v>0.54166666666666696</v>
      </c>
      <c r="D23" s="84">
        <v>4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128</v>
      </c>
      <c r="P23" s="76">
        <v>131</v>
      </c>
      <c r="Q23" s="76">
        <v>54812013</v>
      </c>
      <c r="R23" s="75">
        <f t="shared" si="9"/>
        <v>5898</v>
      </c>
      <c r="S23" s="74">
        <f t="shared" si="3"/>
        <v>141.55199999999999</v>
      </c>
      <c r="T23" s="74">
        <f t="shared" si="4"/>
        <v>5.8979999999999997</v>
      </c>
      <c r="U23" s="73">
        <v>5.7</v>
      </c>
      <c r="V23" s="73">
        <f t="shared" si="5"/>
        <v>5.7</v>
      </c>
      <c r="W23" s="72" t="s">
        <v>22</v>
      </c>
      <c r="X23" s="66">
        <v>0</v>
      </c>
      <c r="Y23" s="66">
        <v>1078</v>
      </c>
      <c r="Z23" s="66">
        <v>1187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40995148</v>
      </c>
      <c r="AH23" s="69">
        <f t="shared" si="6"/>
        <v>1372</v>
      </c>
      <c r="AI23" s="68">
        <f t="shared" si="7"/>
        <v>232.62122753475757</v>
      </c>
      <c r="AJ23" s="67">
        <v>0</v>
      </c>
      <c r="AK23" s="67">
        <v>1</v>
      </c>
      <c r="AL23" s="67">
        <v>1</v>
      </c>
      <c r="AM23" s="67">
        <v>1</v>
      </c>
      <c r="AN23" s="67">
        <v>1</v>
      </c>
      <c r="AO23" s="67">
        <v>0</v>
      </c>
      <c r="AP23" s="66">
        <v>9382719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4</v>
      </c>
      <c r="E24" s="82">
        <f t="shared" ref="E24:E34" si="13">D24/1.42</f>
        <v>2.8169014084507045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126</v>
      </c>
      <c r="P24" s="76">
        <v>137</v>
      </c>
      <c r="Q24" s="76">
        <v>54817858</v>
      </c>
      <c r="R24" s="75">
        <f t="shared" si="9"/>
        <v>5845</v>
      </c>
      <c r="S24" s="74">
        <f t="shared" si="3"/>
        <v>140.28</v>
      </c>
      <c r="T24" s="74">
        <f t="shared" si="4"/>
        <v>5.8449999999999998</v>
      </c>
      <c r="U24" s="73">
        <v>5</v>
      </c>
      <c r="V24" s="73">
        <f t="shared" si="5"/>
        <v>5</v>
      </c>
      <c r="W24" s="72" t="s">
        <v>22</v>
      </c>
      <c r="X24" s="66">
        <v>0</v>
      </c>
      <c r="Y24" s="66">
        <v>1078</v>
      </c>
      <c r="Z24" s="66">
        <v>1186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40996516</v>
      </c>
      <c r="AH24" s="69">
        <f t="shared" si="6"/>
        <v>1368</v>
      </c>
      <c r="AI24" s="68">
        <f t="shared" si="7"/>
        <v>234.04619332763048</v>
      </c>
      <c r="AJ24" s="67">
        <v>0</v>
      </c>
      <c r="AK24" s="67">
        <v>1</v>
      </c>
      <c r="AL24" s="67">
        <v>1</v>
      </c>
      <c r="AM24" s="67">
        <v>1</v>
      </c>
      <c r="AN24" s="67">
        <v>1</v>
      </c>
      <c r="AO24" s="67">
        <v>0</v>
      </c>
      <c r="AP24" s="66">
        <v>9382719</v>
      </c>
      <c r="AQ24" s="66">
        <f t="shared" si="8"/>
        <v>0</v>
      </c>
      <c r="AR24" s="87">
        <v>1.26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4</v>
      </c>
      <c r="E25" s="82">
        <f t="shared" si="13"/>
        <v>2.8169014084507045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127</v>
      </c>
      <c r="P25" s="76">
        <v>138</v>
      </c>
      <c r="Q25" s="76">
        <v>54823647</v>
      </c>
      <c r="R25" s="75">
        <f t="shared" si="9"/>
        <v>5789</v>
      </c>
      <c r="S25" s="74">
        <f t="shared" si="3"/>
        <v>138.93600000000001</v>
      </c>
      <c r="T25" s="74">
        <f t="shared" si="4"/>
        <v>5.7889999999999997</v>
      </c>
      <c r="U25" s="73">
        <v>4.4000000000000004</v>
      </c>
      <c r="V25" s="73">
        <f t="shared" si="5"/>
        <v>4.4000000000000004</v>
      </c>
      <c r="W25" s="72" t="s">
        <v>22</v>
      </c>
      <c r="X25" s="66">
        <v>0</v>
      </c>
      <c r="Y25" s="66">
        <v>1077</v>
      </c>
      <c r="Z25" s="66">
        <v>1186</v>
      </c>
      <c r="AA25" s="66">
        <v>1185</v>
      </c>
      <c r="AB25" s="66">
        <v>1186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40997884</v>
      </c>
      <c r="AH25" s="69">
        <f t="shared" si="6"/>
        <v>1368</v>
      </c>
      <c r="AI25" s="68">
        <f t="shared" si="7"/>
        <v>236.31024356538262</v>
      </c>
      <c r="AJ25" s="67">
        <v>0</v>
      </c>
      <c r="AK25" s="67">
        <v>1</v>
      </c>
      <c r="AL25" s="67">
        <v>1</v>
      </c>
      <c r="AM25" s="67">
        <v>1</v>
      </c>
      <c r="AN25" s="67">
        <v>1</v>
      </c>
      <c r="AO25" s="67">
        <v>0</v>
      </c>
      <c r="AP25" s="66">
        <v>9382719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5</v>
      </c>
      <c r="E26" s="82">
        <f t="shared" si="13"/>
        <v>3.5211267605633805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126</v>
      </c>
      <c r="P26" s="76">
        <v>140</v>
      </c>
      <c r="Q26" s="76">
        <v>54829491</v>
      </c>
      <c r="R26" s="75">
        <f t="shared" si="9"/>
        <v>5844</v>
      </c>
      <c r="S26" s="74">
        <f t="shared" si="3"/>
        <v>140.256</v>
      </c>
      <c r="T26" s="74">
        <f t="shared" si="4"/>
        <v>5.8440000000000003</v>
      </c>
      <c r="U26" s="73">
        <v>3.6</v>
      </c>
      <c r="V26" s="73">
        <f t="shared" si="5"/>
        <v>3.6</v>
      </c>
      <c r="W26" s="72" t="s">
        <v>22</v>
      </c>
      <c r="X26" s="66">
        <v>0</v>
      </c>
      <c r="Y26" s="66">
        <v>1077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40999260</v>
      </c>
      <c r="AH26" s="69">
        <f t="shared" si="6"/>
        <v>1376</v>
      </c>
      <c r="AI26" s="68">
        <f t="shared" si="7"/>
        <v>235.45516769336069</v>
      </c>
      <c r="AJ26" s="67">
        <v>0</v>
      </c>
      <c r="AK26" s="67">
        <v>1</v>
      </c>
      <c r="AL26" s="67">
        <v>1</v>
      </c>
      <c r="AM26" s="67">
        <v>1</v>
      </c>
      <c r="AN26" s="67">
        <v>1</v>
      </c>
      <c r="AO26" s="67">
        <v>0</v>
      </c>
      <c r="AP26" s="66">
        <v>9382719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4</v>
      </c>
      <c r="E27" s="82">
        <f t="shared" si="13"/>
        <v>2.8169014084507045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128</v>
      </c>
      <c r="P27" s="76">
        <v>143</v>
      </c>
      <c r="Q27" s="76">
        <v>54835274</v>
      </c>
      <c r="R27" s="75">
        <f t="shared" si="9"/>
        <v>5783</v>
      </c>
      <c r="S27" s="74">
        <f t="shared" si="3"/>
        <v>138.792</v>
      </c>
      <c r="T27" s="74">
        <f t="shared" si="4"/>
        <v>5.7830000000000004</v>
      </c>
      <c r="U27" s="73">
        <v>3.1</v>
      </c>
      <c r="V27" s="73">
        <f t="shared" si="5"/>
        <v>3.1</v>
      </c>
      <c r="W27" s="72" t="s">
        <v>22</v>
      </c>
      <c r="X27" s="66">
        <v>0</v>
      </c>
      <c r="Y27" s="66">
        <v>1077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41000600</v>
      </c>
      <c r="AH27" s="69">
        <f t="shared" si="6"/>
        <v>1340</v>
      </c>
      <c r="AI27" s="68">
        <f t="shared" si="7"/>
        <v>231.71364343766209</v>
      </c>
      <c r="AJ27" s="67">
        <v>0</v>
      </c>
      <c r="AK27" s="67">
        <v>1</v>
      </c>
      <c r="AL27" s="67">
        <v>1</v>
      </c>
      <c r="AM27" s="67">
        <v>1</v>
      </c>
      <c r="AN27" s="67">
        <v>1</v>
      </c>
      <c r="AO27" s="67">
        <v>0</v>
      </c>
      <c r="AP27" s="66">
        <v>9382719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128</v>
      </c>
      <c r="P28" s="76">
        <v>138</v>
      </c>
      <c r="Q28" s="76">
        <v>54841073</v>
      </c>
      <c r="R28" s="75">
        <f t="shared" si="9"/>
        <v>5799</v>
      </c>
      <c r="S28" s="74">
        <f t="shared" si="3"/>
        <v>139.17599999999999</v>
      </c>
      <c r="T28" s="74">
        <f t="shared" si="4"/>
        <v>5.7990000000000004</v>
      </c>
      <c r="U28" s="73">
        <v>2.6</v>
      </c>
      <c r="V28" s="73">
        <f t="shared" si="5"/>
        <v>2.6</v>
      </c>
      <c r="W28" s="72" t="s">
        <v>22</v>
      </c>
      <c r="X28" s="66">
        <v>0</v>
      </c>
      <c r="Y28" s="66">
        <v>1046</v>
      </c>
      <c r="Z28" s="66">
        <v>1187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41001956</v>
      </c>
      <c r="AH28" s="69">
        <f t="shared" si="6"/>
        <v>1356</v>
      </c>
      <c r="AI28" s="68">
        <f t="shared" si="7"/>
        <v>233.8334195550957</v>
      </c>
      <c r="AJ28" s="67">
        <v>0</v>
      </c>
      <c r="AK28" s="67">
        <v>1</v>
      </c>
      <c r="AL28" s="67">
        <v>1</v>
      </c>
      <c r="AM28" s="67">
        <v>1</v>
      </c>
      <c r="AN28" s="67">
        <v>1</v>
      </c>
      <c r="AO28" s="67">
        <v>0</v>
      </c>
      <c r="AP28" s="66">
        <v>9382719</v>
      </c>
      <c r="AQ28" s="66">
        <f t="shared" si="8"/>
        <v>0</v>
      </c>
      <c r="AR28" s="87">
        <v>1.08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126</v>
      </c>
      <c r="P29" s="76">
        <v>128</v>
      </c>
      <c r="Q29" s="76">
        <v>54846573</v>
      </c>
      <c r="R29" s="75">
        <f t="shared" si="9"/>
        <v>5500</v>
      </c>
      <c r="S29" s="74">
        <f t="shared" si="3"/>
        <v>132</v>
      </c>
      <c r="T29" s="74">
        <f t="shared" si="4"/>
        <v>5.5</v>
      </c>
      <c r="U29" s="73">
        <v>2.4</v>
      </c>
      <c r="V29" s="73">
        <f t="shared" si="5"/>
        <v>2.4</v>
      </c>
      <c r="W29" s="72" t="s">
        <v>22</v>
      </c>
      <c r="X29" s="66">
        <v>0</v>
      </c>
      <c r="Y29" s="66">
        <v>1036</v>
      </c>
      <c r="Z29" s="66">
        <v>1187</v>
      </c>
      <c r="AA29" s="66">
        <v>1185</v>
      </c>
      <c r="AB29" s="66">
        <v>1158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41003256</v>
      </c>
      <c r="AH29" s="69">
        <f t="shared" si="6"/>
        <v>1300</v>
      </c>
      <c r="AI29" s="68">
        <f t="shared" si="7"/>
        <v>236.36363636363637</v>
      </c>
      <c r="AJ29" s="67">
        <v>0</v>
      </c>
      <c r="AK29" s="67">
        <v>1</v>
      </c>
      <c r="AL29" s="67">
        <v>1</v>
      </c>
      <c r="AM29" s="67">
        <v>1</v>
      </c>
      <c r="AN29" s="67">
        <v>1</v>
      </c>
      <c r="AO29" s="67">
        <v>0</v>
      </c>
      <c r="AP29" s="66">
        <v>9382719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4</v>
      </c>
      <c r="E30" s="82">
        <f t="shared" si="13"/>
        <v>2.8169014084507045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128</v>
      </c>
      <c r="P30" s="76">
        <v>145</v>
      </c>
      <c r="Q30" s="76">
        <v>54852356</v>
      </c>
      <c r="R30" s="75">
        <f t="shared" si="9"/>
        <v>5783</v>
      </c>
      <c r="S30" s="74">
        <f t="shared" si="3"/>
        <v>138.792</v>
      </c>
      <c r="T30" s="74">
        <f t="shared" si="4"/>
        <v>5.7830000000000004</v>
      </c>
      <c r="U30" s="73">
        <v>2</v>
      </c>
      <c r="V30" s="73">
        <f t="shared" si="5"/>
        <v>2</v>
      </c>
      <c r="W30" s="72" t="s">
        <v>22</v>
      </c>
      <c r="X30" s="66">
        <v>0</v>
      </c>
      <c r="Y30" s="66">
        <v>1016</v>
      </c>
      <c r="Z30" s="66">
        <v>1187</v>
      </c>
      <c r="AA30" s="66">
        <v>1185</v>
      </c>
      <c r="AB30" s="66">
        <v>1147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41004608</v>
      </c>
      <c r="AH30" s="69">
        <f t="shared" si="6"/>
        <v>1352</v>
      </c>
      <c r="AI30" s="68">
        <f t="shared" si="7"/>
        <v>233.78869099083519</v>
      </c>
      <c r="AJ30" s="67">
        <v>0</v>
      </c>
      <c r="AK30" s="67">
        <v>1</v>
      </c>
      <c r="AL30" s="67">
        <v>1</v>
      </c>
      <c r="AM30" s="67">
        <v>1</v>
      </c>
      <c r="AN30" s="67">
        <v>1</v>
      </c>
      <c r="AO30" s="67">
        <v>0</v>
      </c>
      <c r="AP30" s="66">
        <v>9382719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10</v>
      </c>
      <c r="E31" s="82">
        <f t="shared" si="13"/>
        <v>7.042253521126761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93</v>
      </c>
      <c r="P31" s="76">
        <v>98</v>
      </c>
      <c r="Q31" s="76">
        <v>54857014</v>
      </c>
      <c r="R31" s="75">
        <f t="shared" si="9"/>
        <v>4658</v>
      </c>
      <c r="S31" s="74">
        <f t="shared" si="3"/>
        <v>111.792</v>
      </c>
      <c r="T31" s="74">
        <f t="shared" si="4"/>
        <v>4.6580000000000004</v>
      </c>
      <c r="U31" s="73">
        <v>1.6</v>
      </c>
      <c r="V31" s="73">
        <f t="shared" si="5"/>
        <v>1.6</v>
      </c>
      <c r="W31" s="72" t="s">
        <v>21</v>
      </c>
      <c r="X31" s="66">
        <v>0</v>
      </c>
      <c r="Y31" s="66">
        <v>1014</v>
      </c>
      <c r="Z31" s="66">
        <v>1188</v>
      </c>
      <c r="AA31" s="66">
        <v>0</v>
      </c>
      <c r="AB31" s="66">
        <v>1048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41005572</v>
      </c>
      <c r="AH31" s="69">
        <f t="shared" si="6"/>
        <v>964</v>
      </c>
      <c r="AI31" s="68">
        <f t="shared" si="7"/>
        <v>206.95577501073421</v>
      </c>
      <c r="AJ31" s="67">
        <v>0</v>
      </c>
      <c r="AK31" s="67">
        <v>1</v>
      </c>
      <c r="AL31" s="67">
        <v>1</v>
      </c>
      <c r="AM31" s="67">
        <v>0</v>
      </c>
      <c r="AN31" s="67">
        <v>1</v>
      </c>
      <c r="AO31" s="67">
        <v>0</v>
      </c>
      <c r="AP31" s="66">
        <v>9382719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22</v>
      </c>
      <c r="E32" s="82">
        <f t="shared" si="13"/>
        <v>15.492957746478874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94</v>
      </c>
      <c r="P32" s="76">
        <v>108</v>
      </c>
      <c r="Q32" s="76">
        <v>54861196</v>
      </c>
      <c r="R32" s="75">
        <f t="shared" si="9"/>
        <v>4182</v>
      </c>
      <c r="S32" s="74">
        <f t="shared" si="3"/>
        <v>100.36799999999999</v>
      </c>
      <c r="T32" s="74">
        <f t="shared" si="4"/>
        <v>4.1820000000000004</v>
      </c>
      <c r="U32" s="73">
        <v>1.5</v>
      </c>
      <c r="V32" s="73">
        <f t="shared" si="5"/>
        <v>1.5</v>
      </c>
      <c r="W32" s="72" t="s">
        <v>21</v>
      </c>
      <c r="X32" s="66">
        <v>0</v>
      </c>
      <c r="Y32" s="66">
        <v>955</v>
      </c>
      <c r="Z32" s="66">
        <v>1138</v>
      </c>
      <c r="AA32" s="66">
        <v>0</v>
      </c>
      <c r="AB32" s="66">
        <v>957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41006412</v>
      </c>
      <c r="AH32" s="69">
        <f t="shared" si="6"/>
        <v>840</v>
      </c>
      <c r="AI32" s="68">
        <f t="shared" si="7"/>
        <v>200.86083213773313</v>
      </c>
      <c r="AJ32" s="67">
        <v>0</v>
      </c>
      <c r="AK32" s="67">
        <v>1</v>
      </c>
      <c r="AL32" s="67">
        <v>1</v>
      </c>
      <c r="AM32" s="67">
        <v>0</v>
      </c>
      <c r="AN32" s="67">
        <v>1</v>
      </c>
      <c r="AO32" s="67">
        <v>0</v>
      </c>
      <c r="AP32" s="66">
        <v>9382719</v>
      </c>
      <c r="AQ32" s="66">
        <f t="shared" si="8"/>
        <v>0</v>
      </c>
      <c r="AR32" s="87">
        <v>1.21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25</v>
      </c>
      <c r="E33" s="82">
        <f t="shared" si="13"/>
        <v>17.605633802816904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119</v>
      </c>
      <c r="P33" s="76">
        <v>81</v>
      </c>
      <c r="Q33" s="76">
        <v>54864603</v>
      </c>
      <c r="R33" s="75">
        <f t="shared" si="9"/>
        <v>3407</v>
      </c>
      <c r="S33" s="74">
        <f t="shared" si="3"/>
        <v>81.768000000000001</v>
      </c>
      <c r="T33" s="74">
        <f t="shared" si="4"/>
        <v>3.407</v>
      </c>
      <c r="U33" s="73">
        <v>2.7</v>
      </c>
      <c r="V33" s="73">
        <f t="shared" si="5"/>
        <v>2.7</v>
      </c>
      <c r="W33" s="72" t="s">
        <v>14</v>
      </c>
      <c r="X33" s="66">
        <v>0</v>
      </c>
      <c r="Y33" s="66">
        <v>0</v>
      </c>
      <c r="Z33" s="66">
        <v>957</v>
      </c>
      <c r="AA33" s="66">
        <v>0</v>
      </c>
      <c r="AB33" s="66">
        <v>958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41006932</v>
      </c>
      <c r="AH33" s="69">
        <f t="shared" si="6"/>
        <v>520</v>
      </c>
      <c r="AI33" s="68">
        <f t="shared" si="7"/>
        <v>152.62694452597594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0.3</v>
      </c>
      <c r="AP33" s="66">
        <v>9383942</v>
      </c>
      <c r="AQ33" s="66">
        <f t="shared" si="8"/>
        <v>1223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29</v>
      </c>
      <c r="E34" s="82">
        <f t="shared" si="13"/>
        <v>20.422535211267608</v>
      </c>
      <c r="F34" s="83">
        <v>56</v>
      </c>
      <c r="G34" s="82">
        <f t="shared" si="1"/>
        <v>39.436619718309863</v>
      </c>
      <c r="H34" s="80" t="s">
        <v>16</v>
      </c>
      <c r="I34" s="80">
        <f t="shared" si="2"/>
        <v>34.507042253521128</v>
      </c>
      <c r="J34" s="81">
        <f>(F34-5)/1.42</f>
        <v>35.91549295774648</v>
      </c>
      <c r="K34" s="80">
        <f t="shared" si="12"/>
        <v>40.140845070422536</v>
      </c>
      <c r="L34" s="79">
        <v>14</v>
      </c>
      <c r="M34" s="78" t="s">
        <v>15</v>
      </c>
      <c r="N34" s="77">
        <v>11.5</v>
      </c>
      <c r="O34" s="76">
        <v>102</v>
      </c>
      <c r="P34" s="76">
        <v>66</v>
      </c>
      <c r="Q34" s="76">
        <v>54867305</v>
      </c>
      <c r="R34" s="75">
        <f t="shared" si="9"/>
        <v>2702</v>
      </c>
      <c r="S34" s="74">
        <f t="shared" si="3"/>
        <v>64.847999999999999</v>
      </c>
      <c r="T34" s="74">
        <f t="shared" si="4"/>
        <v>2.702</v>
      </c>
      <c r="U34" s="73">
        <v>4.4000000000000004</v>
      </c>
      <c r="V34" s="73">
        <f t="shared" si="5"/>
        <v>4.4000000000000004</v>
      </c>
      <c r="W34" s="72" t="s">
        <v>138</v>
      </c>
      <c r="X34" s="66">
        <v>0</v>
      </c>
      <c r="Y34" s="66">
        <v>0</v>
      </c>
      <c r="Z34" s="66">
        <v>998</v>
      </c>
      <c r="AA34" s="66">
        <v>0</v>
      </c>
      <c r="AB34" s="66">
        <v>0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41007252</v>
      </c>
      <c r="AH34" s="69">
        <f t="shared" si="6"/>
        <v>320</v>
      </c>
      <c r="AI34" s="68">
        <f t="shared" si="7"/>
        <v>118.43079200592155</v>
      </c>
      <c r="AJ34" s="67">
        <v>0</v>
      </c>
      <c r="AK34" s="67">
        <v>0</v>
      </c>
      <c r="AL34" s="67">
        <v>1</v>
      </c>
      <c r="AM34" s="67">
        <v>0</v>
      </c>
      <c r="AN34" s="67">
        <v>0</v>
      </c>
      <c r="AO34" s="67">
        <v>0.3</v>
      </c>
      <c r="AP34" s="66">
        <v>9385462</v>
      </c>
      <c r="AQ34" s="66">
        <f t="shared" si="8"/>
        <v>1520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119.08333333333333</v>
      </c>
      <c r="Q35" s="56">
        <f>Q34-Q10</f>
        <v>120122</v>
      </c>
      <c r="R35" s="55">
        <f>SUM(R11:R34)</f>
        <v>120122</v>
      </c>
      <c r="S35" s="54">
        <f>AVERAGE(S11:S34)</f>
        <v>120.12199999999997</v>
      </c>
      <c r="T35" s="54">
        <f>SUM(T11:T34)</f>
        <v>120.122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24800</v>
      </c>
      <c r="AH35" s="47">
        <f>SUM(AH11:AH34)</f>
        <v>24800</v>
      </c>
      <c r="AI35" s="46">
        <f>$AH$35/$T35</f>
        <v>206.45676895156592</v>
      </c>
      <c r="AJ35" s="45"/>
      <c r="AK35" s="44"/>
      <c r="AL35" s="44"/>
      <c r="AM35" s="44"/>
      <c r="AN35" s="43"/>
      <c r="AO35" s="39"/>
      <c r="AP35" s="42">
        <f>AP34-AP10</f>
        <v>7576</v>
      </c>
      <c r="AQ35" s="41">
        <f>SUM(AQ11:AQ34)</f>
        <v>7576</v>
      </c>
      <c r="AR35" s="40">
        <f>AVERAGE(AR11:AR34)</f>
        <v>1.18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192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189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179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144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186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2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2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2:51" x14ac:dyDescent="0.25">
      <c r="B51" s="13" t="s">
        <v>172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2:51" x14ac:dyDescent="0.25">
      <c r="B52" s="22" t="s">
        <v>177</v>
      </c>
      <c r="C52" s="24"/>
      <c r="D52" s="24"/>
      <c r="E52" s="24"/>
      <c r="F52" s="23"/>
      <c r="G52" s="16"/>
      <c r="H52" s="16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2:51" x14ac:dyDescent="0.25">
      <c r="B53" s="11" t="s">
        <v>0</v>
      </c>
      <c r="C53" s="9"/>
      <c r="D53" s="9"/>
      <c r="E53" s="9"/>
      <c r="F53" s="9"/>
      <c r="G53" s="9"/>
      <c r="H53" s="9"/>
      <c r="I53" s="9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21"/>
      <c r="U53" s="21"/>
      <c r="V53" s="21"/>
      <c r="W53" s="5"/>
      <c r="X53" s="5"/>
      <c r="Y53" s="5"/>
      <c r="Z53" s="5"/>
      <c r="AA53" s="5"/>
      <c r="AB53" s="5"/>
      <c r="AC53" s="5"/>
      <c r="AD53" s="5"/>
      <c r="AE53" s="5"/>
      <c r="AM53" s="4"/>
      <c r="AN53" s="4"/>
      <c r="AO53" s="4"/>
      <c r="AP53" s="4"/>
      <c r="AQ53" s="4"/>
      <c r="AR53" s="4"/>
      <c r="AS53" s="3"/>
      <c r="AV53" s="12"/>
      <c r="AW53"/>
      <c r="AX53"/>
      <c r="AY53"/>
    </row>
    <row r="54" spans="2:51" x14ac:dyDescent="0.25">
      <c r="B54" s="22" t="s">
        <v>191</v>
      </c>
      <c r="C54" s="11"/>
      <c r="D54" s="9"/>
      <c r="E54" s="17"/>
      <c r="F54" s="9"/>
      <c r="G54" s="9"/>
      <c r="H54" s="9"/>
      <c r="I54" s="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5"/>
      <c r="U54" s="14"/>
      <c r="V54" s="14"/>
      <c r="W54" s="5"/>
      <c r="X54" s="5"/>
      <c r="Y54" s="5"/>
      <c r="Z54" s="5"/>
      <c r="AA54" s="5"/>
      <c r="AB54" s="5"/>
      <c r="AC54" s="5"/>
      <c r="AD54" s="5"/>
      <c r="AE54" s="5"/>
      <c r="AM54" s="4"/>
      <c r="AN54" s="4"/>
      <c r="AO54" s="4"/>
      <c r="AP54" s="4"/>
      <c r="AQ54" s="4"/>
      <c r="AR54" s="4"/>
      <c r="AS54" s="3"/>
      <c r="AV54" s="12"/>
      <c r="AW54"/>
      <c r="AX54"/>
      <c r="AY54"/>
    </row>
    <row r="55" spans="2:51" x14ac:dyDescent="0.25">
      <c r="B55" s="139" t="s">
        <v>170</v>
      </c>
      <c r="C55" s="13"/>
      <c r="D55" s="9"/>
      <c r="E55" s="17"/>
      <c r="F55" s="9"/>
      <c r="G55" s="9"/>
      <c r="H55" s="9"/>
      <c r="I55" s="9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5"/>
      <c r="U55" s="14"/>
      <c r="V55" s="14"/>
      <c r="W55" s="5"/>
      <c r="X55" s="5"/>
      <c r="Y55" s="5"/>
      <c r="Z55" s="8"/>
      <c r="AA55" s="5"/>
      <c r="AB55" s="5"/>
      <c r="AC55" s="5"/>
      <c r="AD55" s="5"/>
      <c r="AE55" s="5"/>
      <c r="AM55" s="4"/>
      <c r="AN55" s="4"/>
      <c r="AO55" s="4"/>
      <c r="AP55" s="4"/>
      <c r="AQ55" s="4"/>
      <c r="AR55" s="4"/>
      <c r="AS55" s="3"/>
      <c r="AV55" s="12"/>
      <c r="AW55"/>
      <c r="AX55"/>
      <c r="AY55"/>
    </row>
    <row r="56" spans="2:51" x14ac:dyDescent="0.25">
      <c r="B56" s="19"/>
      <c r="C56" s="13"/>
      <c r="D56" s="9"/>
      <c r="E56" s="9"/>
      <c r="F56" s="9"/>
      <c r="G56" s="9"/>
      <c r="H56" s="9"/>
      <c r="I56" s="17"/>
      <c r="J56" s="16"/>
      <c r="K56" s="16"/>
      <c r="L56" s="16"/>
      <c r="M56" s="16"/>
      <c r="N56" s="16"/>
      <c r="O56" s="16"/>
      <c r="P56" s="16"/>
      <c r="Q56" s="16"/>
      <c r="R56" s="16"/>
      <c r="S56" s="8"/>
      <c r="T56" s="8"/>
      <c r="U56" s="8"/>
      <c r="V56" s="8"/>
      <c r="W56" s="8"/>
      <c r="X56" s="8"/>
      <c r="Y56" s="8"/>
      <c r="Z56" s="6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12"/>
      <c r="AW56"/>
      <c r="AX56"/>
      <c r="AY56"/>
    </row>
    <row r="57" spans="2:51" x14ac:dyDescent="0.25">
      <c r="B57" s="19"/>
      <c r="C57" s="20"/>
      <c r="D57" s="9"/>
      <c r="E57" s="9"/>
      <c r="F57" s="9"/>
      <c r="G57" s="9"/>
      <c r="H57" s="9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6"/>
      <c r="X57" s="6"/>
      <c r="Y57" s="6"/>
      <c r="Z57" s="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12"/>
      <c r="AW57"/>
      <c r="AX57"/>
      <c r="AY57"/>
    </row>
    <row r="58" spans="2:51" x14ac:dyDescent="0.25">
      <c r="B58" s="19"/>
      <c r="C58" s="20"/>
      <c r="D58" s="17"/>
      <c r="E58" s="9"/>
      <c r="F58" s="9"/>
      <c r="G58" s="9"/>
      <c r="H58" s="9"/>
      <c r="I58" s="9"/>
      <c r="J58" s="8"/>
      <c r="K58" s="8"/>
      <c r="L58" s="8"/>
      <c r="M58" s="8"/>
      <c r="N58" s="8"/>
      <c r="O58" s="8"/>
      <c r="P58" s="8"/>
      <c r="Q58" s="8"/>
      <c r="R58" s="8"/>
      <c r="S58" s="16"/>
      <c r="T58" s="15"/>
      <c r="U58" s="14"/>
      <c r="V58" s="14"/>
      <c r="W58" s="5"/>
      <c r="X58" s="5"/>
      <c r="Y58" s="5"/>
      <c r="Z58" s="5"/>
      <c r="AA58" s="5"/>
      <c r="AB58" s="5"/>
      <c r="AC58" s="5"/>
      <c r="AD58" s="5"/>
      <c r="AE58" s="5"/>
      <c r="AM58" s="4"/>
      <c r="AN58" s="4"/>
      <c r="AO58" s="4"/>
      <c r="AP58" s="4"/>
      <c r="AQ58" s="4"/>
      <c r="AR58" s="4"/>
      <c r="AS58" s="3"/>
      <c r="AV58" s="12"/>
      <c r="AW58"/>
      <c r="AX58"/>
      <c r="AY58"/>
    </row>
    <row r="59" spans="2:51" x14ac:dyDescent="0.25">
      <c r="B59" s="19"/>
      <c r="C59" s="11"/>
      <c r="D59" s="17"/>
      <c r="E59" s="9"/>
      <c r="F59" s="9"/>
      <c r="G59" s="9"/>
      <c r="H59" s="9"/>
      <c r="I59" s="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5"/>
      <c r="U59" s="14"/>
      <c r="V59" s="14"/>
      <c r="W59" s="5"/>
      <c r="X59" s="5"/>
      <c r="Y59" s="5"/>
      <c r="Z59" s="5"/>
      <c r="AA59" s="5"/>
      <c r="AB59" s="5"/>
      <c r="AC59" s="5"/>
      <c r="AD59" s="5"/>
      <c r="AE59" s="5"/>
      <c r="AM59" s="4"/>
      <c r="AN59" s="4"/>
      <c r="AO59" s="4"/>
      <c r="AP59" s="4"/>
      <c r="AQ59" s="4"/>
      <c r="AR59" s="4"/>
      <c r="AS59" s="3"/>
      <c r="AV59" s="12"/>
      <c r="AW59"/>
      <c r="AX59"/>
      <c r="AY59"/>
    </row>
    <row r="60" spans="2:51" x14ac:dyDescent="0.25">
      <c r="B60" s="18"/>
      <c r="C60" s="11"/>
      <c r="D60" s="9"/>
      <c r="E60" s="17"/>
      <c r="F60" s="9"/>
      <c r="G60" s="17"/>
      <c r="H60" s="17"/>
      <c r="I60" s="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5"/>
      <c r="U60" s="14"/>
      <c r="V60" s="14"/>
      <c r="W60" s="5"/>
      <c r="X60" s="5"/>
      <c r="Y60" s="5"/>
      <c r="Z60" s="5"/>
      <c r="AA60" s="5"/>
      <c r="AB60" s="5"/>
      <c r="AC60" s="5"/>
      <c r="AD60" s="5"/>
      <c r="AE60" s="5"/>
      <c r="AM60" s="4"/>
      <c r="AN60" s="4"/>
      <c r="AO60" s="4"/>
      <c r="AP60" s="4"/>
      <c r="AQ60" s="4"/>
      <c r="AR60" s="4"/>
      <c r="AS60" s="3"/>
      <c r="AV60" s="12"/>
      <c r="AW60"/>
      <c r="AX60"/>
      <c r="AY60"/>
    </row>
    <row r="61" spans="2:51" x14ac:dyDescent="0.25">
      <c r="B61" s="18"/>
      <c r="C61" s="13"/>
      <c r="D61" s="9"/>
      <c r="E61" s="17"/>
      <c r="F61" s="17"/>
      <c r="G61" s="17"/>
      <c r="H61" s="17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V61" s="12"/>
      <c r="AW61"/>
      <c r="AX61"/>
      <c r="AY61"/>
    </row>
    <row r="62" spans="2:51" x14ac:dyDescent="0.25">
      <c r="B62" s="7"/>
      <c r="C62" s="13"/>
      <c r="D62" s="9"/>
      <c r="E62" s="9"/>
      <c r="F62" s="17"/>
      <c r="G62" s="9"/>
      <c r="H62" s="9"/>
      <c r="I62" s="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5"/>
      <c r="U62" s="14"/>
      <c r="V62" s="14"/>
      <c r="W62" s="5"/>
      <c r="X62" s="5"/>
      <c r="Y62" s="5"/>
      <c r="Z62" s="5"/>
      <c r="AA62" s="5"/>
      <c r="AB62" s="5"/>
      <c r="AC62" s="5"/>
      <c r="AD62" s="5"/>
      <c r="AE62" s="5"/>
      <c r="AM62" s="4"/>
      <c r="AN62" s="4"/>
      <c r="AO62" s="4"/>
      <c r="AP62" s="4"/>
      <c r="AQ62" s="4"/>
      <c r="AR62" s="4"/>
      <c r="AS62" s="3"/>
      <c r="AV62" s="12"/>
      <c r="AW62"/>
      <c r="AX62"/>
      <c r="AY62"/>
    </row>
    <row r="63" spans="2:51" x14ac:dyDescent="0.25">
      <c r="B63" s="7"/>
      <c r="C63" s="8"/>
      <c r="D63" s="9"/>
      <c r="E63" s="9"/>
      <c r="F63" s="9"/>
      <c r="G63" s="9"/>
      <c r="H63" s="9"/>
      <c r="I63" s="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5"/>
      <c r="U63" s="14"/>
      <c r="V63" s="14"/>
      <c r="W63" s="5"/>
      <c r="X63" s="5"/>
      <c r="Y63" s="5"/>
      <c r="Z63" s="5"/>
      <c r="AA63" s="5"/>
      <c r="AB63" s="5"/>
      <c r="AC63" s="5"/>
      <c r="AD63" s="5"/>
      <c r="AE63" s="5"/>
      <c r="AM63" s="4"/>
      <c r="AN63" s="4"/>
      <c r="AO63" s="4"/>
      <c r="AP63" s="4"/>
      <c r="AQ63" s="4"/>
      <c r="AR63" s="4"/>
      <c r="AS63" s="3"/>
      <c r="AU63"/>
      <c r="AV63" s="12"/>
      <c r="AW63"/>
      <c r="AX63"/>
      <c r="AY63"/>
    </row>
    <row r="64" spans="2:51" ht="229.5" customHeight="1" x14ac:dyDescent="0.25">
      <c r="B64" s="7"/>
      <c r="C64" s="11"/>
      <c r="D64" s="8"/>
      <c r="E64" s="9"/>
      <c r="F64" s="9"/>
      <c r="G64" s="9"/>
      <c r="H64" s="9"/>
      <c r="I64" s="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5"/>
      <c r="U64" s="14"/>
      <c r="V64" s="14"/>
      <c r="W64" s="5"/>
      <c r="X64" s="5"/>
      <c r="Y64" s="5"/>
      <c r="Z64" s="5"/>
      <c r="AA64" s="5"/>
      <c r="AB64" s="5"/>
      <c r="AC64" s="5"/>
      <c r="AD64" s="5"/>
      <c r="AE64" s="5"/>
      <c r="AM64" s="4"/>
      <c r="AN64" s="4"/>
      <c r="AO64" s="4"/>
      <c r="AP64" s="4"/>
      <c r="AQ64" s="4"/>
      <c r="AR64" s="4"/>
      <c r="AS64" s="3"/>
      <c r="AU64"/>
      <c r="AV64" s="12"/>
      <c r="AW64"/>
      <c r="AX64"/>
      <c r="AY64"/>
    </row>
    <row r="65" spans="1:51" x14ac:dyDescent="0.25">
      <c r="A65" s="5"/>
      <c r="B65" s="7"/>
      <c r="C65" s="13"/>
      <c r="D65" s="8"/>
      <c r="E65" s="9"/>
      <c r="F65" s="9"/>
      <c r="G65" s="9"/>
      <c r="H65" s="9"/>
      <c r="I65" s="4"/>
      <c r="J65" s="4"/>
      <c r="K65" s="4"/>
      <c r="L65" s="4"/>
      <c r="M65" s="4"/>
      <c r="N65" s="4"/>
      <c r="O65" s="3"/>
      <c r="P65" s="1"/>
      <c r="R65" s="12"/>
      <c r="AS65"/>
      <c r="AT65"/>
      <c r="AU65"/>
      <c r="AV65"/>
      <c r="AW65"/>
      <c r="AX65"/>
      <c r="AY65"/>
    </row>
    <row r="66" spans="1:51" x14ac:dyDescent="0.25">
      <c r="A66" s="5"/>
      <c r="B66" s="8"/>
      <c r="C66" s="11"/>
      <c r="D66" s="9"/>
      <c r="E66" s="8"/>
      <c r="F66" s="9"/>
      <c r="G66" s="8"/>
      <c r="H66" s="8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B67" s="8"/>
      <c r="C67" s="10"/>
      <c r="D67" s="9"/>
      <c r="E67" s="8"/>
      <c r="F67" s="8"/>
      <c r="G67" s="8"/>
      <c r="H67" s="8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B68" s="7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1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P70" s="1"/>
      <c r="R70" s="1"/>
      <c r="AS70"/>
      <c r="AT70"/>
      <c r="AU70"/>
      <c r="AV70"/>
      <c r="AW70"/>
      <c r="AX70"/>
      <c r="AY70"/>
    </row>
    <row r="71" spans="1:51" x14ac:dyDescent="0.25">
      <c r="A71" s="5"/>
      <c r="I71" s="4"/>
      <c r="J71" s="4"/>
      <c r="K71" s="4"/>
      <c r="L71" s="4"/>
      <c r="M71" s="4"/>
      <c r="N71" s="4"/>
      <c r="O71" s="3"/>
      <c r="P71" s="1"/>
      <c r="R71" s="6"/>
      <c r="AS71"/>
      <c r="AT71"/>
      <c r="AU71"/>
      <c r="AV71"/>
      <c r="AW71"/>
      <c r="AX71"/>
      <c r="AY71"/>
    </row>
    <row r="72" spans="1:51" x14ac:dyDescent="0.25">
      <c r="A72" s="5"/>
      <c r="I72" s="4"/>
      <c r="J72" s="4"/>
      <c r="K72" s="4"/>
      <c r="L72" s="4"/>
      <c r="M72" s="4"/>
      <c r="N72" s="4"/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R75" s="1"/>
      <c r="AS75"/>
      <c r="AT75"/>
      <c r="AU75"/>
      <c r="AV75"/>
      <c r="AW75"/>
      <c r="AX75"/>
      <c r="AY75"/>
    </row>
    <row r="76" spans="1:51" x14ac:dyDescent="0.25">
      <c r="O76" s="3"/>
      <c r="R76" s="1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AS81"/>
      <c r="AT81"/>
      <c r="AU81"/>
      <c r="AV81"/>
      <c r="AW81"/>
      <c r="AX81"/>
      <c r="AY81"/>
    </row>
    <row r="82" spans="15:51" x14ac:dyDescent="0.25">
      <c r="O82" s="3"/>
      <c r="AS82"/>
      <c r="AT82"/>
      <c r="AU82"/>
      <c r="AV82"/>
      <c r="AW82"/>
      <c r="AX82"/>
      <c r="AY82"/>
    </row>
    <row r="83" spans="15:51" x14ac:dyDescent="0.25">
      <c r="O83" s="3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AS93"/>
      <c r="AT93"/>
      <c r="AU93"/>
      <c r="AV93"/>
      <c r="AW93"/>
      <c r="AX93"/>
      <c r="AY93"/>
    </row>
    <row r="94" spans="15:51" x14ac:dyDescent="0.25">
      <c r="O94" s="2"/>
      <c r="P94" s="1"/>
      <c r="Q94" s="1"/>
      <c r="R94" s="1"/>
      <c r="S94" s="1"/>
      <c r="T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T96" s="1"/>
      <c r="AS96"/>
      <c r="AT96"/>
      <c r="AU96"/>
      <c r="AV96"/>
      <c r="AW96"/>
      <c r="AX96"/>
      <c r="AY96"/>
    </row>
    <row r="97" spans="15:51" x14ac:dyDescent="0.25">
      <c r="O97" s="1"/>
      <c r="Q97" s="1"/>
      <c r="R97" s="1"/>
      <c r="S97" s="1"/>
      <c r="AS97"/>
      <c r="AT97"/>
      <c r="AU97"/>
      <c r="AV97"/>
      <c r="AW97"/>
      <c r="AX97"/>
      <c r="AY97"/>
    </row>
    <row r="98" spans="15:51" x14ac:dyDescent="0.25">
      <c r="O98" s="2"/>
      <c r="P98" s="1"/>
      <c r="Q98" s="1"/>
      <c r="R98" s="1"/>
      <c r="S98" s="1"/>
      <c r="T98" s="1"/>
      <c r="AS98"/>
      <c r="AT98"/>
      <c r="AU98"/>
      <c r="AV98"/>
      <c r="AW98"/>
      <c r="AX98"/>
      <c r="AY98"/>
    </row>
    <row r="99" spans="15:51" x14ac:dyDescent="0.25">
      <c r="O99" s="2"/>
      <c r="P99" s="1"/>
      <c r="Q99" s="1"/>
      <c r="R99" s="1"/>
      <c r="S99" s="1"/>
      <c r="T99" s="1"/>
      <c r="U99" s="1"/>
      <c r="AS99"/>
      <c r="AT99"/>
      <c r="AU99"/>
      <c r="AV99"/>
      <c r="AW99"/>
      <c r="AX99"/>
      <c r="AY99"/>
    </row>
    <row r="100" spans="15:51" x14ac:dyDescent="0.25">
      <c r="O100" s="2"/>
      <c r="P100" s="1"/>
      <c r="T100" s="1"/>
      <c r="U100" s="1"/>
      <c r="AS100"/>
      <c r="AT100"/>
      <c r="AU100"/>
      <c r="AV100"/>
      <c r="AW100"/>
      <c r="AX100"/>
      <c r="AY100"/>
    </row>
    <row r="112" spans="15:51" x14ac:dyDescent="0.25">
      <c r="AS112"/>
      <c r="AT112"/>
      <c r="AU112"/>
      <c r="AV112"/>
      <c r="AW112"/>
      <c r="AX112"/>
      <c r="AY112"/>
    </row>
  </sheetData>
  <protectedRanges>
    <protectedRange sqref="N56:R56 B68 S58:T64 B60:B65 N59:R64 T42 S54:T55 T53" name="Range2_12_5_1_1"/>
    <protectedRange sqref="N10 L10 L6 D6 D8 AD8 AF8 O8:U8 AJ8:AR8 AF10 AR11:AR34 L24:N31 N12:N23 N32:N34 N11:P11 E11:E34 G11:G34 O12:P34 R11:AG34" name="Range1_16_3_1_1"/>
    <protectedRange sqref="I61 J59:M64 K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I58:I60 G63:H64 G57:H58 E63:E64 F64:F65 F57:F59 E57:E58 K54:M55" name="Range2_2_12_1_7_1_1"/>
    <protectedRange sqref="D61:D62" name="Range2_1_1_1_1_11_1_2_1_1"/>
    <protectedRange sqref="E59 G59:H59 F60" name="Range2_2_2_9_1_1_1_1"/>
    <protectedRange sqref="D57" name="Range2_1_1_1_1_1_9_1_1_1_1"/>
    <protectedRange sqref="C61" name="Range2_1_1_2_1_1"/>
    <protectedRange sqref="C60" name="Range2_1_2_2_1_1"/>
    <protectedRange sqref="C59" name="Range2_3_2_1_1"/>
    <protectedRange sqref="C57:C58" name="Range2_5_1_1_1"/>
    <protectedRange sqref="E60:E61 F61:F62 G60:H61 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S53" name="Range2_12_2_1_1_1_2_1_1"/>
    <protectedRange sqref="Q53:R53" name="Range2_12_1_6_1_1_1_2_3_1_1_3_1_1_1_1_1_1"/>
    <protectedRange sqref="N53:P53" name="Range2_12_1_2_3_1_1_1_2_3_1_1_3_1_1_1_1_1_1"/>
    <protectedRange sqref="K53:M53" name="Range2_2_12_1_4_3_1_1_1_3_3_1_1_3_1_1_1_1_1_1"/>
    <protectedRange sqref="Q50:Q52 T47" name="Range2_12_5_1_1_3"/>
    <protectedRange sqref="T45:T46" name="Range2_12_5_1_1_2_2"/>
    <protectedRange sqref="P50:P52" name="Range2_12_4_1_1_1_4_2_2_2"/>
    <protectedRange sqref="N50:O52" name="Range2_12_1_6_1_1_1_2_3_2_1_1_3"/>
    <protectedRange sqref="K50:M52" name="Range2_12_1_2_3_1_1_1_2_3_2_1_1_3"/>
    <protectedRange sqref="T44" name="Range2_12_5_1_1_2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B57:B59" name="Range2_12_5_1_1_2"/>
    <protectedRange sqref="AG10 AP10 Q11:Q34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6" name="Range2_2_12_2_1_1_2"/>
    <protectedRange sqref="G56:H56 D56:E56 J54:J55" name="Range2_2_12_1_7_1_1_2"/>
    <protectedRange sqref="C56" name="Range2_1_1_2_1_1_2"/>
    <protectedRange sqref="F56" name="Range2_2_12_1_1_1_1_1"/>
    <protectedRange sqref="I56" name="Range2_2_1_1_1_1_2"/>
    <protectedRange sqref="J53" name="Range2_2_12_1_4_3_1_1_1_3_3_1_1_3_1_1_1_1_1_1_2"/>
    <protectedRange sqref="J50:J52" name="Range2_2_12_1_4_3_1_1_1_3_3_2_1_1_3_2"/>
    <protectedRange sqref="B56" name="Range2_12_5_1_1_2_1_4_1_1_1_2_1_1_1_1_1_1_1"/>
    <protectedRange sqref="Q49" name="Range2_12_5_1_1_3_2"/>
    <protectedRange sqref="P49 S45:S47" name="Range2_12_4_1_1_1_4_2_2_2_2"/>
    <protectedRange sqref="N49:O49" name="Range2_12_1_6_1_1_1_2_3_2_1_1_3_2"/>
    <protectedRange sqref="K49:M49" name="Range2_12_1_2_3_1_1_1_2_3_2_1_1_3_2"/>
    <protectedRange sqref="J49" name="Range2_2_12_1_4_3_1_1_1_3_3_2_1_1_3_2_1"/>
    <protectedRange sqref="Q44:R44" name="Range2_12_1_6_1_1_1_2_3_2_1_1_1_1_1_1"/>
    <protectedRange sqref="N44:P44" name="Range2_12_1_2_3_1_1_1_2_3_2_1_1_1_1_1_1"/>
    <protectedRange sqref="K44:M44" name="Range2_2_12_1_4_3_1_1_1_3_3_2_1_1_1_1_1_1"/>
    <protectedRange sqref="J44" name="Range2_2_12_1_4_3_1_1_1_3_2_1_2_1_1_1_1"/>
    <protectedRange sqref="D44:E44" name="Range2_2_12_1_3_1_2_1_1_1_2_1_2_3_2_1_1_1_1"/>
    <protectedRange sqref="I44" name="Range2_2_12_1_4_2_1_1_1_4_1_2_1_1_1_2_1_1_1_1"/>
    <protectedRange sqref="F44:H44" name="Range2_2_12_1_3_1_1_1_1_1_4_1_2_1_2_1_2_1_1_1_1"/>
    <protectedRange sqref="B44" name="Range2_12_5_1_1_1_2_1_1_1_1_1_1_1_1_1_1_1_2_1_1_1_1_1_1_1_1_1_1_1_1_1_1_1_1_1_1_1"/>
    <protectedRange sqref="R48" name="Range2_12_5_1_1_3_1_1_1"/>
    <protectedRange sqref="Q48" name="Range2_12_4_1_1_1_4_2_2_2_1_1_1"/>
    <protectedRange sqref="O48:P48 Q45:R47" name="Range2_12_1_6_1_1_1_2_3_2_1_1_3_1_1_1"/>
    <protectedRange sqref="L48:N48 N45:P47" name="Range2_12_1_2_3_1_1_1_2_3_2_1_1_3_1_1_1"/>
    <protectedRange sqref="I48:K48 K45:M47" name="Range2_2_12_1_4_3_1_1_1_3_3_2_1_1_3_1_1_1"/>
    <protectedRange sqref="H48 J45:J47" name="Range2_2_12_1_4_3_1_1_1_3_2_1_2_2_1_1_1"/>
    <protectedRange sqref="E48:F48 G47:H47" name="Range2_2_12_1_3_1_2_1_1_1_2_1_1_1_1_1_1_2_1_1_1_1_1"/>
    <protectedRange sqref="C48 D47:E47" name="Range2_2_12_1_3_1_2_1_1_1_2_1_1_1_1_3_1_1_1_1_1_1_1"/>
    <protectedRange sqref="D48 F47" name="Range2_2_12_1_3_1_2_1_1_1_3_1_1_1_1_1_3_1_1_1_1_1_1_1"/>
    <protectedRange sqref="G48 I47" name="Range2_2_12_1_4_3_1_1_1_2_1_2_1_1_3_1_1_1_1_1_1_1_1_1"/>
    <protectedRange sqref="E45:H46" name="Range2_2_12_1_3_1_2_1_1_1_1_2_1_1_1_1_1_1_1_1_1"/>
    <protectedRange sqref="D45:D46" name="Range2_2_12_1_3_1_2_1_1_1_2_1_2_3_1_1_1_1_1_1_1"/>
    <protectedRange sqref="I45:I46" name="Range2_2_12_1_4_2_1_1_1_4_1_2_1_1_1_2_2_1_1_1_1"/>
    <protectedRange sqref="B45" name="Range2_12_5_1_1_1_2_2_1_1_1_1_1_1_1_1_1_1_1_1_1_1_1_1_1_1_1_1_1_1_1_1_1_1_1_1_1_1_1_1_1_1_1"/>
    <protectedRange sqref="B46" name="Range2_12_5_1_1_1_2_2_1_1_1_1_1_1_1_1_1_1_1_2_1_1_1_1_1_1_1_1_1_1_1_1_1_1_1_1_1_1_1_1_1_1_1_1_1_1_1_1_1_1_1_1_1_1_1_1_1_1_1"/>
    <protectedRange sqref="B47" name="Range2_12_5_1_1_1_2_2_1_1_1_1_1_1_1_1_1_1_1_2_1_1_1_2_1_1_1_2_1_1_1_3_1_1_1_1_1_1_1_1_1_1_1_1_1_1_1_1_1_1_1_1_1_1_1_1_1_1_1_1_1_1_1_1_1_1_1_1_1_1_1_1_1_1_1_1"/>
    <protectedRange sqref="B48" name="Range2_12_5_1_1_1_2_1_1_1_1_1_1_1_1_1_1_1_2_1_2_1_1_1_1_1_1_1_1_1_2_1_1_1_1_1_1_1_1_1_1_1_1_1_1_1_1_1_1_1_1_1_1_1_1_1_1_1_1"/>
    <protectedRange sqref="I49" name="Range2_2_12_1_4_3_1_1_1_3_3_2_1_1_3_2_1_1"/>
    <protectedRange sqref="I50:I52" name="Range2_2_12_1_4_3_1_1_1_3_3_2_1_1_3_3_1_1"/>
    <protectedRange sqref="I53" name="Range2_2_12_1_3_1_2_1_1_1_2_1_1_1_1_1_1_2_1_1_1_1_1_2_2_1_1"/>
    <protectedRange sqref="I55" name="Range2_2_12_1_1_1_1_1_2_1"/>
    <protectedRange sqref="I54" name="Range2_2_12_1_3_3_1_1_1_2_1_1_1_1_1_1_1_1_1_1_1_1_1_1_1_2_1"/>
    <protectedRange sqref="H49" name="Range2_2_12_1_4_3_1_1_1_3_3_2_1_1_3_2_1_3"/>
    <protectedRange sqref="G49" name="Range2_2_12_1_4_3_1_1_1_3_2_1_2_2_2_1_3"/>
    <protectedRange sqref="D49:E49" name="Range2_2_12_1_3_1_2_1_1_1_2_1_1_1_1_1_1_2_1_1_2_1_3"/>
    <protectedRange sqref="C49" name="Range2_2_12_1_3_1_2_1_1_1_3_1_1_1_1_1_3_1_1_1_1_2_1_3"/>
    <protectedRange sqref="F49" name="Range2_2_12_1_4_3_1_1_1_2_1_2_1_1_3_1_1_1_1_1_1_2_1_3"/>
    <protectedRange sqref="H50:H52" name="Range2_2_12_1_4_3_1_1_1_3_3_2_1_1_3_3_1_3"/>
    <protectedRange sqref="G50:G52" name="Range2_2_12_1_4_3_1_1_1_3_2_1_2_2_3_1_3"/>
    <protectedRange sqref="F50:F52" name="Range2_2_12_1_4_3_1_1_1_3_3_1_1_3_1_1_1_1_1_1_2_3_1_3"/>
    <protectedRange sqref="C50:E52" name="Range2_2_12_1_3_1_2_1_1_1_1_2_1_1_1_1_1_1_2_2_1_3"/>
    <protectedRange sqref="G53:H53" name="Range2_2_12_1_3_1_2_1_1_1_2_1_1_1_1_1_1_2_1_1_1_1_1_2_2_1_3"/>
    <protectedRange sqref="D53:E53" name="Range2_2_12_1_3_1_2_1_1_1_2_1_1_1_1_3_1_1_1_1_1_2_1_1_2_1_3"/>
    <protectedRange sqref="F53" name="Range2_2_12_1_3_1_2_1_1_1_3_1_1_1_1_1_3_1_1_1_1_1_1_1_1_2_1_3"/>
    <protectedRange sqref="D55" name="Range2_2_12_1_7_1_1_3_1_2"/>
    <protectedRange sqref="E55:H55" name="Range2_2_12_1_1_1_1_1_2_1_2"/>
    <protectedRange sqref="C55" name="Range2_1_4_2_1_1_1_2_1_2"/>
    <protectedRange sqref="G54:H54" name="Range2_2_12_1_3_3_1_1_1_2_1_1_1_1_1_1_1_1_1_1_1_1_1_1_1_2_1_2"/>
    <protectedRange sqref="F54" name="Range2_2_12_1_3_1_2_1_1_1_3_1_1_1_1_1_3_1_1_1_1_1_1_1_1_2_2_2"/>
    <protectedRange sqref="D54:E54" name="Range2_2_12_1_3_1_2_1_1_1_3_1_1_1_1_1_1_1_2_1_1_1_1_1_1_2_1_2"/>
    <protectedRange sqref="Q10" name="Range1_16_3_1_1_1_1_1_1"/>
    <protectedRange sqref="B49" name="Range2_12_5_1_1_1_1_1_2_1_1_1_1_1_1_1_1_1_1_1_1_1_1_1_1_1_1_1_1_2_1_1_1_1_1_1_1_1_1_1_1_1_1_3_1"/>
    <protectedRange sqref="B50" name="Range2_12_5_1_1_1_1_1_2_1_1_2_1_1_1_1_1_1_1_1_1_1_1_1_1_1_1_1_1_2_1_1_1_1_1_1_1_1_1_1_1_1_1_1_3_1"/>
    <protectedRange sqref="B52" name="Range2_12_5_1_1_1_2_2_1_1_1_1_1_1_1_1_1_1_1_2_1_1_1_2_1_1_1_1_1_1_1_1_1_1_1_1_1_1_1_1_2_1_1_1_1_1_1_1_1_1_2_1_1_3_1"/>
    <protectedRange sqref="B51" name="Range2_12_5_1_1_1_2_2_1_1_1_1_1_1_1_1_1_1_1_2_1_1_1_1_1_1_1_1_1_3_1_3_1_2_1_1_1_1_1_1_1_1_1_1_1_1_1_2_1_1_1_1_1_2_1_1_1_1_1_1_1_1_2_1_1_3_1"/>
    <protectedRange sqref="B53" name="Range2_12_5_1_1_1_1_1_2_1_2_1_1_1_2_1_1_1_1_1_1_1_1_1_1_2_1_1_1_1_1_2_1_1_1_1_1_1_1_2_1_1_3_1"/>
    <protectedRange sqref="B55" name="Range2_12_5_1_1_1_2_2_1_1_1_1_1_1_1_1_1_1_1_1_1_1_1_1_1_1_1_1_1_1_1_1_1_1_1_1_1_1_1_1_1_1_1_1_1_1_1_2_1_1_1_2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06" priority="5" operator="containsText" text="N/A">
      <formula>NOT(ISERROR(SEARCH("N/A",X11)))</formula>
    </cfRule>
    <cfRule type="cellIs" dxfId="505" priority="23" operator="equal">
      <formula>0</formula>
    </cfRule>
  </conditionalFormatting>
  <conditionalFormatting sqref="X11:AE34">
    <cfRule type="cellIs" dxfId="504" priority="22" operator="greaterThanOrEqual">
      <formula>1185</formula>
    </cfRule>
  </conditionalFormatting>
  <conditionalFormatting sqref="X11:AE34">
    <cfRule type="cellIs" dxfId="503" priority="21" operator="between">
      <formula>0.1</formula>
      <formula>1184</formula>
    </cfRule>
  </conditionalFormatting>
  <conditionalFormatting sqref="X8 AJ11:AO34">
    <cfRule type="cellIs" dxfId="502" priority="20" operator="equal">
      <formula>0</formula>
    </cfRule>
  </conditionalFormatting>
  <conditionalFormatting sqref="X8 AJ11:AO34">
    <cfRule type="cellIs" dxfId="501" priority="19" operator="greaterThan">
      <formula>1179</formula>
    </cfRule>
  </conditionalFormatting>
  <conditionalFormatting sqref="X8 AJ11:AO34">
    <cfRule type="cellIs" dxfId="500" priority="18" operator="greaterThan">
      <formula>99</formula>
    </cfRule>
  </conditionalFormatting>
  <conditionalFormatting sqref="X8 AJ11:AO34">
    <cfRule type="cellIs" dxfId="499" priority="17" operator="greaterThan">
      <formula>0.99</formula>
    </cfRule>
  </conditionalFormatting>
  <conditionalFormatting sqref="AB8">
    <cfRule type="cellIs" dxfId="498" priority="16" operator="equal">
      <formula>0</formula>
    </cfRule>
  </conditionalFormatting>
  <conditionalFormatting sqref="AB8">
    <cfRule type="cellIs" dxfId="497" priority="15" operator="greaterThan">
      <formula>1179</formula>
    </cfRule>
  </conditionalFormatting>
  <conditionalFormatting sqref="AB8">
    <cfRule type="cellIs" dxfId="496" priority="14" operator="greaterThan">
      <formula>99</formula>
    </cfRule>
  </conditionalFormatting>
  <conditionalFormatting sqref="AB8">
    <cfRule type="cellIs" dxfId="495" priority="13" operator="greaterThan">
      <formula>0.99</formula>
    </cfRule>
  </conditionalFormatting>
  <conditionalFormatting sqref="AQ11:AQ34">
    <cfRule type="cellIs" dxfId="494" priority="12" operator="equal">
      <formula>0</formula>
    </cfRule>
  </conditionalFormatting>
  <conditionalFormatting sqref="AQ11:AQ34">
    <cfRule type="cellIs" dxfId="493" priority="11" operator="greaterThan">
      <formula>1179</formula>
    </cfRule>
  </conditionalFormatting>
  <conditionalFormatting sqref="AQ11:AQ34">
    <cfRule type="cellIs" dxfId="492" priority="10" operator="greaterThan">
      <formula>99</formula>
    </cfRule>
  </conditionalFormatting>
  <conditionalFormatting sqref="AQ11:AQ34">
    <cfRule type="cellIs" dxfId="491" priority="9" operator="greaterThan">
      <formula>0.99</formula>
    </cfRule>
  </conditionalFormatting>
  <conditionalFormatting sqref="AI11:AI34">
    <cfRule type="cellIs" dxfId="490" priority="8" operator="greaterThan">
      <formula>$AI$8</formula>
    </cfRule>
  </conditionalFormatting>
  <conditionalFormatting sqref="AH11:AH34">
    <cfRule type="cellIs" dxfId="489" priority="6" operator="greaterThan">
      <formula>$AH$8</formula>
    </cfRule>
    <cfRule type="cellIs" dxfId="488" priority="7" operator="greaterThan">
      <formula>$AH$8</formula>
    </cfRule>
  </conditionalFormatting>
  <conditionalFormatting sqref="AP11:AP34">
    <cfRule type="cellIs" dxfId="487" priority="4" operator="equal">
      <formula>0</formula>
    </cfRule>
  </conditionalFormatting>
  <conditionalFormatting sqref="AP11:AP34">
    <cfRule type="cellIs" dxfId="486" priority="3" operator="greaterThan">
      <formula>1179</formula>
    </cfRule>
  </conditionalFormatting>
  <conditionalFormatting sqref="AP11:AP34">
    <cfRule type="cellIs" dxfId="485" priority="2" operator="greaterThan">
      <formula>99</formula>
    </cfRule>
  </conditionalFormatting>
  <conditionalFormatting sqref="AP11:AP34">
    <cfRule type="cellIs" dxfId="484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40" workbookViewId="0">
      <selection activeCell="B49" sqref="B49:B55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176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44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44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53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57" t="s">
        <v>127</v>
      </c>
      <c r="I7" s="156" t="s">
        <v>126</v>
      </c>
      <c r="J7" s="156" t="s">
        <v>125</v>
      </c>
      <c r="K7" s="156" t="s">
        <v>124</v>
      </c>
      <c r="L7" s="2"/>
      <c r="M7" s="2"/>
      <c r="N7" s="2"/>
      <c r="O7" s="157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56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56" t="s">
        <v>115</v>
      </c>
      <c r="AG7" s="156" t="s">
        <v>114</v>
      </c>
      <c r="AH7" s="156" t="s">
        <v>113</v>
      </c>
      <c r="AI7" s="156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56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42289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25056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56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54" t="s">
        <v>88</v>
      </c>
      <c r="V9" s="154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52" t="s">
        <v>84</v>
      </c>
      <c r="AG9" s="152" t="s">
        <v>83</v>
      </c>
      <c r="AH9" s="234" t="s">
        <v>82</v>
      </c>
      <c r="AI9" s="248" t="s">
        <v>81</v>
      </c>
      <c r="AJ9" s="154" t="s">
        <v>80</v>
      </c>
      <c r="AK9" s="154" t="s">
        <v>79</v>
      </c>
      <c r="AL9" s="154" t="s">
        <v>78</v>
      </c>
      <c r="AM9" s="154" t="s">
        <v>77</v>
      </c>
      <c r="AN9" s="154" t="s">
        <v>76</v>
      </c>
      <c r="AO9" s="154" t="s">
        <v>75</v>
      </c>
      <c r="AP9" s="154" t="s">
        <v>74</v>
      </c>
      <c r="AQ9" s="226" t="s">
        <v>73</v>
      </c>
      <c r="AR9" s="154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54" t="s">
        <v>67</v>
      </c>
      <c r="C10" s="154" t="s">
        <v>66</v>
      </c>
      <c r="D10" s="154" t="s">
        <v>17</v>
      </c>
      <c r="E10" s="154" t="s">
        <v>65</v>
      </c>
      <c r="F10" s="154" t="s">
        <v>17</v>
      </c>
      <c r="G10" s="154" t="s">
        <v>65</v>
      </c>
      <c r="H10" s="225"/>
      <c r="I10" s="154" t="s">
        <v>65</v>
      </c>
      <c r="J10" s="154" t="s">
        <v>65</v>
      </c>
      <c r="K10" s="154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11'!Q34</f>
        <v>54867305</v>
      </c>
      <c r="R10" s="242"/>
      <c r="S10" s="243"/>
      <c r="T10" s="244"/>
      <c r="U10" s="154"/>
      <c r="V10" s="154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11'!AG34</f>
        <v>41007252</v>
      </c>
      <c r="AH10" s="234"/>
      <c r="AI10" s="249"/>
      <c r="AJ10" s="154" t="s">
        <v>56</v>
      </c>
      <c r="AK10" s="154" t="s">
        <v>56</v>
      </c>
      <c r="AL10" s="154" t="s">
        <v>56</v>
      </c>
      <c r="AM10" s="154" t="s">
        <v>56</v>
      </c>
      <c r="AN10" s="154" t="s">
        <v>56</v>
      </c>
      <c r="AO10" s="154" t="s">
        <v>56</v>
      </c>
      <c r="AP10" s="96">
        <f>'OCT 11'!AP34</f>
        <v>9385462</v>
      </c>
      <c r="AQ10" s="227"/>
      <c r="AR10" s="155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25</v>
      </c>
      <c r="E11" s="82">
        <f t="shared" ref="E11:E22" si="0">D11/1.42</f>
        <v>17.605633802816904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106</v>
      </c>
      <c r="P11" s="76">
        <v>60</v>
      </c>
      <c r="Q11" s="76">
        <v>54869963</v>
      </c>
      <c r="R11" s="75">
        <f>IF(ISBLANK(Q11),"-",Q11-Q10)</f>
        <v>2658</v>
      </c>
      <c r="S11" s="74">
        <f t="shared" ref="S11:S34" si="3">R11*24/1000</f>
        <v>63.792000000000002</v>
      </c>
      <c r="T11" s="74">
        <f t="shared" ref="T11:T34" si="4">R11/1000</f>
        <v>2.6579999999999999</v>
      </c>
      <c r="U11" s="73">
        <v>6.4</v>
      </c>
      <c r="V11" s="73">
        <f t="shared" ref="V11:V34" si="5">U11</f>
        <v>6.4</v>
      </c>
      <c r="W11" s="72" t="s">
        <v>138</v>
      </c>
      <c r="X11" s="66">
        <v>0</v>
      </c>
      <c r="Y11" s="66">
        <v>0</v>
      </c>
      <c r="Z11" s="66">
        <v>998</v>
      </c>
      <c r="AA11" s="66">
        <v>0</v>
      </c>
      <c r="AB11" s="66">
        <v>0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41007580</v>
      </c>
      <c r="AH11" s="69">
        <f t="shared" ref="AH11:AH34" si="6">IF(ISBLANK(AG11),"-",AG11-AG10)</f>
        <v>328</v>
      </c>
      <c r="AI11" s="68">
        <f t="shared" ref="AI11:AI34" si="7">AH11/T11</f>
        <v>123.40105342362679</v>
      </c>
      <c r="AJ11" s="67">
        <v>0</v>
      </c>
      <c r="AK11" s="67">
        <v>0</v>
      </c>
      <c r="AL11" s="67">
        <v>1</v>
      </c>
      <c r="AM11" s="67">
        <v>0</v>
      </c>
      <c r="AN11" s="67">
        <v>0</v>
      </c>
      <c r="AO11" s="67">
        <v>0.35</v>
      </c>
      <c r="AP11" s="66">
        <v>9387342</v>
      </c>
      <c r="AQ11" s="66">
        <f t="shared" ref="AQ11:AQ34" si="8">AP11-AP10</f>
        <v>1880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25</v>
      </c>
      <c r="E12" s="82">
        <f t="shared" si="0"/>
        <v>17.605633802816904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111</v>
      </c>
      <c r="P12" s="76">
        <v>69</v>
      </c>
      <c r="Q12" s="76">
        <v>54872535</v>
      </c>
      <c r="R12" s="75">
        <f>IF(ISBLANK(Q12),"-",Q12-Q11)</f>
        <v>2572</v>
      </c>
      <c r="S12" s="74">
        <f t="shared" si="3"/>
        <v>61.728000000000002</v>
      </c>
      <c r="T12" s="74">
        <f t="shared" si="4"/>
        <v>2.5720000000000001</v>
      </c>
      <c r="U12" s="73">
        <v>8.1999999999999993</v>
      </c>
      <c r="V12" s="73">
        <f t="shared" si="5"/>
        <v>8.1999999999999993</v>
      </c>
      <c r="W12" s="72" t="s">
        <v>138</v>
      </c>
      <c r="X12" s="66">
        <v>0</v>
      </c>
      <c r="Y12" s="66">
        <v>0</v>
      </c>
      <c r="Z12" s="66">
        <v>987</v>
      </c>
      <c r="AA12" s="66">
        <v>0</v>
      </c>
      <c r="AB12" s="66">
        <v>0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41007892</v>
      </c>
      <c r="AH12" s="69">
        <f t="shared" si="6"/>
        <v>312</v>
      </c>
      <c r="AI12" s="68">
        <f t="shared" si="7"/>
        <v>121.30637636080871</v>
      </c>
      <c r="AJ12" s="67">
        <v>0</v>
      </c>
      <c r="AK12" s="67">
        <v>0</v>
      </c>
      <c r="AL12" s="67">
        <v>1</v>
      </c>
      <c r="AM12" s="67">
        <v>0</v>
      </c>
      <c r="AN12" s="67">
        <v>0</v>
      </c>
      <c r="AO12" s="67">
        <v>0.35</v>
      </c>
      <c r="AP12" s="66">
        <v>9389120</v>
      </c>
      <c r="AQ12" s="66">
        <f t="shared" si="8"/>
        <v>1778</v>
      </c>
      <c r="AR12" s="87">
        <v>1.08</v>
      </c>
      <c r="AS12" s="64" t="s">
        <v>12</v>
      </c>
      <c r="AV12" s="93" t="s">
        <v>49</v>
      </c>
      <c r="AW12" s="93" t="s">
        <v>48</v>
      </c>
      <c r="AY12" s="94" t="s">
        <v>176</v>
      </c>
    </row>
    <row r="13" spans="2:51" x14ac:dyDescent="0.25">
      <c r="B13" s="85">
        <v>2.0833333333333299</v>
      </c>
      <c r="C13" s="85">
        <v>0.125</v>
      </c>
      <c r="D13" s="84">
        <v>23</v>
      </c>
      <c r="E13" s="82">
        <f t="shared" si="0"/>
        <v>16.197183098591552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120</v>
      </c>
      <c r="P13" s="76">
        <v>90</v>
      </c>
      <c r="Q13" s="76">
        <v>54876483</v>
      </c>
      <c r="R13" s="75">
        <f t="shared" ref="R13:R34" si="9">IF(ISBLANK(Q13),"-",Q13-Q12)</f>
        <v>3948</v>
      </c>
      <c r="S13" s="74">
        <f t="shared" si="3"/>
        <v>94.751999999999995</v>
      </c>
      <c r="T13" s="74">
        <f t="shared" si="4"/>
        <v>3.948</v>
      </c>
      <c r="U13" s="73">
        <v>9.5</v>
      </c>
      <c r="V13" s="73">
        <f t="shared" si="5"/>
        <v>9.5</v>
      </c>
      <c r="W13" s="72" t="s">
        <v>14</v>
      </c>
      <c r="X13" s="66">
        <v>0</v>
      </c>
      <c r="Y13" s="66">
        <v>0</v>
      </c>
      <c r="Z13" s="66">
        <v>957</v>
      </c>
      <c r="AA13" s="66">
        <v>0</v>
      </c>
      <c r="AB13" s="66">
        <v>957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41008500</v>
      </c>
      <c r="AH13" s="69">
        <f t="shared" si="6"/>
        <v>608</v>
      </c>
      <c r="AI13" s="68">
        <f t="shared" si="7"/>
        <v>154.00202634245187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0.35</v>
      </c>
      <c r="AP13" s="66">
        <v>9390475</v>
      </c>
      <c r="AQ13" s="66">
        <f t="shared" si="8"/>
        <v>1355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22</v>
      </c>
      <c r="E14" s="82">
        <f t="shared" si="0"/>
        <v>15.492957746478874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94</v>
      </c>
      <c r="P14" s="76">
        <v>91</v>
      </c>
      <c r="Q14" s="76">
        <v>54880256</v>
      </c>
      <c r="R14" s="75">
        <f t="shared" si="9"/>
        <v>3773</v>
      </c>
      <c r="S14" s="74">
        <f t="shared" si="3"/>
        <v>90.552000000000007</v>
      </c>
      <c r="T14" s="74">
        <f t="shared" si="4"/>
        <v>3.7730000000000001</v>
      </c>
      <c r="U14" s="73">
        <v>9.5</v>
      </c>
      <c r="V14" s="73">
        <f t="shared" si="5"/>
        <v>9.5</v>
      </c>
      <c r="W14" s="72" t="s">
        <v>14</v>
      </c>
      <c r="X14" s="66">
        <v>0</v>
      </c>
      <c r="Y14" s="66">
        <v>0</v>
      </c>
      <c r="Z14" s="66">
        <v>957</v>
      </c>
      <c r="AA14" s="66">
        <v>0</v>
      </c>
      <c r="AB14" s="66">
        <v>958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41008996</v>
      </c>
      <c r="AH14" s="69">
        <f t="shared" si="6"/>
        <v>496</v>
      </c>
      <c r="AI14" s="68">
        <f t="shared" si="7"/>
        <v>131.46037635833554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</v>
      </c>
      <c r="AP14" s="66">
        <v>9390475</v>
      </c>
      <c r="AQ14" s="66">
        <f t="shared" si="8"/>
        <v>0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13</v>
      </c>
      <c r="E15" s="82">
        <f t="shared" si="0"/>
        <v>9.1549295774647899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110</v>
      </c>
      <c r="P15" s="76">
        <v>105</v>
      </c>
      <c r="Q15" s="76">
        <v>54884512</v>
      </c>
      <c r="R15" s="75">
        <f t="shared" si="9"/>
        <v>4256</v>
      </c>
      <c r="S15" s="74">
        <f t="shared" si="3"/>
        <v>102.14400000000001</v>
      </c>
      <c r="T15" s="74">
        <f t="shared" si="4"/>
        <v>4.2560000000000002</v>
      </c>
      <c r="U15" s="73">
        <v>9.5</v>
      </c>
      <c r="V15" s="73">
        <f t="shared" si="5"/>
        <v>9.5</v>
      </c>
      <c r="W15" s="72" t="s">
        <v>14</v>
      </c>
      <c r="X15" s="66">
        <v>0</v>
      </c>
      <c r="Y15" s="66">
        <v>0</v>
      </c>
      <c r="Z15" s="66">
        <v>1078</v>
      </c>
      <c r="AA15" s="66">
        <v>0</v>
      </c>
      <c r="AB15" s="66">
        <v>1078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41009628</v>
      </c>
      <c r="AH15" s="69">
        <f t="shared" si="6"/>
        <v>632</v>
      </c>
      <c r="AI15" s="68">
        <f t="shared" si="7"/>
        <v>148.49624060150376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9390475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9</v>
      </c>
      <c r="E16" s="82">
        <f t="shared" si="0"/>
        <v>6.3380281690140849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126</v>
      </c>
      <c r="P16" s="76">
        <v>119</v>
      </c>
      <c r="Q16" s="76">
        <v>54889254</v>
      </c>
      <c r="R16" s="75">
        <f t="shared" si="9"/>
        <v>4742</v>
      </c>
      <c r="S16" s="74">
        <f t="shared" si="3"/>
        <v>113.80800000000001</v>
      </c>
      <c r="T16" s="74">
        <f t="shared" si="4"/>
        <v>4.742</v>
      </c>
      <c r="U16" s="73">
        <v>9.5</v>
      </c>
      <c r="V16" s="73">
        <f t="shared" si="5"/>
        <v>9.5</v>
      </c>
      <c r="W16" s="72" t="s">
        <v>14</v>
      </c>
      <c r="X16" s="66">
        <v>0</v>
      </c>
      <c r="Y16" s="66">
        <v>0</v>
      </c>
      <c r="Z16" s="66">
        <v>1187</v>
      </c>
      <c r="AA16" s="66">
        <v>0</v>
      </c>
      <c r="AB16" s="66">
        <v>1188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41010484</v>
      </c>
      <c r="AH16" s="69">
        <f t="shared" si="6"/>
        <v>856</v>
      </c>
      <c r="AI16" s="68">
        <f t="shared" si="7"/>
        <v>180.5145508224378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9390475</v>
      </c>
      <c r="AQ16" s="66">
        <f t="shared" si="8"/>
        <v>0</v>
      </c>
      <c r="AR16" s="87">
        <v>1.24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B17" s="85">
        <v>2.25</v>
      </c>
      <c r="C17" s="85">
        <v>0.29166666666666702</v>
      </c>
      <c r="D17" s="84">
        <v>6</v>
      </c>
      <c r="E17" s="82">
        <f t="shared" si="0"/>
        <v>4.2253521126760569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134</v>
      </c>
      <c r="P17" s="76">
        <v>145</v>
      </c>
      <c r="Q17" s="76">
        <v>54895443</v>
      </c>
      <c r="R17" s="75">
        <f t="shared" si="9"/>
        <v>6189</v>
      </c>
      <c r="S17" s="74">
        <f t="shared" si="3"/>
        <v>148.536</v>
      </c>
      <c r="T17" s="74">
        <f t="shared" si="4"/>
        <v>6.1890000000000001</v>
      </c>
      <c r="U17" s="73">
        <v>9.1999999999999993</v>
      </c>
      <c r="V17" s="73">
        <f t="shared" si="5"/>
        <v>9.1999999999999993</v>
      </c>
      <c r="W17" s="72" t="s">
        <v>22</v>
      </c>
      <c r="X17" s="66">
        <v>1047</v>
      </c>
      <c r="Y17" s="66">
        <v>0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41011844</v>
      </c>
      <c r="AH17" s="69">
        <f t="shared" si="6"/>
        <v>1360</v>
      </c>
      <c r="AI17" s="68">
        <f t="shared" si="7"/>
        <v>219.74470835353046</v>
      </c>
      <c r="AJ17" s="67">
        <v>1</v>
      </c>
      <c r="AK17" s="67">
        <v>0</v>
      </c>
      <c r="AL17" s="67">
        <v>1</v>
      </c>
      <c r="AM17" s="67">
        <v>1</v>
      </c>
      <c r="AN17" s="67">
        <v>1</v>
      </c>
      <c r="AO17" s="67">
        <v>0</v>
      </c>
      <c r="AP17" s="66">
        <v>9390475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133</v>
      </c>
      <c r="P18" s="76">
        <v>150</v>
      </c>
      <c r="Q18" s="76">
        <v>54901713</v>
      </c>
      <c r="R18" s="75">
        <f t="shared" si="9"/>
        <v>6270</v>
      </c>
      <c r="S18" s="74">
        <f t="shared" si="3"/>
        <v>150.47999999999999</v>
      </c>
      <c r="T18" s="74">
        <f t="shared" si="4"/>
        <v>6.27</v>
      </c>
      <c r="U18" s="73">
        <v>8.5</v>
      </c>
      <c r="V18" s="73">
        <f t="shared" si="5"/>
        <v>8.5</v>
      </c>
      <c r="W18" s="72" t="s">
        <v>22</v>
      </c>
      <c r="X18" s="66">
        <v>1087</v>
      </c>
      <c r="Y18" s="66">
        <v>0</v>
      </c>
      <c r="Z18" s="66">
        <v>1187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41013244</v>
      </c>
      <c r="AH18" s="69">
        <f t="shared" si="6"/>
        <v>1400</v>
      </c>
      <c r="AI18" s="68">
        <f t="shared" si="7"/>
        <v>223.28548644338119</v>
      </c>
      <c r="AJ18" s="67">
        <v>1</v>
      </c>
      <c r="AK18" s="67">
        <v>0</v>
      </c>
      <c r="AL18" s="67">
        <v>1</v>
      </c>
      <c r="AM18" s="67">
        <v>1</v>
      </c>
      <c r="AN18" s="67">
        <v>1</v>
      </c>
      <c r="AO18" s="67">
        <v>0</v>
      </c>
      <c r="AP18" s="66">
        <v>9390475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131</v>
      </c>
      <c r="P19" s="76">
        <v>149</v>
      </c>
      <c r="Q19" s="76">
        <v>54908003</v>
      </c>
      <c r="R19" s="75">
        <f t="shared" si="9"/>
        <v>6290</v>
      </c>
      <c r="S19" s="74">
        <f t="shared" si="3"/>
        <v>150.96</v>
      </c>
      <c r="T19" s="74">
        <f t="shared" si="4"/>
        <v>6.29</v>
      </c>
      <c r="U19" s="73">
        <v>7.7</v>
      </c>
      <c r="V19" s="73">
        <f t="shared" si="5"/>
        <v>7.7</v>
      </c>
      <c r="W19" s="72" t="s">
        <v>22</v>
      </c>
      <c r="X19" s="66">
        <v>1128</v>
      </c>
      <c r="Y19" s="66">
        <v>0</v>
      </c>
      <c r="Z19" s="66">
        <v>1188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41014660</v>
      </c>
      <c r="AH19" s="69">
        <f t="shared" si="6"/>
        <v>1416</v>
      </c>
      <c r="AI19" s="68">
        <f t="shared" si="7"/>
        <v>225.11923688394276</v>
      </c>
      <c r="AJ19" s="67">
        <v>1</v>
      </c>
      <c r="AK19" s="67">
        <v>0</v>
      </c>
      <c r="AL19" s="67">
        <v>1</v>
      </c>
      <c r="AM19" s="67">
        <v>1</v>
      </c>
      <c r="AN19" s="67">
        <v>1</v>
      </c>
      <c r="AO19" s="67">
        <v>0</v>
      </c>
      <c r="AP19" s="66">
        <v>9390475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135</v>
      </c>
      <c r="P20" s="76">
        <v>148</v>
      </c>
      <c r="Q20" s="76">
        <v>54914322</v>
      </c>
      <c r="R20" s="75">
        <f t="shared" si="9"/>
        <v>6319</v>
      </c>
      <c r="S20" s="74">
        <f t="shared" si="3"/>
        <v>151.65600000000001</v>
      </c>
      <c r="T20" s="74">
        <f t="shared" si="4"/>
        <v>6.319</v>
      </c>
      <c r="U20" s="73">
        <v>6.8</v>
      </c>
      <c r="V20" s="73">
        <f t="shared" si="5"/>
        <v>6.8</v>
      </c>
      <c r="W20" s="72" t="s">
        <v>22</v>
      </c>
      <c r="X20" s="66">
        <v>1098</v>
      </c>
      <c r="Y20" s="66">
        <v>0</v>
      </c>
      <c r="Z20" s="66">
        <v>1188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41016084</v>
      </c>
      <c r="AH20" s="69">
        <f t="shared" si="6"/>
        <v>1424</v>
      </c>
      <c r="AI20" s="68">
        <f t="shared" si="7"/>
        <v>225.35211267605635</v>
      </c>
      <c r="AJ20" s="67">
        <v>1</v>
      </c>
      <c r="AK20" s="67">
        <v>0</v>
      </c>
      <c r="AL20" s="67">
        <v>1</v>
      </c>
      <c r="AM20" s="67">
        <v>1</v>
      </c>
      <c r="AN20" s="67">
        <v>1</v>
      </c>
      <c r="AO20" s="67">
        <v>0</v>
      </c>
      <c r="AP20" s="66">
        <v>9390475</v>
      </c>
      <c r="AQ20" s="66">
        <f t="shared" si="8"/>
        <v>0</v>
      </c>
      <c r="AR20" s="87">
        <v>1.06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7</v>
      </c>
      <c r="E21" s="82">
        <f t="shared" si="0"/>
        <v>4.9295774647887329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136</v>
      </c>
      <c r="P21" s="76">
        <v>153</v>
      </c>
      <c r="Q21" s="76">
        <v>54920605</v>
      </c>
      <c r="R21" s="75">
        <f t="shared" si="9"/>
        <v>6283</v>
      </c>
      <c r="S21" s="74">
        <f t="shared" si="3"/>
        <v>150.792</v>
      </c>
      <c r="T21" s="74">
        <f t="shared" si="4"/>
        <v>6.2830000000000004</v>
      </c>
      <c r="U21" s="73">
        <v>6</v>
      </c>
      <c r="V21" s="73">
        <f t="shared" si="5"/>
        <v>6</v>
      </c>
      <c r="W21" s="72" t="s">
        <v>22</v>
      </c>
      <c r="X21" s="66">
        <v>1097</v>
      </c>
      <c r="Y21" s="66">
        <v>0</v>
      </c>
      <c r="Z21" s="66">
        <v>1187</v>
      </c>
      <c r="AA21" s="66">
        <v>1185</v>
      </c>
      <c r="AB21" s="66">
        <v>1188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41017492</v>
      </c>
      <c r="AH21" s="69">
        <f t="shared" si="6"/>
        <v>1408</v>
      </c>
      <c r="AI21" s="68">
        <f t="shared" si="7"/>
        <v>224.09676905936652</v>
      </c>
      <c r="AJ21" s="67">
        <v>1</v>
      </c>
      <c r="AK21" s="67">
        <v>0</v>
      </c>
      <c r="AL21" s="67">
        <v>1</v>
      </c>
      <c r="AM21" s="67">
        <v>1</v>
      </c>
      <c r="AN21" s="67">
        <v>1</v>
      </c>
      <c r="AO21" s="67">
        <v>0</v>
      </c>
      <c r="AP21" s="66">
        <v>9390475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5</v>
      </c>
      <c r="E22" s="82">
        <f t="shared" si="0"/>
        <v>3.5211267605633805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131</v>
      </c>
      <c r="P22" s="76">
        <v>147</v>
      </c>
      <c r="Q22" s="76">
        <v>54926743</v>
      </c>
      <c r="R22" s="75">
        <f t="shared" si="9"/>
        <v>6138</v>
      </c>
      <c r="S22" s="74">
        <f t="shared" si="3"/>
        <v>147.31200000000001</v>
      </c>
      <c r="T22" s="74">
        <f t="shared" si="4"/>
        <v>6.1379999999999999</v>
      </c>
      <c r="U22" s="73">
        <v>5.4</v>
      </c>
      <c r="V22" s="73">
        <f t="shared" si="5"/>
        <v>5.4</v>
      </c>
      <c r="W22" s="72" t="s">
        <v>22</v>
      </c>
      <c r="X22" s="66">
        <v>1087</v>
      </c>
      <c r="Y22" s="66">
        <v>0</v>
      </c>
      <c r="Z22" s="66">
        <v>1187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41018892</v>
      </c>
      <c r="AH22" s="69">
        <f t="shared" si="6"/>
        <v>1400</v>
      </c>
      <c r="AI22" s="68">
        <f t="shared" si="7"/>
        <v>228.08732486151843</v>
      </c>
      <c r="AJ22" s="67">
        <v>1</v>
      </c>
      <c r="AK22" s="67">
        <v>0</v>
      </c>
      <c r="AL22" s="67">
        <v>1</v>
      </c>
      <c r="AM22" s="67">
        <v>1</v>
      </c>
      <c r="AN22" s="67">
        <v>1</v>
      </c>
      <c r="AO22" s="67">
        <v>0</v>
      </c>
      <c r="AP22" s="66">
        <v>9390475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28</v>
      </c>
      <c r="B23" s="85">
        <v>2.5</v>
      </c>
      <c r="C23" s="85">
        <v>0.54166666666666696</v>
      </c>
      <c r="D23" s="84">
        <v>4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128</v>
      </c>
      <c r="P23" s="76">
        <v>142</v>
      </c>
      <c r="Q23" s="76">
        <v>54932622</v>
      </c>
      <c r="R23" s="75">
        <f t="shared" si="9"/>
        <v>5879</v>
      </c>
      <c r="S23" s="74">
        <f t="shared" si="3"/>
        <v>141.096</v>
      </c>
      <c r="T23" s="74">
        <f t="shared" si="4"/>
        <v>5.8789999999999996</v>
      </c>
      <c r="U23" s="73">
        <v>4.7</v>
      </c>
      <c r="V23" s="73">
        <f t="shared" si="5"/>
        <v>4.7</v>
      </c>
      <c r="W23" s="72" t="s">
        <v>22</v>
      </c>
      <c r="X23" s="66">
        <v>1087</v>
      </c>
      <c r="Y23" s="66">
        <v>0</v>
      </c>
      <c r="Z23" s="66">
        <v>1187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41020256</v>
      </c>
      <c r="AH23" s="69">
        <f t="shared" si="6"/>
        <v>1364</v>
      </c>
      <c r="AI23" s="68">
        <f t="shared" si="7"/>
        <v>232.01224698077905</v>
      </c>
      <c r="AJ23" s="67">
        <v>1</v>
      </c>
      <c r="AK23" s="67">
        <v>0</v>
      </c>
      <c r="AL23" s="67">
        <v>1</v>
      </c>
      <c r="AM23" s="67">
        <v>1</v>
      </c>
      <c r="AN23" s="67">
        <v>1</v>
      </c>
      <c r="AO23" s="67">
        <v>0</v>
      </c>
      <c r="AP23" s="66">
        <v>9390475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5</v>
      </c>
      <c r="E24" s="82">
        <f t="shared" ref="E24:E34" si="13">D24/1.42</f>
        <v>3.5211267605633805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129</v>
      </c>
      <c r="P24" s="76">
        <v>136</v>
      </c>
      <c r="Q24" s="76">
        <v>54938434</v>
      </c>
      <c r="R24" s="75">
        <f t="shared" si="9"/>
        <v>5812</v>
      </c>
      <c r="S24" s="74">
        <f t="shared" si="3"/>
        <v>139.488</v>
      </c>
      <c r="T24" s="74">
        <f t="shared" si="4"/>
        <v>5.8120000000000003</v>
      </c>
      <c r="U24" s="73">
        <v>3.9</v>
      </c>
      <c r="V24" s="73">
        <f t="shared" si="5"/>
        <v>3.9</v>
      </c>
      <c r="W24" s="72" t="s">
        <v>22</v>
      </c>
      <c r="X24" s="66">
        <v>1087</v>
      </c>
      <c r="Y24" s="66">
        <v>0</v>
      </c>
      <c r="Z24" s="66">
        <v>1187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41021620</v>
      </c>
      <c r="AH24" s="69">
        <f t="shared" si="6"/>
        <v>1364</v>
      </c>
      <c r="AI24" s="68">
        <f t="shared" si="7"/>
        <v>234.68685478320714</v>
      </c>
      <c r="AJ24" s="67">
        <v>1</v>
      </c>
      <c r="AK24" s="67">
        <v>0</v>
      </c>
      <c r="AL24" s="67">
        <v>1</v>
      </c>
      <c r="AM24" s="67">
        <v>1</v>
      </c>
      <c r="AN24" s="67">
        <v>1</v>
      </c>
      <c r="AO24" s="67">
        <v>0</v>
      </c>
      <c r="AP24" s="66">
        <v>9390475</v>
      </c>
      <c r="AQ24" s="66">
        <f t="shared" si="8"/>
        <v>0</v>
      </c>
      <c r="AR24" s="87">
        <v>1.35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5</v>
      </c>
      <c r="E25" s="82">
        <f t="shared" si="13"/>
        <v>3.5211267605633805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130</v>
      </c>
      <c r="P25" s="76">
        <v>137</v>
      </c>
      <c r="Q25" s="76">
        <v>54944246</v>
      </c>
      <c r="R25" s="75">
        <f t="shared" si="9"/>
        <v>5812</v>
      </c>
      <c r="S25" s="74">
        <f t="shared" si="3"/>
        <v>139.488</v>
      </c>
      <c r="T25" s="74">
        <f t="shared" si="4"/>
        <v>5.8120000000000003</v>
      </c>
      <c r="U25" s="73">
        <v>3.4</v>
      </c>
      <c r="V25" s="73">
        <f t="shared" si="5"/>
        <v>3.4</v>
      </c>
      <c r="W25" s="72" t="s">
        <v>22</v>
      </c>
      <c r="X25" s="66">
        <v>1087</v>
      </c>
      <c r="Y25" s="66">
        <v>0</v>
      </c>
      <c r="Z25" s="66">
        <v>1187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41022989</v>
      </c>
      <c r="AH25" s="69">
        <f t="shared" si="6"/>
        <v>1369</v>
      </c>
      <c r="AI25" s="68">
        <f t="shared" si="7"/>
        <v>235.54714384033034</v>
      </c>
      <c r="AJ25" s="67">
        <v>1</v>
      </c>
      <c r="AK25" s="67">
        <v>0</v>
      </c>
      <c r="AL25" s="67">
        <v>1</v>
      </c>
      <c r="AM25" s="67">
        <v>1</v>
      </c>
      <c r="AN25" s="67">
        <v>1</v>
      </c>
      <c r="AO25" s="67">
        <v>0</v>
      </c>
      <c r="AP25" s="66">
        <v>9390475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6</v>
      </c>
      <c r="E26" s="82">
        <f t="shared" si="13"/>
        <v>4.2253521126760569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131</v>
      </c>
      <c r="P26" s="76">
        <v>132</v>
      </c>
      <c r="Q26" s="76">
        <v>54949561</v>
      </c>
      <c r="R26" s="75">
        <f t="shared" si="9"/>
        <v>5315</v>
      </c>
      <c r="S26" s="74">
        <f t="shared" si="3"/>
        <v>127.56</v>
      </c>
      <c r="T26" s="74">
        <f t="shared" si="4"/>
        <v>5.3150000000000004</v>
      </c>
      <c r="U26" s="73">
        <v>3.1</v>
      </c>
      <c r="V26" s="73">
        <f t="shared" si="5"/>
        <v>3.1</v>
      </c>
      <c r="W26" s="72" t="s">
        <v>22</v>
      </c>
      <c r="X26" s="66">
        <v>1045</v>
      </c>
      <c r="Y26" s="66">
        <v>0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41024132</v>
      </c>
      <c r="AH26" s="69">
        <f t="shared" si="6"/>
        <v>1143</v>
      </c>
      <c r="AI26" s="68">
        <f t="shared" si="7"/>
        <v>215.05174035747882</v>
      </c>
      <c r="AJ26" s="67">
        <v>1</v>
      </c>
      <c r="AK26" s="67">
        <v>0</v>
      </c>
      <c r="AL26" s="67">
        <v>1</v>
      </c>
      <c r="AM26" s="67">
        <v>1</v>
      </c>
      <c r="AN26" s="67">
        <v>1</v>
      </c>
      <c r="AO26" s="67">
        <v>0</v>
      </c>
      <c r="AP26" s="66">
        <v>9390475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5</v>
      </c>
      <c r="E27" s="82">
        <f t="shared" si="13"/>
        <v>3.5211267605633805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131</v>
      </c>
      <c r="P27" s="76">
        <v>136</v>
      </c>
      <c r="Q27" s="76">
        <v>54955211</v>
      </c>
      <c r="R27" s="75">
        <f t="shared" si="9"/>
        <v>5650</v>
      </c>
      <c r="S27" s="74">
        <f t="shared" si="3"/>
        <v>135.6</v>
      </c>
      <c r="T27" s="74">
        <f t="shared" si="4"/>
        <v>5.65</v>
      </c>
      <c r="U27" s="73">
        <v>2.7</v>
      </c>
      <c r="V27" s="73">
        <f t="shared" si="5"/>
        <v>2.7</v>
      </c>
      <c r="W27" s="72" t="s">
        <v>22</v>
      </c>
      <c r="X27" s="66">
        <v>1045</v>
      </c>
      <c r="Y27" s="66">
        <v>0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41025460</v>
      </c>
      <c r="AH27" s="69">
        <f t="shared" si="6"/>
        <v>1328</v>
      </c>
      <c r="AI27" s="68">
        <f t="shared" si="7"/>
        <v>235.0442477876106</v>
      </c>
      <c r="AJ27" s="67">
        <v>1</v>
      </c>
      <c r="AK27" s="67">
        <v>0</v>
      </c>
      <c r="AL27" s="67">
        <v>1</v>
      </c>
      <c r="AM27" s="67">
        <v>1</v>
      </c>
      <c r="AN27" s="67">
        <v>1</v>
      </c>
      <c r="AO27" s="67">
        <v>0</v>
      </c>
      <c r="AP27" s="66">
        <v>9390475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123</v>
      </c>
      <c r="P28" s="76">
        <v>130</v>
      </c>
      <c r="Q28" s="76">
        <v>54961134</v>
      </c>
      <c r="R28" s="75">
        <f t="shared" si="9"/>
        <v>5923</v>
      </c>
      <c r="S28" s="74">
        <f t="shared" si="3"/>
        <v>142.15199999999999</v>
      </c>
      <c r="T28" s="74">
        <f t="shared" si="4"/>
        <v>5.923</v>
      </c>
      <c r="U28" s="73">
        <v>2.4</v>
      </c>
      <c r="V28" s="73">
        <f t="shared" si="5"/>
        <v>2.4</v>
      </c>
      <c r="W28" s="72" t="s">
        <v>22</v>
      </c>
      <c r="X28" s="66">
        <v>1016</v>
      </c>
      <c r="Y28" s="66">
        <v>0</v>
      </c>
      <c r="Z28" s="66">
        <v>1187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41026852</v>
      </c>
      <c r="AH28" s="69">
        <f t="shared" si="6"/>
        <v>1392</v>
      </c>
      <c r="AI28" s="68">
        <f t="shared" si="7"/>
        <v>235.01603916933985</v>
      </c>
      <c r="AJ28" s="67">
        <v>1</v>
      </c>
      <c r="AK28" s="67">
        <v>0</v>
      </c>
      <c r="AL28" s="67">
        <v>1</v>
      </c>
      <c r="AM28" s="67">
        <v>1</v>
      </c>
      <c r="AN28" s="67">
        <v>1</v>
      </c>
      <c r="AO28" s="67">
        <v>0</v>
      </c>
      <c r="AP28" s="66">
        <v>9390475</v>
      </c>
      <c r="AQ28" s="66">
        <f t="shared" si="8"/>
        <v>0</v>
      </c>
      <c r="AR28" s="87">
        <v>1.27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132</v>
      </c>
      <c r="P29" s="76">
        <v>133</v>
      </c>
      <c r="Q29" s="76">
        <v>54966643</v>
      </c>
      <c r="R29" s="75">
        <f t="shared" si="9"/>
        <v>5509</v>
      </c>
      <c r="S29" s="74">
        <f t="shared" si="3"/>
        <v>132.21600000000001</v>
      </c>
      <c r="T29" s="74">
        <f t="shared" si="4"/>
        <v>5.5090000000000003</v>
      </c>
      <c r="U29" s="73">
        <v>2.2000000000000002</v>
      </c>
      <c r="V29" s="73">
        <f t="shared" si="5"/>
        <v>2.2000000000000002</v>
      </c>
      <c r="W29" s="72" t="s">
        <v>22</v>
      </c>
      <c r="X29" s="66">
        <v>1016</v>
      </c>
      <c r="Y29" s="66">
        <v>0</v>
      </c>
      <c r="Z29" s="66">
        <v>1187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41028164</v>
      </c>
      <c r="AH29" s="69">
        <f t="shared" si="6"/>
        <v>1312</v>
      </c>
      <c r="AI29" s="68">
        <f t="shared" si="7"/>
        <v>238.15574514430929</v>
      </c>
      <c r="AJ29" s="67">
        <v>1</v>
      </c>
      <c r="AK29" s="67">
        <v>0</v>
      </c>
      <c r="AL29" s="67">
        <v>1</v>
      </c>
      <c r="AM29" s="67">
        <v>1</v>
      </c>
      <c r="AN29" s="67">
        <v>1</v>
      </c>
      <c r="AO29" s="67">
        <v>0</v>
      </c>
      <c r="AP29" s="66">
        <v>9390475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4</v>
      </c>
      <c r="E30" s="82">
        <f t="shared" si="13"/>
        <v>2.8169014084507045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135</v>
      </c>
      <c r="P30" s="76">
        <v>131</v>
      </c>
      <c r="Q30" s="76">
        <v>54972226</v>
      </c>
      <c r="R30" s="75">
        <f t="shared" si="9"/>
        <v>5583</v>
      </c>
      <c r="S30" s="74">
        <f t="shared" si="3"/>
        <v>133.99199999999999</v>
      </c>
      <c r="T30" s="74">
        <f t="shared" si="4"/>
        <v>5.5830000000000002</v>
      </c>
      <c r="U30" s="73">
        <v>2.1</v>
      </c>
      <c r="V30" s="73">
        <f t="shared" si="5"/>
        <v>2.1</v>
      </c>
      <c r="W30" s="72" t="s">
        <v>22</v>
      </c>
      <c r="X30" s="66">
        <v>1006</v>
      </c>
      <c r="Y30" s="66">
        <v>0</v>
      </c>
      <c r="Z30" s="66">
        <v>1186</v>
      </c>
      <c r="AA30" s="66">
        <v>1185</v>
      </c>
      <c r="AB30" s="66">
        <v>1187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41029500</v>
      </c>
      <c r="AH30" s="69">
        <f t="shared" si="6"/>
        <v>1336</v>
      </c>
      <c r="AI30" s="68">
        <f t="shared" si="7"/>
        <v>239.29786852946444</v>
      </c>
      <c r="AJ30" s="67">
        <v>1</v>
      </c>
      <c r="AK30" s="67">
        <v>0</v>
      </c>
      <c r="AL30" s="67">
        <v>1</v>
      </c>
      <c r="AM30" s="67">
        <v>1</v>
      </c>
      <c r="AN30" s="67">
        <v>1</v>
      </c>
      <c r="AO30" s="67">
        <v>0</v>
      </c>
      <c r="AP30" s="66">
        <v>9390475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8</v>
      </c>
      <c r="E31" s="82">
        <f t="shared" si="13"/>
        <v>5.6338028169014089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105</v>
      </c>
      <c r="P31" s="76">
        <v>116</v>
      </c>
      <c r="Q31" s="76">
        <v>54977276</v>
      </c>
      <c r="R31" s="75">
        <f t="shared" si="9"/>
        <v>5050</v>
      </c>
      <c r="S31" s="74">
        <f t="shared" si="3"/>
        <v>121.2</v>
      </c>
      <c r="T31" s="74">
        <f t="shared" si="4"/>
        <v>5.05</v>
      </c>
      <c r="U31" s="73">
        <v>1.6</v>
      </c>
      <c r="V31" s="73">
        <f t="shared" si="5"/>
        <v>1.6</v>
      </c>
      <c r="W31" s="72" t="s">
        <v>21</v>
      </c>
      <c r="X31" s="66">
        <v>1047</v>
      </c>
      <c r="Y31" s="66">
        <v>0</v>
      </c>
      <c r="Z31" s="66">
        <v>1187</v>
      </c>
      <c r="AA31" s="66">
        <v>0</v>
      </c>
      <c r="AB31" s="66">
        <v>1188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41030544</v>
      </c>
      <c r="AH31" s="69">
        <f t="shared" si="6"/>
        <v>1044</v>
      </c>
      <c r="AI31" s="68">
        <f t="shared" si="7"/>
        <v>206.73267326732673</v>
      </c>
      <c r="AJ31" s="67">
        <v>1</v>
      </c>
      <c r="AK31" s="67">
        <v>0</v>
      </c>
      <c r="AL31" s="67">
        <v>1</v>
      </c>
      <c r="AM31" s="67">
        <v>0</v>
      </c>
      <c r="AN31" s="67">
        <v>1</v>
      </c>
      <c r="AO31" s="67">
        <v>0</v>
      </c>
      <c r="AP31" s="66">
        <v>9390475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23</v>
      </c>
      <c r="E32" s="82">
        <f t="shared" si="13"/>
        <v>16.197183098591552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97</v>
      </c>
      <c r="P32" s="76">
        <v>98</v>
      </c>
      <c r="Q32" s="76">
        <v>54981603</v>
      </c>
      <c r="R32" s="75">
        <f t="shared" si="9"/>
        <v>4327</v>
      </c>
      <c r="S32" s="74">
        <f t="shared" si="3"/>
        <v>103.848</v>
      </c>
      <c r="T32" s="74">
        <f t="shared" si="4"/>
        <v>4.327</v>
      </c>
      <c r="U32" s="73">
        <v>1.5</v>
      </c>
      <c r="V32" s="73">
        <f t="shared" si="5"/>
        <v>1.5</v>
      </c>
      <c r="W32" s="72" t="s">
        <v>21</v>
      </c>
      <c r="X32" s="66">
        <v>954</v>
      </c>
      <c r="Y32" s="66">
        <v>0</v>
      </c>
      <c r="Z32" s="66">
        <v>966</v>
      </c>
      <c r="AA32" s="66">
        <v>0</v>
      </c>
      <c r="AB32" s="66">
        <v>1108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41031420</v>
      </c>
      <c r="AH32" s="69">
        <f t="shared" si="6"/>
        <v>876</v>
      </c>
      <c r="AI32" s="68">
        <f t="shared" si="7"/>
        <v>202.44973422694707</v>
      </c>
      <c r="AJ32" s="67">
        <v>1</v>
      </c>
      <c r="AK32" s="67">
        <v>0</v>
      </c>
      <c r="AL32" s="67">
        <v>1</v>
      </c>
      <c r="AM32" s="67">
        <v>0</v>
      </c>
      <c r="AN32" s="67">
        <v>1</v>
      </c>
      <c r="AO32" s="67">
        <v>0</v>
      </c>
      <c r="AP32" s="66">
        <v>9390475</v>
      </c>
      <c r="AQ32" s="66">
        <f t="shared" si="8"/>
        <v>0</v>
      </c>
      <c r="AR32" s="87">
        <v>1.05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22</v>
      </c>
      <c r="E33" s="82">
        <f t="shared" si="13"/>
        <v>15.492957746478874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113</v>
      </c>
      <c r="P33" s="76">
        <v>112</v>
      </c>
      <c r="Q33" s="76">
        <v>54985124</v>
      </c>
      <c r="R33" s="75">
        <f t="shared" si="9"/>
        <v>3521</v>
      </c>
      <c r="S33" s="74">
        <f t="shared" si="3"/>
        <v>84.504000000000005</v>
      </c>
      <c r="T33" s="74">
        <f t="shared" si="4"/>
        <v>3.5209999999999999</v>
      </c>
      <c r="U33" s="73">
        <v>2.5</v>
      </c>
      <c r="V33" s="73">
        <f t="shared" si="5"/>
        <v>2.5</v>
      </c>
      <c r="W33" s="72" t="s">
        <v>14</v>
      </c>
      <c r="X33" s="66">
        <v>0</v>
      </c>
      <c r="Y33" s="66">
        <v>0</v>
      </c>
      <c r="Z33" s="66">
        <v>957</v>
      </c>
      <c r="AA33" s="66">
        <v>0</v>
      </c>
      <c r="AB33" s="66">
        <v>957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41031956</v>
      </c>
      <c r="AH33" s="69">
        <f t="shared" si="6"/>
        <v>536</v>
      </c>
      <c r="AI33" s="68">
        <f t="shared" si="7"/>
        <v>152.22948026128941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0.25</v>
      </c>
      <c r="AP33" s="66">
        <v>9391539</v>
      </c>
      <c r="AQ33" s="66">
        <f t="shared" si="8"/>
        <v>1064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24</v>
      </c>
      <c r="E34" s="82">
        <f t="shared" si="13"/>
        <v>16.901408450704228</v>
      </c>
      <c r="F34" s="83">
        <v>56</v>
      </c>
      <c r="G34" s="82">
        <f t="shared" si="1"/>
        <v>39.436619718309863</v>
      </c>
      <c r="H34" s="80" t="s">
        <v>16</v>
      </c>
      <c r="I34" s="80">
        <f t="shared" si="2"/>
        <v>34.507042253521128</v>
      </c>
      <c r="J34" s="81">
        <f>(F34-5)/1.42</f>
        <v>35.91549295774648</v>
      </c>
      <c r="K34" s="80">
        <f t="shared" si="12"/>
        <v>40.140845070422536</v>
      </c>
      <c r="L34" s="79">
        <v>14</v>
      </c>
      <c r="M34" s="78" t="s">
        <v>15</v>
      </c>
      <c r="N34" s="77">
        <v>11.5</v>
      </c>
      <c r="O34" s="76">
        <v>98</v>
      </c>
      <c r="P34" s="76">
        <v>69</v>
      </c>
      <c r="Q34" s="76">
        <v>54988084</v>
      </c>
      <c r="R34" s="75">
        <f t="shared" si="9"/>
        <v>2960</v>
      </c>
      <c r="S34" s="74">
        <f t="shared" si="3"/>
        <v>71.040000000000006</v>
      </c>
      <c r="T34" s="74">
        <f t="shared" si="4"/>
        <v>2.96</v>
      </c>
      <c r="U34" s="73">
        <v>3.8</v>
      </c>
      <c r="V34" s="73">
        <f t="shared" si="5"/>
        <v>3.8</v>
      </c>
      <c r="W34" s="72" t="s">
        <v>138</v>
      </c>
      <c r="X34" s="66">
        <v>0</v>
      </c>
      <c r="Y34" s="66">
        <v>0</v>
      </c>
      <c r="Z34" s="66">
        <v>0</v>
      </c>
      <c r="AA34" s="66">
        <v>0</v>
      </c>
      <c r="AB34" s="66">
        <v>1018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41032308</v>
      </c>
      <c r="AH34" s="69">
        <f t="shared" si="6"/>
        <v>352</v>
      </c>
      <c r="AI34" s="68">
        <f t="shared" si="7"/>
        <v>118.91891891891892</v>
      </c>
      <c r="AJ34" s="67">
        <v>0</v>
      </c>
      <c r="AK34" s="67">
        <v>0</v>
      </c>
      <c r="AL34" s="67">
        <v>0</v>
      </c>
      <c r="AM34" s="67">
        <v>0</v>
      </c>
      <c r="AN34" s="67">
        <v>1</v>
      </c>
      <c r="AO34" s="67">
        <v>0.25</v>
      </c>
      <c r="AP34" s="66">
        <v>9392824</v>
      </c>
      <c r="AQ34" s="66">
        <f t="shared" si="8"/>
        <v>1285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120.75</v>
      </c>
      <c r="Q35" s="56">
        <f>Q34-Q10</f>
        <v>120779</v>
      </c>
      <c r="R35" s="55">
        <f>SUM(R11:R34)</f>
        <v>120779</v>
      </c>
      <c r="S35" s="54">
        <f>AVERAGE(S11:S34)</f>
        <v>120.779</v>
      </c>
      <c r="T35" s="54">
        <f>SUM(T11:T34)</f>
        <v>120.779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25056</v>
      </c>
      <c r="AH35" s="47">
        <f>SUM(AH11:AH34)</f>
        <v>25056</v>
      </c>
      <c r="AI35" s="46">
        <f>$AH$35/$T35</f>
        <v>207.45328244148405</v>
      </c>
      <c r="AJ35" s="45"/>
      <c r="AK35" s="44"/>
      <c r="AL35" s="44"/>
      <c r="AM35" s="44"/>
      <c r="AN35" s="43"/>
      <c r="AO35" s="39"/>
      <c r="AP35" s="42">
        <f>AP34-AP10</f>
        <v>7362</v>
      </c>
      <c r="AQ35" s="41">
        <f>SUM(AQ11:AQ34)</f>
        <v>7362</v>
      </c>
      <c r="AR35" s="40">
        <f>AVERAGE(AR11:AR34)</f>
        <v>1.175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190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173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193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155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195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2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2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2:51" x14ac:dyDescent="0.25">
      <c r="B51" s="13" t="s">
        <v>172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2:51" x14ac:dyDescent="0.25">
      <c r="B52" s="22" t="s">
        <v>171</v>
      </c>
      <c r="C52" s="24"/>
      <c r="D52" s="24"/>
      <c r="E52" s="24"/>
      <c r="F52" s="23"/>
      <c r="G52" s="16"/>
      <c r="H52" s="16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2:51" x14ac:dyDescent="0.25">
      <c r="B53" s="11" t="s">
        <v>0</v>
      </c>
      <c r="C53" s="9"/>
      <c r="D53" s="9"/>
      <c r="E53" s="9"/>
      <c r="F53" s="9"/>
      <c r="G53" s="9"/>
      <c r="H53" s="9"/>
      <c r="I53" s="9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21"/>
      <c r="U53" s="21"/>
      <c r="V53" s="21"/>
      <c r="W53" s="5"/>
      <c r="X53" s="5"/>
      <c r="Y53" s="5"/>
      <c r="Z53" s="5"/>
      <c r="AA53" s="5"/>
      <c r="AB53" s="5"/>
      <c r="AC53" s="5"/>
      <c r="AD53" s="5"/>
      <c r="AE53" s="5"/>
      <c r="AM53" s="4"/>
      <c r="AN53" s="4"/>
      <c r="AO53" s="4"/>
      <c r="AP53" s="4"/>
      <c r="AQ53" s="4"/>
      <c r="AR53" s="4"/>
      <c r="AS53" s="3"/>
      <c r="AV53" s="12"/>
      <c r="AW53"/>
      <c r="AX53"/>
      <c r="AY53"/>
    </row>
    <row r="54" spans="2:51" x14ac:dyDescent="0.25">
      <c r="B54" s="22" t="s">
        <v>148</v>
      </c>
      <c r="C54" s="11"/>
      <c r="D54" s="9"/>
      <c r="E54" s="17"/>
      <c r="F54" s="9"/>
      <c r="G54" s="9"/>
      <c r="H54" s="9"/>
      <c r="I54" s="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5"/>
      <c r="U54" s="14"/>
      <c r="V54" s="14"/>
      <c r="W54" s="5"/>
      <c r="X54" s="5"/>
      <c r="Y54" s="5"/>
      <c r="Z54" s="5"/>
      <c r="AA54" s="5"/>
      <c r="AB54" s="5"/>
      <c r="AC54" s="5"/>
      <c r="AD54" s="5"/>
      <c r="AE54" s="5"/>
      <c r="AM54" s="4"/>
      <c r="AN54" s="4"/>
      <c r="AO54" s="4"/>
      <c r="AP54" s="4"/>
      <c r="AQ54" s="4"/>
      <c r="AR54" s="4"/>
      <c r="AS54" s="3"/>
      <c r="AV54" s="12"/>
      <c r="AW54"/>
      <c r="AX54"/>
      <c r="AY54"/>
    </row>
    <row r="55" spans="2:51" x14ac:dyDescent="0.25">
      <c r="B55" s="139" t="s">
        <v>166</v>
      </c>
      <c r="C55" s="13"/>
      <c r="D55" s="9"/>
      <c r="E55" s="17"/>
      <c r="F55" s="9"/>
      <c r="G55" s="9"/>
      <c r="H55" s="9"/>
      <c r="I55" s="9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5"/>
      <c r="U55" s="14"/>
      <c r="V55" s="14"/>
      <c r="W55" s="5"/>
      <c r="X55" s="5"/>
      <c r="Y55" s="5"/>
      <c r="Z55" s="8"/>
      <c r="AA55" s="5"/>
      <c r="AB55" s="5"/>
      <c r="AC55" s="5"/>
      <c r="AD55" s="5"/>
      <c r="AE55" s="5"/>
      <c r="AM55" s="4"/>
      <c r="AN55" s="4"/>
      <c r="AO55" s="4"/>
      <c r="AP55" s="4"/>
      <c r="AQ55" s="4"/>
      <c r="AR55" s="4"/>
      <c r="AS55" s="3"/>
      <c r="AV55" s="12"/>
      <c r="AW55"/>
      <c r="AX55"/>
      <c r="AY55"/>
    </row>
    <row r="56" spans="2:51" x14ac:dyDescent="0.25">
      <c r="B56" s="19"/>
      <c r="C56" s="13"/>
      <c r="D56" s="9"/>
      <c r="E56" s="9"/>
      <c r="F56" s="9"/>
      <c r="G56" s="9"/>
      <c r="H56" s="9"/>
      <c r="I56" s="17"/>
      <c r="J56" s="16"/>
      <c r="K56" s="16"/>
      <c r="L56" s="16"/>
      <c r="M56" s="16"/>
      <c r="N56" s="16"/>
      <c r="O56" s="16"/>
      <c r="P56" s="16"/>
      <c r="Q56" s="16"/>
      <c r="R56" s="16"/>
      <c r="S56" s="8"/>
      <c r="T56" s="8"/>
      <c r="U56" s="8"/>
      <c r="V56" s="8"/>
      <c r="W56" s="8"/>
      <c r="X56" s="8"/>
      <c r="Y56" s="8"/>
      <c r="Z56" s="6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12"/>
      <c r="AW56"/>
      <c r="AX56"/>
      <c r="AY56"/>
    </row>
    <row r="57" spans="2:51" x14ac:dyDescent="0.25">
      <c r="B57" s="19"/>
      <c r="C57" s="20"/>
      <c r="D57" s="9"/>
      <c r="E57" s="9"/>
      <c r="F57" s="9"/>
      <c r="G57" s="9"/>
      <c r="H57" s="9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6"/>
      <c r="X57" s="6"/>
      <c r="Y57" s="6"/>
      <c r="Z57" s="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12"/>
      <c r="AW57"/>
      <c r="AX57"/>
      <c r="AY57"/>
    </row>
    <row r="58" spans="2:51" x14ac:dyDescent="0.25">
      <c r="B58" s="19"/>
      <c r="C58" s="20"/>
      <c r="D58" s="17"/>
      <c r="E58" s="9"/>
      <c r="F58" s="9"/>
      <c r="G58" s="9"/>
      <c r="H58" s="9"/>
      <c r="I58" s="9"/>
      <c r="J58" s="8"/>
      <c r="K58" s="8"/>
      <c r="L58" s="8"/>
      <c r="M58" s="8"/>
      <c r="N58" s="8"/>
      <c r="O58" s="8"/>
      <c r="P58" s="8"/>
      <c r="Q58" s="8"/>
      <c r="R58" s="8"/>
      <c r="S58" s="16"/>
      <c r="T58" s="15"/>
      <c r="U58" s="14"/>
      <c r="V58" s="14"/>
      <c r="W58" s="5"/>
      <c r="X58" s="5"/>
      <c r="Y58" s="5"/>
      <c r="Z58" s="5"/>
      <c r="AA58" s="5"/>
      <c r="AB58" s="5"/>
      <c r="AC58" s="5"/>
      <c r="AD58" s="5"/>
      <c r="AE58" s="5"/>
      <c r="AM58" s="4"/>
      <c r="AN58" s="4"/>
      <c r="AO58" s="4"/>
      <c r="AP58" s="4"/>
      <c r="AQ58" s="4"/>
      <c r="AR58" s="4"/>
      <c r="AS58" s="3"/>
      <c r="AV58" s="12"/>
      <c r="AW58"/>
      <c r="AX58"/>
      <c r="AY58"/>
    </row>
    <row r="59" spans="2:51" x14ac:dyDescent="0.25">
      <c r="B59" s="19"/>
      <c r="C59" s="11"/>
      <c r="D59" s="17"/>
      <c r="E59" s="9"/>
      <c r="F59" s="9"/>
      <c r="G59" s="9"/>
      <c r="H59" s="9"/>
      <c r="I59" s="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5"/>
      <c r="U59" s="14"/>
      <c r="V59" s="14"/>
      <c r="W59" s="5"/>
      <c r="X59" s="5"/>
      <c r="Y59" s="5"/>
      <c r="Z59" s="5"/>
      <c r="AA59" s="5"/>
      <c r="AB59" s="5"/>
      <c r="AC59" s="5"/>
      <c r="AD59" s="5"/>
      <c r="AE59" s="5"/>
      <c r="AM59" s="4"/>
      <c r="AN59" s="4"/>
      <c r="AO59" s="4"/>
      <c r="AP59" s="4"/>
      <c r="AQ59" s="4"/>
      <c r="AR59" s="4"/>
      <c r="AS59" s="3"/>
      <c r="AV59" s="12"/>
      <c r="AW59"/>
      <c r="AX59"/>
      <c r="AY59"/>
    </row>
    <row r="60" spans="2:51" x14ac:dyDescent="0.25">
      <c r="B60" s="18"/>
      <c r="C60" s="11"/>
      <c r="D60" s="9"/>
      <c r="E60" s="17"/>
      <c r="F60" s="9"/>
      <c r="G60" s="17"/>
      <c r="H60" s="17"/>
      <c r="I60" s="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5"/>
      <c r="U60" s="14"/>
      <c r="V60" s="14"/>
      <c r="W60" s="5"/>
      <c r="X60" s="5"/>
      <c r="Y60" s="5"/>
      <c r="Z60" s="5"/>
      <c r="AA60" s="5"/>
      <c r="AB60" s="5"/>
      <c r="AC60" s="5"/>
      <c r="AD60" s="5"/>
      <c r="AE60" s="5"/>
      <c r="AM60" s="4"/>
      <c r="AN60" s="4"/>
      <c r="AO60" s="4"/>
      <c r="AP60" s="4"/>
      <c r="AQ60" s="4"/>
      <c r="AR60" s="4"/>
      <c r="AS60" s="3"/>
      <c r="AV60" s="12"/>
      <c r="AW60"/>
      <c r="AX60"/>
      <c r="AY60"/>
    </row>
    <row r="61" spans="2:51" x14ac:dyDescent="0.25">
      <c r="B61" s="18"/>
      <c r="C61" s="13"/>
      <c r="D61" s="9"/>
      <c r="E61" s="17"/>
      <c r="F61" s="17"/>
      <c r="G61" s="17"/>
      <c r="H61" s="17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V61" s="12"/>
      <c r="AW61"/>
      <c r="AX61"/>
      <c r="AY61"/>
    </row>
    <row r="62" spans="2:51" x14ac:dyDescent="0.25">
      <c r="B62" s="7"/>
      <c r="C62" s="13"/>
      <c r="D62" s="9"/>
      <c r="E62" s="9"/>
      <c r="F62" s="17"/>
      <c r="G62" s="9"/>
      <c r="H62" s="9"/>
      <c r="I62" s="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5"/>
      <c r="U62" s="14"/>
      <c r="V62" s="14"/>
      <c r="W62" s="5"/>
      <c r="X62" s="5"/>
      <c r="Y62" s="5"/>
      <c r="Z62" s="5"/>
      <c r="AA62" s="5"/>
      <c r="AB62" s="5"/>
      <c r="AC62" s="5"/>
      <c r="AD62" s="5"/>
      <c r="AE62" s="5"/>
      <c r="AM62" s="4"/>
      <c r="AN62" s="4"/>
      <c r="AO62" s="4"/>
      <c r="AP62" s="4"/>
      <c r="AQ62" s="4"/>
      <c r="AR62" s="4"/>
      <c r="AS62" s="3"/>
      <c r="AV62" s="12"/>
      <c r="AW62"/>
      <c r="AX62"/>
      <c r="AY62"/>
    </row>
    <row r="63" spans="2:51" x14ac:dyDescent="0.25">
      <c r="B63" s="7"/>
      <c r="C63" s="8"/>
      <c r="D63" s="9"/>
      <c r="E63" s="9"/>
      <c r="F63" s="9"/>
      <c r="G63" s="9"/>
      <c r="H63" s="9"/>
      <c r="I63" s="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5"/>
      <c r="U63" s="14"/>
      <c r="V63" s="14"/>
      <c r="W63" s="5"/>
      <c r="X63" s="5"/>
      <c r="Y63" s="5"/>
      <c r="Z63" s="5"/>
      <c r="AA63" s="5"/>
      <c r="AB63" s="5"/>
      <c r="AC63" s="5"/>
      <c r="AD63" s="5"/>
      <c r="AE63" s="5"/>
      <c r="AM63" s="4"/>
      <c r="AN63" s="4"/>
      <c r="AO63" s="4"/>
      <c r="AP63" s="4"/>
      <c r="AQ63" s="4"/>
      <c r="AR63" s="4"/>
      <c r="AS63" s="3"/>
      <c r="AU63"/>
      <c r="AV63" s="12"/>
      <c r="AW63"/>
      <c r="AX63"/>
      <c r="AY63"/>
    </row>
    <row r="64" spans="2:51" ht="229.5" customHeight="1" x14ac:dyDescent="0.25">
      <c r="B64" s="7"/>
      <c r="C64" s="11"/>
      <c r="D64" s="8"/>
      <c r="E64" s="9"/>
      <c r="F64" s="9"/>
      <c r="G64" s="9"/>
      <c r="H64" s="9"/>
      <c r="I64" s="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5"/>
      <c r="U64" s="14"/>
      <c r="V64" s="14"/>
      <c r="W64" s="5"/>
      <c r="X64" s="5"/>
      <c r="Y64" s="5"/>
      <c r="Z64" s="5"/>
      <c r="AA64" s="5"/>
      <c r="AB64" s="5"/>
      <c r="AC64" s="5"/>
      <c r="AD64" s="5"/>
      <c r="AE64" s="5"/>
      <c r="AM64" s="4"/>
      <c r="AN64" s="4"/>
      <c r="AO64" s="4"/>
      <c r="AP64" s="4"/>
      <c r="AQ64" s="4"/>
      <c r="AR64" s="4"/>
      <c r="AS64" s="3"/>
      <c r="AU64"/>
      <c r="AV64" s="12"/>
      <c r="AW64"/>
      <c r="AX64"/>
      <c r="AY64"/>
    </row>
    <row r="65" spans="1:51" x14ac:dyDescent="0.25">
      <c r="A65" s="5"/>
      <c r="B65" s="7"/>
      <c r="C65" s="13"/>
      <c r="D65" s="8"/>
      <c r="E65" s="9"/>
      <c r="F65" s="9"/>
      <c r="G65" s="9"/>
      <c r="H65" s="9"/>
      <c r="I65" s="4"/>
      <c r="J65" s="4"/>
      <c r="K65" s="4"/>
      <c r="L65" s="4"/>
      <c r="M65" s="4"/>
      <c r="N65" s="4"/>
      <c r="O65" s="3"/>
      <c r="P65" s="1"/>
      <c r="R65" s="12"/>
      <c r="AS65"/>
      <c r="AT65"/>
      <c r="AU65"/>
      <c r="AV65"/>
      <c r="AW65"/>
      <c r="AX65"/>
      <c r="AY65"/>
    </row>
    <row r="66" spans="1:51" x14ac:dyDescent="0.25">
      <c r="A66" s="5"/>
      <c r="B66" s="8"/>
      <c r="C66" s="11"/>
      <c r="D66" s="9"/>
      <c r="E66" s="8"/>
      <c r="F66" s="9"/>
      <c r="G66" s="8"/>
      <c r="H66" s="8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B67" s="8"/>
      <c r="C67" s="10"/>
      <c r="D67" s="9"/>
      <c r="E67" s="8"/>
      <c r="F67" s="8"/>
      <c r="G67" s="8"/>
      <c r="H67" s="8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B68" s="7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1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P70" s="1"/>
      <c r="R70" s="1"/>
      <c r="AS70"/>
      <c r="AT70"/>
      <c r="AU70"/>
      <c r="AV70"/>
      <c r="AW70"/>
      <c r="AX70"/>
      <c r="AY70"/>
    </row>
    <row r="71" spans="1:51" x14ac:dyDescent="0.25">
      <c r="A71" s="5"/>
      <c r="I71" s="4"/>
      <c r="J71" s="4"/>
      <c r="K71" s="4"/>
      <c r="L71" s="4"/>
      <c r="M71" s="4"/>
      <c r="N71" s="4"/>
      <c r="O71" s="3"/>
      <c r="P71" s="1"/>
      <c r="R71" s="6"/>
      <c r="AS71"/>
      <c r="AT71"/>
      <c r="AU71"/>
      <c r="AV71"/>
      <c r="AW71"/>
      <c r="AX71"/>
      <c r="AY71"/>
    </row>
    <row r="72" spans="1:51" x14ac:dyDescent="0.25">
      <c r="A72" s="5"/>
      <c r="I72" s="4"/>
      <c r="J72" s="4"/>
      <c r="K72" s="4"/>
      <c r="L72" s="4"/>
      <c r="M72" s="4"/>
      <c r="N72" s="4"/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R75" s="1"/>
      <c r="AS75"/>
      <c r="AT75"/>
      <c r="AU75"/>
      <c r="AV75"/>
      <c r="AW75"/>
      <c r="AX75"/>
      <c r="AY75"/>
    </row>
    <row r="76" spans="1:51" x14ac:dyDescent="0.25">
      <c r="O76" s="3"/>
      <c r="R76" s="1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AS81"/>
      <c r="AT81"/>
      <c r="AU81"/>
      <c r="AV81"/>
      <c r="AW81"/>
      <c r="AX81"/>
      <c r="AY81"/>
    </row>
    <row r="82" spans="15:51" x14ac:dyDescent="0.25">
      <c r="O82" s="3"/>
      <c r="AS82"/>
      <c r="AT82"/>
      <c r="AU82"/>
      <c r="AV82"/>
      <c r="AW82"/>
      <c r="AX82"/>
      <c r="AY82"/>
    </row>
    <row r="83" spans="15:51" x14ac:dyDescent="0.25">
      <c r="O83" s="3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AS93"/>
      <c r="AT93"/>
      <c r="AU93"/>
      <c r="AV93"/>
      <c r="AW93"/>
      <c r="AX93"/>
      <c r="AY93"/>
    </row>
    <row r="94" spans="15:51" x14ac:dyDescent="0.25">
      <c r="O94" s="2"/>
      <c r="P94" s="1"/>
      <c r="Q94" s="1"/>
      <c r="R94" s="1"/>
      <c r="S94" s="1"/>
      <c r="T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T96" s="1"/>
      <c r="AS96"/>
      <c r="AT96"/>
      <c r="AU96"/>
      <c r="AV96"/>
      <c r="AW96"/>
      <c r="AX96"/>
      <c r="AY96"/>
    </row>
    <row r="97" spans="15:51" x14ac:dyDescent="0.25">
      <c r="O97" s="1"/>
      <c r="Q97" s="1"/>
      <c r="R97" s="1"/>
      <c r="S97" s="1"/>
      <c r="AS97"/>
      <c r="AT97"/>
      <c r="AU97"/>
      <c r="AV97"/>
      <c r="AW97"/>
      <c r="AX97"/>
      <c r="AY97"/>
    </row>
    <row r="98" spans="15:51" x14ac:dyDescent="0.25">
      <c r="O98" s="2"/>
      <c r="P98" s="1"/>
      <c r="Q98" s="1"/>
      <c r="R98" s="1"/>
      <c r="S98" s="1"/>
      <c r="T98" s="1"/>
      <c r="AS98"/>
      <c r="AT98"/>
      <c r="AU98"/>
      <c r="AV98"/>
      <c r="AW98"/>
      <c r="AX98"/>
      <c r="AY98"/>
    </row>
    <row r="99" spans="15:51" x14ac:dyDescent="0.25">
      <c r="O99" s="2"/>
      <c r="P99" s="1"/>
      <c r="Q99" s="1"/>
      <c r="R99" s="1"/>
      <c r="S99" s="1"/>
      <c r="T99" s="1"/>
      <c r="U99" s="1"/>
      <c r="AS99"/>
      <c r="AT99"/>
      <c r="AU99"/>
      <c r="AV99"/>
      <c r="AW99"/>
      <c r="AX99"/>
      <c r="AY99"/>
    </row>
    <row r="100" spans="15:51" x14ac:dyDescent="0.25">
      <c r="O100" s="2"/>
      <c r="P100" s="1"/>
      <c r="T100" s="1"/>
      <c r="U100" s="1"/>
      <c r="AS100"/>
      <c r="AT100"/>
      <c r="AU100"/>
      <c r="AV100"/>
      <c r="AW100"/>
      <c r="AX100"/>
      <c r="AY100"/>
    </row>
    <row r="112" spans="15:51" x14ac:dyDescent="0.25">
      <c r="AS112"/>
      <c r="AT112"/>
      <c r="AU112"/>
      <c r="AV112"/>
      <c r="AW112"/>
      <c r="AX112"/>
      <c r="AY112"/>
    </row>
  </sheetData>
  <protectedRanges>
    <protectedRange sqref="N56:R56 B68 S58:T64 B60:B65 N59:R64 T42 S54:T55 T53" name="Range2_12_5_1_1"/>
    <protectedRange sqref="N10 L10 L6 D6 D8 AD8 AF8 O8:U8 AJ8:AR8 AF10 AR11:AR34 L24:N31 N12:N23 N32:N34 N11:P11 E11:E34 G11:G34 O12:P34 R11:AG34" name="Range1_16_3_1_1"/>
    <protectedRange sqref="I61 J59:M64 K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I58:I60 G63:H64 G57:H58 E63:E64 F64:F65 F57:F59 E57:E58 K54:M55" name="Range2_2_12_1_7_1_1"/>
    <protectedRange sqref="D61:D62" name="Range2_1_1_1_1_11_1_2_1_1"/>
    <protectedRange sqref="E59 G59:H59 F60" name="Range2_2_2_9_1_1_1_1"/>
    <protectedRange sqref="D57" name="Range2_1_1_1_1_1_9_1_1_1_1"/>
    <protectedRange sqref="C61" name="Range2_1_1_2_1_1"/>
    <protectedRange sqref="C60" name="Range2_1_2_2_1_1"/>
    <protectedRange sqref="C59" name="Range2_3_2_1_1"/>
    <protectedRange sqref="C57:C58" name="Range2_5_1_1_1"/>
    <protectedRange sqref="E60:E61 F61:F62 G60:H61 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S53" name="Range2_12_2_1_1_1_2_1_1"/>
    <protectedRange sqref="Q53:R53" name="Range2_12_1_6_1_1_1_2_3_1_1_3_1_1_1_1_1_1"/>
    <protectedRange sqref="N53:P53" name="Range2_12_1_2_3_1_1_1_2_3_1_1_3_1_1_1_1_1_1"/>
    <protectedRange sqref="K53:M53" name="Range2_2_12_1_4_3_1_1_1_3_3_1_1_3_1_1_1_1_1_1"/>
    <protectedRange sqref="Q50:Q52 T47" name="Range2_12_5_1_1_3"/>
    <protectedRange sqref="T45:T46" name="Range2_12_5_1_1_2_2"/>
    <protectedRange sqref="P50:P52" name="Range2_12_4_1_1_1_4_2_2_2"/>
    <protectedRange sqref="N50:O52" name="Range2_12_1_6_1_1_1_2_3_2_1_1_3"/>
    <protectedRange sqref="K50:M52" name="Range2_12_1_2_3_1_1_1_2_3_2_1_1_3"/>
    <protectedRange sqref="T44" name="Range2_12_5_1_1_2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B57:B59" name="Range2_12_5_1_1_2"/>
    <protectedRange sqref="AG10 AP10 Q11:Q34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6" name="Range2_2_12_2_1_1_2"/>
    <protectedRange sqref="G56:H56 D56:E56 J54:J55" name="Range2_2_12_1_7_1_1_2"/>
    <protectedRange sqref="C56" name="Range2_1_1_2_1_1_2"/>
    <protectedRange sqref="F56" name="Range2_2_12_1_1_1_1_1"/>
    <protectedRange sqref="I56" name="Range2_2_1_1_1_1_2"/>
    <protectedRange sqref="J53" name="Range2_2_12_1_4_3_1_1_1_3_3_1_1_3_1_1_1_1_1_1_2"/>
    <protectedRange sqref="J50:J52" name="Range2_2_12_1_4_3_1_1_1_3_3_2_1_1_3_2"/>
    <protectedRange sqref="B56" name="Range2_12_5_1_1_2_1_4_1_1_1_2_1_1_1_1_1_1_1"/>
    <protectedRange sqref="Q49" name="Range2_12_5_1_1_3_2"/>
    <protectedRange sqref="P49 S45:S47" name="Range2_12_4_1_1_1_4_2_2_2_2"/>
    <protectedRange sqref="N49:O49" name="Range2_12_1_6_1_1_1_2_3_2_1_1_3_2"/>
    <protectedRange sqref="K49:M49" name="Range2_12_1_2_3_1_1_1_2_3_2_1_1_3_2"/>
    <protectedRange sqref="J49" name="Range2_2_12_1_4_3_1_1_1_3_3_2_1_1_3_2_1"/>
    <protectedRange sqref="Q44:R44" name="Range2_12_1_6_1_1_1_2_3_2_1_1_1_1_1_1"/>
    <protectedRange sqref="N44:P44" name="Range2_12_1_2_3_1_1_1_2_3_2_1_1_1_1_1_1"/>
    <protectedRange sqref="K44:M44" name="Range2_2_12_1_4_3_1_1_1_3_3_2_1_1_1_1_1_1"/>
    <protectedRange sqref="J44" name="Range2_2_12_1_4_3_1_1_1_3_2_1_2_1_1_1_1"/>
    <protectedRange sqref="D44:E44" name="Range2_2_12_1_3_1_2_1_1_1_2_1_2_3_2_1_1_1_1"/>
    <protectedRange sqref="I44" name="Range2_2_12_1_4_2_1_1_1_4_1_2_1_1_1_2_1_1_1_1"/>
    <protectedRange sqref="F44:H44" name="Range2_2_12_1_3_1_1_1_1_1_4_1_2_1_2_1_2_1_1_1_1"/>
    <protectedRange sqref="B44" name="Range2_12_5_1_1_1_2_1_1_1_1_1_1_1_1_1_1_1_2_1_1_1_1_1_1_1_1_1_1_1_1_1_1_1_1_1_1_1"/>
    <protectedRange sqref="R48" name="Range2_12_5_1_1_3_1_1_1"/>
    <protectedRange sqref="Q48" name="Range2_12_4_1_1_1_4_2_2_2_1_1_1"/>
    <protectedRange sqref="O48:P48 Q45:R47" name="Range2_12_1_6_1_1_1_2_3_2_1_1_3_1_1_1"/>
    <protectedRange sqref="L48:N48 N45:P47" name="Range2_12_1_2_3_1_1_1_2_3_2_1_1_3_1_1_1"/>
    <protectedRange sqref="I48:K48 K45:M47" name="Range2_2_12_1_4_3_1_1_1_3_3_2_1_1_3_1_1_1"/>
    <protectedRange sqref="H48 J45:J47" name="Range2_2_12_1_4_3_1_1_1_3_2_1_2_2_1_1_1"/>
    <protectedRange sqref="E48:F48 G47:H47" name="Range2_2_12_1_3_1_2_1_1_1_2_1_1_1_1_1_1_2_1_1_1_1_1"/>
    <protectedRange sqref="C48 D47:E47" name="Range2_2_12_1_3_1_2_1_1_1_2_1_1_1_1_3_1_1_1_1_1_1_1"/>
    <protectedRange sqref="D48 F47" name="Range2_2_12_1_3_1_2_1_1_1_3_1_1_1_1_1_3_1_1_1_1_1_1_1"/>
    <protectedRange sqref="G48 I47" name="Range2_2_12_1_4_3_1_1_1_2_1_2_1_1_3_1_1_1_1_1_1_1_1_1"/>
    <protectedRange sqref="E45:H46" name="Range2_2_12_1_3_1_2_1_1_1_1_2_1_1_1_1_1_1_1_1_1"/>
    <protectedRange sqref="D45:D46" name="Range2_2_12_1_3_1_2_1_1_1_2_1_2_3_1_1_1_1_1_1_1"/>
    <protectedRange sqref="I45:I46" name="Range2_2_12_1_4_2_1_1_1_4_1_2_1_1_1_2_2_1_1_1_1"/>
    <protectedRange sqref="B45" name="Range2_12_5_1_1_1_2_2_1_1_1_1_1_1_1_1_1_1_1_1_1_1_1_1_1_1_1_1_1_1_1_1_1_1_1_1_1_1_1_1_1_1_1"/>
    <protectedRange sqref="B46" name="Range2_12_5_1_1_1_2_2_1_1_1_1_1_1_1_1_1_1_1_2_1_1_1_1_1_1_1_1_1_1_1_1_1_1_1_1_1_1_1_1_1_1_1_1_1_1_1_1_1_1_1_1_1_1_1_1_1_1_1"/>
    <protectedRange sqref="B47" name="Range2_12_5_1_1_1_2_2_1_1_1_1_1_1_1_1_1_1_1_2_1_1_1_2_1_1_1_2_1_1_1_3_1_1_1_1_1_1_1_1_1_1_1_1_1_1_1_1_1_1_1_1_1_1_1_1_1_1_1_1_1_1_1_1_1_1_1_1_1_1_1_1_1_1_1_1"/>
    <protectedRange sqref="B48" name="Range2_12_5_1_1_1_2_1_1_1_1_1_1_1_1_1_1_1_2_1_2_1_1_1_1_1_1_1_1_1_2_1_1_1_1_1_1_1_1_1_1_1_1_1_1_1_1_1_1_1_1_1_1_1_1_1_1_1_1"/>
    <protectedRange sqref="I49" name="Range2_2_12_1_4_3_1_1_1_3_3_2_1_1_3_2_1_1"/>
    <protectedRange sqref="I50:I52" name="Range2_2_12_1_4_3_1_1_1_3_3_2_1_1_3_3_1_1"/>
    <protectedRange sqref="I53" name="Range2_2_12_1_3_1_2_1_1_1_2_1_1_1_1_1_1_2_1_1_1_1_1_2_2_1_1"/>
    <protectedRange sqref="I55" name="Range2_2_12_1_1_1_1_1_2_1"/>
    <protectedRange sqref="I54" name="Range2_2_12_1_3_3_1_1_1_2_1_1_1_1_1_1_1_1_1_1_1_1_1_1_1_2_1"/>
    <protectedRange sqref="H49" name="Range2_2_12_1_4_3_1_1_1_3_3_2_1_1_3_2_1_3"/>
    <protectedRange sqref="G49" name="Range2_2_12_1_4_3_1_1_1_3_2_1_2_2_2_1_3"/>
    <protectedRange sqref="D49:E49" name="Range2_2_12_1_3_1_2_1_1_1_2_1_1_1_1_1_1_2_1_1_2_1_3"/>
    <protectedRange sqref="C49" name="Range2_2_12_1_3_1_2_1_1_1_3_1_1_1_1_1_3_1_1_1_1_2_1_3"/>
    <protectedRange sqref="F49" name="Range2_2_12_1_4_3_1_1_1_2_1_2_1_1_3_1_1_1_1_1_1_2_1_3"/>
    <protectedRange sqref="H50:H52" name="Range2_2_12_1_4_3_1_1_1_3_3_2_1_1_3_3_1_3"/>
    <protectedRange sqref="G50:G52" name="Range2_2_12_1_4_3_1_1_1_3_2_1_2_2_3_1_3"/>
    <protectedRange sqref="F50:F52" name="Range2_2_12_1_4_3_1_1_1_3_3_1_1_3_1_1_1_1_1_1_2_3_1_3"/>
    <protectedRange sqref="C50:E52" name="Range2_2_12_1_3_1_2_1_1_1_1_2_1_1_1_1_1_1_2_2_1_3"/>
    <protectedRange sqref="G53:H53" name="Range2_2_12_1_3_1_2_1_1_1_2_1_1_1_1_1_1_2_1_1_1_1_1_2_2_1_3"/>
    <protectedRange sqref="D53:E53" name="Range2_2_12_1_3_1_2_1_1_1_2_1_1_1_1_3_1_1_1_1_1_2_1_1_2_1_3"/>
    <protectedRange sqref="F53" name="Range2_2_12_1_3_1_2_1_1_1_3_1_1_1_1_1_3_1_1_1_1_1_1_1_1_2_1_3"/>
    <protectedRange sqref="D55" name="Range2_2_12_1_7_1_1_3_1_2"/>
    <protectedRange sqref="E55:H55" name="Range2_2_12_1_1_1_1_1_2_1_2"/>
    <protectedRange sqref="C55" name="Range2_1_4_2_1_1_1_2_1_2"/>
    <protectedRange sqref="G54:H54" name="Range2_2_12_1_3_3_1_1_1_2_1_1_1_1_1_1_1_1_1_1_1_1_1_1_1_2_1_2"/>
    <protectedRange sqref="F54" name="Range2_2_12_1_3_1_2_1_1_1_3_1_1_1_1_1_3_1_1_1_1_1_1_1_1_2_2_2"/>
    <protectedRange sqref="D54:E54" name="Range2_2_12_1_3_1_2_1_1_1_3_1_1_1_1_1_1_1_2_1_1_1_1_1_1_2_1_2"/>
    <protectedRange sqref="Q10" name="Range1_16_3_1_1_1_1_1_1"/>
    <protectedRange sqref="B49" name="Range2_12_5_1_1_1_1_1_2_1_1_1_1_1_1_1_1_1_1_1_1_1_1_1_1_1_1_1_1_2_1_1_1_1_1_1_1_1_1_1_1_1_1_3_1_1"/>
    <protectedRange sqref="B50" name="Range2_12_5_1_1_1_1_1_2_1_1_2_1_1_1_1_1_1_1_1_1_1_1_1_1_1_1_1_1_2_1_1_1_1_1_1_1_1_1_1_1_1_1_1_3_1_1"/>
    <protectedRange sqref="B52" name="Range2_12_5_1_1_1_2_2_1_1_1_1_1_1_1_1_1_1_1_2_1_1_1_2_1_1_1_1_1_1_1_1_1_1_1_1_1_1_1_1_2_1_1_1_1_1_1_1_1_1_2_1_1_3_1_1"/>
    <protectedRange sqref="B51" name="Range2_12_5_1_1_1_2_2_1_1_1_1_1_1_1_1_1_1_1_2_1_1_1_1_1_1_1_1_1_3_1_3_1_2_1_1_1_1_1_1_1_1_1_1_1_1_1_2_1_1_1_1_1_2_1_1_1_1_1_1_1_1_2_1_1_3_1_1"/>
    <protectedRange sqref="B53" name="Range2_12_5_1_1_1_1_1_2_1_2_1_1_1_2_1_1_1_1_1_1_1_1_1_1_2_1_1_1_1_1_2_1_1_1_1_1_1_1_2_1_1_3_1_1"/>
    <protectedRange sqref="B55" name="Range2_12_5_1_1_1_2_2_1_1_1_1_1_1_1_1_1_1_1_1_1_1_1_1_1_1_1_1_1_1_1_1_1_1_1_1_1_1_1_1_1_1_1_1_1_1_1_2_1_1_1_2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83" priority="5" operator="containsText" text="N/A">
      <formula>NOT(ISERROR(SEARCH("N/A",X11)))</formula>
    </cfRule>
    <cfRule type="cellIs" dxfId="482" priority="23" operator="equal">
      <formula>0</formula>
    </cfRule>
  </conditionalFormatting>
  <conditionalFormatting sqref="X11:AE34">
    <cfRule type="cellIs" dxfId="481" priority="22" operator="greaterThanOrEqual">
      <formula>1185</formula>
    </cfRule>
  </conditionalFormatting>
  <conditionalFormatting sqref="X11:AE34">
    <cfRule type="cellIs" dxfId="480" priority="21" operator="between">
      <formula>0.1</formula>
      <formula>1184</formula>
    </cfRule>
  </conditionalFormatting>
  <conditionalFormatting sqref="X8 AJ11:AO34">
    <cfRule type="cellIs" dxfId="479" priority="20" operator="equal">
      <formula>0</formula>
    </cfRule>
  </conditionalFormatting>
  <conditionalFormatting sqref="X8 AJ11:AO34">
    <cfRule type="cellIs" dxfId="478" priority="19" operator="greaterThan">
      <formula>1179</formula>
    </cfRule>
  </conditionalFormatting>
  <conditionalFormatting sqref="X8 AJ11:AO34">
    <cfRule type="cellIs" dxfId="477" priority="18" operator="greaterThan">
      <formula>99</formula>
    </cfRule>
  </conditionalFormatting>
  <conditionalFormatting sqref="X8 AJ11:AO34">
    <cfRule type="cellIs" dxfId="476" priority="17" operator="greaterThan">
      <formula>0.99</formula>
    </cfRule>
  </conditionalFormatting>
  <conditionalFormatting sqref="AB8">
    <cfRule type="cellIs" dxfId="475" priority="16" operator="equal">
      <formula>0</formula>
    </cfRule>
  </conditionalFormatting>
  <conditionalFormatting sqref="AB8">
    <cfRule type="cellIs" dxfId="474" priority="15" operator="greaterThan">
      <formula>1179</formula>
    </cfRule>
  </conditionalFormatting>
  <conditionalFormatting sqref="AB8">
    <cfRule type="cellIs" dxfId="473" priority="14" operator="greaterThan">
      <formula>99</formula>
    </cfRule>
  </conditionalFormatting>
  <conditionalFormatting sqref="AB8">
    <cfRule type="cellIs" dxfId="472" priority="13" operator="greaterThan">
      <formula>0.99</formula>
    </cfRule>
  </conditionalFormatting>
  <conditionalFormatting sqref="AQ11:AQ34">
    <cfRule type="cellIs" dxfId="471" priority="12" operator="equal">
      <formula>0</formula>
    </cfRule>
  </conditionalFormatting>
  <conditionalFormatting sqref="AQ11:AQ34">
    <cfRule type="cellIs" dxfId="470" priority="11" operator="greaterThan">
      <formula>1179</formula>
    </cfRule>
  </conditionalFormatting>
  <conditionalFormatting sqref="AQ11:AQ34">
    <cfRule type="cellIs" dxfId="469" priority="10" operator="greaterThan">
      <formula>99</formula>
    </cfRule>
  </conditionalFormatting>
  <conditionalFormatting sqref="AQ11:AQ34">
    <cfRule type="cellIs" dxfId="468" priority="9" operator="greaterThan">
      <formula>0.99</formula>
    </cfRule>
  </conditionalFormatting>
  <conditionalFormatting sqref="AI11:AI34">
    <cfRule type="cellIs" dxfId="467" priority="8" operator="greaterThan">
      <formula>$AI$8</formula>
    </cfRule>
  </conditionalFormatting>
  <conditionalFormatting sqref="AH11:AH34">
    <cfRule type="cellIs" dxfId="466" priority="6" operator="greaterThan">
      <formula>$AH$8</formula>
    </cfRule>
    <cfRule type="cellIs" dxfId="465" priority="7" operator="greaterThan">
      <formula>$AH$8</formula>
    </cfRule>
  </conditionalFormatting>
  <conditionalFormatting sqref="AP11:AP34">
    <cfRule type="cellIs" dxfId="464" priority="4" operator="equal">
      <formula>0</formula>
    </cfRule>
  </conditionalFormatting>
  <conditionalFormatting sqref="AP11:AP34">
    <cfRule type="cellIs" dxfId="463" priority="3" operator="greaterThan">
      <formula>1179</formula>
    </cfRule>
  </conditionalFormatting>
  <conditionalFormatting sqref="AP11:AP34">
    <cfRule type="cellIs" dxfId="462" priority="2" operator="greaterThan">
      <formula>99</formula>
    </cfRule>
  </conditionalFormatting>
  <conditionalFormatting sqref="AP11:AP34">
    <cfRule type="cellIs" dxfId="461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39" workbookViewId="0">
      <selection activeCell="B49" sqref="B49:C55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176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44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44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53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57" t="s">
        <v>127</v>
      </c>
      <c r="I7" s="156" t="s">
        <v>126</v>
      </c>
      <c r="J7" s="156" t="s">
        <v>125</v>
      </c>
      <c r="K7" s="156" t="s">
        <v>124</v>
      </c>
      <c r="L7" s="2"/>
      <c r="M7" s="2"/>
      <c r="N7" s="2"/>
      <c r="O7" s="157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56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56" t="s">
        <v>115</v>
      </c>
      <c r="AG7" s="156" t="s">
        <v>114</v>
      </c>
      <c r="AH7" s="156" t="s">
        <v>113</v>
      </c>
      <c r="AI7" s="156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56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42290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25088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56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54" t="s">
        <v>88</v>
      </c>
      <c r="V9" s="154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52" t="s">
        <v>84</v>
      </c>
      <c r="AG9" s="152" t="s">
        <v>83</v>
      </c>
      <c r="AH9" s="234" t="s">
        <v>82</v>
      </c>
      <c r="AI9" s="248" t="s">
        <v>81</v>
      </c>
      <c r="AJ9" s="154" t="s">
        <v>80</v>
      </c>
      <c r="AK9" s="154" t="s">
        <v>79</v>
      </c>
      <c r="AL9" s="154" t="s">
        <v>78</v>
      </c>
      <c r="AM9" s="154" t="s">
        <v>77</v>
      </c>
      <c r="AN9" s="154" t="s">
        <v>76</v>
      </c>
      <c r="AO9" s="154" t="s">
        <v>75</v>
      </c>
      <c r="AP9" s="154" t="s">
        <v>74</v>
      </c>
      <c r="AQ9" s="226" t="s">
        <v>73</v>
      </c>
      <c r="AR9" s="154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54" t="s">
        <v>67</v>
      </c>
      <c r="C10" s="154" t="s">
        <v>66</v>
      </c>
      <c r="D10" s="154" t="s">
        <v>17</v>
      </c>
      <c r="E10" s="154" t="s">
        <v>65</v>
      </c>
      <c r="F10" s="154" t="s">
        <v>17</v>
      </c>
      <c r="G10" s="154" t="s">
        <v>65</v>
      </c>
      <c r="H10" s="225"/>
      <c r="I10" s="154" t="s">
        <v>65</v>
      </c>
      <c r="J10" s="154" t="s">
        <v>65</v>
      </c>
      <c r="K10" s="154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12'!Q34</f>
        <v>54988084</v>
      </c>
      <c r="R10" s="242"/>
      <c r="S10" s="243"/>
      <c r="T10" s="244"/>
      <c r="U10" s="154"/>
      <c r="V10" s="154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12'!AG34</f>
        <v>41032308</v>
      </c>
      <c r="AH10" s="234"/>
      <c r="AI10" s="249"/>
      <c r="AJ10" s="154" t="s">
        <v>56</v>
      </c>
      <c r="AK10" s="154" t="s">
        <v>56</v>
      </c>
      <c r="AL10" s="154" t="s">
        <v>56</v>
      </c>
      <c r="AM10" s="154" t="s">
        <v>56</v>
      </c>
      <c r="AN10" s="154" t="s">
        <v>56</v>
      </c>
      <c r="AO10" s="154" t="s">
        <v>56</v>
      </c>
      <c r="AP10" s="96">
        <f>'OCT 12'!AP34</f>
        <v>9392824</v>
      </c>
      <c r="AQ10" s="227"/>
      <c r="AR10" s="155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23</v>
      </c>
      <c r="E11" s="82">
        <f t="shared" ref="E11:E22" si="0">D11/1.42</f>
        <v>16.197183098591552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115</v>
      </c>
      <c r="P11" s="76">
        <v>66</v>
      </c>
      <c r="Q11" s="76">
        <v>54990777</v>
      </c>
      <c r="R11" s="75">
        <f>IF(ISBLANK(Q11),"-",Q11-Q10)</f>
        <v>2693</v>
      </c>
      <c r="S11" s="74">
        <f t="shared" ref="S11:S34" si="3">R11*24/1000</f>
        <v>64.632000000000005</v>
      </c>
      <c r="T11" s="74">
        <f t="shared" ref="T11:T34" si="4">R11/1000</f>
        <v>2.6930000000000001</v>
      </c>
      <c r="U11" s="73">
        <v>5.8</v>
      </c>
      <c r="V11" s="73">
        <f t="shared" ref="V11:V34" si="5">U11</f>
        <v>5.8</v>
      </c>
      <c r="W11" s="72" t="s">
        <v>138</v>
      </c>
      <c r="X11" s="66">
        <v>0</v>
      </c>
      <c r="Y11" s="66">
        <v>0</v>
      </c>
      <c r="Z11" s="66">
        <v>0</v>
      </c>
      <c r="AA11" s="66">
        <v>0</v>
      </c>
      <c r="AB11" s="66">
        <v>1017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41032652</v>
      </c>
      <c r="AH11" s="69">
        <f t="shared" ref="AH11:AH34" si="6">IF(ISBLANK(AG11),"-",AG11-AG10)</f>
        <v>344</v>
      </c>
      <c r="AI11" s="68">
        <f t="shared" ref="AI11:AI34" si="7">AH11/T11</f>
        <v>127.73858150761232</v>
      </c>
      <c r="AJ11" s="67">
        <v>0</v>
      </c>
      <c r="AK11" s="67">
        <v>0</v>
      </c>
      <c r="AL11" s="67">
        <v>0</v>
      </c>
      <c r="AM11" s="67">
        <v>0</v>
      </c>
      <c r="AN11" s="67">
        <v>1</v>
      </c>
      <c r="AO11" s="67">
        <v>0.35</v>
      </c>
      <c r="AP11" s="66">
        <v>9394811</v>
      </c>
      <c r="AQ11" s="66">
        <f t="shared" ref="AQ11:AQ34" si="8">AP11-AP10</f>
        <v>1987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24</v>
      </c>
      <c r="E12" s="82">
        <f t="shared" si="0"/>
        <v>16.901408450704228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116</v>
      </c>
      <c r="P12" s="76">
        <v>69</v>
      </c>
      <c r="Q12" s="76">
        <v>54993634</v>
      </c>
      <c r="R12" s="75">
        <f>IF(ISBLANK(Q12),"-",Q12-Q11)</f>
        <v>2857</v>
      </c>
      <c r="S12" s="74">
        <f t="shared" si="3"/>
        <v>68.567999999999998</v>
      </c>
      <c r="T12" s="74">
        <f t="shared" si="4"/>
        <v>2.8570000000000002</v>
      </c>
      <c r="U12" s="73">
        <v>8.1</v>
      </c>
      <c r="V12" s="73">
        <f t="shared" si="5"/>
        <v>8.1</v>
      </c>
      <c r="W12" s="72" t="s">
        <v>138</v>
      </c>
      <c r="X12" s="66">
        <v>0</v>
      </c>
      <c r="Y12" s="66">
        <v>0</v>
      </c>
      <c r="Z12" s="66">
        <v>0</v>
      </c>
      <c r="AA12" s="66">
        <v>0</v>
      </c>
      <c r="AB12" s="66">
        <v>968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41033004</v>
      </c>
      <c r="AH12" s="69">
        <f t="shared" si="6"/>
        <v>352</v>
      </c>
      <c r="AI12" s="68">
        <f t="shared" si="7"/>
        <v>123.2061603080154</v>
      </c>
      <c r="AJ12" s="67">
        <v>0</v>
      </c>
      <c r="AK12" s="67">
        <v>0</v>
      </c>
      <c r="AL12" s="67">
        <v>0</v>
      </c>
      <c r="AM12" s="67">
        <v>0</v>
      </c>
      <c r="AN12" s="67">
        <v>1</v>
      </c>
      <c r="AO12" s="67">
        <v>0.35</v>
      </c>
      <c r="AP12" s="66">
        <v>9396900</v>
      </c>
      <c r="AQ12" s="66">
        <f t="shared" si="8"/>
        <v>2089</v>
      </c>
      <c r="AR12" s="87">
        <v>1.03</v>
      </c>
      <c r="AS12" s="64" t="s">
        <v>12</v>
      </c>
      <c r="AV12" s="93" t="s">
        <v>49</v>
      </c>
      <c r="AW12" s="93" t="s">
        <v>48</v>
      </c>
      <c r="AY12" s="94" t="s">
        <v>176</v>
      </c>
    </row>
    <row r="13" spans="2:51" x14ac:dyDescent="0.25">
      <c r="B13" s="85">
        <v>2.0833333333333299</v>
      </c>
      <c r="C13" s="85">
        <v>0.125</v>
      </c>
      <c r="D13" s="84">
        <v>20</v>
      </c>
      <c r="E13" s="82">
        <f t="shared" si="0"/>
        <v>14.084507042253522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130</v>
      </c>
      <c r="P13" s="76">
        <v>95</v>
      </c>
      <c r="Q13" s="76">
        <v>54997473</v>
      </c>
      <c r="R13" s="75">
        <f t="shared" ref="R13:R34" si="9">IF(ISBLANK(Q13),"-",Q13-Q12)</f>
        <v>3839</v>
      </c>
      <c r="S13" s="74">
        <f t="shared" si="3"/>
        <v>92.135999999999996</v>
      </c>
      <c r="T13" s="74">
        <f t="shared" si="4"/>
        <v>3.839</v>
      </c>
      <c r="U13" s="73">
        <v>9.5</v>
      </c>
      <c r="V13" s="73">
        <f t="shared" si="5"/>
        <v>9.5</v>
      </c>
      <c r="W13" s="72" t="s">
        <v>14</v>
      </c>
      <c r="X13" s="66">
        <v>0</v>
      </c>
      <c r="Y13" s="66">
        <v>0</v>
      </c>
      <c r="Z13" s="66">
        <v>957</v>
      </c>
      <c r="AA13" s="66">
        <v>0</v>
      </c>
      <c r="AB13" s="66">
        <v>1089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41033388</v>
      </c>
      <c r="AH13" s="69">
        <f t="shared" si="6"/>
        <v>384</v>
      </c>
      <c r="AI13" s="68">
        <f t="shared" si="7"/>
        <v>100.02604845011722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0.35</v>
      </c>
      <c r="AP13" s="66">
        <v>9398317</v>
      </c>
      <c r="AQ13" s="66">
        <f t="shared" si="8"/>
        <v>1417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17</v>
      </c>
      <c r="E14" s="82">
        <f t="shared" si="0"/>
        <v>11.971830985915494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97</v>
      </c>
      <c r="P14" s="76">
        <v>96</v>
      </c>
      <c r="Q14" s="76">
        <v>55001356</v>
      </c>
      <c r="R14" s="75">
        <f t="shared" si="9"/>
        <v>3883</v>
      </c>
      <c r="S14" s="74">
        <f t="shared" si="3"/>
        <v>93.191999999999993</v>
      </c>
      <c r="T14" s="74">
        <f t="shared" si="4"/>
        <v>3.883</v>
      </c>
      <c r="U14" s="73">
        <v>9.5</v>
      </c>
      <c r="V14" s="73">
        <f t="shared" si="5"/>
        <v>9.5</v>
      </c>
      <c r="W14" s="72" t="s">
        <v>14</v>
      </c>
      <c r="X14" s="66">
        <v>0</v>
      </c>
      <c r="Y14" s="66">
        <v>0</v>
      </c>
      <c r="Z14" s="66">
        <v>988</v>
      </c>
      <c r="AA14" s="66">
        <v>0</v>
      </c>
      <c r="AB14" s="66">
        <v>1058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41034136</v>
      </c>
      <c r="AH14" s="69">
        <f t="shared" si="6"/>
        <v>748</v>
      </c>
      <c r="AI14" s="68">
        <f t="shared" si="7"/>
        <v>192.63456090651559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0.35</v>
      </c>
      <c r="AP14" s="66">
        <v>9398341</v>
      </c>
      <c r="AQ14" s="66">
        <f t="shared" si="8"/>
        <v>24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16</v>
      </c>
      <c r="E15" s="82">
        <f t="shared" si="0"/>
        <v>11.267605633802818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109</v>
      </c>
      <c r="P15" s="76">
        <v>106</v>
      </c>
      <c r="Q15" s="76">
        <v>55005573</v>
      </c>
      <c r="R15" s="75">
        <f t="shared" si="9"/>
        <v>4217</v>
      </c>
      <c r="S15" s="74">
        <f t="shared" si="3"/>
        <v>101.208</v>
      </c>
      <c r="T15" s="74">
        <f t="shared" si="4"/>
        <v>4.2169999999999996</v>
      </c>
      <c r="U15" s="73">
        <v>9.5</v>
      </c>
      <c r="V15" s="73">
        <f t="shared" si="5"/>
        <v>9.5</v>
      </c>
      <c r="W15" s="72" t="s">
        <v>14</v>
      </c>
      <c r="X15" s="66">
        <v>0</v>
      </c>
      <c r="Y15" s="66">
        <v>0</v>
      </c>
      <c r="Z15" s="66">
        <v>1047</v>
      </c>
      <c r="AA15" s="66">
        <v>0</v>
      </c>
      <c r="AB15" s="66">
        <v>1099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41034814</v>
      </c>
      <c r="AH15" s="69">
        <f t="shared" si="6"/>
        <v>678</v>
      </c>
      <c r="AI15" s="68">
        <f t="shared" si="7"/>
        <v>160.77780412615604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9398341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11</v>
      </c>
      <c r="E16" s="82">
        <f t="shared" si="0"/>
        <v>7.746478873239437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126</v>
      </c>
      <c r="P16" s="76">
        <v>120</v>
      </c>
      <c r="Q16" s="76">
        <v>55010283</v>
      </c>
      <c r="R16" s="75">
        <f t="shared" si="9"/>
        <v>4710</v>
      </c>
      <c r="S16" s="74">
        <f t="shared" si="3"/>
        <v>113.04</v>
      </c>
      <c r="T16" s="74">
        <f t="shared" si="4"/>
        <v>4.71</v>
      </c>
      <c r="U16" s="73">
        <v>9.5</v>
      </c>
      <c r="V16" s="73">
        <f t="shared" si="5"/>
        <v>9.5</v>
      </c>
      <c r="W16" s="72" t="s">
        <v>14</v>
      </c>
      <c r="X16" s="66">
        <v>0</v>
      </c>
      <c r="Y16" s="66">
        <v>0</v>
      </c>
      <c r="Z16" s="66">
        <v>1188</v>
      </c>
      <c r="AA16" s="66">
        <v>0</v>
      </c>
      <c r="AB16" s="66">
        <v>1188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41035652</v>
      </c>
      <c r="AH16" s="69">
        <f t="shared" si="6"/>
        <v>838</v>
      </c>
      <c r="AI16" s="68">
        <f t="shared" si="7"/>
        <v>177.91932059447984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9398341</v>
      </c>
      <c r="AQ16" s="66">
        <f t="shared" si="8"/>
        <v>0</v>
      </c>
      <c r="AR16" s="87">
        <v>1.4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B17" s="85">
        <v>2.25</v>
      </c>
      <c r="C17" s="85">
        <v>0.29166666666666702</v>
      </c>
      <c r="D17" s="84">
        <v>7</v>
      </c>
      <c r="E17" s="82">
        <f t="shared" si="0"/>
        <v>4.9295774647887329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130</v>
      </c>
      <c r="P17" s="76">
        <v>149</v>
      </c>
      <c r="Q17" s="76">
        <v>55016324</v>
      </c>
      <c r="R17" s="75">
        <f t="shared" si="9"/>
        <v>6041</v>
      </c>
      <c r="S17" s="74">
        <f t="shared" si="3"/>
        <v>144.98400000000001</v>
      </c>
      <c r="T17" s="74">
        <f t="shared" si="4"/>
        <v>6.0410000000000004</v>
      </c>
      <c r="U17" s="73">
        <v>9.3000000000000007</v>
      </c>
      <c r="V17" s="73">
        <f t="shared" si="5"/>
        <v>9.3000000000000007</v>
      </c>
      <c r="W17" s="72" t="s">
        <v>22</v>
      </c>
      <c r="X17" s="66">
        <v>0</v>
      </c>
      <c r="Y17" s="66">
        <v>1099</v>
      </c>
      <c r="Z17" s="66">
        <v>1186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41036996</v>
      </c>
      <c r="AH17" s="69">
        <f t="shared" si="6"/>
        <v>1344</v>
      </c>
      <c r="AI17" s="68">
        <f t="shared" si="7"/>
        <v>222.47972190034761</v>
      </c>
      <c r="AJ17" s="67">
        <v>0</v>
      </c>
      <c r="AK17" s="67">
        <v>1</v>
      </c>
      <c r="AL17" s="67">
        <v>1</v>
      </c>
      <c r="AM17" s="67">
        <v>1</v>
      </c>
      <c r="AN17" s="67">
        <v>1</v>
      </c>
      <c r="AO17" s="67">
        <v>0</v>
      </c>
      <c r="AP17" s="66">
        <v>9398341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132</v>
      </c>
      <c r="P18" s="76">
        <v>146</v>
      </c>
      <c r="Q18" s="76">
        <v>55022647</v>
      </c>
      <c r="R18" s="75">
        <f t="shared" si="9"/>
        <v>6323</v>
      </c>
      <c r="S18" s="74">
        <f t="shared" si="3"/>
        <v>151.75200000000001</v>
      </c>
      <c r="T18" s="74">
        <f t="shared" si="4"/>
        <v>6.3230000000000004</v>
      </c>
      <c r="U18" s="73">
        <v>8.5</v>
      </c>
      <c r="V18" s="73">
        <f t="shared" si="5"/>
        <v>8.5</v>
      </c>
      <c r="W18" s="72" t="s">
        <v>22</v>
      </c>
      <c r="X18" s="66">
        <v>0</v>
      </c>
      <c r="Y18" s="66">
        <v>1098</v>
      </c>
      <c r="Z18" s="66">
        <v>1187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41038474</v>
      </c>
      <c r="AH18" s="69">
        <f t="shared" si="6"/>
        <v>1478</v>
      </c>
      <c r="AI18" s="68">
        <f t="shared" si="7"/>
        <v>233.74980230903051</v>
      </c>
      <c r="AJ18" s="67">
        <v>0</v>
      </c>
      <c r="AK18" s="67">
        <v>1</v>
      </c>
      <c r="AL18" s="67">
        <v>1</v>
      </c>
      <c r="AM18" s="67">
        <v>1</v>
      </c>
      <c r="AN18" s="67">
        <v>1</v>
      </c>
      <c r="AO18" s="67">
        <v>0</v>
      </c>
      <c r="AP18" s="66">
        <v>9398341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132</v>
      </c>
      <c r="P19" s="76">
        <v>149</v>
      </c>
      <c r="Q19" s="76">
        <v>55028771</v>
      </c>
      <c r="R19" s="75">
        <f t="shared" si="9"/>
        <v>6124</v>
      </c>
      <c r="S19" s="74">
        <f t="shared" si="3"/>
        <v>146.976</v>
      </c>
      <c r="T19" s="74">
        <f t="shared" si="4"/>
        <v>6.1239999999999997</v>
      </c>
      <c r="U19" s="73">
        <v>7.7</v>
      </c>
      <c r="V19" s="73">
        <f t="shared" si="5"/>
        <v>7.7</v>
      </c>
      <c r="W19" s="72" t="s">
        <v>22</v>
      </c>
      <c r="X19" s="66">
        <v>0</v>
      </c>
      <c r="Y19" s="66">
        <v>1108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41039812</v>
      </c>
      <c r="AH19" s="69">
        <f t="shared" si="6"/>
        <v>1338</v>
      </c>
      <c r="AI19" s="68">
        <f t="shared" si="7"/>
        <v>218.4846505551927</v>
      </c>
      <c r="AJ19" s="67">
        <v>0</v>
      </c>
      <c r="AK19" s="67">
        <v>1</v>
      </c>
      <c r="AL19" s="67">
        <v>1</v>
      </c>
      <c r="AM19" s="67">
        <v>1</v>
      </c>
      <c r="AN19" s="67">
        <v>1</v>
      </c>
      <c r="AO19" s="67">
        <v>0</v>
      </c>
      <c r="AP19" s="66">
        <v>9398341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133</v>
      </c>
      <c r="P20" s="76">
        <v>149</v>
      </c>
      <c r="Q20" s="76">
        <v>55034981</v>
      </c>
      <c r="R20" s="75">
        <f t="shared" si="9"/>
        <v>6210</v>
      </c>
      <c r="S20" s="74">
        <f t="shared" si="3"/>
        <v>149.04</v>
      </c>
      <c r="T20" s="74">
        <f t="shared" si="4"/>
        <v>6.21</v>
      </c>
      <c r="U20" s="73">
        <v>6.9</v>
      </c>
      <c r="V20" s="73">
        <f t="shared" si="5"/>
        <v>6.9</v>
      </c>
      <c r="W20" s="72" t="s">
        <v>22</v>
      </c>
      <c r="X20" s="66">
        <v>0</v>
      </c>
      <c r="Y20" s="66">
        <v>1108</v>
      </c>
      <c r="Z20" s="66">
        <v>1186</v>
      </c>
      <c r="AA20" s="66">
        <v>1185</v>
      </c>
      <c r="AB20" s="66">
        <v>1188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41041224</v>
      </c>
      <c r="AH20" s="69">
        <f t="shared" si="6"/>
        <v>1412</v>
      </c>
      <c r="AI20" s="68">
        <f t="shared" si="7"/>
        <v>227.37520128824477</v>
      </c>
      <c r="AJ20" s="67">
        <v>0</v>
      </c>
      <c r="AK20" s="67">
        <v>1</v>
      </c>
      <c r="AL20" s="67">
        <v>1</v>
      </c>
      <c r="AM20" s="67">
        <v>1</v>
      </c>
      <c r="AN20" s="67">
        <v>1</v>
      </c>
      <c r="AO20" s="67">
        <v>0</v>
      </c>
      <c r="AP20" s="66">
        <v>9398341</v>
      </c>
      <c r="AQ20" s="66">
        <f t="shared" si="8"/>
        <v>0</v>
      </c>
      <c r="AR20" s="87">
        <v>1.27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8</v>
      </c>
      <c r="E21" s="82">
        <f t="shared" si="0"/>
        <v>5.6338028169014089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134</v>
      </c>
      <c r="P21" s="76">
        <v>149</v>
      </c>
      <c r="Q21" s="76">
        <v>55041073</v>
      </c>
      <c r="R21" s="75">
        <f t="shared" si="9"/>
        <v>6092</v>
      </c>
      <c r="S21" s="74">
        <f t="shared" si="3"/>
        <v>146.208</v>
      </c>
      <c r="T21" s="74">
        <f t="shared" si="4"/>
        <v>6.0919999999999996</v>
      </c>
      <c r="U21" s="73">
        <v>6.1</v>
      </c>
      <c r="V21" s="73">
        <f t="shared" si="5"/>
        <v>6.1</v>
      </c>
      <c r="W21" s="72" t="s">
        <v>22</v>
      </c>
      <c r="X21" s="66">
        <v>0</v>
      </c>
      <c r="Y21" s="66">
        <v>1107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41042614</v>
      </c>
      <c r="AH21" s="69">
        <f t="shared" si="6"/>
        <v>1390</v>
      </c>
      <c r="AI21" s="68">
        <f t="shared" si="7"/>
        <v>228.16808929743928</v>
      </c>
      <c r="AJ21" s="67">
        <v>0</v>
      </c>
      <c r="AK21" s="67">
        <v>1</v>
      </c>
      <c r="AL21" s="67">
        <v>1</v>
      </c>
      <c r="AM21" s="67">
        <v>1</v>
      </c>
      <c r="AN21" s="67">
        <v>1</v>
      </c>
      <c r="AO21" s="67">
        <v>0</v>
      </c>
      <c r="AP21" s="66">
        <v>9398341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6</v>
      </c>
      <c r="E22" s="82">
        <f t="shared" si="0"/>
        <v>4.2253521126760569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131</v>
      </c>
      <c r="P22" s="76">
        <v>139</v>
      </c>
      <c r="Q22" s="76">
        <v>55047196</v>
      </c>
      <c r="R22" s="75">
        <f t="shared" si="9"/>
        <v>6123</v>
      </c>
      <c r="S22" s="74">
        <f t="shared" si="3"/>
        <v>146.952</v>
      </c>
      <c r="T22" s="74">
        <f t="shared" si="4"/>
        <v>6.1230000000000002</v>
      </c>
      <c r="U22" s="73">
        <v>5.5</v>
      </c>
      <c r="V22" s="73">
        <f t="shared" si="5"/>
        <v>5.5</v>
      </c>
      <c r="W22" s="72" t="s">
        <v>22</v>
      </c>
      <c r="X22" s="66">
        <v>0</v>
      </c>
      <c r="Y22" s="66">
        <v>1067</v>
      </c>
      <c r="Z22" s="66">
        <v>1187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41044004</v>
      </c>
      <c r="AH22" s="69">
        <f t="shared" si="6"/>
        <v>1390</v>
      </c>
      <c r="AI22" s="68">
        <f t="shared" si="7"/>
        <v>227.01290217213784</v>
      </c>
      <c r="AJ22" s="67">
        <v>0</v>
      </c>
      <c r="AK22" s="67">
        <v>1</v>
      </c>
      <c r="AL22" s="67">
        <v>1</v>
      </c>
      <c r="AM22" s="67">
        <v>1</v>
      </c>
      <c r="AN22" s="67">
        <v>1</v>
      </c>
      <c r="AO22" s="67">
        <v>0</v>
      </c>
      <c r="AP22" s="66">
        <v>9398341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28</v>
      </c>
      <c r="B23" s="85">
        <v>2.5</v>
      </c>
      <c r="C23" s="85">
        <v>0.54166666666666696</v>
      </c>
      <c r="D23" s="84">
        <v>5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128</v>
      </c>
      <c r="P23" s="76">
        <v>107</v>
      </c>
      <c r="Q23" s="76">
        <v>55053057</v>
      </c>
      <c r="R23" s="75">
        <f t="shared" si="9"/>
        <v>5861</v>
      </c>
      <c r="S23" s="74">
        <f t="shared" si="3"/>
        <v>140.66399999999999</v>
      </c>
      <c r="T23" s="74">
        <f t="shared" si="4"/>
        <v>5.8609999999999998</v>
      </c>
      <c r="U23" s="73">
        <v>4.9000000000000004</v>
      </c>
      <c r="V23" s="73">
        <f t="shared" si="5"/>
        <v>4.9000000000000004</v>
      </c>
      <c r="W23" s="72" t="s">
        <v>22</v>
      </c>
      <c r="X23" s="66">
        <v>0</v>
      </c>
      <c r="Y23" s="66">
        <v>1066</v>
      </c>
      <c r="Z23" s="66">
        <v>1187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41045368</v>
      </c>
      <c r="AH23" s="69">
        <f t="shared" si="6"/>
        <v>1364</v>
      </c>
      <c r="AI23" s="68">
        <f t="shared" si="7"/>
        <v>232.72479099129842</v>
      </c>
      <c r="AJ23" s="67">
        <v>0</v>
      </c>
      <c r="AK23" s="67">
        <v>1</v>
      </c>
      <c r="AL23" s="67">
        <v>1</v>
      </c>
      <c r="AM23" s="67">
        <v>1</v>
      </c>
      <c r="AN23" s="67">
        <v>1</v>
      </c>
      <c r="AO23" s="67">
        <v>0</v>
      </c>
      <c r="AP23" s="66">
        <v>9398341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6</v>
      </c>
      <c r="E24" s="82">
        <f t="shared" ref="E24:E34" si="13">D24/1.42</f>
        <v>4.2253521126760569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127</v>
      </c>
      <c r="P24" s="76">
        <v>135</v>
      </c>
      <c r="Q24" s="76">
        <v>55058916</v>
      </c>
      <c r="R24" s="75">
        <f t="shared" si="9"/>
        <v>5859</v>
      </c>
      <c r="S24" s="74">
        <f t="shared" si="3"/>
        <v>140.61600000000001</v>
      </c>
      <c r="T24" s="74">
        <f t="shared" si="4"/>
        <v>5.859</v>
      </c>
      <c r="U24" s="73">
        <v>4.3</v>
      </c>
      <c r="V24" s="73">
        <f t="shared" si="5"/>
        <v>4.3</v>
      </c>
      <c r="W24" s="72" t="s">
        <v>22</v>
      </c>
      <c r="X24" s="66">
        <v>0</v>
      </c>
      <c r="Y24" s="66">
        <v>1056</v>
      </c>
      <c r="Z24" s="66">
        <v>1187</v>
      </c>
      <c r="AA24" s="66">
        <v>1185</v>
      </c>
      <c r="AB24" s="66">
        <v>1188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41046732</v>
      </c>
      <c r="AH24" s="69">
        <f t="shared" si="6"/>
        <v>1364</v>
      </c>
      <c r="AI24" s="68">
        <f t="shared" si="7"/>
        <v>232.80423280423281</v>
      </c>
      <c r="AJ24" s="67">
        <v>0</v>
      </c>
      <c r="AK24" s="67">
        <v>1</v>
      </c>
      <c r="AL24" s="67">
        <v>1</v>
      </c>
      <c r="AM24" s="67">
        <v>1</v>
      </c>
      <c r="AN24" s="67">
        <v>1</v>
      </c>
      <c r="AO24" s="67">
        <v>0</v>
      </c>
      <c r="AP24" s="66">
        <v>9398341</v>
      </c>
      <c r="AQ24" s="66">
        <f t="shared" si="8"/>
        <v>0</v>
      </c>
      <c r="AR24" s="87">
        <v>1.23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6</v>
      </c>
      <c r="E25" s="82">
        <f t="shared" si="13"/>
        <v>4.2253521126760569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128</v>
      </c>
      <c r="P25" s="76">
        <v>126</v>
      </c>
      <c r="Q25" s="76">
        <v>55064663</v>
      </c>
      <c r="R25" s="75">
        <f t="shared" si="9"/>
        <v>5747</v>
      </c>
      <c r="S25" s="74">
        <f t="shared" si="3"/>
        <v>137.928</v>
      </c>
      <c r="T25" s="74">
        <f t="shared" si="4"/>
        <v>5.7469999999999999</v>
      </c>
      <c r="U25" s="73">
        <v>3.8</v>
      </c>
      <c r="V25" s="73">
        <f t="shared" si="5"/>
        <v>3.8</v>
      </c>
      <c r="W25" s="72" t="s">
        <v>22</v>
      </c>
      <c r="X25" s="66">
        <v>0</v>
      </c>
      <c r="Y25" s="66">
        <v>1065</v>
      </c>
      <c r="Z25" s="66">
        <v>1186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41048092</v>
      </c>
      <c r="AH25" s="69">
        <f t="shared" si="6"/>
        <v>1360</v>
      </c>
      <c r="AI25" s="68">
        <f t="shared" si="7"/>
        <v>236.64520619453629</v>
      </c>
      <c r="AJ25" s="67">
        <v>0</v>
      </c>
      <c r="AK25" s="67">
        <v>1</v>
      </c>
      <c r="AL25" s="67">
        <v>1</v>
      </c>
      <c r="AM25" s="67">
        <v>1</v>
      </c>
      <c r="AN25" s="67">
        <v>1</v>
      </c>
      <c r="AO25" s="67">
        <v>0</v>
      </c>
      <c r="AP25" s="66">
        <v>9398341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7</v>
      </c>
      <c r="E26" s="82">
        <f t="shared" si="13"/>
        <v>4.9295774647887329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131</v>
      </c>
      <c r="P26" s="76">
        <v>132</v>
      </c>
      <c r="Q26" s="76">
        <v>55070294</v>
      </c>
      <c r="R26" s="75">
        <f t="shared" si="9"/>
        <v>5631</v>
      </c>
      <c r="S26" s="74">
        <f t="shared" si="3"/>
        <v>135.14400000000001</v>
      </c>
      <c r="T26" s="74">
        <f t="shared" si="4"/>
        <v>5.6310000000000002</v>
      </c>
      <c r="U26" s="73">
        <v>3.5</v>
      </c>
      <c r="V26" s="73">
        <f t="shared" si="5"/>
        <v>3.5</v>
      </c>
      <c r="W26" s="72" t="s">
        <v>22</v>
      </c>
      <c r="X26" s="66">
        <v>0</v>
      </c>
      <c r="Y26" s="66">
        <v>1026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41049428</v>
      </c>
      <c r="AH26" s="69">
        <f t="shared" si="6"/>
        <v>1336</v>
      </c>
      <c r="AI26" s="68">
        <f t="shared" si="7"/>
        <v>237.25803587284673</v>
      </c>
      <c r="AJ26" s="67">
        <v>0</v>
      </c>
      <c r="AK26" s="67">
        <v>1</v>
      </c>
      <c r="AL26" s="67">
        <v>1</v>
      </c>
      <c r="AM26" s="67">
        <v>1</v>
      </c>
      <c r="AN26" s="67">
        <v>1</v>
      </c>
      <c r="AO26" s="67">
        <v>0</v>
      </c>
      <c r="AP26" s="66">
        <v>9398341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6</v>
      </c>
      <c r="E27" s="82">
        <f t="shared" si="13"/>
        <v>4.2253521126760569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131</v>
      </c>
      <c r="P27" s="76">
        <v>136</v>
      </c>
      <c r="Q27" s="76">
        <v>55075873</v>
      </c>
      <c r="R27" s="75">
        <f t="shared" si="9"/>
        <v>5579</v>
      </c>
      <c r="S27" s="74">
        <f t="shared" si="3"/>
        <v>133.89599999999999</v>
      </c>
      <c r="T27" s="74">
        <f t="shared" si="4"/>
        <v>5.5789999999999997</v>
      </c>
      <c r="U27" s="73">
        <v>3.3</v>
      </c>
      <c r="V27" s="73">
        <f t="shared" si="5"/>
        <v>3.3</v>
      </c>
      <c r="W27" s="72" t="s">
        <v>22</v>
      </c>
      <c r="X27" s="66">
        <v>0</v>
      </c>
      <c r="Y27" s="66">
        <v>1025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41050756</v>
      </c>
      <c r="AH27" s="69">
        <f t="shared" si="6"/>
        <v>1328</v>
      </c>
      <c r="AI27" s="68">
        <f t="shared" si="7"/>
        <v>238.03549023122426</v>
      </c>
      <c r="AJ27" s="67">
        <v>0</v>
      </c>
      <c r="AK27" s="67">
        <v>1</v>
      </c>
      <c r="AL27" s="67">
        <v>1</v>
      </c>
      <c r="AM27" s="67">
        <v>1</v>
      </c>
      <c r="AN27" s="67">
        <v>1</v>
      </c>
      <c r="AO27" s="67">
        <v>0</v>
      </c>
      <c r="AP27" s="66">
        <v>9398341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133</v>
      </c>
      <c r="P28" s="76">
        <v>131</v>
      </c>
      <c r="Q28" s="76">
        <v>55081413</v>
      </c>
      <c r="R28" s="75">
        <f t="shared" si="9"/>
        <v>5540</v>
      </c>
      <c r="S28" s="74">
        <f t="shared" si="3"/>
        <v>132.96</v>
      </c>
      <c r="T28" s="74">
        <f t="shared" si="4"/>
        <v>5.54</v>
      </c>
      <c r="U28" s="73">
        <v>3.2</v>
      </c>
      <c r="V28" s="73">
        <f t="shared" si="5"/>
        <v>3.2</v>
      </c>
      <c r="W28" s="72" t="s">
        <v>22</v>
      </c>
      <c r="X28" s="66">
        <v>0</v>
      </c>
      <c r="Y28" s="66">
        <v>995</v>
      </c>
      <c r="Z28" s="66">
        <v>1186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41052060</v>
      </c>
      <c r="AH28" s="69">
        <f t="shared" si="6"/>
        <v>1304</v>
      </c>
      <c r="AI28" s="68">
        <f t="shared" si="7"/>
        <v>235.37906137184115</v>
      </c>
      <c r="AJ28" s="67">
        <v>0</v>
      </c>
      <c r="AK28" s="67">
        <v>1</v>
      </c>
      <c r="AL28" s="67">
        <v>1</v>
      </c>
      <c r="AM28" s="67">
        <v>1</v>
      </c>
      <c r="AN28" s="67">
        <v>1</v>
      </c>
      <c r="AO28" s="67">
        <v>0</v>
      </c>
      <c r="AP28" s="66">
        <v>9398341</v>
      </c>
      <c r="AQ28" s="66">
        <f t="shared" si="8"/>
        <v>0</v>
      </c>
      <c r="AR28" s="87">
        <v>1.05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132</v>
      </c>
      <c r="P29" s="76">
        <v>127</v>
      </c>
      <c r="Q29" s="76">
        <v>55086554</v>
      </c>
      <c r="R29" s="75">
        <f t="shared" si="9"/>
        <v>5141</v>
      </c>
      <c r="S29" s="74">
        <f t="shared" si="3"/>
        <v>123.384</v>
      </c>
      <c r="T29" s="74">
        <f t="shared" si="4"/>
        <v>5.141</v>
      </c>
      <c r="U29" s="73">
        <v>3.1</v>
      </c>
      <c r="V29" s="73">
        <f t="shared" si="5"/>
        <v>3.1</v>
      </c>
      <c r="W29" s="72" t="s">
        <v>22</v>
      </c>
      <c r="X29" s="66">
        <v>0</v>
      </c>
      <c r="Y29" s="66">
        <v>994</v>
      </c>
      <c r="Z29" s="66">
        <v>1186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41053284</v>
      </c>
      <c r="AH29" s="69">
        <f t="shared" si="6"/>
        <v>1224</v>
      </c>
      <c r="AI29" s="68">
        <f t="shared" si="7"/>
        <v>238.08597549114958</v>
      </c>
      <c r="AJ29" s="67">
        <v>0</v>
      </c>
      <c r="AK29" s="67">
        <v>1</v>
      </c>
      <c r="AL29" s="67">
        <v>1</v>
      </c>
      <c r="AM29" s="67">
        <v>1</v>
      </c>
      <c r="AN29" s="67">
        <v>1</v>
      </c>
      <c r="AO29" s="67">
        <v>0</v>
      </c>
      <c r="AP29" s="66">
        <v>9398341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4</v>
      </c>
      <c r="E30" s="82">
        <f t="shared" si="13"/>
        <v>2.8169014084507045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131</v>
      </c>
      <c r="P30" s="76">
        <v>126</v>
      </c>
      <c r="Q30" s="76">
        <v>55092024</v>
      </c>
      <c r="R30" s="75">
        <f t="shared" si="9"/>
        <v>5470</v>
      </c>
      <c r="S30" s="74">
        <f t="shared" si="3"/>
        <v>131.28</v>
      </c>
      <c r="T30" s="74">
        <f t="shared" si="4"/>
        <v>5.47</v>
      </c>
      <c r="U30" s="73">
        <v>3</v>
      </c>
      <c r="V30" s="73">
        <f t="shared" si="5"/>
        <v>3</v>
      </c>
      <c r="W30" s="72" t="s">
        <v>22</v>
      </c>
      <c r="X30" s="66">
        <v>0</v>
      </c>
      <c r="Y30" s="66">
        <v>955</v>
      </c>
      <c r="Z30" s="66">
        <v>1186</v>
      </c>
      <c r="AA30" s="66">
        <v>1185</v>
      </c>
      <c r="AB30" s="66">
        <v>1167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41054596</v>
      </c>
      <c r="AH30" s="69">
        <f t="shared" si="6"/>
        <v>1312</v>
      </c>
      <c r="AI30" s="68">
        <f t="shared" si="7"/>
        <v>239.85374771480807</v>
      </c>
      <c r="AJ30" s="67">
        <v>0</v>
      </c>
      <c r="AK30" s="67">
        <v>1</v>
      </c>
      <c r="AL30" s="67">
        <v>1</v>
      </c>
      <c r="AM30" s="67">
        <v>1</v>
      </c>
      <c r="AN30" s="67">
        <v>1</v>
      </c>
      <c r="AO30" s="67">
        <v>0</v>
      </c>
      <c r="AP30" s="66">
        <v>9398341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10</v>
      </c>
      <c r="E31" s="82">
        <f t="shared" si="13"/>
        <v>7.042253521126761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105</v>
      </c>
      <c r="P31" s="76">
        <v>102</v>
      </c>
      <c r="Q31" s="76">
        <v>55096963</v>
      </c>
      <c r="R31" s="75">
        <f t="shared" si="9"/>
        <v>4939</v>
      </c>
      <c r="S31" s="74">
        <f t="shared" si="3"/>
        <v>118.536</v>
      </c>
      <c r="T31" s="74">
        <f t="shared" si="4"/>
        <v>4.9390000000000001</v>
      </c>
      <c r="U31" s="73">
        <v>2.6</v>
      </c>
      <c r="V31" s="73">
        <f t="shared" si="5"/>
        <v>2.6</v>
      </c>
      <c r="W31" s="72" t="s">
        <v>21</v>
      </c>
      <c r="X31" s="66">
        <v>0</v>
      </c>
      <c r="Y31" s="66">
        <v>995</v>
      </c>
      <c r="Z31" s="66">
        <v>1187</v>
      </c>
      <c r="AA31" s="66">
        <v>0</v>
      </c>
      <c r="AB31" s="66">
        <v>1188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41055652</v>
      </c>
      <c r="AH31" s="69">
        <f t="shared" si="6"/>
        <v>1056</v>
      </c>
      <c r="AI31" s="68">
        <f t="shared" si="7"/>
        <v>213.80846325167039</v>
      </c>
      <c r="AJ31" s="67">
        <v>0</v>
      </c>
      <c r="AK31" s="67">
        <v>1</v>
      </c>
      <c r="AL31" s="67">
        <v>1</v>
      </c>
      <c r="AM31" s="67">
        <v>0</v>
      </c>
      <c r="AN31" s="67">
        <v>1</v>
      </c>
      <c r="AO31" s="67">
        <v>0</v>
      </c>
      <c r="AP31" s="66">
        <v>9398341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23</v>
      </c>
      <c r="E32" s="82">
        <f t="shared" si="13"/>
        <v>16.197183098591552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97</v>
      </c>
      <c r="P32" s="76">
        <v>105</v>
      </c>
      <c r="Q32" s="76">
        <v>55101137</v>
      </c>
      <c r="R32" s="75">
        <f t="shared" si="9"/>
        <v>4174</v>
      </c>
      <c r="S32" s="74">
        <f t="shared" si="3"/>
        <v>100.176</v>
      </c>
      <c r="T32" s="74">
        <f t="shared" si="4"/>
        <v>4.1740000000000004</v>
      </c>
      <c r="U32" s="73">
        <v>2.5</v>
      </c>
      <c r="V32" s="73">
        <f t="shared" si="5"/>
        <v>2.5</v>
      </c>
      <c r="W32" s="72" t="s">
        <v>21</v>
      </c>
      <c r="X32" s="66">
        <v>0</v>
      </c>
      <c r="Y32" s="66">
        <v>955</v>
      </c>
      <c r="Z32" s="66">
        <v>1108</v>
      </c>
      <c r="AA32" s="66">
        <v>0</v>
      </c>
      <c r="AB32" s="66">
        <v>1047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41056484</v>
      </c>
      <c r="AH32" s="69">
        <f t="shared" si="6"/>
        <v>832</v>
      </c>
      <c r="AI32" s="68">
        <f t="shared" si="7"/>
        <v>199.32918064206993</v>
      </c>
      <c r="AJ32" s="67">
        <v>0</v>
      </c>
      <c r="AK32" s="67">
        <v>1</v>
      </c>
      <c r="AL32" s="67">
        <v>1</v>
      </c>
      <c r="AM32" s="67">
        <v>0</v>
      </c>
      <c r="AN32" s="67">
        <v>1</v>
      </c>
      <c r="AO32" s="67">
        <v>0</v>
      </c>
      <c r="AP32" s="66">
        <v>9398341</v>
      </c>
      <c r="AQ32" s="66">
        <f t="shared" si="8"/>
        <v>0</v>
      </c>
      <c r="AR32" s="87">
        <v>1.18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27</v>
      </c>
      <c r="E33" s="82">
        <f t="shared" si="13"/>
        <v>19.014084507042256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112</v>
      </c>
      <c r="P33" s="76">
        <v>106</v>
      </c>
      <c r="Q33" s="76">
        <v>55104954</v>
      </c>
      <c r="R33" s="75">
        <f t="shared" si="9"/>
        <v>3817</v>
      </c>
      <c r="S33" s="74">
        <f t="shared" si="3"/>
        <v>91.608000000000004</v>
      </c>
      <c r="T33" s="74">
        <f t="shared" si="4"/>
        <v>3.8170000000000002</v>
      </c>
      <c r="U33" s="73">
        <v>3.6</v>
      </c>
      <c r="V33" s="73">
        <f t="shared" si="5"/>
        <v>3.6</v>
      </c>
      <c r="W33" s="72" t="s">
        <v>14</v>
      </c>
      <c r="X33" s="66">
        <v>0</v>
      </c>
      <c r="Y33" s="66">
        <v>0</v>
      </c>
      <c r="Z33" s="66">
        <v>957</v>
      </c>
      <c r="AA33" s="66">
        <v>0</v>
      </c>
      <c r="AB33" s="66">
        <v>957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41057056</v>
      </c>
      <c r="AH33" s="69">
        <f t="shared" si="6"/>
        <v>572</v>
      </c>
      <c r="AI33" s="68">
        <f t="shared" si="7"/>
        <v>149.85590778097983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0.25</v>
      </c>
      <c r="AP33" s="66">
        <v>9399325</v>
      </c>
      <c r="AQ33" s="66">
        <f t="shared" si="8"/>
        <v>984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31</v>
      </c>
      <c r="E34" s="82">
        <f t="shared" si="13"/>
        <v>21.83098591549296</v>
      </c>
      <c r="F34" s="83">
        <v>56</v>
      </c>
      <c r="G34" s="82">
        <f t="shared" si="1"/>
        <v>39.436619718309863</v>
      </c>
      <c r="H34" s="80" t="s">
        <v>16</v>
      </c>
      <c r="I34" s="80">
        <f t="shared" si="2"/>
        <v>34.507042253521128</v>
      </c>
      <c r="J34" s="81">
        <f>(F34-5)/1.42</f>
        <v>35.91549295774648</v>
      </c>
      <c r="K34" s="80">
        <f t="shared" si="12"/>
        <v>40.140845070422536</v>
      </c>
      <c r="L34" s="79">
        <v>14</v>
      </c>
      <c r="M34" s="78" t="s">
        <v>15</v>
      </c>
      <c r="N34" s="77">
        <v>11.5</v>
      </c>
      <c r="O34" s="76">
        <v>94</v>
      </c>
      <c r="P34" s="76">
        <v>64</v>
      </c>
      <c r="Q34" s="76">
        <v>55107617</v>
      </c>
      <c r="R34" s="75">
        <f t="shared" si="9"/>
        <v>2663</v>
      </c>
      <c r="S34" s="74">
        <f t="shared" si="3"/>
        <v>63.911999999999999</v>
      </c>
      <c r="T34" s="74">
        <f t="shared" si="4"/>
        <v>2.6629999999999998</v>
      </c>
      <c r="U34" s="73">
        <v>4.9000000000000004</v>
      </c>
      <c r="V34" s="73">
        <f t="shared" si="5"/>
        <v>4.9000000000000004</v>
      </c>
      <c r="W34" s="72" t="s">
        <v>138</v>
      </c>
      <c r="X34" s="66">
        <v>0</v>
      </c>
      <c r="Y34" s="66">
        <v>0</v>
      </c>
      <c r="Z34" s="66">
        <v>1038</v>
      </c>
      <c r="AA34" s="66">
        <v>0</v>
      </c>
      <c r="AB34" s="66">
        <v>0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41057396</v>
      </c>
      <c r="AH34" s="69">
        <f t="shared" si="6"/>
        <v>340</v>
      </c>
      <c r="AI34" s="68">
        <f t="shared" si="7"/>
        <v>127.67555388659407</v>
      </c>
      <c r="AJ34" s="67">
        <v>0</v>
      </c>
      <c r="AK34" s="67">
        <v>0</v>
      </c>
      <c r="AL34" s="67">
        <v>1</v>
      </c>
      <c r="AM34" s="67">
        <v>0</v>
      </c>
      <c r="AN34" s="67">
        <v>0</v>
      </c>
      <c r="AO34" s="67">
        <v>0.25</v>
      </c>
      <c r="AP34" s="66">
        <v>9400462</v>
      </c>
      <c r="AQ34" s="66">
        <f t="shared" si="8"/>
        <v>1137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117.91666666666667</v>
      </c>
      <c r="Q35" s="56">
        <f>Q34-Q10</f>
        <v>119533</v>
      </c>
      <c r="R35" s="55">
        <f>SUM(R11:R34)</f>
        <v>119533</v>
      </c>
      <c r="S35" s="54">
        <f>AVERAGE(S11:S34)</f>
        <v>119.53300000000002</v>
      </c>
      <c r="T35" s="54">
        <f>SUM(T11:T34)</f>
        <v>119.533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25088</v>
      </c>
      <c r="AH35" s="47">
        <f>SUM(AH11:AH34)</f>
        <v>25088</v>
      </c>
      <c r="AI35" s="46">
        <f>$AH$35/$T35</f>
        <v>209.883463144069</v>
      </c>
      <c r="AJ35" s="45"/>
      <c r="AK35" s="44"/>
      <c r="AL35" s="44"/>
      <c r="AM35" s="44"/>
      <c r="AN35" s="43"/>
      <c r="AO35" s="39"/>
      <c r="AP35" s="42">
        <f>AP34-AP10</f>
        <v>7638</v>
      </c>
      <c r="AQ35" s="41">
        <f>SUM(AQ11:AQ34)</f>
        <v>7638</v>
      </c>
      <c r="AR35" s="40">
        <f>AVERAGE(AR11:AR34)</f>
        <v>1.1933333333333331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192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189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196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144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194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2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2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2:51" x14ac:dyDescent="0.25">
      <c r="B51" s="13" t="s">
        <v>172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2:51" x14ac:dyDescent="0.25">
      <c r="B52" s="22" t="s">
        <v>177</v>
      </c>
      <c r="C52" s="24"/>
      <c r="D52" s="24"/>
      <c r="E52" s="24"/>
      <c r="F52" s="23"/>
      <c r="G52" s="16"/>
      <c r="H52" s="16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2:51" x14ac:dyDescent="0.25">
      <c r="B53" s="11" t="s">
        <v>0</v>
      </c>
      <c r="C53" s="9"/>
      <c r="D53" s="9"/>
      <c r="E53" s="9"/>
      <c r="F53" s="9"/>
      <c r="G53" s="9"/>
      <c r="H53" s="9"/>
      <c r="I53" s="9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21"/>
      <c r="U53" s="21"/>
      <c r="V53" s="21"/>
      <c r="W53" s="5"/>
      <c r="X53" s="5"/>
      <c r="Y53" s="5"/>
      <c r="Z53" s="5"/>
      <c r="AA53" s="5"/>
      <c r="AB53" s="5"/>
      <c r="AC53" s="5"/>
      <c r="AD53" s="5"/>
      <c r="AE53" s="5"/>
      <c r="AM53" s="4"/>
      <c r="AN53" s="4"/>
      <c r="AO53" s="4"/>
      <c r="AP53" s="4"/>
      <c r="AQ53" s="4"/>
      <c r="AR53" s="4"/>
      <c r="AS53" s="3"/>
      <c r="AV53" s="12"/>
      <c r="AW53"/>
      <c r="AX53"/>
      <c r="AY53"/>
    </row>
    <row r="54" spans="2:51" x14ac:dyDescent="0.25">
      <c r="B54" s="22" t="s">
        <v>158</v>
      </c>
      <c r="C54" s="11"/>
      <c r="D54" s="9"/>
      <c r="E54" s="17"/>
      <c r="F54" s="9"/>
      <c r="G54" s="9"/>
      <c r="H54" s="9"/>
      <c r="I54" s="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5"/>
      <c r="U54" s="14"/>
      <c r="V54" s="14"/>
      <c r="W54" s="5"/>
      <c r="X54" s="5"/>
      <c r="Y54" s="5"/>
      <c r="Z54" s="5"/>
      <c r="AA54" s="5"/>
      <c r="AB54" s="5"/>
      <c r="AC54" s="5"/>
      <c r="AD54" s="5"/>
      <c r="AE54" s="5"/>
      <c r="AM54" s="4"/>
      <c r="AN54" s="4"/>
      <c r="AO54" s="4"/>
      <c r="AP54" s="4"/>
      <c r="AQ54" s="4"/>
      <c r="AR54" s="4"/>
      <c r="AS54" s="3"/>
      <c r="AV54" s="12"/>
      <c r="AW54"/>
      <c r="AX54"/>
      <c r="AY54"/>
    </row>
    <row r="55" spans="2:51" x14ac:dyDescent="0.25">
      <c r="B55" s="139" t="s">
        <v>170</v>
      </c>
      <c r="C55" s="13"/>
      <c r="D55" s="9"/>
      <c r="E55" s="17"/>
      <c r="F55" s="9"/>
      <c r="G55" s="9"/>
      <c r="H55" s="9"/>
      <c r="I55" s="9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5"/>
      <c r="U55" s="14"/>
      <c r="V55" s="14"/>
      <c r="W55" s="5"/>
      <c r="X55" s="5"/>
      <c r="Y55" s="5"/>
      <c r="Z55" s="8"/>
      <c r="AA55" s="5"/>
      <c r="AB55" s="5"/>
      <c r="AC55" s="5"/>
      <c r="AD55" s="5"/>
      <c r="AE55" s="5"/>
      <c r="AM55" s="4"/>
      <c r="AN55" s="4"/>
      <c r="AO55" s="4"/>
      <c r="AP55" s="4"/>
      <c r="AQ55" s="4"/>
      <c r="AR55" s="4"/>
      <c r="AS55" s="3"/>
      <c r="AV55" s="12"/>
      <c r="AW55"/>
      <c r="AX55"/>
      <c r="AY55"/>
    </row>
    <row r="56" spans="2:51" x14ac:dyDescent="0.25">
      <c r="B56" s="19"/>
      <c r="C56" s="13"/>
      <c r="D56" s="9"/>
      <c r="E56" s="9"/>
      <c r="F56" s="9"/>
      <c r="G56" s="9"/>
      <c r="H56" s="9"/>
      <c r="I56" s="17"/>
      <c r="J56" s="16"/>
      <c r="K56" s="16"/>
      <c r="L56" s="16"/>
      <c r="M56" s="16"/>
      <c r="N56" s="16"/>
      <c r="O56" s="16"/>
      <c r="P56" s="16"/>
      <c r="Q56" s="16"/>
      <c r="R56" s="16"/>
      <c r="S56" s="8"/>
      <c r="T56" s="8"/>
      <c r="U56" s="8"/>
      <c r="V56" s="8"/>
      <c r="W56" s="8"/>
      <c r="X56" s="8"/>
      <c r="Y56" s="8"/>
      <c r="Z56" s="6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12"/>
      <c r="AW56"/>
      <c r="AX56"/>
      <c r="AY56"/>
    </row>
    <row r="57" spans="2:51" x14ac:dyDescent="0.25">
      <c r="B57" s="19"/>
      <c r="C57" s="20"/>
      <c r="D57" s="9"/>
      <c r="E57" s="9"/>
      <c r="F57" s="9"/>
      <c r="G57" s="9"/>
      <c r="H57" s="9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6"/>
      <c r="X57" s="6"/>
      <c r="Y57" s="6"/>
      <c r="Z57" s="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12"/>
      <c r="AW57"/>
      <c r="AX57"/>
      <c r="AY57"/>
    </row>
    <row r="58" spans="2:51" x14ac:dyDescent="0.25">
      <c r="B58" s="19"/>
      <c r="C58" s="20"/>
      <c r="D58" s="17"/>
      <c r="E58" s="9"/>
      <c r="F58" s="9"/>
      <c r="G58" s="9"/>
      <c r="H58" s="9"/>
      <c r="I58" s="9"/>
      <c r="J58" s="8"/>
      <c r="K58" s="8"/>
      <c r="L58" s="8"/>
      <c r="M58" s="8"/>
      <c r="N58" s="8"/>
      <c r="O58" s="8"/>
      <c r="P58" s="8"/>
      <c r="Q58" s="8"/>
      <c r="R58" s="8"/>
      <c r="S58" s="16"/>
      <c r="T58" s="15"/>
      <c r="U58" s="14"/>
      <c r="V58" s="14"/>
      <c r="W58" s="5"/>
      <c r="X58" s="5"/>
      <c r="Y58" s="5"/>
      <c r="Z58" s="5"/>
      <c r="AA58" s="5"/>
      <c r="AB58" s="5"/>
      <c r="AC58" s="5"/>
      <c r="AD58" s="5"/>
      <c r="AE58" s="5"/>
      <c r="AM58" s="4"/>
      <c r="AN58" s="4"/>
      <c r="AO58" s="4"/>
      <c r="AP58" s="4"/>
      <c r="AQ58" s="4"/>
      <c r="AR58" s="4"/>
      <c r="AS58" s="3"/>
      <c r="AV58" s="12"/>
      <c r="AW58"/>
      <c r="AX58"/>
      <c r="AY58"/>
    </row>
    <row r="59" spans="2:51" x14ac:dyDescent="0.25">
      <c r="B59" s="19"/>
      <c r="C59" s="11"/>
      <c r="D59" s="17"/>
      <c r="E59" s="9"/>
      <c r="F59" s="9"/>
      <c r="G59" s="9"/>
      <c r="H59" s="9"/>
      <c r="I59" s="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5"/>
      <c r="U59" s="14"/>
      <c r="V59" s="14"/>
      <c r="W59" s="5"/>
      <c r="X59" s="5"/>
      <c r="Y59" s="5"/>
      <c r="Z59" s="5"/>
      <c r="AA59" s="5"/>
      <c r="AB59" s="5"/>
      <c r="AC59" s="5"/>
      <c r="AD59" s="5"/>
      <c r="AE59" s="5"/>
      <c r="AM59" s="4"/>
      <c r="AN59" s="4"/>
      <c r="AO59" s="4"/>
      <c r="AP59" s="4"/>
      <c r="AQ59" s="4"/>
      <c r="AR59" s="4"/>
      <c r="AS59" s="3"/>
      <c r="AV59" s="12"/>
      <c r="AW59"/>
      <c r="AX59"/>
      <c r="AY59"/>
    </row>
    <row r="60" spans="2:51" x14ac:dyDescent="0.25">
      <c r="B60" s="18"/>
      <c r="C60" s="11"/>
      <c r="D60" s="9"/>
      <c r="E60" s="17"/>
      <c r="F60" s="9"/>
      <c r="G60" s="17"/>
      <c r="H60" s="17"/>
      <c r="I60" s="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5"/>
      <c r="U60" s="14"/>
      <c r="V60" s="14"/>
      <c r="W60" s="5"/>
      <c r="X60" s="5"/>
      <c r="Y60" s="5"/>
      <c r="Z60" s="5"/>
      <c r="AA60" s="5"/>
      <c r="AB60" s="5"/>
      <c r="AC60" s="5"/>
      <c r="AD60" s="5"/>
      <c r="AE60" s="5"/>
      <c r="AM60" s="4"/>
      <c r="AN60" s="4"/>
      <c r="AO60" s="4"/>
      <c r="AP60" s="4"/>
      <c r="AQ60" s="4"/>
      <c r="AR60" s="4"/>
      <c r="AS60" s="3"/>
      <c r="AV60" s="12"/>
      <c r="AW60"/>
      <c r="AX60"/>
      <c r="AY60"/>
    </row>
    <row r="61" spans="2:51" x14ac:dyDescent="0.25">
      <c r="B61" s="18"/>
      <c r="C61" s="13"/>
      <c r="D61" s="9"/>
      <c r="E61" s="17"/>
      <c r="F61" s="17"/>
      <c r="G61" s="17"/>
      <c r="H61" s="17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V61" s="12"/>
      <c r="AW61"/>
      <c r="AX61"/>
      <c r="AY61"/>
    </row>
    <row r="62" spans="2:51" x14ac:dyDescent="0.25">
      <c r="B62" s="7"/>
      <c r="C62" s="13"/>
      <c r="D62" s="9"/>
      <c r="E62" s="9"/>
      <c r="F62" s="17"/>
      <c r="G62" s="9"/>
      <c r="H62" s="9"/>
      <c r="I62" s="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5"/>
      <c r="U62" s="14"/>
      <c r="V62" s="14"/>
      <c r="W62" s="5"/>
      <c r="X62" s="5"/>
      <c r="Y62" s="5"/>
      <c r="Z62" s="5"/>
      <c r="AA62" s="5"/>
      <c r="AB62" s="5"/>
      <c r="AC62" s="5"/>
      <c r="AD62" s="5"/>
      <c r="AE62" s="5"/>
      <c r="AM62" s="4"/>
      <c r="AN62" s="4"/>
      <c r="AO62" s="4"/>
      <c r="AP62" s="4"/>
      <c r="AQ62" s="4"/>
      <c r="AR62" s="4"/>
      <c r="AS62" s="3"/>
      <c r="AV62" s="12"/>
      <c r="AW62"/>
      <c r="AX62"/>
      <c r="AY62"/>
    </row>
    <row r="63" spans="2:51" x14ac:dyDescent="0.25">
      <c r="B63" s="7"/>
      <c r="C63" s="8"/>
      <c r="D63" s="9"/>
      <c r="E63" s="9"/>
      <c r="F63" s="9"/>
      <c r="G63" s="9"/>
      <c r="H63" s="9"/>
      <c r="I63" s="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5"/>
      <c r="U63" s="14"/>
      <c r="V63" s="14"/>
      <c r="W63" s="5"/>
      <c r="X63" s="5"/>
      <c r="Y63" s="5"/>
      <c r="Z63" s="5"/>
      <c r="AA63" s="5"/>
      <c r="AB63" s="5"/>
      <c r="AC63" s="5"/>
      <c r="AD63" s="5"/>
      <c r="AE63" s="5"/>
      <c r="AM63" s="4"/>
      <c r="AN63" s="4"/>
      <c r="AO63" s="4"/>
      <c r="AP63" s="4"/>
      <c r="AQ63" s="4"/>
      <c r="AR63" s="4"/>
      <c r="AS63" s="3"/>
      <c r="AU63"/>
      <c r="AV63" s="12"/>
      <c r="AW63"/>
      <c r="AX63"/>
      <c r="AY63"/>
    </row>
    <row r="64" spans="2:51" ht="229.5" customHeight="1" x14ac:dyDescent="0.25">
      <c r="B64" s="7"/>
      <c r="C64" s="11"/>
      <c r="D64" s="8"/>
      <c r="E64" s="9"/>
      <c r="F64" s="9"/>
      <c r="G64" s="9"/>
      <c r="H64" s="9"/>
      <c r="I64" s="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5"/>
      <c r="U64" s="14"/>
      <c r="V64" s="14"/>
      <c r="W64" s="5"/>
      <c r="X64" s="5"/>
      <c r="Y64" s="5"/>
      <c r="Z64" s="5"/>
      <c r="AA64" s="5"/>
      <c r="AB64" s="5"/>
      <c r="AC64" s="5"/>
      <c r="AD64" s="5"/>
      <c r="AE64" s="5"/>
      <c r="AM64" s="4"/>
      <c r="AN64" s="4"/>
      <c r="AO64" s="4"/>
      <c r="AP64" s="4"/>
      <c r="AQ64" s="4"/>
      <c r="AR64" s="4"/>
      <c r="AS64" s="3"/>
      <c r="AU64"/>
      <c r="AV64" s="12"/>
      <c r="AW64"/>
      <c r="AX64"/>
      <c r="AY64"/>
    </row>
    <row r="65" spans="1:51" x14ac:dyDescent="0.25">
      <c r="A65" s="5"/>
      <c r="B65" s="7"/>
      <c r="C65" s="13"/>
      <c r="D65" s="8"/>
      <c r="E65" s="9"/>
      <c r="F65" s="9"/>
      <c r="G65" s="9"/>
      <c r="H65" s="9"/>
      <c r="I65" s="4"/>
      <c r="J65" s="4"/>
      <c r="K65" s="4"/>
      <c r="L65" s="4"/>
      <c r="M65" s="4"/>
      <c r="N65" s="4"/>
      <c r="O65" s="3"/>
      <c r="P65" s="1"/>
      <c r="R65" s="12"/>
      <c r="AS65"/>
      <c r="AT65"/>
      <c r="AU65"/>
      <c r="AV65"/>
      <c r="AW65"/>
      <c r="AX65"/>
      <c r="AY65"/>
    </row>
    <row r="66" spans="1:51" x14ac:dyDescent="0.25">
      <c r="A66" s="5"/>
      <c r="B66" s="8"/>
      <c r="C66" s="11"/>
      <c r="D66" s="9"/>
      <c r="E66" s="8"/>
      <c r="F66" s="9"/>
      <c r="G66" s="8"/>
      <c r="H66" s="8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B67" s="8"/>
      <c r="C67" s="10"/>
      <c r="D67" s="9"/>
      <c r="E67" s="8"/>
      <c r="F67" s="8"/>
      <c r="G67" s="8"/>
      <c r="H67" s="8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B68" s="7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1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P70" s="1"/>
      <c r="R70" s="1"/>
      <c r="AS70"/>
      <c r="AT70"/>
      <c r="AU70"/>
      <c r="AV70"/>
      <c r="AW70"/>
      <c r="AX70"/>
      <c r="AY70"/>
    </row>
    <row r="71" spans="1:51" x14ac:dyDescent="0.25">
      <c r="A71" s="5"/>
      <c r="I71" s="4"/>
      <c r="J71" s="4"/>
      <c r="K71" s="4"/>
      <c r="L71" s="4"/>
      <c r="M71" s="4"/>
      <c r="N71" s="4"/>
      <c r="O71" s="3"/>
      <c r="P71" s="1"/>
      <c r="R71" s="6"/>
      <c r="AS71"/>
      <c r="AT71"/>
      <c r="AU71"/>
      <c r="AV71"/>
      <c r="AW71"/>
      <c r="AX71"/>
      <c r="AY71"/>
    </row>
    <row r="72" spans="1:51" x14ac:dyDescent="0.25">
      <c r="A72" s="5"/>
      <c r="I72" s="4"/>
      <c r="J72" s="4"/>
      <c r="K72" s="4"/>
      <c r="L72" s="4"/>
      <c r="M72" s="4"/>
      <c r="N72" s="4"/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R75" s="1"/>
      <c r="AS75"/>
      <c r="AT75"/>
      <c r="AU75"/>
      <c r="AV75"/>
      <c r="AW75"/>
      <c r="AX75"/>
      <c r="AY75"/>
    </row>
    <row r="76" spans="1:51" x14ac:dyDescent="0.25">
      <c r="O76" s="3"/>
      <c r="R76" s="1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AS81"/>
      <c r="AT81"/>
      <c r="AU81"/>
      <c r="AV81"/>
      <c r="AW81"/>
      <c r="AX81"/>
      <c r="AY81"/>
    </row>
    <row r="82" spans="15:51" x14ac:dyDescent="0.25">
      <c r="O82" s="3"/>
      <c r="AS82"/>
      <c r="AT82"/>
      <c r="AU82"/>
      <c r="AV82"/>
      <c r="AW82"/>
      <c r="AX82"/>
      <c r="AY82"/>
    </row>
    <row r="83" spans="15:51" x14ac:dyDescent="0.25">
      <c r="O83" s="3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AS93"/>
      <c r="AT93"/>
      <c r="AU93"/>
      <c r="AV93"/>
      <c r="AW93"/>
      <c r="AX93"/>
      <c r="AY93"/>
    </row>
    <row r="94" spans="15:51" x14ac:dyDescent="0.25">
      <c r="O94" s="2"/>
      <c r="P94" s="1"/>
      <c r="Q94" s="1"/>
      <c r="R94" s="1"/>
      <c r="S94" s="1"/>
      <c r="T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T96" s="1"/>
      <c r="AS96"/>
      <c r="AT96"/>
      <c r="AU96"/>
      <c r="AV96"/>
      <c r="AW96"/>
      <c r="AX96"/>
      <c r="AY96"/>
    </row>
    <row r="97" spans="15:51" x14ac:dyDescent="0.25">
      <c r="O97" s="1"/>
      <c r="Q97" s="1"/>
      <c r="R97" s="1"/>
      <c r="S97" s="1"/>
      <c r="AS97"/>
      <c r="AT97"/>
      <c r="AU97"/>
      <c r="AV97"/>
      <c r="AW97"/>
      <c r="AX97"/>
      <c r="AY97"/>
    </row>
    <row r="98" spans="15:51" x14ac:dyDescent="0.25">
      <c r="O98" s="2"/>
      <c r="P98" s="1"/>
      <c r="Q98" s="1"/>
      <c r="R98" s="1"/>
      <c r="S98" s="1"/>
      <c r="T98" s="1"/>
      <c r="AS98"/>
      <c r="AT98"/>
      <c r="AU98"/>
      <c r="AV98"/>
      <c r="AW98"/>
      <c r="AX98"/>
      <c r="AY98"/>
    </row>
    <row r="99" spans="15:51" x14ac:dyDescent="0.25">
      <c r="O99" s="2"/>
      <c r="P99" s="1"/>
      <c r="Q99" s="1"/>
      <c r="R99" s="1"/>
      <c r="S99" s="1"/>
      <c r="T99" s="1"/>
      <c r="U99" s="1"/>
      <c r="AS99"/>
      <c r="AT99"/>
      <c r="AU99"/>
      <c r="AV99"/>
      <c r="AW99"/>
      <c r="AX99"/>
      <c r="AY99"/>
    </row>
    <row r="100" spans="15:51" x14ac:dyDescent="0.25">
      <c r="O100" s="2"/>
      <c r="P100" s="1"/>
      <c r="T100" s="1"/>
      <c r="U100" s="1"/>
      <c r="AS100"/>
      <c r="AT100"/>
      <c r="AU100"/>
      <c r="AV100"/>
      <c r="AW100"/>
      <c r="AX100"/>
      <c r="AY100"/>
    </row>
    <row r="112" spans="15:51" x14ac:dyDescent="0.25">
      <c r="AS112"/>
      <c r="AT112"/>
      <c r="AU112"/>
      <c r="AV112"/>
      <c r="AW112"/>
      <c r="AX112"/>
      <c r="AY112"/>
    </row>
  </sheetData>
  <protectedRanges>
    <protectedRange sqref="N56:R56 B68 S58:T64 B60:B65 N59:R64 T42 S54:T55 T53" name="Range2_12_5_1_1"/>
    <protectedRange sqref="N10 L10 L6 D6 D8 AD8 AF8 O8:U8 AJ8:AR8 AF10 AR11:AR34 L24:N31 N12:N23 N32:N34 N11:P11 E11:E34 G11:G34 O12:P34 R11:AG34" name="Range1_16_3_1_1"/>
    <protectedRange sqref="I61 J59:M64 K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I58:I60 G63:H64 G57:H58 E63:E64 F64:F65 F57:F59 E57:E58 K54:M55" name="Range2_2_12_1_7_1_1"/>
    <protectedRange sqref="D61:D62" name="Range2_1_1_1_1_11_1_2_1_1"/>
    <protectedRange sqref="E59 G59:H59 F60" name="Range2_2_2_9_1_1_1_1"/>
    <protectedRange sqref="D57" name="Range2_1_1_1_1_1_9_1_1_1_1"/>
    <protectedRange sqref="C61" name="Range2_1_1_2_1_1"/>
    <protectedRange sqref="C60" name="Range2_1_2_2_1_1"/>
    <protectedRange sqref="C59" name="Range2_3_2_1_1"/>
    <protectedRange sqref="C57:C58" name="Range2_5_1_1_1"/>
    <protectedRange sqref="E60:E61 F61:F62 G60:H61 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S53" name="Range2_12_2_1_1_1_2_1_1"/>
    <protectedRange sqref="Q53:R53" name="Range2_12_1_6_1_1_1_2_3_1_1_3_1_1_1_1_1_1"/>
    <protectedRange sqref="N53:P53" name="Range2_12_1_2_3_1_1_1_2_3_1_1_3_1_1_1_1_1_1"/>
    <protectedRange sqref="K53:M53" name="Range2_2_12_1_4_3_1_1_1_3_3_1_1_3_1_1_1_1_1_1"/>
    <protectedRange sqref="Q50:Q52 T47" name="Range2_12_5_1_1_3"/>
    <protectedRange sqref="T45:T46" name="Range2_12_5_1_1_2_2"/>
    <protectedRange sqref="P50:P52" name="Range2_12_4_1_1_1_4_2_2_2"/>
    <protectedRange sqref="N50:O52" name="Range2_12_1_6_1_1_1_2_3_2_1_1_3"/>
    <protectedRange sqref="K50:M52" name="Range2_12_1_2_3_1_1_1_2_3_2_1_1_3"/>
    <protectedRange sqref="T44" name="Range2_12_5_1_1_2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B57:B59" name="Range2_12_5_1_1_2"/>
    <protectedRange sqref="AG10 AP10 Q11:Q34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6" name="Range2_2_12_2_1_1_2"/>
    <protectedRange sqref="G56:H56 D56:E56 J54:J55" name="Range2_2_12_1_7_1_1_2"/>
    <protectedRange sqref="C56" name="Range2_1_1_2_1_1_2"/>
    <protectedRange sqref="F56" name="Range2_2_12_1_1_1_1_1"/>
    <protectedRange sqref="I56" name="Range2_2_1_1_1_1_2"/>
    <protectedRange sqref="J53" name="Range2_2_12_1_4_3_1_1_1_3_3_1_1_3_1_1_1_1_1_1_2"/>
    <protectedRange sqref="J50:J52" name="Range2_2_12_1_4_3_1_1_1_3_3_2_1_1_3_2"/>
    <protectedRange sqref="B56" name="Range2_12_5_1_1_2_1_4_1_1_1_2_1_1_1_1_1_1_1"/>
    <protectedRange sqref="Q49" name="Range2_12_5_1_1_3_2"/>
    <protectedRange sqref="P49 S45:S47" name="Range2_12_4_1_1_1_4_2_2_2_2"/>
    <protectedRange sqref="N49:O49" name="Range2_12_1_6_1_1_1_2_3_2_1_1_3_2"/>
    <protectedRange sqref="K49:M49" name="Range2_12_1_2_3_1_1_1_2_3_2_1_1_3_2"/>
    <protectedRange sqref="J49" name="Range2_2_12_1_4_3_1_1_1_3_3_2_1_1_3_2_1"/>
    <protectedRange sqref="Q44:R44" name="Range2_12_1_6_1_1_1_2_3_2_1_1_1_1_1_1"/>
    <protectedRange sqref="N44:P44" name="Range2_12_1_2_3_1_1_1_2_3_2_1_1_1_1_1_1"/>
    <protectedRange sqref="K44:M44" name="Range2_2_12_1_4_3_1_1_1_3_3_2_1_1_1_1_1_1"/>
    <protectedRange sqref="J44" name="Range2_2_12_1_4_3_1_1_1_3_2_1_2_1_1_1_1"/>
    <protectedRange sqref="D44:E44" name="Range2_2_12_1_3_1_2_1_1_1_2_1_2_3_2_1_1_1_1"/>
    <protectedRange sqref="I44" name="Range2_2_12_1_4_2_1_1_1_4_1_2_1_1_1_2_1_1_1_1"/>
    <protectedRange sqref="F44:H44" name="Range2_2_12_1_3_1_1_1_1_1_4_1_2_1_2_1_2_1_1_1_1"/>
    <protectedRange sqref="B44" name="Range2_12_5_1_1_1_2_1_1_1_1_1_1_1_1_1_1_1_2_1_1_1_1_1_1_1_1_1_1_1_1_1_1_1_1_1_1_1"/>
    <protectedRange sqref="R48" name="Range2_12_5_1_1_3_1_1_1"/>
    <protectedRange sqref="Q48" name="Range2_12_4_1_1_1_4_2_2_2_1_1_1"/>
    <protectedRange sqref="O48:P48 Q45:R47" name="Range2_12_1_6_1_1_1_2_3_2_1_1_3_1_1_1"/>
    <protectedRange sqref="L48:N48 N45:P47" name="Range2_12_1_2_3_1_1_1_2_3_2_1_1_3_1_1_1"/>
    <protectedRange sqref="I48:K48 K45:M47" name="Range2_2_12_1_4_3_1_1_1_3_3_2_1_1_3_1_1_1"/>
    <protectedRange sqref="H48 J45:J47" name="Range2_2_12_1_4_3_1_1_1_3_2_1_2_2_1_1_1"/>
    <protectedRange sqref="E48:F48 G47:H47" name="Range2_2_12_1_3_1_2_1_1_1_2_1_1_1_1_1_1_2_1_1_1_1_1"/>
    <protectedRange sqref="C48 D47:E47" name="Range2_2_12_1_3_1_2_1_1_1_2_1_1_1_1_3_1_1_1_1_1_1_1"/>
    <protectedRange sqref="D48 F47" name="Range2_2_12_1_3_1_2_1_1_1_3_1_1_1_1_1_3_1_1_1_1_1_1_1"/>
    <protectedRange sqref="G48 I47" name="Range2_2_12_1_4_3_1_1_1_2_1_2_1_1_3_1_1_1_1_1_1_1_1_1"/>
    <protectedRange sqref="E45:H46" name="Range2_2_12_1_3_1_2_1_1_1_1_2_1_1_1_1_1_1_1_1_1"/>
    <protectedRange sqref="D45:D46" name="Range2_2_12_1_3_1_2_1_1_1_2_1_2_3_1_1_1_1_1_1_1"/>
    <protectedRange sqref="I45:I46" name="Range2_2_12_1_4_2_1_1_1_4_1_2_1_1_1_2_2_1_1_1_1"/>
    <protectedRange sqref="B45" name="Range2_12_5_1_1_1_2_2_1_1_1_1_1_1_1_1_1_1_1_1_1_1_1_1_1_1_1_1_1_1_1_1_1_1_1_1_1_1_1_1_1_1_1"/>
    <protectedRange sqref="B46" name="Range2_12_5_1_1_1_2_2_1_1_1_1_1_1_1_1_1_1_1_2_1_1_1_1_1_1_1_1_1_1_1_1_1_1_1_1_1_1_1_1_1_1_1_1_1_1_1_1_1_1_1_1_1_1_1_1_1_1_1"/>
    <protectedRange sqref="B47" name="Range2_12_5_1_1_1_2_2_1_1_1_1_1_1_1_1_1_1_1_2_1_1_1_2_1_1_1_2_1_1_1_3_1_1_1_1_1_1_1_1_1_1_1_1_1_1_1_1_1_1_1_1_1_1_1_1_1_1_1_1_1_1_1_1_1_1_1_1_1_1_1_1_1_1_1_1"/>
    <protectedRange sqref="B48" name="Range2_12_5_1_1_1_2_1_1_1_1_1_1_1_1_1_1_1_2_1_2_1_1_1_1_1_1_1_1_1_2_1_1_1_1_1_1_1_1_1_1_1_1_1_1_1_1_1_1_1_1_1_1_1_1_1_1_1_1"/>
    <protectedRange sqref="I49" name="Range2_2_12_1_4_3_1_1_1_3_3_2_1_1_3_2_1_1"/>
    <protectedRange sqref="I50:I52" name="Range2_2_12_1_4_3_1_1_1_3_3_2_1_1_3_3_1_1"/>
    <protectedRange sqref="I53" name="Range2_2_12_1_3_1_2_1_1_1_2_1_1_1_1_1_1_2_1_1_1_1_1_2_2_1_1"/>
    <protectedRange sqref="I55" name="Range2_2_12_1_1_1_1_1_2_1"/>
    <protectedRange sqref="I54" name="Range2_2_12_1_3_3_1_1_1_2_1_1_1_1_1_1_1_1_1_1_1_1_1_1_1_2_1"/>
    <protectedRange sqref="H49" name="Range2_2_12_1_4_3_1_1_1_3_3_2_1_1_3_2_1_3"/>
    <protectedRange sqref="G49" name="Range2_2_12_1_4_3_1_1_1_3_2_1_2_2_2_1_3"/>
    <protectedRange sqref="D49:E49" name="Range2_2_12_1_3_1_2_1_1_1_2_1_1_1_1_1_1_2_1_1_2_1_3"/>
    <protectedRange sqref="C49" name="Range2_2_12_1_3_1_2_1_1_1_3_1_1_1_1_1_3_1_1_1_1_2_1_3"/>
    <protectedRange sqref="F49" name="Range2_2_12_1_4_3_1_1_1_2_1_2_1_1_3_1_1_1_1_1_1_2_1_3"/>
    <protectedRange sqref="H50:H52" name="Range2_2_12_1_4_3_1_1_1_3_3_2_1_1_3_3_1_3"/>
    <protectedRange sqref="G50:G52" name="Range2_2_12_1_4_3_1_1_1_3_2_1_2_2_3_1_3"/>
    <protectedRange sqref="F50:F52" name="Range2_2_12_1_4_3_1_1_1_3_3_1_1_3_1_1_1_1_1_1_2_3_1_3"/>
    <protectedRange sqref="C50:E52" name="Range2_2_12_1_3_1_2_1_1_1_1_2_1_1_1_1_1_1_2_2_1_3"/>
    <protectedRange sqref="G53:H53" name="Range2_2_12_1_3_1_2_1_1_1_2_1_1_1_1_1_1_2_1_1_1_1_1_2_2_1_3"/>
    <protectedRange sqref="D53:E53" name="Range2_2_12_1_3_1_2_1_1_1_2_1_1_1_1_3_1_1_1_1_1_2_1_1_2_1_3"/>
    <protectedRange sqref="F53" name="Range2_2_12_1_3_1_2_1_1_1_3_1_1_1_1_1_3_1_1_1_1_1_1_1_1_2_1_3"/>
    <protectedRange sqref="D55" name="Range2_2_12_1_7_1_1_3_1_2"/>
    <protectedRange sqref="E55:H55" name="Range2_2_12_1_1_1_1_1_2_1_2"/>
    <protectedRange sqref="C55" name="Range2_1_4_2_1_1_1_2_1_2"/>
    <protectedRange sqref="G54:H54" name="Range2_2_12_1_3_3_1_1_1_2_1_1_1_1_1_1_1_1_1_1_1_1_1_1_1_2_1_2"/>
    <protectedRange sqref="F54" name="Range2_2_12_1_3_1_2_1_1_1_3_1_1_1_1_1_3_1_1_1_1_1_1_1_1_2_2_2"/>
    <protectedRange sqref="D54:E54" name="Range2_2_12_1_3_1_2_1_1_1_3_1_1_1_1_1_1_1_2_1_1_1_1_1_1_2_1_2"/>
    <protectedRange sqref="Q10" name="Range1_16_3_1_1_1_1_1_1"/>
    <protectedRange sqref="B49" name="Range2_12_5_1_1_1_1_1_2_1_1_1_1_1_1_1_1_1_1_1_1_1_1_1_1_1_1_1_1_2_1_1_1_1_1_1_1_1_1_1_1_1_1_3_1_1_1"/>
    <protectedRange sqref="B50" name="Range2_12_5_1_1_1_1_1_2_1_1_2_1_1_1_1_1_1_1_1_1_1_1_1_1_1_1_1_1_2_1_1_1_1_1_1_1_1_1_1_1_1_1_1_3_1_1_1"/>
    <protectedRange sqref="B52" name="Range2_12_5_1_1_1_2_2_1_1_1_1_1_1_1_1_1_1_1_2_1_1_1_2_1_1_1_1_1_1_1_1_1_1_1_1_1_1_1_1_2_1_1_1_1_1_1_1_1_1_2_1_1_3_1_1_1"/>
    <protectedRange sqref="B51" name="Range2_12_5_1_1_1_2_2_1_1_1_1_1_1_1_1_1_1_1_2_1_1_1_1_1_1_1_1_1_3_1_3_1_2_1_1_1_1_1_1_1_1_1_1_1_1_1_2_1_1_1_1_1_2_1_1_1_1_1_1_1_1_2_1_1_3_1_1_1"/>
    <protectedRange sqref="B53" name="Range2_12_5_1_1_1_1_1_2_1_2_1_1_1_2_1_1_1_1_1_1_1_1_1_1_2_1_1_1_1_1_2_1_1_1_1_1_1_1_2_1_1_3_1_1_1"/>
    <protectedRange sqref="B55" name="Range2_12_5_1_1_1_2_2_1_1_1_1_1_1_1_1_1_1_1_1_1_1_1_1_1_1_1_1_1_1_1_1_1_1_1_1_1_1_1_1_1_1_1_1_1_1_1_2_1_1_1_2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60" priority="5" operator="containsText" text="N/A">
      <formula>NOT(ISERROR(SEARCH("N/A",X11)))</formula>
    </cfRule>
    <cfRule type="cellIs" dxfId="459" priority="23" operator="equal">
      <formula>0</formula>
    </cfRule>
  </conditionalFormatting>
  <conditionalFormatting sqref="X11:AE34">
    <cfRule type="cellIs" dxfId="458" priority="22" operator="greaterThanOrEqual">
      <formula>1185</formula>
    </cfRule>
  </conditionalFormatting>
  <conditionalFormatting sqref="X11:AE34">
    <cfRule type="cellIs" dxfId="457" priority="21" operator="between">
      <formula>0.1</formula>
      <formula>1184</formula>
    </cfRule>
  </conditionalFormatting>
  <conditionalFormatting sqref="X8 AJ11:AO34">
    <cfRule type="cellIs" dxfId="456" priority="20" operator="equal">
      <formula>0</formula>
    </cfRule>
  </conditionalFormatting>
  <conditionalFormatting sqref="X8 AJ11:AO34">
    <cfRule type="cellIs" dxfId="455" priority="19" operator="greaterThan">
      <formula>1179</formula>
    </cfRule>
  </conditionalFormatting>
  <conditionalFormatting sqref="X8 AJ11:AO34">
    <cfRule type="cellIs" dxfId="454" priority="18" operator="greaterThan">
      <formula>99</formula>
    </cfRule>
  </conditionalFormatting>
  <conditionalFormatting sqref="X8 AJ11:AO34">
    <cfRule type="cellIs" dxfId="453" priority="17" operator="greaterThan">
      <formula>0.99</formula>
    </cfRule>
  </conditionalFormatting>
  <conditionalFormatting sqref="AB8">
    <cfRule type="cellIs" dxfId="452" priority="16" operator="equal">
      <formula>0</formula>
    </cfRule>
  </conditionalFormatting>
  <conditionalFormatting sqref="AB8">
    <cfRule type="cellIs" dxfId="451" priority="15" operator="greaterThan">
      <formula>1179</formula>
    </cfRule>
  </conditionalFormatting>
  <conditionalFormatting sqref="AB8">
    <cfRule type="cellIs" dxfId="450" priority="14" operator="greaterThan">
      <formula>99</formula>
    </cfRule>
  </conditionalFormatting>
  <conditionalFormatting sqref="AB8">
    <cfRule type="cellIs" dxfId="449" priority="13" operator="greaterThan">
      <formula>0.99</formula>
    </cfRule>
  </conditionalFormatting>
  <conditionalFormatting sqref="AQ11:AQ34">
    <cfRule type="cellIs" dxfId="448" priority="12" operator="equal">
      <formula>0</formula>
    </cfRule>
  </conditionalFormatting>
  <conditionalFormatting sqref="AQ11:AQ34">
    <cfRule type="cellIs" dxfId="447" priority="11" operator="greaterThan">
      <formula>1179</formula>
    </cfRule>
  </conditionalFormatting>
  <conditionalFormatting sqref="AQ11:AQ34">
    <cfRule type="cellIs" dxfId="446" priority="10" operator="greaterThan">
      <formula>99</formula>
    </cfRule>
  </conditionalFormatting>
  <conditionalFormatting sqref="AQ11:AQ34">
    <cfRule type="cellIs" dxfId="445" priority="9" operator="greaterThan">
      <formula>0.99</formula>
    </cfRule>
  </conditionalFormatting>
  <conditionalFormatting sqref="AI11:AI34">
    <cfRule type="cellIs" dxfId="444" priority="8" operator="greaterThan">
      <formula>$AI$8</formula>
    </cfRule>
  </conditionalFormatting>
  <conditionalFormatting sqref="AH11:AH34">
    <cfRule type="cellIs" dxfId="443" priority="6" operator="greaterThan">
      <formula>$AH$8</formula>
    </cfRule>
    <cfRule type="cellIs" dxfId="442" priority="7" operator="greaterThan">
      <formula>$AH$8</formula>
    </cfRule>
  </conditionalFormatting>
  <conditionalFormatting sqref="AP11:AP34">
    <cfRule type="cellIs" dxfId="441" priority="4" operator="equal">
      <formula>0</formula>
    </cfRule>
  </conditionalFormatting>
  <conditionalFormatting sqref="AP11:AP34">
    <cfRule type="cellIs" dxfId="440" priority="3" operator="greaterThan">
      <formula>1179</formula>
    </cfRule>
  </conditionalFormatting>
  <conditionalFormatting sqref="AP11:AP34">
    <cfRule type="cellIs" dxfId="439" priority="2" operator="greaterThan">
      <formula>99</formula>
    </cfRule>
  </conditionalFormatting>
  <conditionalFormatting sqref="AP11:AP34">
    <cfRule type="cellIs" dxfId="43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5"/>
  <sheetViews>
    <sheetView topLeftCell="A19" workbookViewId="0">
      <selection activeCell="A25" sqref="A25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47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44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53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57" t="s">
        <v>127</v>
      </c>
      <c r="I7" s="156" t="s">
        <v>126</v>
      </c>
      <c r="J7" s="156" t="s">
        <v>125</v>
      </c>
      <c r="K7" s="156" t="s">
        <v>124</v>
      </c>
      <c r="L7" s="2"/>
      <c r="M7" s="2"/>
      <c r="N7" s="2"/>
      <c r="O7" s="157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56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56" t="s">
        <v>115</v>
      </c>
      <c r="AG7" s="156" t="s">
        <v>114</v>
      </c>
      <c r="AH7" s="156" t="s">
        <v>113</v>
      </c>
      <c r="AI7" s="156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56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42291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25360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56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54" t="s">
        <v>88</v>
      </c>
      <c r="V9" s="154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52" t="s">
        <v>84</v>
      </c>
      <c r="AG9" s="152" t="s">
        <v>83</v>
      </c>
      <c r="AH9" s="234" t="s">
        <v>82</v>
      </c>
      <c r="AI9" s="248" t="s">
        <v>81</v>
      </c>
      <c r="AJ9" s="154" t="s">
        <v>80</v>
      </c>
      <c r="AK9" s="154" t="s">
        <v>79</v>
      </c>
      <c r="AL9" s="154" t="s">
        <v>78</v>
      </c>
      <c r="AM9" s="154" t="s">
        <v>77</v>
      </c>
      <c r="AN9" s="154" t="s">
        <v>76</v>
      </c>
      <c r="AO9" s="154" t="s">
        <v>75</v>
      </c>
      <c r="AP9" s="154" t="s">
        <v>74</v>
      </c>
      <c r="AQ9" s="226" t="s">
        <v>73</v>
      </c>
      <c r="AR9" s="154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54" t="s">
        <v>67</v>
      </c>
      <c r="C10" s="154" t="s">
        <v>66</v>
      </c>
      <c r="D10" s="154" t="s">
        <v>17</v>
      </c>
      <c r="E10" s="154" t="s">
        <v>65</v>
      </c>
      <c r="F10" s="154" t="s">
        <v>17</v>
      </c>
      <c r="G10" s="154" t="s">
        <v>65</v>
      </c>
      <c r="H10" s="225"/>
      <c r="I10" s="154" t="s">
        <v>65</v>
      </c>
      <c r="J10" s="154" t="s">
        <v>65</v>
      </c>
      <c r="K10" s="154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13'!Q34</f>
        <v>55107617</v>
      </c>
      <c r="R10" s="242"/>
      <c r="S10" s="243"/>
      <c r="T10" s="244"/>
      <c r="U10" s="154"/>
      <c r="V10" s="154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13'!AG34</f>
        <v>41057396</v>
      </c>
      <c r="AH10" s="234"/>
      <c r="AI10" s="249"/>
      <c r="AJ10" s="154" t="s">
        <v>56</v>
      </c>
      <c r="AK10" s="154" t="s">
        <v>56</v>
      </c>
      <c r="AL10" s="154" t="s">
        <v>56</v>
      </c>
      <c r="AM10" s="154" t="s">
        <v>56</v>
      </c>
      <c r="AN10" s="154" t="s">
        <v>56</v>
      </c>
      <c r="AO10" s="154" t="s">
        <v>56</v>
      </c>
      <c r="AP10" s="96">
        <f>'OCT 13'!AP34</f>
        <v>9400462</v>
      </c>
      <c r="AQ10" s="227"/>
      <c r="AR10" s="155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25</v>
      </c>
      <c r="E11" s="82">
        <f t="shared" ref="E11:E22" si="0">D11/1.42</f>
        <v>17.605633802816904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106</v>
      </c>
      <c r="P11" s="76">
        <v>62</v>
      </c>
      <c r="Q11" s="76">
        <v>55110205</v>
      </c>
      <c r="R11" s="75">
        <f>IF(ISBLANK(Q11),"-",Q11-Q10)</f>
        <v>2588</v>
      </c>
      <c r="S11" s="74">
        <f t="shared" ref="S11:S34" si="3">R11*24/1000</f>
        <v>62.112000000000002</v>
      </c>
      <c r="T11" s="74">
        <f t="shared" ref="T11:T34" si="4">R11/1000</f>
        <v>2.5880000000000001</v>
      </c>
      <c r="U11" s="73">
        <v>6.7</v>
      </c>
      <c r="V11" s="73">
        <f t="shared" ref="V11:V34" si="5">U11</f>
        <v>6.7</v>
      </c>
      <c r="W11" s="72" t="s">
        <v>138</v>
      </c>
      <c r="X11" s="66">
        <v>0</v>
      </c>
      <c r="Y11" s="66">
        <v>0</v>
      </c>
      <c r="Z11" s="66">
        <v>1068</v>
      </c>
      <c r="AA11" s="66">
        <v>0</v>
      </c>
      <c r="AB11" s="66">
        <v>0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41057768</v>
      </c>
      <c r="AH11" s="69">
        <f t="shared" ref="AH11:AH34" si="6">IF(ISBLANK(AG11),"-",AG11-AG10)</f>
        <v>372</v>
      </c>
      <c r="AI11" s="68">
        <f t="shared" ref="AI11:AI34" si="7">AH11/T11</f>
        <v>143.74034003091191</v>
      </c>
      <c r="AJ11" s="67">
        <v>0</v>
      </c>
      <c r="AK11" s="67">
        <v>0</v>
      </c>
      <c r="AL11" s="67">
        <v>1</v>
      </c>
      <c r="AM11" s="67">
        <v>0</v>
      </c>
      <c r="AN11" s="67">
        <v>0</v>
      </c>
      <c r="AO11" s="67">
        <v>0.35</v>
      </c>
      <c r="AP11" s="66">
        <v>9402221</v>
      </c>
      <c r="AQ11" s="66">
        <f t="shared" ref="AQ11:AQ34" si="8">AP11-AP10</f>
        <v>1759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28</v>
      </c>
      <c r="E12" s="82">
        <f t="shared" si="0"/>
        <v>19.718309859154932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106</v>
      </c>
      <c r="P12" s="76">
        <v>71</v>
      </c>
      <c r="Q12" s="76">
        <v>55112813</v>
      </c>
      <c r="R12" s="75">
        <f>IF(ISBLANK(Q12),"-",Q12-Q11)</f>
        <v>2608</v>
      </c>
      <c r="S12" s="74">
        <f t="shared" si="3"/>
        <v>62.591999999999999</v>
      </c>
      <c r="T12" s="74">
        <f t="shared" si="4"/>
        <v>2.6080000000000001</v>
      </c>
      <c r="U12" s="73">
        <v>8.5</v>
      </c>
      <c r="V12" s="73">
        <f t="shared" si="5"/>
        <v>8.5</v>
      </c>
      <c r="W12" s="72" t="s">
        <v>138</v>
      </c>
      <c r="X12" s="66">
        <v>0</v>
      </c>
      <c r="Y12" s="66">
        <v>0</v>
      </c>
      <c r="Z12" s="66">
        <v>1008</v>
      </c>
      <c r="AA12" s="66">
        <v>0</v>
      </c>
      <c r="AB12" s="66">
        <v>0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41058128</v>
      </c>
      <c r="AH12" s="69">
        <f t="shared" si="6"/>
        <v>360</v>
      </c>
      <c r="AI12" s="68">
        <f t="shared" si="7"/>
        <v>138.0368098159509</v>
      </c>
      <c r="AJ12" s="67">
        <v>0</v>
      </c>
      <c r="AK12" s="67">
        <v>0</v>
      </c>
      <c r="AL12" s="67">
        <v>1</v>
      </c>
      <c r="AM12" s="67">
        <v>0</v>
      </c>
      <c r="AN12" s="67">
        <v>0</v>
      </c>
      <c r="AO12" s="67">
        <v>0.35</v>
      </c>
      <c r="AP12" s="66">
        <v>9403992</v>
      </c>
      <c r="AQ12" s="66">
        <f t="shared" si="8"/>
        <v>1771</v>
      </c>
      <c r="AR12" s="87">
        <v>1.01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23</v>
      </c>
      <c r="E13" s="82">
        <f t="shared" si="0"/>
        <v>16.197183098591552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90</v>
      </c>
      <c r="P13" s="76">
        <v>94</v>
      </c>
      <c r="Q13" s="76">
        <v>55117032</v>
      </c>
      <c r="R13" s="75">
        <f t="shared" ref="R13:R34" si="9">IF(ISBLANK(Q13),"-",Q13-Q12)</f>
        <v>4219</v>
      </c>
      <c r="S13" s="74">
        <f t="shared" si="3"/>
        <v>101.256</v>
      </c>
      <c r="T13" s="74">
        <f t="shared" si="4"/>
        <v>4.2190000000000003</v>
      </c>
      <c r="U13" s="73">
        <v>9.5</v>
      </c>
      <c r="V13" s="73">
        <f t="shared" si="5"/>
        <v>9.5</v>
      </c>
      <c r="W13" s="72" t="s">
        <v>14</v>
      </c>
      <c r="X13" s="66">
        <v>0</v>
      </c>
      <c r="Y13" s="66">
        <v>0</v>
      </c>
      <c r="Z13" s="66">
        <v>958</v>
      </c>
      <c r="AA13" s="66">
        <v>0</v>
      </c>
      <c r="AB13" s="66">
        <v>958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41058762</v>
      </c>
      <c r="AH13" s="69">
        <f t="shared" si="6"/>
        <v>634</v>
      </c>
      <c r="AI13" s="68">
        <f t="shared" si="7"/>
        <v>150.27257643991467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0.35</v>
      </c>
      <c r="AP13" s="66">
        <v>9405265</v>
      </c>
      <c r="AQ13" s="66">
        <f t="shared" si="8"/>
        <v>1273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23</v>
      </c>
      <c r="E14" s="82">
        <f t="shared" si="0"/>
        <v>16.197183098591552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94</v>
      </c>
      <c r="P14" s="76">
        <v>92</v>
      </c>
      <c r="Q14" s="76">
        <v>55120728</v>
      </c>
      <c r="R14" s="75">
        <f t="shared" si="9"/>
        <v>3696</v>
      </c>
      <c r="S14" s="74">
        <f t="shared" si="3"/>
        <v>88.703999999999994</v>
      </c>
      <c r="T14" s="74">
        <f t="shared" si="4"/>
        <v>3.6960000000000002</v>
      </c>
      <c r="U14" s="73">
        <v>9.5</v>
      </c>
      <c r="V14" s="73">
        <f t="shared" si="5"/>
        <v>9.5</v>
      </c>
      <c r="W14" s="72" t="s">
        <v>14</v>
      </c>
      <c r="X14" s="66">
        <v>0</v>
      </c>
      <c r="Y14" s="66">
        <v>0</v>
      </c>
      <c r="Z14" s="66">
        <v>967</v>
      </c>
      <c r="AA14" s="66">
        <v>0</v>
      </c>
      <c r="AB14" s="66">
        <v>967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41059232</v>
      </c>
      <c r="AH14" s="69">
        <f t="shared" si="6"/>
        <v>470</v>
      </c>
      <c r="AI14" s="68">
        <f t="shared" si="7"/>
        <v>127.16450216450215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</v>
      </c>
      <c r="AP14" s="66">
        <v>9405265</v>
      </c>
      <c r="AQ14" s="66">
        <f t="shared" si="8"/>
        <v>0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17</v>
      </c>
      <c r="E15" s="82">
        <f t="shared" si="0"/>
        <v>11.971830985915494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110</v>
      </c>
      <c r="P15" s="76">
        <v>136</v>
      </c>
      <c r="Q15" s="76">
        <v>55124845</v>
      </c>
      <c r="R15" s="75">
        <f t="shared" si="9"/>
        <v>4117</v>
      </c>
      <c r="S15" s="74">
        <f t="shared" si="3"/>
        <v>98.808000000000007</v>
      </c>
      <c r="T15" s="74">
        <f t="shared" si="4"/>
        <v>4.117</v>
      </c>
      <c r="U15" s="73">
        <v>9.5</v>
      </c>
      <c r="V15" s="73">
        <f t="shared" si="5"/>
        <v>9.5</v>
      </c>
      <c r="W15" s="72" t="s">
        <v>14</v>
      </c>
      <c r="X15" s="66">
        <v>0</v>
      </c>
      <c r="Y15" s="66">
        <v>0</v>
      </c>
      <c r="Z15" s="66">
        <v>1080</v>
      </c>
      <c r="AA15" s="66">
        <v>0</v>
      </c>
      <c r="AB15" s="66">
        <v>1017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41059844</v>
      </c>
      <c r="AH15" s="69">
        <f t="shared" si="6"/>
        <v>612</v>
      </c>
      <c r="AI15" s="68">
        <f t="shared" si="7"/>
        <v>148.65193101773136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9405265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10</v>
      </c>
      <c r="E16" s="82">
        <f t="shared" si="0"/>
        <v>7.042253521126761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126</v>
      </c>
      <c r="P16" s="76">
        <v>125</v>
      </c>
      <c r="Q16" s="76">
        <v>55130035</v>
      </c>
      <c r="R16" s="75">
        <f t="shared" si="9"/>
        <v>5190</v>
      </c>
      <c r="S16" s="74">
        <f t="shared" si="3"/>
        <v>124.56</v>
      </c>
      <c r="T16" s="74">
        <f t="shared" si="4"/>
        <v>5.19</v>
      </c>
      <c r="U16" s="73">
        <v>9.5</v>
      </c>
      <c r="V16" s="73">
        <f t="shared" si="5"/>
        <v>9.5</v>
      </c>
      <c r="W16" s="72" t="s">
        <v>14</v>
      </c>
      <c r="X16" s="66">
        <v>0</v>
      </c>
      <c r="Y16" s="66">
        <v>0</v>
      </c>
      <c r="Z16" s="66">
        <v>1188</v>
      </c>
      <c r="AA16" s="66">
        <v>0</v>
      </c>
      <c r="AB16" s="66">
        <v>1188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41060780</v>
      </c>
      <c r="AH16" s="69">
        <f t="shared" si="6"/>
        <v>936</v>
      </c>
      <c r="AI16" s="68">
        <f t="shared" si="7"/>
        <v>180.34682080924856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9405265</v>
      </c>
      <c r="AQ16" s="66">
        <f t="shared" si="8"/>
        <v>0</v>
      </c>
      <c r="AR16" s="87">
        <v>1.47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B17" s="85">
        <v>2.25</v>
      </c>
      <c r="C17" s="85">
        <v>0.29166666666666702</v>
      </c>
      <c r="D17" s="84">
        <v>6</v>
      </c>
      <c r="E17" s="82">
        <f t="shared" si="0"/>
        <v>4.2253521126760569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131</v>
      </c>
      <c r="P17" s="76">
        <v>149</v>
      </c>
      <c r="Q17" s="76">
        <v>55135960</v>
      </c>
      <c r="R17" s="75">
        <f t="shared" si="9"/>
        <v>5925</v>
      </c>
      <c r="S17" s="74">
        <f t="shared" si="3"/>
        <v>142.19999999999999</v>
      </c>
      <c r="T17" s="74">
        <f t="shared" si="4"/>
        <v>5.9249999999999998</v>
      </c>
      <c r="U17" s="73">
        <v>9.4</v>
      </c>
      <c r="V17" s="73">
        <f t="shared" si="5"/>
        <v>9.4</v>
      </c>
      <c r="W17" s="72" t="s">
        <v>22</v>
      </c>
      <c r="X17" s="66">
        <v>1098</v>
      </c>
      <c r="Y17" s="66">
        <v>0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41062104</v>
      </c>
      <c r="AH17" s="69">
        <f t="shared" si="6"/>
        <v>1324</v>
      </c>
      <c r="AI17" s="68">
        <f t="shared" si="7"/>
        <v>223.45991561181435</v>
      </c>
      <c r="AJ17" s="67">
        <v>1</v>
      </c>
      <c r="AK17" s="67">
        <v>0</v>
      </c>
      <c r="AL17" s="67">
        <v>1</v>
      </c>
      <c r="AM17" s="67">
        <v>1</v>
      </c>
      <c r="AN17" s="67">
        <v>1</v>
      </c>
      <c r="AO17" s="67">
        <v>0</v>
      </c>
      <c r="AP17" s="66">
        <v>9405265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132</v>
      </c>
      <c r="P18" s="76">
        <v>152</v>
      </c>
      <c r="Q18" s="76">
        <v>55142168</v>
      </c>
      <c r="R18" s="75">
        <f t="shared" si="9"/>
        <v>6208</v>
      </c>
      <c r="S18" s="74">
        <f t="shared" si="3"/>
        <v>148.99199999999999</v>
      </c>
      <c r="T18" s="74">
        <f t="shared" si="4"/>
        <v>6.2080000000000002</v>
      </c>
      <c r="U18" s="73">
        <v>8.6</v>
      </c>
      <c r="V18" s="73">
        <f t="shared" si="5"/>
        <v>8.6</v>
      </c>
      <c r="W18" s="72" t="s">
        <v>22</v>
      </c>
      <c r="X18" s="66">
        <v>1098</v>
      </c>
      <c r="Y18" s="66">
        <v>0</v>
      </c>
      <c r="Z18" s="66">
        <v>1187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41063508</v>
      </c>
      <c r="AH18" s="69">
        <f t="shared" si="6"/>
        <v>1404</v>
      </c>
      <c r="AI18" s="68">
        <f t="shared" si="7"/>
        <v>226.15979381443299</v>
      </c>
      <c r="AJ18" s="67">
        <v>1</v>
      </c>
      <c r="AK18" s="67">
        <v>0</v>
      </c>
      <c r="AL18" s="67">
        <v>1</v>
      </c>
      <c r="AM18" s="67">
        <v>1</v>
      </c>
      <c r="AN18" s="67">
        <v>1</v>
      </c>
      <c r="AO18" s="67">
        <v>0</v>
      </c>
      <c r="AP18" s="66">
        <v>9405265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134</v>
      </c>
      <c r="P19" s="76">
        <v>147</v>
      </c>
      <c r="Q19" s="76">
        <v>55148440</v>
      </c>
      <c r="R19" s="75">
        <f t="shared" si="9"/>
        <v>6272</v>
      </c>
      <c r="S19" s="74">
        <f t="shared" si="3"/>
        <v>150.52799999999999</v>
      </c>
      <c r="T19" s="74">
        <f t="shared" si="4"/>
        <v>6.2720000000000002</v>
      </c>
      <c r="U19" s="73">
        <v>7.7</v>
      </c>
      <c r="V19" s="73">
        <f t="shared" si="5"/>
        <v>7.7</v>
      </c>
      <c r="W19" s="72" t="s">
        <v>22</v>
      </c>
      <c r="X19" s="66">
        <v>1098</v>
      </c>
      <c r="Y19" s="66">
        <v>0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41064916</v>
      </c>
      <c r="AH19" s="69">
        <f t="shared" si="6"/>
        <v>1408</v>
      </c>
      <c r="AI19" s="68">
        <f t="shared" si="7"/>
        <v>224.48979591836735</v>
      </c>
      <c r="AJ19" s="67">
        <v>1</v>
      </c>
      <c r="AK19" s="67">
        <v>0</v>
      </c>
      <c r="AL19" s="67">
        <v>1</v>
      </c>
      <c r="AM19" s="67">
        <v>1</v>
      </c>
      <c r="AN19" s="67">
        <v>1</v>
      </c>
      <c r="AO19" s="67">
        <v>0</v>
      </c>
      <c r="AP19" s="66">
        <v>9405265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133</v>
      </c>
      <c r="P20" s="76">
        <v>155</v>
      </c>
      <c r="Q20" s="76">
        <v>55154647</v>
      </c>
      <c r="R20" s="75">
        <f t="shared" si="9"/>
        <v>6207</v>
      </c>
      <c r="S20" s="74">
        <f t="shared" si="3"/>
        <v>148.96799999999999</v>
      </c>
      <c r="T20" s="74">
        <f t="shared" si="4"/>
        <v>6.2069999999999999</v>
      </c>
      <c r="U20" s="73">
        <v>6.9</v>
      </c>
      <c r="V20" s="73">
        <f t="shared" si="5"/>
        <v>6.9</v>
      </c>
      <c r="W20" s="72" t="s">
        <v>22</v>
      </c>
      <c r="X20" s="66">
        <v>1098</v>
      </c>
      <c r="Y20" s="66">
        <v>0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41066316</v>
      </c>
      <c r="AH20" s="69">
        <f t="shared" si="6"/>
        <v>1400</v>
      </c>
      <c r="AI20" s="68">
        <f t="shared" si="7"/>
        <v>225.55179635894959</v>
      </c>
      <c r="AJ20" s="67">
        <v>1</v>
      </c>
      <c r="AK20" s="67">
        <v>0</v>
      </c>
      <c r="AL20" s="67">
        <v>1</v>
      </c>
      <c r="AM20" s="67">
        <v>1</v>
      </c>
      <c r="AN20" s="67">
        <v>1</v>
      </c>
      <c r="AO20" s="67">
        <v>0</v>
      </c>
      <c r="AP20" s="66">
        <v>9405265</v>
      </c>
      <c r="AQ20" s="66">
        <f t="shared" si="8"/>
        <v>0</v>
      </c>
      <c r="AR20" s="87">
        <v>1.29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8</v>
      </c>
      <c r="E21" s="82">
        <f t="shared" si="0"/>
        <v>5.6338028169014089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137</v>
      </c>
      <c r="P21" s="76">
        <v>141</v>
      </c>
      <c r="Q21" s="76">
        <v>55160874</v>
      </c>
      <c r="R21" s="75">
        <f t="shared" si="9"/>
        <v>6227</v>
      </c>
      <c r="S21" s="74">
        <f t="shared" si="3"/>
        <v>149.44800000000001</v>
      </c>
      <c r="T21" s="74">
        <f t="shared" si="4"/>
        <v>6.2270000000000003</v>
      </c>
      <c r="U21" s="73">
        <v>6.2</v>
      </c>
      <c r="V21" s="73">
        <f t="shared" si="5"/>
        <v>6.2</v>
      </c>
      <c r="W21" s="72" t="s">
        <v>22</v>
      </c>
      <c r="X21" s="66">
        <v>1047</v>
      </c>
      <c r="Y21" s="66">
        <v>0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41067716</v>
      </c>
      <c r="AH21" s="69">
        <f t="shared" si="6"/>
        <v>1400</v>
      </c>
      <c r="AI21" s="68">
        <f t="shared" si="7"/>
        <v>224.82736470210372</v>
      </c>
      <c r="AJ21" s="67">
        <v>1</v>
      </c>
      <c r="AK21" s="67">
        <v>0</v>
      </c>
      <c r="AL21" s="67">
        <v>1</v>
      </c>
      <c r="AM21" s="67">
        <v>1</v>
      </c>
      <c r="AN21" s="67">
        <v>1</v>
      </c>
      <c r="AO21" s="67">
        <v>0</v>
      </c>
      <c r="AP21" s="66">
        <v>9405265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6</v>
      </c>
      <c r="E22" s="82">
        <f t="shared" si="0"/>
        <v>4.2253521126760569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132</v>
      </c>
      <c r="P22" s="76">
        <v>151</v>
      </c>
      <c r="Q22" s="76">
        <v>55166864</v>
      </c>
      <c r="R22" s="75">
        <f t="shared" si="9"/>
        <v>5990</v>
      </c>
      <c r="S22" s="74">
        <f t="shared" si="3"/>
        <v>143.76</v>
      </c>
      <c r="T22" s="74">
        <f t="shared" si="4"/>
        <v>5.99</v>
      </c>
      <c r="U22" s="73">
        <v>5.7</v>
      </c>
      <c r="V22" s="73">
        <f t="shared" si="5"/>
        <v>5.7</v>
      </c>
      <c r="W22" s="72" t="s">
        <v>22</v>
      </c>
      <c r="X22" s="66">
        <v>1047</v>
      </c>
      <c r="Y22" s="66">
        <v>0</v>
      </c>
      <c r="Z22" s="66">
        <v>1187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41069080</v>
      </c>
      <c r="AH22" s="69">
        <f t="shared" si="6"/>
        <v>1364</v>
      </c>
      <c r="AI22" s="68">
        <f t="shared" si="7"/>
        <v>227.71285475792988</v>
      </c>
      <c r="AJ22" s="67">
        <v>1</v>
      </c>
      <c r="AK22" s="67">
        <v>0</v>
      </c>
      <c r="AL22" s="67">
        <v>1</v>
      </c>
      <c r="AM22" s="67">
        <v>1</v>
      </c>
      <c r="AN22" s="67">
        <v>1</v>
      </c>
      <c r="AO22" s="67">
        <v>0</v>
      </c>
      <c r="AP22" s="66">
        <v>9405265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28</v>
      </c>
      <c r="B23" s="85">
        <v>2.5</v>
      </c>
      <c r="C23" s="85">
        <v>0.54166666666666696</v>
      </c>
      <c r="D23" s="84">
        <v>5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129</v>
      </c>
      <c r="P23" s="76">
        <v>135</v>
      </c>
      <c r="Q23" s="76">
        <v>55172640</v>
      </c>
      <c r="R23" s="75">
        <f t="shared" si="9"/>
        <v>5776</v>
      </c>
      <c r="S23" s="74">
        <f t="shared" si="3"/>
        <v>138.624</v>
      </c>
      <c r="T23" s="74">
        <f t="shared" si="4"/>
        <v>5.7759999999999998</v>
      </c>
      <c r="U23" s="73">
        <v>5.2</v>
      </c>
      <c r="V23" s="73">
        <f t="shared" si="5"/>
        <v>5.2</v>
      </c>
      <c r="W23" s="72" t="s">
        <v>22</v>
      </c>
      <c r="X23" s="66">
        <v>1046</v>
      </c>
      <c r="Y23" s="66"/>
      <c r="Z23" s="66">
        <v>1186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41070412</v>
      </c>
      <c r="AH23" s="69">
        <f t="shared" si="6"/>
        <v>1332</v>
      </c>
      <c r="AI23" s="68">
        <f t="shared" si="7"/>
        <v>230.60941828254849</v>
      </c>
      <c r="AJ23" s="67">
        <v>1</v>
      </c>
      <c r="AK23" s="67">
        <v>0</v>
      </c>
      <c r="AL23" s="67">
        <v>1</v>
      </c>
      <c r="AM23" s="67">
        <v>1</v>
      </c>
      <c r="AN23" s="67">
        <v>1</v>
      </c>
      <c r="AO23" s="67">
        <v>0</v>
      </c>
      <c r="AP23" s="66">
        <v>9405265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7</v>
      </c>
      <c r="E24" s="82">
        <f t="shared" ref="E24:E34" si="13">D24/1.42</f>
        <v>4.9295774647887329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127</v>
      </c>
      <c r="P24" s="76">
        <v>133</v>
      </c>
      <c r="Q24" s="76">
        <v>55178386</v>
      </c>
      <c r="R24" s="75">
        <f t="shared" si="9"/>
        <v>5746</v>
      </c>
      <c r="S24" s="74">
        <f t="shared" si="3"/>
        <v>137.904</v>
      </c>
      <c r="T24" s="74">
        <f t="shared" si="4"/>
        <v>5.7460000000000004</v>
      </c>
      <c r="U24" s="73">
        <v>4.8</v>
      </c>
      <c r="V24" s="73">
        <f t="shared" si="5"/>
        <v>4.8</v>
      </c>
      <c r="W24" s="72" t="s">
        <v>22</v>
      </c>
      <c r="X24" s="66">
        <v>1046</v>
      </c>
      <c r="Y24" s="66">
        <v>0</v>
      </c>
      <c r="Z24" s="66">
        <v>1186</v>
      </c>
      <c r="AA24" s="66">
        <v>1185</v>
      </c>
      <c r="AB24" s="66">
        <v>1186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41071756</v>
      </c>
      <c r="AH24" s="69">
        <f t="shared" si="6"/>
        <v>1344</v>
      </c>
      <c r="AI24" s="68">
        <f t="shared" si="7"/>
        <v>233.90184476157324</v>
      </c>
      <c r="AJ24" s="67">
        <v>1</v>
      </c>
      <c r="AK24" s="67">
        <v>0</v>
      </c>
      <c r="AL24" s="67">
        <v>1</v>
      </c>
      <c r="AM24" s="67">
        <v>1</v>
      </c>
      <c r="AN24" s="67">
        <v>1</v>
      </c>
      <c r="AO24" s="67">
        <v>0</v>
      </c>
      <c r="AP24" s="66">
        <v>9405265</v>
      </c>
      <c r="AQ24" s="66">
        <f t="shared" si="8"/>
        <v>0</v>
      </c>
      <c r="AR24" s="87">
        <v>1.1499999999999999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6</v>
      </c>
      <c r="E25" s="82">
        <f t="shared" si="13"/>
        <v>4.2253521126760569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131</v>
      </c>
      <c r="P25" s="76">
        <v>132</v>
      </c>
      <c r="Q25" s="76">
        <v>55184006</v>
      </c>
      <c r="R25" s="75">
        <f t="shared" si="9"/>
        <v>5620</v>
      </c>
      <c r="S25" s="74">
        <f t="shared" si="3"/>
        <v>134.88</v>
      </c>
      <c r="T25" s="74">
        <f t="shared" si="4"/>
        <v>5.62</v>
      </c>
      <c r="U25" s="73">
        <v>4.5</v>
      </c>
      <c r="V25" s="73">
        <f t="shared" si="5"/>
        <v>4.5</v>
      </c>
      <c r="W25" s="72" t="s">
        <v>22</v>
      </c>
      <c r="X25" s="66">
        <v>1046</v>
      </c>
      <c r="Y25" s="66">
        <v>0</v>
      </c>
      <c r="Z25" s="66">
        <v>1186</v>
      </c>
      <c r="AA25" s="66">
        <v>1185</v>
      </c>
      <c r="AB25" s="66">
        <v>1186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41073076</v>
      </c>
      <c r="AH25" s="69">
        <f t="shared" si="6"/>
        <v>1320</v>
      </c>
      <c r="AI25" s="68">
        <f t="shared" si="7"/>
        <v>234.87544483985764</v>
      </c>
      <c r="AJ25" s="67">
        <v>1</v>
      </c>
      <c r="AK25" s="67">
        <v>0</v>
      </c>
      <c r="AL25" s="67">
        <v>1</v>
      </c>
      <c r="AM25" s="67">
        <v>1</v>
      </c>
      <c r="AN25" s="67">
        <v>1</v>
      </c>
      <c r="AO25" s="67">
        <v>0</v>
      </c>
      <c r="AP25" s="66">
        <v>9405265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6</v>
      </c>
      <c r="E26" s="82">
        <f t="shared" si="13"/>
        <v>4.2253521126760569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129</v>
      </c>
      <c r="P26" s="76">
        <v>135</v>
      </c>
      <c r="Q26" s="76">
        <v>55189586</v>
      </c>
      <c r="R26" s="75">
        <f t="shared" si="9"/>
        <v>5580</v>
      </c>
      <c r="S26" s="74">
        <f t="shared" si="3"/>
        <v>133.91999999999999</v>
      </c>
      <c r="T26" s="74">
        <f t="shared" si="4"/>
        <v>5.58</v>
      </c>
      <c r="U26" s="73">
        <v>4.3</v>
      </c>
      <c r="V26" s="73">
        <f t="shared" si="5"/>
        <v>4.3</v>
      </c>
      <c r="W26" s="72" t="s">
        <v>22</v>
      </c>
      <c r="X26" s="66">
        <v>1015</v>
      </c>
      <c r="Y26" s="66">
        <v>0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41074396</v>
      </c>
      <c r="AH26" s="69">
        <f t="shared" si="6"/>
        <v>1320</v>
      </c>
      <c r="AI26" s="68">
        <f t="shared" si="7"/>
        <v>236.55913978494624</v>
      </c>
      <c r="AJ26" s="67">
        <v>1</v>
      </c>
      <c r="AK26" s="67">
        <v>0</v>
      </c>
      <c r="AL26" s="67">
        <v>1</v>
      </c>
      <c r="AM26" s="67">
        <v>1</v>
      </c>
      <c r="AN26" s="67">
        <v>1</v>
      </c>
      <c r="AO26" s="67">
        <v>0</v>
      </c>
      <c r="AP26" s="66">
        <v>9405265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5</v>
      </c>
      <c r="E27" s="82">
        <f t="shared" si="13"/>
        <v>3.5211267605633805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132</v>
      </c>
      <c r="P27" s="76">
        <v>134</v>
      </c>
      <c r="Q27" s="76">
        <v>55195233</v>
      </c>
      <c r="R27" s="75">
        <f t="shared" si="9"/>
        <v>5647</v>
      </c>
      <c r="S27" s="74">
        <f t="shared" si="3"/>
        <v>135.52799999999999</v>
      </c>
      <c r="T27" s="74">
        <f t="shared" si="4"/>
        <v>5.6470000000000002</v>
      </c>
      <c r="U27" s="73">
        <v>3.9</v>
      </c>
      <c r="V27" s="73">
        <f t="shared" si="5"/>
        <v>3.9</v>
      </c>
      <c r="W27" s="72" t="s">
        <v>22</v>
      </c>
      <c r="X27" s="66">
        <v>1015</v>
      </c>
      <c r="Y27" s="66">
        <v>0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41075716</v>
      </c>
      <c r="AH27" s="69">
        <f t="shared" si="6"/>
        <v>1320</v>
      </c>
      <c r="AI27" s="68">
        <f t="shared" si="7"/>
        <v>233.75243492119708</v>
      </c>
      <c r="AJ27" s="67">
        <v>1</v>
      </c>
      <c r="AK27" s="67">
        <v>0</v>
      </c>
      <c r="AL27" s="67">
        <v>1</v>
      </c>
      <c r="AM27" s="67">
        <v>1</v>
      </c>
      <c r="AN27" s="67">
        <v>1</v>
      </c>
      <c r="AO27" s="67">
        <v>0</v>
      </c>
      <c r="AP27" s="66">
        <v>9405265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132</v>
      </c>
      <c r="P28" s="76">
        <v>135</v>
      </c>
      <c r="Q28" s="76">
        <v>55200956</v>
      </c>
      <c r="R28" s="75">
        <f t="shared" si="9"/>
        <v>5723</v>
      </c>
      <c r="S28" s="74">
        <f t="shared" si="3"/>
        <v>137.352</v>
      </c>
      <c r="T28" s="74">
        <f t="shared" si="4"/>
        <v>5.7229999999999999</v>
      </c>
      <c r="U28" s="73">
        <v>3.6</v>
      </c>
      <c r="V28" s="73">
        <f t="shared" si="5"/>
        <v>3.6</v>
      </c>
      <c r="W28" s="72" t="s">
        <v>22</v>
      </c>
      <c r="X28" s="66">
        <v>1015</v>
      </c>
      <c r="Y28" s="66">
        <v>0</v>
      </c>
      <c r="Z28" s="66">
        <v>1186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41077044</v>
      </c>
      <c r="AH28" s="69">
        <f t="shared" si="6"/>
        <v>1328</v>
      </c>
      <c r="AI28" s="68">
        <f t="shared" si="7"/>
        <v>232.04612965228029</v>
      </c>
      <c r="AJ28" s="67">
        <v>1</v>
      </c>
      <c r="AK28" s="67">
        <v>0</v>
      </c>
      <c r="AL28" s="67">
        <v>1</v>
      </c>
      <c r="AM28" s="67">
        <v>1</v>
      </c>
      <c r="AN28" s="67">
        <v>1</v>
      </c>
      <c r="AO28" s="67">
        <v>0</v>
      </c>
      <c r="AP28" s="66">
        <v>9405265</v>
      </c>
      <c r="AQ28" s="66">
        <f t="shared" si="8"/>
        <v>0</v>
      </c>
      <c r="AR28" s="87">
        <v>1.24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133</v>
      </c>
      <c r="P29" s="76">
        <v>138</v>
      </c>
      <c r="Q29" s="76">
        <v>55206686</v>
      </c>
      <c r="R29" s="75">
        <f t="shared" si="9"/>
        <v>5730</v>
      </c>
      <c r="S29" s="74">
        <f t="shared" si="3"/>
        <v>137.52000000000001</v>
      </c>
      <c r="T29" s="74">
        <f t="shared" si="4"/>
        <v>5.73</v>
      </c>
      <c r="U29" s="73">
        <v>3.3</v>
      </c>
      <c r="V29" s="73">
        <f t="shared" si="5"/>
        <v>3.3</v>
      </c>
      <c r="W29" s="72" t="s">
        <v>22</v>
      </c>
      <c r="X29" s="66">
        <v>1015</v>
      </c>
      <c r="Y29" s="66">
        <v>0</v>
      </c>
      <c r="Z29" s="66">
        <v>1186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41078372</v>
      </c>
      <c r="AH29" s="69">
        <f t="shared" si="6"/>
        <v>1328</v>
      </c>
      <c r="AI29" s="68">
        <f t="shared" si="7"/>
        <v>231.76265270506107</v>
      </c>
      <c r="AJ29" s="67">
        <v>1</v>
      </c>
      <c r="AK29" s="67">
        <v>0</v>
      </c>
      <c r="AL29" s="67">
        <v>1</v>
      </c>
      <c r="AM29" s="67">
        <v>1</v>
      </c>
      <c r="AN29" s="67">
        <v>1</v>
      </c>
      <c r="AO29" s="67">
        <v>0</v>
      </c>
      <c r="AP29" s="66">
        <v>9405265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4</v>
      </c>
      <c r="E30" s="82">
        <f t="shared" si="13"/>
        <v>2.8169014084507045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131</v>
      </c>
      <c r="P30" s="76">
        <v>134</v>
      </c>
      <c r="Q30" s="76">
        <v>55212292</v>
      </c>
      <c r="R30" s="75">
        <f t="shared" si="9"/>
        <v>5606</v>
      </c>
      <c r="S30" s="74">
        <f t="shared" si="3"/>
        <v>134.54400000000001</v>
      </c>
      <c r="T30" s="74">
        <f t="shared" si="4"/>
        <v>5.6059999999999999</v>
      </c>
      <c r="U30" s="73">
        <v>2.9</v>
      </c>
      <c r="V30" s="73">
        <f t="shared" si="5"/>
        <v>2.9</v>
      </c>
      <c r="W30" s="72" t="s">
        <v>22</v>
      </c>
      <c r="X30" s="66">
        <v>1016</v>
      </c>
      <c r="Y30" s="66">
        <v>0</v>
      </c>
      <c r="Z30" s="66">
        <v>1186</v>
      </c>
      <c r="AA30" s="66">
        <v>1185</v>
      </c>
      <c r="AB30" s="66">
        <v>1186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41079668</v>
      </c>
      <c r="AH30" s="69">
        <f t="shared" si="6"/>
        <v>1296</v>
      </c>
      <c r="AI30" s="68">
        <f t="shared" si="7"/>
        <v>231.18087763110952</v>
      </c>
      <c r="AJ30" s="67">
        <v>1</v>
      </c>
      <c r="AK30" s="67">
        <v>0</v>
      </c>
      <c r="AL30" s="67">
        <v>1</v>
      </c>
      <c r="AM30" s="67">
        <v>1</v>
      </c>
      <c r="AN30" s="67">
        <v>1</v>
      </c>
      <c r="AO30" s="67">
        <v>0</v>
      </c>
      <c r="AP30" s="66">
        <v>9405265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9</v>
      </c>
      <c r="E31" s="82">
        <f t="shared" si="13"/>
        <v>6.3380281690140849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105</v>
      </c>
      <c r="P31" s="76">
        <v>127</v>
      </c>
      <c r="Q31" s="76">
        <v>55217673</v>
      </c>
      <c r="R31" s="75">
        <f t="shared" si="9"/>
        <v>5381</v>
      </c>
      <c r="S31" s="74">
        <f t="shared" si="3"/>
        <v>129.14400000000001</v>
      </c>
      <c r="T31" s="74">
        <f t="shared" si="4"/>
        <v>5.3810000000000002</v>
      </c>
      <c r="U31" s="73">
        <v>2</v>
      </c>
      <c r="V31" s="73">
        <f t="shared" si="5"/>
        <v>2</v>
      </c>
      <c r="W31" s="72" t="s">
        <v>21</v>
      </c>
      <c r="X31" s="66">
        <v>1179</v>
      </c>
      <c r="Y31" s="66">
        <v>0</v>
      </c>
      <c r="Z31" s="66">
        <v>1187</v>
      </c>
      <c r="AA31" s="66">
        <v>0</v>
      </c>
      <c r="AB31" s="66">
        <v>1188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41080824</v>
      </c>
      <c r="AH31" s="69">
        <f t="shared" si="6"/>
        <v>1156</v>
      </c>
      <c r="AI31" s="68">
        <f t="shared" si="7"/>
        <v>214.82995725701542</v>
      </c>
      <c r="AJ31" s="67">
        <v>1</v>
      </c>
      <c r="AK31" s="67">
        <v>0</v>
      </c>
      <c r="AL31" s="67">
        <v>1</v>
      </c>
      <c r="AM31" s="67">
        <v>0</v>
      </c>
      <c r="AN31" s="67">
        <v>1</v>
      </c>
      <c r="AO31" s="67">
        <v>0</v>
      </c>
      <c r="AP31" s="66">
        <v>9405265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18</v>
      </c>
      <c r="E32" s="82">
        <f t="shared" si="13"/>
        <v>12.67605633802817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102</v>
      </c>
      <c r="P32" s="76">
        <v>107</v>
      </c>
      <c r="Q32" s="76">
        <v>55222603</v>
      </c>
      <c r="R32" s="75">
        <f t="shared" si="9"/>
        <v>4930</v>
      </c>
      <c r="S32" s="74">
        <f t="shared" si="3"/>
        <v>118.32</v>
      </c>
      <c r="T32" s="74">
        <f t="shared" si="4"/>
        <v>4.93</v>
      </c>
      <c r="U32" s="73">
        <v>1.6</v>
      </c>
      <c r="V32" s="73">
        <f t="shared" si="5"/>
        <v>1.6</v>
      </c>
      <c r="W32" s="72" t="s">
        <v>21</v>
      </c>
      <c r="X32" s="66">
        <v>1023</v>
      </c>
      <c r="Y32" s="66">
        <v>0</v>
      </c>
      <c r="Z32" s="66">
        <v>0</v>
      </c>
      <c r="AA32" s="66">
        <v>1185</v>
      </c>
      <c r="AB32" s="66">
        <v>1047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41081796</v>
      </c>
      <c r="AH32" s="69">
        <f t="shared" si="6"/>
        <v>972</v>
      </c>
      <c r="AI32" s="68">
        <f t="shared" si="7"/>
        <v>197.16024340770792</v>
      </c>
      <c r="AJ32" s="67">
        <v>1</v>
      </c>
      <c r="AK32" s="67">
        <v>0</v>
      </c>
      <c r="AL32" s="67">
        <v>0</v>
      </c>
      <c r="AM32" s="67">
        <v>1</v>
      </c>
      <c r="AN32" s="67">
        <v>1</v>
      </c>
      <c r="AO32" s="67">
        <v>0</v>
      </c>
      <c r="AP32" s="66">
        <v>9405265</v>
      </c>
      <c r="AQ32" s="66">
        <f t="shared" si="8"/>
        <v>0</v>
      </c>
      <c r="AR32" s="87">
        <v>1.2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24</v>
      </c>
      <c r="E33" s="82">
        <f t="shared" si="13"/>
        <v>16.901408450704228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104</v>
      </c>
      <c r="P33" s="76">
        <v>82</v>
      </c>
      <c r="Q33" s="76">
        <v>55226039</v>
      </c>
      <c r="R33" s="75">
        <f t="shared" si="9"/>
        <v>3436</v>
      </c>
      <c r="S33" s="74">
        <f t="shared" si="3"/>
        <v>82.463999999999999</v>
      </c>
      <c r="T33" s="74">
        <f t="shared" si="4"/>
        <v>3.4359999999999999</v>
      </c>
      <c r="U33" s="73">
        <v>2.5</v>
      </c>
      <c r="V33" s="73">
        <f t="shared" si="5"/>
        <v>2.5</v>
      </c>
      <c r="W33" s="72" t="s">
        <v>14</v>
      </c>
      <c r="X33" s="66">
        <v>0</v>
      </c>
      <c r="Y33" s="66">
        <v>0</v>
      </c>
      <c r="Z33" s="66">
        <v>986</v>
      </c>
      <c r="AA33" s="66">
        <v>0</v>
      </c>
      <c r="AB33" s="66">
        <v>896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41082372</v>
      </c>
      <c r="AH33" s="69">
        <f t="shared" si="6"/>
        <v>576</v>
      </c>
      <c r="AI33" s="68">
        <f t="shared" si="7"/>
        <v>167.63678696158323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0.25</v>
      </c>
      <c r="AP33" s="66">
        <v>9406221</v>
      </c>
      <c r="AQ33" s="66">
        <f t="shared" si="8"/>
        <v>956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22</v>
      </c>
      <c r="E34" s="82">
        <f t="shared" si="13"/>
        <v>15.492957746478874</v>
      </c>
      <c r="F34" s="83">
        <v>56</v>
      </c>
      <c r="G34" s="82">
        <f t="shared" si="1"/>
        <v>39.436619718309863</v>
      </c>
      <c r="H34" s="80" t="s">
        <v>16</v>
      </c>
      <c r="I34" s="80">
        <f t="shared" si="2"/>
        <v>34.507042253521128</v>
      </c>
      <c r="J34" s="81">
        <f>(F34-5)/1.42</f>
        <v>35.91549295774648</v>
      </c>
      <c r="K34" s="80">
        <f t="shared" si="12"/>
        <v>40.140845070422536</v>
      </c>
      <c r="L34" s="79">
        <v>14</v>
      </c>
      <c r="M34" s="78" t="s">
        <v>15</v>
      </c>
      <c r="N34" s="77">
        <v>11.5</v>
      </c>
      <c r="O34" s="76">
        <v>95</v>
      </c>
      <c r="P34" s="76">
        <v>69</v>
      </c>
      <c r="Q34" s="76">
        <v>55229099</v>
      </c>
      <c r="R34" s="75">
        <f t="shared" si="9"/>
        <v>3060</v>
      </c>
      <c r="S34" s="74">
        <f t="shared" si="3"/>
        <v>73.44</v>
      </c>
      <c r="T34" s="74">
        <f t="shared" si="4"/>
        <v>3.06</v>
      </c>
      <c r="U34" s="73">
        <v>3.8</v>
      </c>
      <c r="V34" s="73">
        <f t="shared" si="5"/>
        <v>3.8</v>
      </c>
      <c r="W34" s="72" t="s">
        <v>138</v>
      </c>
      <c r="X34" s="66">
        <v>0</v>
      </c>
      <c r="Y34" s="66">
        <v>0</v>
      </c>
      <c r="Z34" s="66">
        <v>0</v>
      </c>
      <c r="AA34" s="66">
        <v>0</v>
      </c>
      <c r="AB34" s="66">
        <v>1008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41082756</v>
      </c>
      <c r="AH34" s="69">
        <f t="shared" si="6"/>
        <v>384</v>
      </c>
      <c r="AI34" s="68">
        <f t="shared" si="7"/>
        <v>125.49019607843137</v>
      </c>
      <c r="AJ34" s="67">
        <v>0</v>
      </c>
      <c r="AK34" s="67">
        <v>0</v>
      </c>
      <c r="AL34" s="67">
        <v>0</v>
      </c>
      <c r="AM34" s="67">
        <v>0</v>
      </c>
      <c r="AN34" s="67">
        <v>1</v>
      </c>
      <c r="AO34" s="67">
        <v>0.25</v>
      </c>
      <c r="AP34" s="66">
        <v>9407544</v>
      </c>
      <c r="AQ34" s="66">
        <f t="shared" si="8"/>
        <v>1323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122.33333333333333</v>
      </c>
      <c r="Q35" s="56">
        <f>Q34-Q10</f>
        <v>121482</v>
      </c>
      <c r="R35" s="55">
        <f>SUM(R11:R34)</f>
        <v>121482</v>
      </c>
      <c r="S35" s="54">
        <f>AVERAGE(S11:S34)</f>
        <v>121.48200000000001</v>
      </c>
      <c r="T35" s="54">
        <f>SUM(T11:T34)</f>
        <v>121.48200000000003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25360</v>
      </c>
      <c r="AH35" s="47">
        <f>SUM(AH11:AH34)</f>
        <v>25360</v>
      </c>
      <c r="AI35" s="46">
        <f>$AH$35/$T35</f>
        <v>208.755206532655</v>
      </c>
      <c r="AJ35" s="45"/>
      <c r="AK35" s="44"/>
      <c r="AL35" s="44"/>
      <c r="AM35" s="44"/>
      <c r="AN35" s="43"/>
      <c r="AO35" s="39"/>
      <c r="AP35" s="42">
        <f>AP34-AP10</f>
        <v>7082</v>
      </c>
      <c r="AQ35" s="41">
        <f>SUM(AQ11:AQ34)</f>
        <v>7082</v>
      </c>
      <c r="AR35" s="40">
        <f>AVERAGE(AR11:AR34)</f>
        <v>1.2266666666666668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190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197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193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155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198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2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2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2:51" x14ac:dyDescent="0.25">
      <c r="B51" s="13" t="s">
        <v>172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2:51" x14ac:dyDescent="0.25">
      <c r="B52" s="163" t="s">
        <v>199</v>
      </c>
      <c r="C52" s="24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2:51" x14ac:dyDescent="0.25">
      <c r="B53" s="163" t="s">
        <v>200</v>
      </c>
      <c r="C53" s="24"/>
      <c r="D53" s="24"/>
      <c r="E53" s="24"/>
      <c r="F53" s="23"/>
      <c r="G53" s="23"/>
      <c r="H53" s="23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2:51" x14ac:dyDescent="0.25">
      <c r="B54" s="13" t="s">
        <v>171</v>
      </c>
      <c r="C54" s="9"/>
      <c r="D54" s="9"/>
      <c r="E54" s="9"/>
      <c r="F54" s="162"/>
      <c r="G54" s="162"/>
      <c r="H54" s="162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2:51" x14ac:dyDescent="0.25">
      <c r="B55" s="161" t="s">
        <v>0</v>
      </c>
      <c r="C55" s="159"/>
      <c r="D55" s="159"/>
      <c r="E55" s="159"/>
      <c r="F55" s="160"/>
      <c r="G55" s="160"/>
      <c r="H55" s="160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2:51" x14ac:dyDescent="0.25">
      <c r="B56" s="163" t="s">
        <v>201</v>
      </c>
      <c r="C56" s="24"/>
      <c r="D56" s="24"/>
      <c r="E56" s="24"/>
      <c r="F56" s="23"/>
      <c r="G56" s="23"/>
      <c r="H56" s="23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2:51" x14ac:dyDescent="0.25">
      <c r="B57" s="163" t="s">
        <v>202</v>
      </c>
      <c r="C57" s="24"/>
      <c r="D57" s="24"/>
      <c r="E57" s="24"/>
      <c r="F57" s="23"/>
      <c r="G57" s="23"/>
      <c r="H57" s="23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2:51" x14ac:dyDescent="0.25">
      <c r="B58" s="163" t="s">
        <v>203</v>
      </c>
      <c r="C58" s="24"/>
      <c r="D58" s="24"/>
      <c r="E58" s="24"/>
      <c r="F58" s="23"/>
      <c r="G58" s="23"/>
      <c r="H58" s="23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2:51" x14ac:dyDescent="0.25">
      <c r="B59" s="22" t="s">
        <v>148</v>
      </c>
      <c r="C59" s="24"/>
      <c r="D59" s="24"/>
      <c r="E59" s="24"/>
      <c r="F59" s="23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2:51" x14ac:dyDescent="0.25">
      <c r="B60" s="158" t="s">
        <v>204</v>
      </c>
      <c r="C60" s="159"/>
      <c r="D60" s="159"/>
      <c r="E60" s="159"/>
      <c r="F60" s="160"/>
      <c r="G60" s="160"/>
      <c r="H60" s="160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2:51" x14ac:dyDescent="0.25">
      <c r="B61" s="139"/>
      <c r="C61" s="24"/>
      <c r="D61" s="24"/>
      <c r="E61" s="24"/>
      <c r="F61" s="23"/>
      <c r="G61" s="16"/>
      <c r="H61" s="16"/>
      <c r="I61" s="16"/>
      <c r="J61" s="16"/>
      <c r="K61" s="16"/>
      <c r="L61" s="16"/>
      <c r="M61" s="16"/>
      <c r="N61" s="16"/>
      <c r="O61" s="16"/>
      <c r="P61" s="15"/>
      <c r="Q61" s="15"/>
      <c r="R61" s="15"/>
      <c r="S61" s="15"/>
      <c r="T61" s="5"/>
      <c r="U61" s="5"/>
      <c r="V61" s="5"/>
      <c r="W61" s="5"/>
      <c r="X61" s="5"/>
      <c r="Y61" s="5"/>
      <c r="Z61" s="5"/>
      <c r="AA61" s="5"/>
      <c r="AB61" s="5"/>
      <c r="AJ61" s="4"/>
      <c r="AK61" s="4"/>
      <c r="AL61" s="4"/>
      <c r="AM61" s="4"/>
      <c r="AN61" s="4"/>
      <c r="AO61" s="4"/>
      <c r="AP61" s="3"/>
      <c r="AQ61" s="1"/>
      <c r="AR61" s="1"/>
      <c r="AS61" s="12"/>
      <c r="AT61"/>
      <c r="AU61"/>
      <c r="AV61"/>
      <c r="AW61"/>
      <c r="AX61"/>
      <c r="AY61"/>
    </row>
    <row r="62" spans="2:51" x14ac:dyDescent="0.25">
      <c r="B62" s="139"/>
      <c r="C62" s="24"/>
      <c r="D62" s="24"/>
      <c r="E62" s="24"/>
      <c r="F62" s="23"/>
      <c r="G62" s="16"/>
      <c r="H62" s="16"/>
      <c r="I62" s="16"/>
      <c r="J62" s="16"/>
      <c r="K62" s="16"/>
      <c r="L62" s="16"/>
      <c r="M62" s="16"/>
      <c r="N62" s="16"/>
      <c r="O62" s="16"/>
      <c r="P62" s="15"/>
      <c r="Q62" s="15"/>
      <c r="R62" s="15"/>
      <c r="S62" s="15"/>
      <c r="T62" s="5"/>
      <c r="U62" s="5"/>
      <c r="V62" s="5"/>
      <c r="W62" s="5"/>
      <c r="X62" s="5"/>
      <c r="Y62" s="5"/>
      <c r="Z62" s="5"/>
      <c r="AA62" s="5"/>
      <c r="AB62" s="5"/>
      <c r="AJ62" s="4"/>
      <c r="AK62" s="4"/>
      <c r="AL62" s="4"/>
      <c r="AM62" s="4"/>
      <c r="AN62" s="4"/>
      <c r="AO62" s="4"/>
      <c r="AP62" s="3"/>
      <c r="AQ62" s="1"/>
      <c r="AR62" s="1"/>
      <c r="AS62" s="12"/>
      <c r="AT62"/>
      <c r="AU62"/>
      <c r="AV62"/>
      <c r="AW62"/>
      <c r="AX62"/>
      <c r="AY62"/>
    </row>
    <row r="63" spans="2:51" x14ac:dyDescent="0.25">
      <c r="B63" s="139"/>
      <c r="C63" s="24"/>
      <c r="D63" s="24"/>
      <c r="E63" s="24"/>
      <c r="F63" s="23"/>
      <c r="G63" s="16"/>
      <c r="H63" s="16"/>
      <c r="I63" s="16"/>
      <c r="J63" s="16"/>
      <c r="K63" s="16"/>
      <c r="L63" s="16"/>
      <c r="M63" s="16"/>
      <c r="N63" s="16"/>
      <c r="O63" s="16"/>
      <c r="P63" s="15"/>
      <c r="Q63" s="15"/>
      <c r="R63" s="15"/>
      <c r="S63" s="15"/>
      <c r="T63" s="5"/>
      <c r="U63" s="5"/>
      <c r="V63" s="5"/>
      <c r="W63" s="5"/>
      <c r="X63" s="5"/>
      <c r="Y63" s="5"/>
      <c r="Z63" s="5"/>
      <c r="AA63" s="5"/>
      <c r="AB63" s="5"/>
      <c r="AJ63" s="4"/>
      <c r="AK63" s="4"/>
      <c r="AL63" s="4"/>
      <c r="AM63" s="4"/>
      <c r="AN63" s="4"/>
      <c r="AO63" s="4"/>
      <c r="AP63" s="3"/>
      <c r="AQ63" s="1"/>
      <c r="AR63" s="1"/>
      <c r="AS63" s="12"/>
      <c r="AT63"/>
      <c r="AU63"/>
      <c r="AV63"/>
      <c r="AW63"/>
      <c r="AX63"/>
      <c r="AY63"/>
    </row>
    <row r="64" spans="2:51" x14ac:dyDescent="0.25">
      <c r="B64" s="139"/>
      <c r="C64" s="24"/>
      <c r="D64" s="24"/>
      <c r="E64" s="24"/>
      <c r="F64" s="23"/>
      <c r="G64" s="16"/>
      <c r="H64" s="16"/>
      <c r="I64" s="16"/>
      <c r="J64" s="16"/>
      <c r="K64" s="16"/>
      <c r="L64" s="16"/>
      <c r="M64" s="16"/>
      <c r="N64" s="16"/>
      <c r="O64" s="16"/>
      <c r="P64" s="15"/>
      <c r="Q64" s="15"/>
      <c r="R64" s="15"/>
      <c r="S64" s="15"/>
      <c r="T64" s="5"/>
      <c r="U64" s="5"/>
      <c r="V64" s="5"/>
      <c r="W64" s="5"/>
      <c r="X64" s="5"/>
      <c r="Y64" s="5"/>
      <c r="Z64" s="5"/>
      <c r="AA64" s="5"/>
      <c r="AB64" s="5"/>
      <c r="AJ64" s="4"/>
      <c r="AK64" s="4"/>
      <c r="AL64" s="4"/>
      <c r="AM64" s="4"/>
      <c r="AN64" s="4"/>
      <c r="AO64" s="4"/>
      <c r="AP64" s="3"/>
      <c r="AQ64" s="1"/>
      <c r="AR64" s="1"/>
      <c r="AS64" s="12"/>
      <c r="AT64"/>
      <c r="AU64"/>
      <c r="AV64"/>
      <c r="AW64"/>
      <c r="AX64"/>
      <c r="AY64"/>
    </row>
    <row r="65" spans="1:51" x14ac:dyDescent="0.25">
      <c r="B65" s="139"/>
      <c r="C65" s="24"/>
      <c r="D65" s="24"/>
      <c r="E65" s="24"/>
      <c r="F65" s="23"/>
      <c r="G65" s="16"/>
      <c r="H65" s="16"/>
      <c r="I65" s="16"/>
      <c r="J65" s="16"/>
      <c r="K65" s="16"/>
      <c r="L65" s="16"/>
      <c r="M65" s="16"/>
      <c r="N65" s="16"/>
      <c r="O65" s="16"/>
      <c r="P65" s="15"/>
      <c r="Q65" s="15"/>
      <c r="R65" s="15"/>
      <c r="S65" s="15"/>
      <c r="T65" s="5"/>
      <c r="U65" s="5"/>
      <c r="V65" s="5"/>
      <c r="W65" s="5"/>
      <c r="X65" s="5"/>
      <c r="Y65" s="5"/>
      <c r="Z65" s="5"/>
      <c r="AA65" s="5"/>
      <c r="AB65" s="5"/>
      <c r="AJ65" s="4"/>
      <c r="AK65" s="4"/>
      <c r="AL65" s="4"/>
      <c r="AM65" s="4"/>
      <c r="AN65" s="4"/>
      <c r="AO65" s="4"/>
      <c r="AP65" s="3"/>
      <c r="AQ65" s="1"/>
      <c r="AR65" s="1"/>
      <c r="AS65" s="12"/>
      <c r="AT65"/>
      <c r="AU65"/>
      <c r="AV65"/>
      <c r="AW65"/>
      <c r="AX65"/>
      <c r="AY65"/>
    </row>
    <row r="66" spans="1:51" x14ac:dyDescent="0.25">
      <c r="B66" s="22"/>
      <c r="C66" s="24"/>
      <c r="D66" s="24"/>
      <c r="E66" s="24"/>
      <c r="F66" s="23"/>
      <c r="G66" s="16"/>
      <c r="H66" s="16"/>
      <c r="I66" s="16"/>
      <c r="J66" s="16"/>
      <c r="K66" s="16"/>
      <c r="L66" s="16"/>
      <c r="M66" s="16"/>
      <c r="N66" s="16"/>
      <c r="O66" s="16"/>
      <c r="P66" s="15"/>
      <c r="Q66" s="15"/>
      <c r="R66" s="15"/>
      <c r="S66" s="15"/>
      <c r="T66" s="5"/>
      <c r="U66" s="5"/>
      <c r="V66" s="5"/>
      <c r="W66" s="5"/>
      <c r="X66" s="5"/>
      <c r="Y66" s="5"/>
      <c r="Z66" s="5"/>
      <c r="AA66" s="5"/>
      <c r="AB66" s="5"/>
      <c r="AJ66" s="4"/>
      <c r="AK66" s="4"/>
      <c r="AL66" s="4"/>
      <c r="AM66" s="4"/>
      <c r="AN66" s="4"/>
      <c r="AO66" s="4"/>
      <c r="AP66" s="3"/>
      <c r="AQ66" s="1"/>
      <c r="AR66" s="1"/>
      <c r="AS66" s="12"/>
      <c r="AT66"/>
      <c r="AU66"/>
      <c r="AV66"/>
      <c r="AW66"/>
      <c r="AX66"/>
      <c r="AY66"/>
    </row>
    <row r="67" spans="1:51" ht="229.5" customHeight="1" x14ac:dyDescent="0.25">
      <c r="B67" s="7"/>
      <c r="C67" s="11"/>
      <c r="D67" s="8"/>
      <c r="E67" s="9"/>
      <c r="F67" s="9"/>
      <c r="G67" s="9"/>
      <c r="H67" s="9"/>
      <c r="I67" s="9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5"/>
      <c r="U67" s="14"/>
      <c r="V67" s="14"/>
      <c r="W67" s="5"/>
      <c r="X67" s="5"/>
      <c r="Y67" s="5"/>
      <c r="Z67" s="5"/>
      <c r="AA67" s="5"/>
      <c r="AB67" s="5"/>
      <c r="AC67" s="5"/>
      <c r="AD67" s="5"/>
      <c r="AE67" s="5"/>
      <c r="AM67" s="4"/>
      <c r="AN67" s="4"/>
      <c r="AO67" s="4"/>
      <c r="AP67" s="4"/>
      <c r="AQ67" s="4"/>
      <c r="AR67" s="4"/>
      <c r="AS67" s="3"/>
      <c r="AU67"/>
      <c r="AV67" s="12"/>
      <c r="AW67"/>
      <c r="AX67"/>
      <c r="AY67"/>
    </row>
    <row r="68" spans="1:51" x14ac:dyDescent="0.25">
      <c r="A68" s="5"/>
      <c r="B68" s="7"/>
      <c r="C68" s="13"/>
      <c r="D68" s="8"/>
      <c r="E68" s="9"/>
      <c r="F68" s="9"/>
      <c r="G68" s="9"/>
      <c r="H68" s="9"/>
      <c r="I68" s="4"/>
      <c r="J68" s="4"/>
      <c r="K68" s="4"/>
      <c r="L68" s="4"/>
      <c r="M68" s="4"/>
      <c r="N68" s="4"/>
      <c r="O68" s="3"/>
      <c r="P68" s="1"/>
      <c r="R68" s="12"/>
      <c r="AS68"/>
      <c r="AT68"/>
      <c r="AU68"/>
      <c r="AV68"/>
      <c r="AW68"/>
      <c r="AX68"/>
      <c r="AY68"/>
    </row>
    <row r="69" spans="1:51" x14ac:dyDescent="0.25">
      <c r="A69" s="5"/>
      <c r="B69" s="8"/>
      <c r="C69" s="11"/>
      <c r="D69" s="9"/>
      <c r="E69" s="8"/>
      <c r="F69" s="9"/>
      <c r="G69" s="8"/>
      <c r="H69" s="8"/>
      <c r="I69" s="4"/>
      <c r="J69" s="4"/>
      <c r="K69" s="4"/>
      <c r="L69" s="4"/>
      <c r="M69" s="4"/>
      <c r="N69" s="4"/>
      <c r="O69" s="3"/>
      <c r="P69" s="1"/>
      <c r="R69" s="1"/>
      <c r="AS69"/>
      <c r="AT69"/>
      <c r="AU69"/>
      <c r="AV69"/>
      <c r="AW69"/>
      <c r="AX69"/>
      <c r="AY69"/>
    </row>
    <row r="70" spans="1:51" x14ac:dyDescent="0.25">
      <c r="A70" s="5"/>
      <c r="B70" s="8"/>
      <c r="C70" s="10"/>
      <c r="D70" s="9"/>
      <c r="E70" s="8"/>
      <c r="F70" s="8"/>
      <c r="G70" s="8"/>
      <c r="H70" s="8"/>
      <c r="I70" s="4"/>
      <c r="J70" s="4"/>
      <c r="K70" s="4"/>
      <c r="L70" s="4"/>
      <c r="M70" s="4"/>
      <c r="N70" s="4"/>
      <c r="O70" s="3"/>
      <c r="P70" s="1"/>
      <c r="R70" s="1"/>
      <c r="AS70"/>
      <c r="AT70"/>
      <c r="AU70"/>
      <c r="AV70"/>
      <c r="AW70"/>
      <c r="AX70"/>
      <c r="AY70"/>
    </row>
    <row r="71" spans="1:51" x14ac:dyDescent="0.25">
      <c r="A71" s="5"/>
      <c r="B71" s="7"/>
      <c r="I71" s="4"/>
      <c r="J71" s="4"/>
      <c r="K71" s="4"/>
      <c r="L71" s="4"/>
      <c r="M71" s="4"/>
      <c r="N71" s="4"/>
      <c r="O71" s="3"/>
      <c r="P71" s="1"/>
      <c r="R71" s="1"/>
      <c r="AS71"/>
      <c r="AT71"/>
      <c r="AU71"/>
      <c r="AV71"/>
      <c r="AW71"/>
      <c r="AX71"/>
      <c r="AY71"/>
    </row>
    <row r="72" spans="1:51" x14ac:dyDescent="0.25">
      <c r="A72" s="5"/>
      <c r="I72" s="4"/>
      <c r="J72" s="4"/>
      <c r="K72" s="4"/>
      <c r="L72" s="4"/>
      <c r="M72" s="4"/>
      <c r="N72" s="4"/>
      <c r="O72" s="3"/>
      <c r="P72" s="1"/>
      <c r="R72" s="1"/>
      <c r="AS72"/>
      <c r="AT72"/>
      <c r="AU72"/>
      <c r="AV72"/>
      <c r="AW72"/>
      <c r="AX72"/>
      <c r="AY72"/>
    </row>
    <row r="73" spans="1:51" x14ac:dyDescent="0.25">
      <c r="A73" s="5"/>
      <c r="I73" s="4"/>
      <c r="J73" s="4"/>
      <c r="K73" s="4"/>
      <c r="L73" s="4"/>
      <c r="M73" s="4"/>
      <c r="N73" s="4"/>
      <c r="O73" s="3"/>
      <c r="P73" s="1"/>
      <c r="R73" s="1"/>
      <c r="AS73"/>
      <c r="AT73"/>
      <c r="AU73"/>
      <c r="AV73"/>
      <c r="AW73"/>
      <c r="AX73"/>
      <c r="AY73"/>
    </row>
    <row r="74" spans="1:51" x14ac:dyDescent="0.25">
      <c r="A74" s="5"/>
      <c r="I74" s="4"/>
      <c r="J74" s="4"/>
      <c r="K74" s="4"/>
      <c r="L74" s="4"/>
      <c r="M74" s="4"/>
      <c r="N74" s="4"/>
      <c r="O74" s="3"/>
      <c r="P74" s="1"/>
      <c r="R74" s="6"/>
      <c r="AS74"/>
      <c r="AT74"/>
      <c r="AU74"/>
      <c r="AV74"/>
      <c r="AW74"/>
      <c r="AX74"/>
      <c r="AY74"/>
    </row>
    <row r="75" spans="1:51" x14ac:dyDescent="0.25">
      <c r="A75" s="5"/>
      <c r="I75" s="4"/>
      <c r="J75" s="4"/>
      <c r="K75" s="4"/>
      <c r="L75" s="4"/>
      <c r="M75" s="4"/>
      <c r="N75" s="4"/>
      <c r="O75" s="3"/>
      <c r="R75" s="1"/>
      <c r="AS75"/>
      <c r="AT75"/>
      <c r="AU75"/>
      <c r="AV75"/>
      <c r="AW75"/>
      <c r="AX75"/>
      <c r="AY75"/>
    </row>
    <row r="76" spans="1:51" x14ac:dyDescent="0.25">
      <c r="O76" s="3"/>
      <c r="R76" s="1"/>
      <c r="AS76"/>
      <c r="AT76"/>
      <c r="AU76"/>
      <c r="AV76"/>
      <c r="AW76"/>
      <c r="AX76"/>
      <c r="AY76"/>
    </row>
    <row r="77" spans="1:51" x14ac:dyDescent="0.25">
      <c r="O77" s="3"/>
      <c r="R77" s="1"/>
      <c r="AS77"/>
      <c r="AT77"/>
      <c r="AU77"/>
      <c r="AV77"/>
      <c r="AW77"/>
      <c r="AX77"/>
      <c r="AY77"/>
    </row>
    <row r="78" spans="1:51" x14ac:dyDescent="0.25">
      <c r="O78" s="3"/>
      <c r="R78" s="1"/>
      <c r="AS78"/>
      <c r="AT78"/>
      <c r="AU78"/>
      <c r="AV78"/>
      <c r="AW78"/>
      <c r="AX78"/>
      <c r="AY78"/>
    </row>
    <row r="79" spans="1:51" x14ac:dyDescent="0.25">
      <c r="O79" s="3"/>
      <c r="R79" s="1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AS81"/>
      <c r="AT81"/>
      <c r="AU81"/>
      <c r="AV81"/>
      <c r="AW81"/>
      <c r="AX81"/>
      <c r="AY81"/>
    </row>
    <row r="82" spans="15:51" x14ac:dyDescent="0.25">
      <c r="O82" s="3"/>
      <c r="AS82"/>
      <c r="AT82"/>
      <c r="AU82"/>
      <c r="AV82"/>
      <c r="AW82"/>
      <c r="AX82"/>
      <c r="AY82"/>
    </row>
    <row r="83" spans="15:51" x14ac:dyDescent="0.25">
      <c r="O83" s="3"/>
      <c r="AS83"/>
      <c r="AT83"/>
      <c r="AU83"/>
      <c r="AV83"/>
      <c r="AW83"/>
      <c r="AX83"/>
      <c r="AY83"/>
    </row>
    <row r="84" spans="15:51" x14ac:dyDescent="0.25">
      <c r="O84" s="3"/>
      <c r="AS84"/>
      <c r="AT84"/>
      <c r="AU84"/>
      <c r="AV84"/>
      <c r="AW84"/>
      <c r="AX84"/>
      <c r="AY84"/>
    </row>
    <row r="85" spans="15:51" x14ac:dyDescent="0.25">
      <c r="O85" s="3"/>
      <c r="AS85"/>
      <c r="AT85"/>
      <c r="AU85"/>
      <c r="AV85"/>
      <c r="AW85"/>
      <c r="AX85"/>
      <c r="AY85"/>
    </row>
    <row r="86" spans="15:51" x14ac:dyDescent="0.25">
      <c r="O86" s="3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AS93"/>
      <c r="AT93"/>
      <c r="AU93"/>
      <c r="AV93"/>
      <c r="AW93"/>
      <c r="AX93"/>
      <c r="AY93"/>
    </row>
    <row r="94" spans="15:51" x14ac:dyDescent="0.25">
      <c r="O94" s="2"/>
      <c r="P94" s="1"/>
      <c r="Q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AS96"/>
      <c r="AT96"/>
      <c r="AU96"/>
      <c r="AV96"/>
      <c r="AW96"/>
      <c r="AX96"/>
      <c r="AY96"/>
    </row>
    <row r="97" spans="15:51" x14ac:dyDescent="0.25">
      <c r="O97" s="2"/>
      <c r="P97" s="1"/>
      <c r="Q97" s="1"/>
      <c r="R97" s="1"/>
      <c r="S97" s="1"/>
      <c r="T97" s="1"/>
      <c r="AS97"/>
      <c r="AT97"/>
      <c r="AU97"/>
      <c r="AV97"/>
      <c r="AW97"/>
      <c r="AX97"/>
      <c r="AY97"/>
    </row>
    <row r="98" spans="15:51" x14ac:dyDescent="0.25">
      <c r="O98" s="2"/>
      <c r="P98" s="1"/>
      <c r="Q98" s="1"/>
      <c r="R98" s="1"/>
      <c r="S98" s="1"/>
      <c r="T98" s="1"/>
      <c r="AS98"/>
      <c r="AT98"/>
      <c r="AU98"/>
      <c r="AV98"/>
      <c r="AW98"/>
      <c r="AX98"/>
      <c r="AY98"/>
    </row>
    <row r="99" spans="15:51" x14ac:dyDescent="0.25">
      <c r="O99" s="2"/>
      <c r="P99" s="1"/>
      <c r="T99" s="1"/>
      <c r="AS99"/>
      <c r="AT99"/>
      <c r="AU99"/>
      <c r="AV99"/>
      <c r="AW99"/>
      <c r="AX99"/>
      <c r="AY99"/>
    </row>
    <row r="100" spans="15:51" x14ac:dyDescent="0.25">
      <c r="O100" s="1"/>
      <c r="Q100" s="1"/>
      <c r="R100" s="1"/>
      <c r="S100" s="1"/>
      <c r="AS100"/>
      <c r="AT100"/>
      <c r="AU100"/>
      <c r="AV100"/>
      <c r="AW100"/>
      <c r="AX100"/>
      <c r="AY100"/>
    </row>
    <row r="101" spans="15:51" x14ac:dyDescent="0.25">
      <c r="O101" s="2"/>
      <c r="P101" s="1"/>
      <c r="Q101" s="1"/>
      <c r="R101" s="1"/>
      <c r="S101" s="1"/>
      <c r="T101" s="1"/>
      <c r="AS101"/>
      <c r="AT101"/>
      <c r="AU101"/>
      <c r="AV101"/>
      <c r="AW101"/>
      <c r="AX101"/>
      <c r="AY101"/>
    </row>
    <row r="102" spans="15:51" x14ac:dyDescent="0.25">
      <c r="O102" s="2"/>
      <c r="P102" s="1"/>
      <c r="Q102" s="1"/>
      <c r="R102" s="1"/>
      <c r="S102" s="1"/>
      <c r="T102" s="1"/>
      <c r="U102" s="1"/>
      <c r="AS102"/>
      <c r="AT102"/>
      <c r="AU102"/>
      <c r="AV102"/>
      <c r="AW102"/>
      <c r="AX102"/>
      <c r="AY102"/>
    </row>
    <row r="103" spans="15:51" x14ac:dyDescent="0.25">
      <c r="O103" s="2"/>
      <c r="P103" s="1"/>
      <c r="T103" s="1"/>
      <c r="U103" s="1"/>
      <c r="AS103"/>
      <c r="AT103"/>
      <c r="AU103"/>
      <c r="AV103"/>
      <c r="AW103"/>
      <c r="AX103"/>
      <c r="AY103"/>
    </row>
    <row r="115" spans="45:51" x14ac:dyDescent="0.25">
      <c r="AS115"/>
      <c r="AT115"/>
      <c r="AU115"/>
      <c r="AV115"/>
      <c r="AW115"/>
      <c r="AX115"/>
      <c r="AY115"/>
    </row>
  </sheetData>
  <protectedRanges>
    <protectedRange sqref="B71 B67:B68 N67:T67 T42" name="Range2_12_5_1_1"/>
    <protectedRange sqref="N10 L10 L6 D6 D8 AD8 AF8 O8:U8 AJ8:AR8 AF10 AR11:AR34 L24:N31 N12:N23 N32:N34 N11:P11 E11:E34 G11:G34 O12:P34 R11:AG34" name="Range1_16_3_1_1"/>
    <protectedRange sqref="I67:M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8:H68 F69 E68" name="Range2_2_2_9_2_1_1"/>
    <protectedRange sqref="D69:D70" name="Range2_1_1_1_1_1_9_2_1_1"/>
    <protectedRange sqref="C67 C69" name="Range2_4_1_1_1"/>
    <protectedRange sqref="AS16:AS34" name="Range1_1_1_1"/>
    <protectedRange sqref="P3:U5" name="Range1_16_1_1_1_1"/>
    <protectedRange sqref="C70 C68" name="Range2_1_3_1_1"/>
    <protectedRange sqref="H11:H34" name="Range1_1_1_1_1_1_1"/>
    <protectedRange sqref="B69:B70 G69:H70 D67:D68 F70 E69:E70" name="Range2_2_1_10_1_1_1_2"/>
    <protectedRange sqref="F67:F68 G67:H67 E67" name="Range2_2_12_1_7_1_1"/>
    <protectedRange sqref="AS11:AS15" name="Range1_4_1_1_1_1"/>
    <protectedRange sqref="J11:J15 J26:J34" name="Range1_1_2_1_10_1_1_1_1"/>
    <protectedRange sqref="R74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T47 Q50:Q66" name="Range2_12_5_1_1_3"/>
    <protectedRange sqref="T45:T46" name="Range2_12_5_1_1_2_2"/>
    <protectedRange sqref="P50:P66" name="Range2_12_4_1_1_1_4_2_2_2"/>
    <protectedRange sqref="N50:O66" name="Range2_12_1_6_1_1_1_2_3_2_1_1_3"/>
    <protectedRange sqref="K50:M66" name="Range2_12_1_2_3_1_1_1_2_3_2_1_1_3"/>
    <protectedRange sqref="T44" name="Range2_12_5_1_1_2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AG10 AP10 Q11:Q34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0:J66" name="Range2_2_12_1_4_3_1_1_1_3_3_2_1_1_3_2"/>
    <protectedRange sqref="Q49" name="Range2_12_5_1_1_3_2"/>
    <protectedRange sqref="P49 S45:S47" name="Range2_12_4_1_1_1_4_2_2_2_2"/>
    <protectedRange sqref="N49:O49" name="Range2_12_1_6_1_1_1_2_3_2_1_1_3_2"/>
    <protectedRange sqref="K49:M49" name="Range2_12_1_2_3_1_1_1_2_3_2_1_1_3_2"/>
    <protectedRange sqref="J49" name="Range2_2_12_1_4_3_1_1_1_3_3_2_1_1_3_2_1"/>
    <protectedRange sqref="Q44:R44" name="Range2_12_1_6_1_1_1_2_3_2_1_1_1_1_1_1"/>
    <protectedRange sqref="N44:P44" name="Range2_12_1_2_3_1_1_1_2_3_2_1_1_1_1_1_1"/>
    <protectedRange sqref="K44:M44" name="Range2_2_12_1_4_3_1_1_1_3_3_2_1_1_1_1_1_1"/>
    <protectedRange sqref="J44" name="Range2_2_12_1_4_3_1_1_1_3_2_1_2_1_1_1_1"/>
    <protectedRange sqref="D44:E44" name="Range2_2_12_1_3_1_2_1_1_1_2_1_2_3_2_1_1_1_1"/>
    <protectedRange sqref="I44" name="Range2_2_12_1_4_2_1_1_1_4_1_2_1_1_1_2_1_1_1_1"/>
    <protectedRange sqref="F44:H44" name="Range2_2_12_1_3_1_1_1_1_1_4_1_2_1_2_1_2_1_1_1_1"/>
    <protectedRange sqref="B44" name="Range2_12_5_1_1_1_2_1_1_1_1_1_1_1_1_1_1_1_2_1_1_1_1_1_1_1_1_1_1_1_1_1_1_1_1_1_1_1"/>
    <protectedRange sqref="R48" name="Range2_12_5_1_1_3_1_1_1"/>
    <protectedRange sqref="Q48" name="Range2_12_4_1_1_1_4_2_2_2_1_1_1"/>
    <protectedRange sqref="O48:P48 Q45:R47" name="Range2_12_1_6_1_1_1_2_3_2_1_1_3_1_1_1"/>
    <protectedRange sqref="L48:N48 N45:P47" name="Range2_12_1_2_3_1_1_1_2_3_2_1_1_3_1_1_1"/>
    <protectedRange sqref="I48:K48 K45:M47" name="Range2_2_12_1_4_3_1_1_1_3_3_2_1_1_3_1_1_1"/>
    <protectedRange sqref="H48 J45:J47" name="Range2_2_12_1_4_3_1_1_1_3_2_1_2_2_1_1_1"/>
    <protectedRange sqref="E48:F48 G47:H47" name="Range2_2_12_1_3_1_2_1_1_1_2_1_1_1_1_1_1_2_1_1_1_1_1"/>
    <protectedRange sqref="C48 D47:E47" name="Range2_2_12_1_3_1_2_1_1_1_2_1_1_1_1_3_1_1_1_1_1_1_1"/>
    <protectedRange sqref="D48 F47" name="Range2_2_12_1_3_1_2_1_1_1_3_1_1_1_1_1_3_1_1_1_1_1_1_1"/>
    <protectedRange sqref="G48 I47" name="Range2_2_12_1_4_3_1_1_1_2_1_2_1_1_3_1_1_1_1_1_1_1_1_1"/>
    <protectedRange sqref="E45:H46" name="Range2_2_12_1_3_1_2_1_1_1_1_2_1_1_1_1_1_1_1_1_1"/>
    <protectedRange sqref="D45:D46" name="Range2_2_12_1_3_1_2_1_1_1_2_1_2_3_1_1_1_1_1_1_1"/>
    <protectedRange sqref="I45:I46" name="Range2_2_12_1_4_2_1_1_1_4_1_2_1_1_1_2_2_1_1_1_1"/>
    <protectedRange sqref="B45" name="Range2_12_5_1_1_1_2_2_1_1_1_1_1_1_1_1_1_1_1_1_1_1_1_1_1_1_1_1_1_1_1_1_1_1_1_1_1_1_1_1_1_1_1"/>
    <protectedRange sqref="B46" name="Range2_12_5_1_1_1_2_2_1_1_1_1_1_1_1_1_1_1_1_2_1_1_1_1_1_1_1_1_1_1_1_1_1_1_1_1_1_1_1_1_1_1_1_1_1_1_1_1_1_1_1_1_1_1_1_1_1_1_1"/>
    <protectedRange sqref="B47" name="Range2_12_5_1_1_1_2_2_1_1_1_1_1_1_1_1_1_1_1_2_1_1_1_2_1_1_1_2_1_1_1_3_1_1_1_1_1_1_1_1_1_1_1_1_1_1_1_1_1_1_1_1_1_1_1_1_1_1_1_1_1_1_1_1_1_1_1_1_1_1_1_1_1_1_1_1"/>
    <protectedRange sqref="B48" name="Range2_12_5_1_1_1_2_1_1_1_1_1_1_1_1_1_1_1_2_1_2_1_1_1_1_1_1_1_1_1_2_1_1_1_1_1_1_1_1_1_1_1_1_1_1_1_1_1_1_1_1_1_1_1_1_1_1_1_1"/>
    <protectedRange sqref="I49" name="Range2_2_12_1_4_3_1_1_1_3_3_2_1_1_3_2_1_1"/>
    <protectedRange sqref="I50:I66" name="Range2_2_12_1_4_3_1_1_1_3_3_2_1_1_3_3_1_1"/>
    <protectedRange sqref="Q10" name="Range1_16_3_1_1_1_1_1_1"/>
    <protectedRange sqref="H49" name="Range2_2_12_1_4_3_1_1_1_3_3_2_1_1_3_2_1_3_1"/>
    <protectedRange sqref="G49" name="Range2_2_12_1_4_3_1_1_1_3_2_1_2_2_2_1_3_1"/>
    <protectedRange sqref="D49:E49" name="Range2_2_12_1_3_1_2_1_1_1_2_1_1_1_1_1_1_2_1_1_2_1_3_1"/>
    <protectedRange sqref="C49" name="Range2_2_12_1_3_1_2_1_1_1_3_1_1_1_1_1_3_1_1_1_1_2_1_3_1"/>
    <protectedRange sqref="F49" name="Range2_2_12_1_4_3_1_1_1_2_1_2_1_1_3_1_1_1_1_1_1_2_1_3_1"/>
    <protectedRange sqref="H50:H66" name="Range2_2_12_1_4_3_1_1_1_3_3_2_1_1_3_3_1_3_1"/>
    <protectedRange sqref="G50:G66" name="Range2_2_12_1_4_3_1_1_1_3_2_1_2_2_3_1_3_1"/>
    <protectedRange sqref="F50:F66" name="Range2_2_12_1_4_3_1_1_1_3_3_1_1_3_1_1_1_1_1_1_2_3_1_3_1"/>
    <protectedRange sqref="C50:E66" name="Range2_2_12_1_3_1_2_1_1_1_1_2_1_1_1_1_1_1_2_2_1_3_1"/>
    <protectedRange sqref="B49" name="Range2_12_5_1_1_1_1_1_2_1_1_1_1_1_1_1_1_1_1_1_1_1_1_1_1_1_1_1_1_2_1_1_1_1_1_1_1_1_1_1_1_1_1_3_1_1_1_1"/>
    <protectedRange sqref="B50" name="Range2_12_5_1_1_1_1_1_2_1_1_2_1_1_1_1_1_1_1_1_1_1_1_1_1_1_1_1_1_2_1_1_1_1_1_1_1_1_1_1_1_1_1_1_3_1_1_1_1"/>
    <protectedRange sqref="B66" name="Range2_12_5_1_1_1_2_2_1_1_1_1_1_1_1_1_1_1_1_2_1_1_1_2_1_1_1_1_1_1_1_1_1_1_1_1_1_1_1_1_2_1_1_1_1_1_1_1_1_1_2_1_1_3_1_1_1_1"/>
    <protectedRange sqref="B52:B53 B56:B58" name="Range2_12_5_1_1_1_2_2_1_1_1_1_1_1_1_1_1_1_1_2_1_1_1_1_1_1_1_1_1_3_1_3_1_2_1_1_1_1_1_1_1_1_1_1_1_1_1_2_1_1_1_1_1_2_1_1_1_1_1_1_1_1_2_1_1_3_1_1_1_1"/>
    <protectedRange sqref="B51" name="Range2_12_5_1_1_1_2_2_1_1_1_1_1_1_1_1_1_1_1_2_1_1_1_1_1_1_1_1_1_3_1_3_1_2_1_1_1_1_1_1_1_1_1_1_1_1_1_2_1_1_1_1_1_2_1_1_1_1_1_1_1_1_2_1_1_3_1_1_1_3"/>
    <protectedRange sqref="B55" name="Range2_12_5_1_1_1_1_1_2_1_2_1_1_1_2_1_1_1_1_1_1_1_1_1_1_2_1_1_1_1_1_2_1_1_1_1_1_1_1_2_1_1_3_1_1_1_2"/>
    <protectedRange sqref="B60:B65" name="Range2_12_5_1_1_1_2_2_1_1_1_1_1_1_1_1_1_1_1_1_1_1_1_1_1_1_1_1_1_1_1_1_1_1_1_1_1_1_1_1_1_1_1_1_1_1_1_2_1_1_1_2_1_1_2_1_1_1_2"/>
    <protectedRange sqref="B54" name="Range2_12_5_1_1_1_2_2_1_1_1_1_1_1_1_1_1_1_1_2_1_1_1_2_1_1_1_1_1_1_1_1_1_1_1_1_1_1_1_1_2_1_1_1_1_1_1_1_1_1_2_1_1_3_1_1_1_5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37" priority="5" operator="containsText" text="N/A">
      <formula>NOT(ISERROR(SEARCH("N/A",X11)))</formula>
    </cfRule>
    <cfRule type="cellIs" dxfId="436" priority="23" operator="equal">
      <formula>0</formula>
    </cfRule>
  </conditionalFormatting>
  <conditionalFormatting sqref="X11:AE34">
    <cfRule type="cellIs" dxfId="435" priority="22" operator="greaterThanOrEqual">
      <formula>1185</formula>
    </cfRule>
  </conditionalFormatting>
  <conditionalFormatting sqref="X11:AE34">
    <cfRule type="cellIs" dxfId="434" priority="21" operator="between">
      <formula>0.1</formula>
      <formula>1184</formula>
    </cfRule>
  </conditionalFormatting>
  <conditionalFormatting sqref="X8 AJ11:AO34">
    <cfRule type="cellIs" dxfId="433" priority="20" operator="equal">
      <formula>0</formula>
    </cfRule>
  </conditionalFormatting>
  <conditionalFormatting sqref="X8 AJ11:AO34">
    <cfRule type="cellIs" dxfId="432" priority="19" operator="greaterThan">
      <formula>1179</formula>
    </cfRule>
  </conditionalFormatting>
  <conditionalFormatting sqref="X8 AJ11:AO34">
    <cfRule type="cellIs" dxfId="431" priority="18" operator="greaterThan">
      <formula>99</formula>
    </cfRule>
  </conditionalFormatting>
  <conditionalFormatting sqref="X8 AJ11:AO34">
    <cfRule type="cellIs" dxfId="430" priority="17" operator="greaterThan">
      <formula>0.99</formula>
    </cfRule>
  </conditionalFormatting>
  <conditionalFormatting sqref="AB8">
    <cfRule type="cellIs" dxfId="429" priority="16" operator="equal">
      <formula>0</formula>
    </cfRule>
  </conditionalFormatting>
  <conditionalFormatting sqref="AB8">
    <cfRule type="cellIs" dxfId="428" priority="15" operator="greaterThan">
      <formula>1179</formula>
    </cfRule>
  </conditionalFormatting>
  <conditionalFormatting sqref="AB8">
    <cfRule type="cellIs" dxfId="427" priority="14" operator="greaterThan">
      <formula>99</formula>
    </cfRule>
  </conditionalFormatting>
  <conditionalFormatting sqref="AB8">
    <cfRule type="cellIs" dxfId="426" priority="13" operator="greaterThan">
      <formula>0.99</formula>
    </cfRule>
  </conditionalFormatting>
  <conditionalFormatting sqref="AQ11:AQ34">
    <cfRule type="cellIs" dxfId="425" priority="12" operator="equal">
      <formula>0</formula>
    </cfRule>
  </conditionalFormatting>
  <conditionalFormatting sqref="AQ11:AQ34">
    <cfRule type="cellIs" dxfId="424" priority="11" operator="greaterThan">
      <formula>1179</formula>
    </cfRule>
  </conditionalFormatting>
  <conditionalFormatting sqref="AQ11:AQ34">
    <cfRule type="cellIs" dxfId="423" priority="10" operator="greaterThan">
      <formula>99</formula>
    </cfRule>
  </conditionalFormatting>
  <conditionalFormatting sqref="AQ11:AQ34">
    <cfRule type="cellIs" dxfId="422" priority="9" operator="greaterThan">
      <formula>0.99</formula>
    </cfRule>
  </conditionalFormatting>
  <conditionalFormatting sqref="AI11:AI34">
    <cfRule type="cellIs" dxfId="421" priority="8" operator="greaterThan">
      <formula>$AI$8</formula>
    </cfRule>
  </conditionalFormatting>
  <conditionalFormatting sqref="AH11:AH34">
    <cfRule type="cellIs" dxfId="420" priority="6" operator="greaterThan">
      <formula>$AH$8</formula>
    </cfRule>
    <cfRule type="cellIs" dxfId="419" priority="7" operator="greaterThan">
      <formula>$AH$8</formula>
    </cfRule>
  </conditionalFormatting>
  <conditionalFormatting sqref="AP11:AP34">
    <cfRule type="cellIs" dxfId="418" priority="4" operator="equal">
      <formula>0</formula>
    </cfRule>
  </conditionalFormatting>
  <conditionalFormatting sqref="AP11:AP34">
    <cfRule type="cellIs" dxfId="417" priority="3" operator="greaterThan">
      <formula>1179</formula>
    </cfRule>
  </conditionalFormatting>
  <conditionalFormatting sqref="AP11:AP34">
    <cfRule type="cellIs" dxfId="416" priority="2" operator="greaterThan">
      <formula>99</formula>
    </cfRule>
  </conditionalFormatting>
  <conditionalFormatting sqref="AP11:AP34">
    <cfRule type="cellIs" dxfId="415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0"/>
  <sheetViews>
    <sheetView topLeftCell="AE16" workbookViewId="0">
      <selection activeCell="A26" sqref="A26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50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164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44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53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57" t="s">
        <v>127</v>
      </c>
      <c r="I7" s="156" t="s">
        <v>126</v>
      </c>
      <c r="J7" s="156" t="s">
        <v>125</v>
      </c>
      <c r="K7" s="156" t="s">
        <v>124</v>
      </c>
      <c r="L7" s="2"/>
      <c r="M7" s="2"/>
      <c r="N7" s="2"/>
      <c r="O7" s="157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56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56" t="s">
        <v>115</v>
      </c>
      <c r="AG7" s="156" t="s">
        <v>114</v>
      </c>
      <c r="AH7" s="156" t="s">
        <v>113</v>
      </c>
      <c r="AI7" s="156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56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42292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25248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56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54" t="s">
        <v>88</v>
      </c>
      <c r="V9" s="154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52" t="s">
        <v>84</v>
      </c>
      <c r="AG9" s="152" t="s">
        <v>83</v>
      </c>
      <c r="AH9" s="234" t="s">
        <v>82</v>
      </c>
      <c r="AI9" s="248" t="s">
        <v>81</v>
      </c>
      <c r="AJ9" s="154" t="s">
        <v>80</v>
      </c>
      <c r="AK9" s="154" t="s">
        <v>79</v>
      </c>
      <c r="AL9" s="154" t="s">
        <v>78</v>
      </c>
      <c r="AM9" s="154" t="s">
        <v>77</v>
      </c>
      <c r="AN9" s="154" t="s">
        <v>76</v>
      </c>
      <c r="AO9" s="154" t="s">
        <v>75</v>
      </c>
      <c r="AP9" s="154" t="s">
        <v>74</v>
      </c>
      <c r="AQ9" s="226" t="s">
        <v>73</v>
      </c>
      <c r="AR9" s="154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54" t="s">
        <v>67</v>
      </c>
      <c r="C10" s="154" t="s">
        <v>66</v>
      </c>
      <c r="D10" s="154" t="s">
        <v>17</v>
      </c>
      <c r="E10" s="154" t="s">
        <v>65</v>
      </c>
      <c r="F10" s="154" t="s">
        <v>17</v>
      </c>
      <c r="G10" s="154" t="s">
        <v>65</v>
      </c>
      <c r="H10" s="225"/>
      <c r="I10" s="154" t="s">
        <v>65</v>
      </c>
      <c r="J10" s="154" t="s">
        <v>65</v>
      </c>
      <c r="K10" s="154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14'!Q34</f>
        <v>55229099</v>
      </c>
      <c r="R10" s="242"/>
      <c r="S10" s="243"/>
      <c r="T10" s="244"/>
      <c r="U10" s="154"/>
      <c r="V10" s="154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14'!AG34</f>
        <v>41082756</v>
      </c>
      <c r="AH10" s="234"/>
      <c r="AI10" s="249"/>
      <c r="AJ10" s="154" t="s">
        <v>56</v>
      </c>
      <c r="AK10" s="154" t="s">
        <v>56</v>
      </c>
      <c r="AL10" s="154" t="s">
        <v>56</v>
      </c>
      <c r="AM10" s="154" t="s">
        <v>56</v>
      </c>
      <c r="AN10" s="154" t="s">
        <v>56</v>
      </c>
      <c r="AO10" s="154" t="s">
        <v>56</v>
      </c>
      <c r="AP10" s="96">
        <f>'OCT 14'!AP34</f>
        <v>9407544</v>
      </c>
      <c r="AQ10" s="227"/>
      <c r="AR10" s="155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21</v>
      </c>
      <c r="E11" s="82">
        <f t="shared" ref="E11:E22" si="0">D11/1.42</f>
        <v>14.788732394366198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113</v>
      </c>
      <c r="P11" s="76">
        <v>63</v>
      </c>
      <c r="Q11" s="76">
        <v>55231659</v>
      </c>
      <c r="R11" s="75">
        <f>IF(ISBLANK(Q11),"-",Q11-Q10)</f>
        <v>2560</v>
      </c>
      <c r="S11" s="74">
        <f t="shared" ref="S11:S34" si="3">R11*24/1000</f>
        <v>61.44</v>
      </c>
      <c r="T11" s="74">
        <f t="shared" ref="T11:T34" si="4">R11/1000</f>
        <v>2.56</v>
      </c>
      <c r="U11" s="73">
        <v>5.8</v>
      </c>
      <c r="V11" s="73">
        <f t="shared" ref="V11:V34" si="5">U11</f>
        <v>5.8</v>
      </c>
      <c r="W11" s="72" t="s">
        <v>138</v>
      </c>
      <c r="X11" s="66">
        <v>0</v>
      </c>
      <c r="Y11" s="66">
        <v>0</v>
      </c>
      <c r="Z11" s="66">
        <v>0</v>
      </c>
      <c r="AA11" s="66">
        <v>0</v>
      </c>
      <c r="AB11" s="66">
        <v>1027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41083084</v>
      </c>
      <c r="AH11" s="69">
        <f t="shared" ref="AH11:AH34" si="6">IF(ISBLANK(AG11),"-",AG11-AG10)</f>
        <v>328</v>
      </c>
      <c r="AI11" s="68">
        <f t="shared" ref="AI11:AI34" si="7">AH11/T11</f>
        <v>128.125</v>
      </c>
      <c r="AJ11" s="67">
        <v>0</v>
      </c>
      <c r="AK11" s="67">
        <v>0</v>
      </c>
      <c r="AL11" s="67">
        <v>0</v>
      </c>
      <c r="AM11" s="67">
        <v>0</v>
      </c>
      <c r="AN11" s="67">
        <v>1</v>
      </c>
      <c r="AO11" s="67">
        <v>0.35</v>
      </c>
      <c r="AP11" s="66">
        <v>9409408</v>
      </c>
      <c r="AQ11" s="66">
        <f t="shared" ref="AQ11:AQ34" si="8">AP11-AP10</f>
        <v>1864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22</v>
      </c>
      <c r="E12" s="82">
        <f t="shared" si="0"/>
        <v>15.492957746478874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114</v>
      </c>
      <c r="P12" s="76">
        <v>70</v>
      </c>
      <c r="Q12" s="76">
        <v>55234634</v>
      </c>
      <c r="R12" s="75">
        <f>IF(ISBLANK(Q12),"-",Q12-Q11)</f>
        <v>2975</v>
      </c>
      <c r="S12" s="74">
        <f t="shared" si="3"/>
        <v>71.400000000000006</v>
      </c>
      <c r="T12" s="74">
        <f t="shared" si="4"/>
        <v>2.9750000000000001</v>
      </c>
      <c r="U12" s="73">
        <v>8.1</v>
      </c>
      <c r="V12" s="73">
        <f t="shared" si="5"/>
        <v>8.1</v>
      </c>
      <c r="W12" s="72" t="s">
        <v>138</v>
      </c>
      <c r="X12" s="66">
        <v>0</v>
      </c>
      <c r="Y12" s="66">
        <v>0</v>
      </c>
      <c r="Z12" s="66">
        <v>0</v>
      </c>
      <c r="AA12" s="66">
        <v>0</v>
      </c>
      <c r="AB12" s="66">
        <v>1030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41083492</v>
      </c>
      <c r="AH12" s="69">
        <f t="shared" si="6"/>
        <v>408</v>
      </c>
      <c r="AI12" s="68">
        <f t="shared" si="7"/>
        <v>137.14285714285714</v>
      </c>
      <c r="AJ12" s="67">
        <v>0</v>
      </c>
      <c r="AK12" s="67">
        <v>0</v>
      </c>
      <c r="AL12" s="67">
        <v>0</v>
      </c>
      <c r="AM12" s="67">
        <v>0</v>
      </c>
      <c r="AN12" s="67">
        <v>1</v>
      </c>
      <c r="AO12" s="67">
        <v>0.35</v>
      </c>
      <c r="AP12" s="66">
        <v>9411551</v>
      </c>
      <c r="AQ12" s="66">
        <f t="shared" si="8"/>
        <v>2143</v>
      </c>
      <c r="AR12" s="87">
        <v>1.05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20</v>
      </c>
      <c r="E13" s="82">
        <f t="shared" si="0"/>
        <v>14.084507042253522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129</v>
      </c>
      <c r="P13" s="76">
        <v>93</v>
      </c>
      <c r="Q13" s="76">
        <v>55238493</v>
      </c>
      <c r="R13" s="75">
        <f t="shared" ref="R13:R34" si="9">IF(ISBLANK(Q13),"-",Q13-Q12)</f>
        <v>3859</v>
      </c>
      <c r="S13" s="74">
        <f t="shared" si="3"/>
        <v>92.616</v>
      </c>
      <c r="T13" s="74">
        <f t="shared" si="4"/>
        <v>3.859</v>
      </c>
      <c r="U13" s="73">
        <v>9.5</v>
      </c>
      <c r="V13" s="73">
        <f t="shared" si="5"/>
        <v>9.5</v>
      </c>
      <c r="W13" s="72" t="s">
        <v>14</v>
      </c>
      <c r="X13" s="66">
        <v>0</v>
      </c>
      <c r="Y13" s="66">
        <v>0</v>
      </c>
      <c r="Z13" s="66">
        <v>980</v>
      </c>
      <c r="AA13" s="66">
        <v>0</v>
      </c>
      <c r="AB13" s="66">
        <v>1028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41084100</v>
      </c>
      <c r="AH13" s="69">
        <f t="shared" si="6"/>
        <v>608</v>
      </c>
      <c r="AI13" s="68">
        <f t="shared" si="7"/>
        <v>157.55377040684115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0.35</v>
      </c>
      <c r="AP13" s="66">
        <v>9412866</v>
      </c>
      <c r="AQ13" s="66">
        <f t="shared" si="8"/>
        <v>1315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19</v>
      </c>
      <c r="E14" s="82">
        <f t="shared" si="0"/>
        <v>13.380281690140846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96</v>
      </c>
      <c r="P14" s="76">
        <v>96</v>
      </c>
      <c r="Q14" s="76">
        <v>55242465</v>
      </c>
      <c r="R14" s="75">
        <f t="shared" si="9"/>
        <v>3972</v>
      </c>
      <c r="S14" s="74">
        <f t="shared" si="3"/>
        <v>95.328000000000003</v>
      </c>
      <c r="T14" s="74">
        <f t="shared" si="4"/>
        <v>3.972</v>
      </c>
      <c r="U14" s="73">
        <v>9.5</v>
      </c>
      <c r="V14" s="73">
        <f t="shared" si="5"/>
        <v>9.5</v>
      </c>
      <c r="W14" s="72" t="s">
        <v>14</v>
      </c>
      <c r="X14" s="66">
        <v>0</v>
      </c>
      <c r="Y14" s="66">
        <v>0</v>
      </c>
      <c r="Z14" s="66">
        <v>977</v>
      </c>
      <c r="AA14" s="66">
        <v>0</v>
      </c>
      <c r="AB14" s="66">
        <v>1017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41084684</v>
      </c>
      <c r="AH14" s="69">
        <f t="shared" si="6"/>
        <v>584</v>
      </c>
      <c r="AI14" s="68">
        <f t="shared" si="7"/>
        <v>147.02920443101712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0.35</v>
      </c>
      <c r="AP14" s="66">
        <v>9412894</v>
      </c>
      <c r="AQ14" s="66">
        <f t="shared" si="8"/>
        <v>28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16</v>
      </c>
      <c r="E15" s="82">
        <f t="shared" si="0"/>
        <v>11.267605633802818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119</v>
      </c>
      <c r="P15" s="76">
        <v>115</v>
      </c>
      <c r="Q15" s="76">
        <v>55246534</v>
      </c>
      <c r="R15" s="75">
        <f t="shared" si="9"/>
        <v>4069</v>
      </c>
      <c r="S15" s="74">
        <f t="shared" si="3"/>
        <v>97.656000000000006</v>
      </c>
      <c r="T15" s="74">
        <f t="shared" si="4"/>
        <v>4.069</v>
      </c>
      <c r="U15" s="73">
        <v>9.5</v>
      </c>
      <c r="V15" s="73">
        <f t="shared" si="5"/>
        <v>9.5</v>
      </c>
      <c r="W15" s="72" t="s">
        <v>14</v>
      </c>
      <c r="X15" s="66">
        <v>0</v>
      </c>
      <c r="Y15" s="66">
        <v>0</v>
      </c>
      <c r="Z15" s="66">
        <v>1098</v>
      </c>
      <c r="AA15" s="66">
        <v>0</v>
      </c>
      <c r="AB15" s="66">
        <v>1128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41085276</v>
      </c>
      <c r="AH15" s="69">
        <f t="shared" si="6"/>
        <v>592</v>
      </c>
      <c r="AI15" s="68">
        <f t="shared" si="7"/>
        <v>145.49029245514868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9412894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9</v>
      </c>
      <c r="E16" s="82">
        <f t="shared" si="0"/>
        <v>6.3380281690140849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127</v>
      </c>
      <c r="P16" s="76">
        <v>119</v>
      </c>
      <c r="Q16" s="76">
        <v>55251632</v>
      </c>
      <c r="R16" s="75">
        <f t="shared" si="9"/>
        <v>5098</v>
      </c>
      <c r="S16" s="74">
        <f t="shared" si="3"/>
        <v>122.352</v>
      </c>
      <c r="T16" s="74">
        <f t="shared" si="4"/>
        <v>5.0979999999999999</v>
      </c>
      <c r="U16" s="73">
        <v>9.5</v>
      </c>
      <c r="V16" s="73">
        <f t="shared" si="5"/>
        <v>9.5</v>
      </c>
      <c r="W16" s="72" t="s">
        <v>14</v>
      </c>
      <c r="X16" s="66">
        <v>0</v>
      </c>
      <c r="Y16" s="66">
        <v>0</v>
      </c>
      <c r="Z16" s="66">
        <v>1188</v>
      </c>
      <c r="AA16" s="66">
        <v>0</v>
      </c>
      <c r="AB16" s="66">
        <v>1188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41086220</v>
      </c>
      <c r="AH16" s="69">
        <f t="shared" si="6"/>
        <v>944</v>
      </c>
      <c r="AI16" s="68">
        <f t="shared" si="7"/>
        <v>185.17065515888584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9412894</v>
      </c>
      <c r="AQ16" s="66">
        <f t="shared" si="8"/>
        <v>0</v>
      </c>
      <c r="AR16" s="87">
        <v>1.1299999999999999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B17" s="85">
        <v>2.25</v>
      </c>
      <c r="C17" s="85">
        <v>0.29166666666666702</v>
      </c>
      <c r="D17" s="84">
        <v>6</v>
      </c>
      <c r="E17" s="82">
        <f t="shared" si="0"/>
        <v>4.2253521126760569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134</v>
      </c>
      <c r="P17" s="76">
        <v>146</v>
      </c>
      <c r="Q17" s="76">
        <v>55257803</v>
      </c>
      <c r="R17" s="75">
        <f t="shared" si="9"/>
        <v>6171</v>
      </c>
      <c r="S17" s="74">
        <f t="shared" si="3"/>
        <v>148.10400000000001</v>
      </c>
      <c r="T17" s="74">
        <f t="shared" si="4"/>
        <v>6.1710000000000003</v>
      </c>
      <c r="U17" s="73">
        <v>9.1</v>
      </c>
      <c r="V17" s="73">
        <f t="shared" si="5"/>
        <v>9.1</v>
      </c>
      <c r="W17" s="72" t="s">
        <v>22</v>
      </c>
      <c r="X17" s="66">
        <v>0</v>
      </c>
      <c r="Y17" s="66">
        <v>1058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41087596</v>
      </c>
      <c r="AH17" s="69">
        <f t="shared" si="6"/>
        <v>1376</v>
      </c>
      <c r="AI17" s="68">
        <f t="shared" si="7"/>
        <v>222.97844757737806</v>
      </c>
      <c r="AJ17" s="67">
        <v>0</v>
      </c>
      <c r="AK17" s="67">
        <v>1</v>
      </c>
      <c r="AL17" s="67">
        <v>1</v>
      </c>
      <c r="AM17" s="67">
        <v>1</v>
      </c>
      <c r="AN17" s="67">
        <v>1</v>
      </c>
      <c r="AO17" s="67">
        <v>0</v>
      </c>
      <c r="AP17" s="66">
        <v>9412894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134</v>
      </c>
      <c r="P18" s="76">
        <v>152</v>
      </c>
      <c r="Q18" s="76">
        <v>55264066</v>
      </c>
      <c r="R18" s="75">
        <f t="shared" si="9"/>
        <v>6263</v>
      </c>
      <c r="S18" s="74">
        <f t="shared" si="3"/>
        <v>150.31200000000001</v>
      </c>
      <c r="T18" s="74">
        <f t="shared" si="4"/>
        <v>6.2629999999999999</v>
      </c>
      <c r="U18" s="73">
        <v>8.3000000000000007</v>
      </c>
      <c r="V18" s="73">
        <f t="shared" si="5"/>
        <v>8.3000000000000007</v>
      </c>
      <c r="W18" s="72" t="s">
        <v>22</v>
      </c>
      <c r="X18" s="66">
        <v>0</v>
      </c>
      <c r="Y18" s="66">
        <v>1087</v>
      </c>
      <c r="Z18" s="66">
        <v>1187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41089014</v>
      </c>
      <c r="AH18" s="69">
        <f t="shared" si="6"/>
        <v>1418</v>
      </c>
      <c r="AI18" s="68">
        <f t="shared" si="7"/>
        <v>226.40906913619671</v>
      </c>
      <c r="AJ18" s="67">
        <v>0</v>
      </c>
      <c r="AK18" s="67">
        <v>1</v>
      </c>
      <c r="AL18" s="67">
        <v>1</v>
      </c>
      <c r="AM18" s="67">
        <v>1</v>
      </c>
      <c r="AN18" s="67">
        <v>1</v>
      </c>
      <c r="AO18" s="67">
        <v>0</v>
      </c>
      <c r="AP18" s="66">
        <v>9412894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136</v>
      </c>
      <c r="P19" s="76">
        <v>150</v>
      </c>
      <c r="Q19" s="76">
        <v>55270381</v>
      </c>
      <c r="R19" s="75">
        <f t="shared" si="9"/>
        <v>6315</v>
      </c>
      <c r="S19" s="74">
        <f t="shared" si="3"/>
        <v>151.56</v>
      </c>
      <c r="T19" s="74">
        <f t="shared" si="4"/>
        <v>6.3150000000000004</v>
      </c>
      <c r="U19" s="73">
        <v>7.5</v>
      </c>
      <c r="V19" s="73">
        <f t="shared" si="5"/>
        <v>7.5</v>
      </c>
      <c r="W19" s="72" t="s">
        <v>22</v>
      </c>
      <c r="X19" s="66">
        <v>0</v>
      </c>
      <c r="Y19" s="66">
        <v>1087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41090424</v>
      </c>
      <c r="AH19" s="69">
        <f t="shared" si="6"/>
        <v>1410</v>
      </c>
      <c r="AI19" s="68">
        <f t="shared" si="7"/>
        <v>223.27790973871731</v>
      </c>
      <c r="AJ19" s="67">
        <v>0</v>
      </c>
      <c r="AK19" s="67">
        <v>1</v>
      </c>
      <c r="AL19" s="67">
        <v>1</v>
      </c>
      <c r="AM19" s="67">
        <v>1</v>
      </c>
      <c r="AN19" s="67">
        <v>1</v>
      </c>
      <c r="AO19" s="67">
        <v>0</v>
      </c>
      <c r="AP19" s="66">
        <v>9412894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137</v>
      </c>
      <c r="P20" s="76">
        <v>152</v>
      </c>
      <c r="Q20" s="76">
        <v>55276694</v>
      </c>
      <c r="R20" s="75">
        <f t="shared" si="9"/>
        <v>6313</v>
      </c>
      <c r="S20" s="74">
        <f t="shared" si="3"/>
        <v>151.512</v>
      </c>
      <c r="T20" s="74">
        <f t="shared" si="4"/>
        <v>6.3129999999999997</v>
      </c>
      <c r="U20" s="73">
        <v>6.6</v>
      </c>
      <c r="V20" s="73">
        <f t="shared" si="5"/>
        <v>6.6</v>
      </c>
      <c r="W20" s="72" t="s">
        <v>22</v>
      </c>
      <c r="X20" s="66">
        <v>0</v>
      </c>
      <c r="Y20" s="66">
        <v>1087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41091844</v>
      </c>
      <c r="AH20" s="69">
        <f t="shared" si="6"/>
        <v>1420</v>
      </c>
      <c r="AI20" s="68">
        <f t="shared" si="7"/>
        <v>224.93267859971488</v>
      </c>
      <c r="AJ20" s="67">
        <v>0</v>
      </c>
      <c r="AK20" s="67">
        <v>1</v>
      </c>
      <c r="AL20" s="67">
        <v>1</v>
      </c>
      <c r="AM20" s="67">
        <v>1</v>
      </c>
      <c r="AN20" s="67">
        <v>1</v>
      </c>
      <c r="AO20" s="67">
        <v>0</v>
      </c>
      <c r="AP20" s="66">
        <v>9412894</v>
      </c>
      <c r="AQ20" s="66">
        <f t="shared" si="8"/>
        <v>0</v>
      </c>
      <c r="AR20" s="87">
        <v>1.21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7</v>
      </c>
      <c r="E21" s="82">
        <f t="shared" si="0"/>
        <v>4.9295774647887329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139</v>
      </c>
      <c r="P21" s="76">
        <v>156</v>
      </c>
      <c r="Q21" s="76">
        <v>55282934</v>
      </c>
      <c r="R21" s="75">
        <f t="shared" si="9"/>
        <v>6240</v>
      </c>
      <c r="S21" s="74">
        <f t="shared" si="3"/>
        <v>149.76</v>
      </c>
      <c r="T21" s="74">
        <f t="shared" si="4"/>
        <v>6.24</v>
      </c>
      <c r="U21" s="73">
        <v>6.1</v>
      </c>
      <c r="V21" s="73">
        <f t="shared" si="5"/>
        <v>6.1</v>
      </c>
      <c r="W21" s="72" t="s">
        <v>22</v>
      </c>
      <c r="X21" s="66">
        <v>0</v>
      </c>
      <c r="Y21" s="66">
        <v>1047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41093236</v>
      </c>
      <c r="AH21" s="69">
        <f t="shared" si="6"/>
        <v>1392</v>
      </c>
      <c r="AI21" s="68">
        <f t="shared" si="7"/>
        <v>223.07692307692307</v>
      </c>
      <c r="AJ21" s="67">
        <v>0</v>
      </c>
      <c r="AK21" s="67">
        <v>1</v>
      </c>
      <c r="AL21" s="67">
        <v>1</v>
      </c>
      <c r="AM21" s="67">
        <v>1</v>
      </c>
      <c r="AN21" s="67">
        <v>1</v>
      </c>
      <c r="AO21" s="67">
        <v>0</v>
      </c>
      <c r="AP21" s="66">
        <v>9412894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5</v>
      </c>
      <c r="E22" s="82">
        <f t="shared" si="0"/>
        <v>3.5211267605633805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134</v>
      </c>
      <c r="P22" s="76">
        <v>145</v>
      </c>
      <c r="Q22" s="76">
        <v>55288932</v>
      </c>
      <c r="R22" s="75">
        <f t="shared" si="9"/>
        <v>5998</v>
      </c>
      <c r="S22" s="74">
        <f t="shared" si="3"/>
        <v>143.952</v>
      </c>
      <c r="T22" s="74">
        <f t="shared" si="4"/>
        <v>5.9980000000000002</v>
      </c>
      <c r="U22" s="73">
        <v>5.5</v>
      </c>
      <c r="V22" s="73">
        <f t="shared" si="5"/>
        <v>5.5</v>
      </c>
      <c r="W22" s="72" t="s">
        <v>22</v>
      </c>
      <c r="X22" s="66">
        <v>0</v>
      </c>
      <c r="Y22" s="66">
        <v>1047</v>
      </c>
      <c r="Z22" s="66">
        <v>1187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41094612</v>
      </c>
      <c r="AH22" s="69">
        <f t="shared" si="6"/>
        <v>1376</v>
      </c>
      <c r="AI22" s="68">
        <f t="shared" si="7"/>
        <v>229.4098032677559</v>
      </c>
      <c r="AJ22" s="67">
        <v>0</v>
      </c>
      <c r="AK22" s="67">
        <v>1</v>
      </c>
      <c r="AL22" s="67">
        <v>1</v>
      </c>
      <c r="AM22" s="67">
        <v>1</v>
      </c>
      <c r="AN22" s="67">
        <v>1</v>
      </c>
      <c r="AO22" s="67">
        <v>0</v>
      </c>
      <c r="AP22" s="66">
        <v>9412894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28</v>
      </c>
      <c r="B23" s="85">
        <v>2.5</v>
      </c>
      <c r="C23" s="85">
        <v>0.54166666666666696</v>
      </c>
      <c r="D23" s="84">
        <v>4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132</v>
      </c>
      <c r="P23" s="76">
        <v>131</v>
      </c>
      <c r="Q23" s="76">
        <v>55294765</v>
      </c>
      <c r="R23" s="75">
        <f t="shared" si="9"/>
        <v>5833</v>
      </c>
      <c r="S23" s="74">
        <f t="shared" si="3"/>
        <v>139.99199999999999</v>
      </c>
      <c r="T23" s="74">
        <f t="shared" si="4"/>
        <v>5.8330000000000002</v>
      </c>
      <c r="U23" s="73">
        <v>5</v>
      </c>
      <c r="V23" s="73">
        <f t="shared" si="5"/>
        <v>5</v>
      </c>
      <c r="W23" s="72" t="s">
        <v>22</v>
      </c>
      <c r="X23" s="66">
        <v>0</v>
      </c>
      <c r="Y23" s="66">
        <v>1027</v>
      </c>
      <c r="Z23" s="66">
        <v>1187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41095972</v>
      </c>
      <c r="AH23" s="69">
        <f t="shared" si="6"/>
        <v>1360</v>
      </c>
      <c r="AI23" s="68">
        <f t="shared" si="7"/>
        <v>233.15618035316302</v>
      </c>
      <c r="AJ23" s="67">
        <v>0</v>
      </c>
      <c r="AK23" s="67">
        <v>1</v>
      </c>
      <c r="AL23" s="67">
        <v>1</v>
      </c>
      <c r="AM23" s="67">
        <v>1</v>
      </c>
      <c r="AN23" s="67">
        <v>1</v>
      </c>
      <c r="AO23" s="67">
        <v>0</v>
      </c>
      <c r="AP23" s="66">
        <v>9412894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5</v>
      </c>
      <c r="E24" s="82">
        <f t="shared" ref="E24:E34" si="13">D24/1.42</f>
        <v>3.5211267605633805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133</v>
      </c>
      <c r="P24" s="76">
        <v>134</v>
      </c>
      <c r="Q24" s="76">
        <v>55300427</v>
      </c>
      <c r="R24" s="75">
        <f t="shared" si="9"/>
        <v>5662</v>
      </c>
      <c r="S24" s="74">
        <f t="shared" si="3"/>
        <v>135.88800000000001</v>
      </c>
      <c r="T24" s="74">
        <f t="shared" si="4"/>
        <v>5.6619999999999999</v>
      </c>
      <c r="U24" s="73">
        <v>4.7</v>
      </c>
      <c r="V24" s="73">
        <f t="shared" si="5"/>
        <v>4.7</v>
      </c>
      <c r="W24" s="72" t="s">
        <v>22</v>
      </c>
      <c r="X24" s="66">
        <v>0</v>
      </c>
      <c r="Y24" s="66">
        <v>1015</v>
      </c>
      <c r="Z24" s="66">
        <v>1187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41097300</v>
      </c>
      <c r="AH24" s="69">
        <f t="shared" si="6"/>
        <v>1328</v>
      </c>
      <c r="AI24" s="68">
        <f t="shared" si="7"/>
        <v>234.54609678558813</v>
      </c>
      <c r="AJ24" s="67">
        <v>0</v>
      </c>
      <c r="AK24" s="67">
        <v>1</v>
      </c>
      <c r="AL24" s="67">
        <v>1</v>
      </c>
      <c r="AM24" s="67">
        <v>1</v>
      </c>
      <c r="AN24" s="67">
        <v>1</v>
      </c>
      <c r="AO24" s="67">
        <v>0</v>
      </c>
      <c r="AP24" s="66">
        <v>9412894</v>
      </c>
      <c r="AQ24" s="66">
        <f t="shared" si="8"/>
        <v>0</v>
      </c>
      <c r="AR24" s="87">
        <v>1.17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5</v>
      </c>
      <c r="E25" s="82">
        <f t="shared" si="13"/>
        <v>3.5211267605633805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134</v>
      </c>
      <c r="P25" s="76">
        <v>130</v>
      </c>
      <c r="Q25" s="76">
        <v>55305823</v>
      </c>
      <c r="R25" s="75">
        <f t="shared" si="9"/>
        <v>5396</v>
      </c>
      <c r="S25" s="74">
        <f t="shared" si="3"/>
        <v>129.50399999999999</v>
      </c>
      <c r="T25" s="74">
        <f t="shared" si="4"/>
        <v>5.3959999999999999</v>
      </c>
      <c r="U25" s="73">
        <v>4.5</v>
      </c>
      <c r="V25" s="73">
        <f t="shared" si="5"/>
        <v>4.5</v>
      </c>
      <c r="W25" s="72" t="s">
        <v>22</v>
      </c>
      <c r="X25" s="66">
        <v>0</v>
      </c>
      <c r="Y25" s="66">
        <v>1005</v>
      </c>
      <c r="Z25" s="66">
        <v>1188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41098572</v>
      </c>
      <c r="AH25" s="69">
        <f t="shared" si="6"/>
        <v>1272</v>
      </c>
      <c r="AI25" s="68">
        <f t="shared" si="7"/>
        <v>235.73017049666419</v>
      </c>
      <c r="AJ25" s="67">
        <v>0</v>
      </c>
      <c r="AK25" s="67">
        <v>1</v>
      </c>
      <c r="AL25" s="67">
        <v>1</v>
      </c>
      <c r="AM25" s="67">
        <v>1</v>
      </c>
      <c r="AN25" s="67">
        <v>1</v>
      </c>
      <c r="AO25" s="67">
        <v>0</v>
      </c>
      <c r="AP25" s="66">
        <v>9412894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6</v>
      </c>
      <c r="E26" s="82">
        <f t="shared" si="13"/>
        <v>4.2253521126760569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132</v>
      </c>
      <c r="P26" s="76">
        <v>130</v>
      </c>
      <c r="Q26" s="76">
        <v>55311481</v>
      </c>
      <c r="R26" s="75">
        <f t="shared" si="9"/>
        <v>5658</v>
      </c>
      <c r="S26" s="74">
        <f t="shared" si="3"/>
        <v>135.792</v>
      </c>
      <c r="T26" s="74">
        <f t="shared" si="4"/>
        <v>5.6580000000000004</v>
      </c>
      <c r="U26" s="73">
        <v>4.3</v>
      </c>
      <c r="V26" s="73">
        <f t="shared" si="5"/>
        <v>4.3</v>
      </c>
      <c r="W26" s="72" t="s">
        <v>22</v>
      </c>
      <c r="X26" s="66">
        <v>0</v>
      </c>
      <c r="Y26" s="66">
        <v>1005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41099892</v>
      </c>
      <c r="AH26" s="69">
        <f t="shared" si="6"/>
        <v>1320</v>
      </c>
      <c r="AI26" s="68">
        <f t="shared" si="7"/>
        <v>233.29798515376456</v>
      </c>
      <c r="AJ26" s="67">
        <v>0</v>
      </c>
      <c r="AK26" s="67">
        <v>1</v>
      </c>
      <c r="AL26" s="67">
        <v>1</v>
      </c>
      <c r="AM26" s="67">
        <v>1</v>
      </c>
      <c r="AN26" s="67">
        <v>1</v>
      </c>
      <c r="AO26" s="67">
        <v>0</v>
      </c>
      <c r="AP26" s="66">
        <v>9412894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5</v>
      </c>
      <c r="E27" s="82">
        <f t="shared" si="13"/>
        <v>3.5211267605633805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133</v>
      </c>
      <c r="P27" s="76">
        <v>137</v>
      </c>
      <c r="Q27" s="76">
        <v>55317106</v>
      </c>
      <c r="R27" s="75">
        <f t="shared" si="9"/>
        <v>5625</v>
      </c>
      <c r="S27" s="74">
        <f t="shared" si="3"/>
        <v>135</v>
      </c>
      <c r="T27" s="74">
        <f t="shared" si="4"/>
        <v>5.625</v>
      </c>
      <c r="U27" s="73">
        <v>4.0999999999999996</v>
      </c>
      <c r="V27" s="73">
        <f t="shared" si="5"/>
        <v>4.0999999999999996</v>
      </c>
      <c r="W27" s="72" t="s">
        <v>22</v>
      </c>
      <c r="X27" s="66">
        <v>0</v>
      </c>
      <c r="Y27" s="66">
        <v>1004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41101208</v>
      </c>
      <c r="AH27" s="69">
        <f t="shared" si="6"/>
        <v>1316</v>
      </c>
      <c r="AI27" s="68">
        <f t="shared" si="7"/>
        <v>233.95555555555555</v>
      </c>
      <c r="AJ27" s="67">
        <v>0</v>
      </c>
      <c r="AK27" s="67">
        <v>1</v>
      </c>
      <c r="AL27" s="67">
        <v>1</v>
      </c>
      <c r="AM27" s="67">
        <v>1</v>
      </c>
      <c r="AN27" s="67">
        <v>1</v>
      </c>
      <c r="AO27" s="67">
        <v>0</v>
      </c>
      <c r="AP27" s="66">
        <v>9412894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133</v>
      </c>
      <c r="P28" s="76">
        <v>135</v>
      </c>
      <c r="Q28" s="76">
        <v>55322746</v>
      </c>
      <c r="R28" s="75">
        <f t="shared" si="9"/>
        <v>5640</v>
      </c>
      <c r="S28" s="74">
        <f t="shared" si="3"/>
        <v>135.36000000000001</v>
      </c>
      <c r="T28" s="74">
        <f t="shared" si="4"/>
        <v>5.64</v>
      </c>
      <c r="U28" s="73">
        <v>3.8</v>
      </c>
      <c r="V28" s="73">
        <f t="shared" si="5"/>
        <v>3.8</v>
      </c>
      <c r="W28" s="72" t="s">
        <v>22</v>
      </c>
      <c r="X28" s="66">
        <v>0</v>
      </c>
      <c r="Y28" s="66">
        <v>1005</v>
      </c>
      <c r="Z28" s="66">
        <v>1187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41102528</v>
      </c>
      <c r="AH28" s="69">
        <f t="shared" si="6"/>
        <v>1320</v>
      </c>
      <c r="AI28" s="68">
        <f t="shared" si="7"/>
        <v>234.04255319148936</v>
      </c>
      <c r="AJ28" s="67">
        <v>0</v>
      </c>
      <c r="AK28" s="67">
        <v>1</v>
      </c>
      <c r="AL28" s="67">
        <v>1</v>
      </c>
      <c r="AM28" s="67">
        <v>1</v>
      </c>
      <c r="AN28" s="67">
        <v>1</v>
      </c>
      <c r="AO28" s="67">
        <v>0</v>
      </c>
      <c r="AP28" s="66">
        <v>9412894</v>
      </c>
      <c r="AQ28" s="66">
        <f t="shared" si="8"/>
        <v>0</v>
      </c>
      <c r="AR28" s="87">
        <v>1.05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132</v>
      </c>
      <c r="P29" s="76">
        <v>133</v>
      </c>
      <c r="Q29" s="76">
        <v>55328346</v>
      </c>
      <c r="R29" s="75">
        <f t="shared" si="9"/>
        <v>5600</v>
      </c>
      <c r="S29" s="74">
        <f t="shared" si="3"/>
        <v>134.4</v>
      </c>
      <c r="T29" s="74">
        <f t="shared" si="4"/>
        <v>5.6</v>
      </c>
      <c r="U29" s="73">
        <v>3.6</v>
      </c>
      <c r="V29" s="73">
        <f t="shared" si="5"/>
        <v>3.6</v>
      </c>
      <c r="W29" s="72" t="s">
        <v>22</v>
      </c>
      <c r="X29" s="66">
        <v>0</v>
      </c>
      <c r="Y29" s="66">
        <v>1005</v>
      </c>
      <c r="Z29" s="66">
        <v>1187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41103852</v>
      </c>
      <c r="AH29" s="69">
        <f t="shared" si="6"/>
        <v>1324</v>
      </c>
      <c r="AI29" s="68">
        <f t="shared" si="7"/>
        <v>236.42857142857144</v>
      </c>
      <c r="AJ29" s="67">
        <v>0</v>
      </c>
      <c r="AK29" s="67">
        <v>1</v>
      </c>
      <c r="AL29" s="67">
        <v>1</v>
      </c>
      <c r="AM29" s="67">
        <v>1</v>
      </c>
      <c r="AN29" s="67">
        <v>1</v>
      </c>
      <c r="AO29" s="67">
        <v>0</v>
      </c>
      <c r="AP29" s="66">
        <v>9412894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7</v>
      </c>
      <c r="E30" s="82">
        <f t="shared" si="13"/>
        <v>4.9295774647887329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107</v>
      </c>
      <c r="P30" s="76">
        <v>162</v>
      </c>
      <c r="Q30" s="76">
        <v>55333863</v>
      </c>
      <c r="R30" s="75">
        <f t="shared" si="9"/>
        <v>5517</v>
      </c>
      <c r="S30" s="74">
        <f t="shared" si="3"/>
        <v>132.40799999999999</v>
      </c>
      <c r="T30" s="74">
        <f t="shared" si="4"/>
        <v>5.5170000000000003</v>
      </c>
      <c r="U30" s="73">
        <v>2.7</v>
      </c>
      <c r="V30" s="73">
        <f t="shared" si="5"/>
        <v>2.7</v>
      </c>
      <c r="W30" s="72" t="s">
        <v>21</v>
      </c>
      <c r="X30" s="66">
        <v>0</v>
      </c>
      <c r="Y30" s="66">
        <v>1189</v>
      </c>
      <c r="Z30" s="66">
        <v>1188</v>
      </c>
      <c r="AA30" s="66">
        <v>0</v>
      </c>
      <c r="AB30" s="66">
        <v>1187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41105028</v>
      </c>
      <c r="AH30" s="69">
        <f t="shared" si="6"/>
        <v>1176</v>
      </c>
      <c r="AI30" s="68">
        <f t="shared" si="7"/>
        <v>213.15932572050025</v>
      </c>
      <c r="AJ30" s="67">
        <v>0</v>
      </c>
      <c r="AK30" s="67">
        <v>1</v>
      </c>
      <c r="AL30" s="67">
        <v>1</v>
      </c>
      <c r="AM30" s="67">
        <v>0</v>
      </c>
      <c r="AN30" s="67">
        <v>1</v>
      </c>
      <c r="AO30" s="67">
        <v>0</v>
      </c>
      <c r="AP30" s="66">
        <v>9412894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9</v>
      </c>
      <c r="E31" s="82">
        <f t="shared" si="13"/>
        <v>6.3380281690140849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108</v>
      </c>
      <c r="P31" s="76">
        <v>117</v>
      </c>
      <c r="Q31" s="76">
        <v>55339092</v>
      </c>
      <c r="R31" s="75">
        <f t="shared" si="9"/>
        <v>5229</v>
      </c>
      <c r="S31" s="74">
        <f t="shared" si="3"/>
        <v>125.496</v>
      </c>
      <c r="T31" s="74">
        <f t="shared" si="4"/>
        <v>5.2290000000000001</v>
      </c>
      <c r="U31" s="73">
        <v>1.7</v>
      </c>
      <c r="V31" s="73">
        <f t="shared" si="5"/>
        <v>1.7</v>
      </c>
      <c r="W31" s="72" t="s">
        <v>21</v>
      </c>
      <c r="X31" s="66">
        <v>0</v>
      </c>
      <c r="Y31" s="66">
        <v>1077</v>
      </c>
      <c r="Z31" s="66">
        <v>1187</v>
      </c>
      <c r="AA31" s="66">
        <v>0</v>
      </c>
      <c r="AB31" s="66">
        <v>1188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41106124</v>
      </c>
      <c r="AH31" s="69">
        <f t="shared" si="6"/>
        <v>1096</v>
      </c>
      <c r="AI31" s="68">
        <f t="shared" si="7"/>
        <v>209.60030598584814</v>
      </c>
      <c r="AJ31" s="67">
        <v>0</v>
      </c>
      <c r="AK31" s="67">
        <v>1</v>
      </c>
      <c r="AL31" s="67">
        <v>1</v>
      </c>
      <c r="AM31" s="67">
        <v>0</v>
      </c>
      <c r="AN31" s="67">
        <v>1</v>
      </c>
      <c r="AO31" s="67">
        <v>0</v>
      </c>
      <c r="AP31" s="66">
        <v>9412894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26</v>
      </c>
      <c r="E32" s="82">
        <f t="shared" si="13"/>
        <v>18.30985915492958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106</v>
      </c>
      <c r="P32" s="76">
        <v>107</v>
      </c>
      <c r="Q32" s="76">
        <v>55343601</v>
      </c>
      <c r="R32" s="75">
        <f t="shared" si="9"/>
        <v>4509</v>
      </c>
      <c r="S32" s="74">
        <f t="shared" si="3"/>
        <v>108.21599999999999</v>
      </c>
      <c r="T32" s="74">
        <f t="shared" si="4"/>
        <v>4.5090000000000003</v>
      </c>
      <c r="U32" s="73">
        <v>1.6</v>
      </c>
      <c r="V32" s="73">
        <f t="shared" si="5"/>
        <v>1.6</v>
      </c>
      <c r="W32" s="72" t="s">
        <v>21</v>
      </c>
      <c r="X32" s="66">
        <v>0</v>
      </c>
      <c r="Y32" s="66">
        <v>955</v>
      </c>
      <c r="Z32" s="66">
        <v>1187</v>
      </c>
      <c r="AA32" s="66">
        <v>0</v>
      </c>
      <c r="AB32" s="66">
        <v>987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41107024</v>
      </c>
      <c r="AH32" s="69">
        <f t="shared" si="6"/>
        <v>900</v>
      </c>
      <c r="AI32" s="68">
        <f t="shared" si="7"/>
        <v>199.60079840319361</v>
      </c>
      <c r="AJ32" s="67">
        <v>0</v>
      </c>
      <c r="AK32" s="67">
        <v>1</v>
      </c>
      <c r="AL32" s="67">
        <v>1</v>
      </c>
      <c r="AM32" s="67">
        <v>0</v>
      </c>
      <c r="AN32" s="67">
        <v>1</v>
      </c>
      <c r="AO32" s="67">
        <v>0</v>
      </c>
      <c r="AP32" s="66">
        <v>9412894</v>
      </c>
      <c r="AQ32" s="66">
        <f t="shared" si="8"/>
        <v>0</v>
      </c>
      <c r="AR32" s="87">
        <v>1.02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25</v>
      </c>
      <c r="E33" s="82">
        <f t="shared" si="13"/>
        <v>17.605633802816904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115</v>
      </c>
      <c r="P33" s="76">
        <v>88</v>
      </c>
      <c r="Q33" s="76">
        <v>55347564</v>
      </c>
      <c r="R33" s="75">
        <f t="shared" si="9"/>
        <v>3963</v>
      </c>
      <c r="S33" s="74">
        <f t="shared" si="3"/>
        <v>95.111999999999995</v>
      </c>
      <c r="T33" s="74">
        <f t="shared" si="4"/>
        <v>3.9630000000000001</v>
      </c>
      <c r="U33" s="73">
        <v>2.5</v>
      </c>
      <c r="V33" s="73">
        <f t="shared" si="5"/>
        <v>2.5</v>
      </c>
      <c r="W33" s="72" t="s">
        <v>14</v>
      </c>
      <c r="X33" s="66">
        <v>0</v>
      </c>
      <c r="Y33" s="66">
        <v>0</v>
      </c>
      <c r="Z33" s="66">
        <v>957</v>
      </c>
      <c r="AA33" s="66">
        <v>0</v>
      </c>
      <c r="AB33" s="66">
        <v>957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41107620</v>
      </c>
      <c r="AH33" s="69">
        <f t="shared" si="6"/>
        <v>596</v>
      </c>
      <c r="AI33" s="68">
        <f t="shared" si="7"/>
        <v>150.39111784002017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0.25</v>
      </c>
      <c r="AP33" s="66">
        <v>9413811</v>
      </c>
      <c r="AQ33" s="66">
        <f t="shared" si="8"/>
        <v>917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30</v>
      </c>
      <c r="E34" s="82">
        <f t="shared" si="13"/>
        <v>21.126760563380284</v>
      </c>
      <c r="F34" s="83">
        <v>56</v>
      </c>
      <c r="G34" s="82">
        <f t="shared" si="1"/>
        <v>39.436619718309863</v>
      </c>
      <c r="H34" s="80" t="s">
        <v>16</v>
      </c>
      <c r="I34" s="80">
        <f t="shared" si="2"/>
        <v>34.507042253521128</v>
      </c>
      <c r="J34" s="81">
        <f>(F34-5)/1.42</f>
        <v>35.91549295774648</v>
      </c>
      <c r="K34" s="80">
        <f t="shared" si="12"/>
        <v>40.140845070422536</v>
      </c>
      <c r="L34" s="79">
        <v>14</v>
      </c>
      <c r="M34" s="78" t="s">
        <v>15</v>
      </c>
      <c r="N34" s="77">
        <v>11.5</v>
      </c>
      <c r="O34" s="76">
        <v>98</v>
      </c>
      <c r="P34" s="76">
        <v>73</v>
      </c>
      <c r="Q34" s="76">
        <v>55350553</v>
      </c>
      <c r="R34" s="75">
        <f t="shared" si="9"/>
        <v>2989</v>
      </c>
      <c r="S34" s="74">
        <f t="shared" si="3"/>
        <v>71.736000000000004</v>
      </c>
      <c r="T34" s="74">
        <f t="shared" si="4"/>
        <v>2.9889999999999999</v>
      </c>
      <c r="U34" s="73">
        <v>3.7</v>
      </c>
      <c r="V34" s="73">
        <f t="shared" si="5"/>
        <v>3.7</v>
      </c>
      <c r="W34" s="72" t="s">
        <v>138</v>
      </c>
      <c r="X34" s="66">
        <v>0</v>
      </c>
      <c r="Y34" s="66">
        <v>0</v>
      </c>
      <c r="Z34" s="66">
        <v>1048</v>
      </c>
      <c r="AA34" s="66">
        <v>0</v>
      </c>
      <c r="AB34" s="66">
        <v>0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41108004</v>
      </c>
      <c r="AH34" s="69">
        <f t="shared" si="6"/>
        <v>384</v>
      </c>
      <c r="AI34" s="68">
        <f t="shared" si="7"/>
        <v>128.47106055536969</v>
      </c>
      <c r="AJ34" s="67">
        <v>0</v>
      </c>
      <c r="AK34" s="67">
        <v>0</v>
      </c>
      <c r="AL34" s="67">
        <v>1</v>
      </c>
      <c r="AM34" s="67">
        <v>0</v>
      </c>
      <c r="AN34" s="67">
        <v>0</v>
      </c>
      <c r="AO34" s="67">
        <v>0.25</v>
      </c>
      <c r="AP34" s="66">
        <v>9414925</v>
      </c>
      <c r="AQ34" s="66">
        <f t="shared" si="8"/>
        <v>1114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122.25</v>
      </c>
      <c r="Q35" s="56">
        <f>Q34-Q10</f>
        <v>121454</v>
      </c>
      <c r="R35" s="55">
        <f>SUM(R11:R34)</f>
        <v>121454</v>
      </c>
      <c r="S35" s="54">
        <f>AVERAGE(S11:S34)</f>
        <v>121.45399999999999</v>
      </c>
      <c r="T35" s="54">
        <f>SUM(T11:T34)</f>
        <v>121.45399999999999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25248</v>
      </c>
      <c r="AH35" s="47">
        <f>SUM(AH11:AH34)</f>
        <v>25248</v>
      </c>
      <c r="AI35" s="46">
        <f>$AH$35/$T35</f>
        <v>207.88117311904097</v>
      </c>
      <c r="AJ35" s="45"/>
      <c r="AK35" s="44"/>
      <c r="AL35" s="44"/>
      <c r="AM35" s="44"/>
      <c r="AN35" s="43"/>
      <c r="AO35" s="39"/>
      <c r="AP35" s="42">
        <f>AP34-AP10</f>
        <v>7381</v>
      </c>
      <c r="AQ35" s="41">
        <f>SUM(AQ11:AQ34)</f>
        <v>7381</v>
      </c>
      <c r="AR35" s="40">
        <f>AVERAGE(AR11:AR34)</f>
        <v>1.1049999999999998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192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205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196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144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206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1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1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1:51" x14ac:dyDescent="0.25">
      <c r="B51" s="13" t="s">
        <v>178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1:51" x14ac:dyDescent="0.25">
      <c r="B52" s="22" t="s">
        <v>177</v>
      </c>
      <c r="C52" s="24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1:51" x14ac:dyDescent="0.25">
      <c r="B53" s="11" t="s">
        <v>0</v>
      </c>
      <c r="C53" s="9"/>
      <c r="D53" s="24"/>
      <c r="E53" s="24"/>
      <c r="F53" s="23"/>
      <c r="G53" s="23"/>
      <c r="H53" s="23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1:51" x14ac:dyDescent="0.25">
      <c r="B54" s="22" t="s">
        <v>158</v>
      </c>
      <c r="C54" s="11"/>
      <c r="D54" s="9"/>
      <c r="E54" s="9"/>
      <c r="F54" s="162"/>
      <c r="G54" s="162"/>
      <c r="H54" s="162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1:51" x14ac:dyDescent="0.25">
      <c r="B55" s="139" t="s">
        <v>170</v>
      </c>
      <c r="C55" s="13"/>
      <c r="D55" s="159"/>
      <c r="E55" s="159"/>
      <c r="F55" s="160"/>
      <c r="G55" s="160"/>
      <c r="H55" s="160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1:51" x14ac:dyDescent="0.25">
      <c r="B56" s="139"/>
      <c r="C56" s="24"/>
      <c r="D56" s="24"/>
      <c r="E56" s="24"/>
      <c r="F56" s="23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1:51" x14ac:dyDescent="0.25">
      <c r="B57" s="139"/>
      <c r="C57" s="24"/>
      <c r="D57" s="24"/>
      <c r="E57" s="24"/>
      <c r="F57" s="23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1:51" x14ac:dyDescent="0.25">
      <c r="B58" s="139"/>
      <c r="C58" s="24"/>
      <c r="D58" s="24"/>
      <c r="E58" s="24"/>
      <c r="F58" s="23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1:51" x14ac:dyDescent="0.25">
      <c r="B59" s="139"/>
      <c r="C59" s="24"/>
      <c r="D59" s="24"/>
      <c r="E59" s="24"/>
      <c r="F59" s="23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1:51" x14ac:dyDescent="0.25">
      <c r="B60" s="139"/>
      <c r="C60" s="24"/>
      <c r="D60" s="24"/>
      <c r="E60" s="24"/>
      <c r="F60" s="23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1:51" x14ac:dyDescent="0.25">
      <c r="B61" s="22"/>
      <c r="C61" s="24"/>
      <c r="D61" s="24"/>
      <c r="E61" s="24"/>
      <c r="F61" s="23"/>
      <c r="G61" s="16"/>
      <c r="H61" s="16"/>
      <c r="I61" s="16"/>
      <c r="J61" s="16"/>
      <c r="K61" s="16"/>
      <c r="L61" s="16"/>
      <c r="M61" s="16"/>
      <c r="N61" s="16"/>
      <c r="O61" s="16"/>
      <c r="P61" s="15"/>
      <c r="Q61" s="15"/>
      <c r="R61" s="15"/>
      <c r="S61" s="15"/>
      <c r="T61" s="5"/>
      <c r="U61" s="5"/>
      <c r="V61" s="5"/>
      <c r="W61" s="5"/>
      <c r="X61" s="5"/>
      <c r="Y61" s="5"/>
      <c r="Z61" s="5"/>
      <c r="AA61" s="5"/>
      <c r="AB61" s="5"/>
      <c r="AJ61" s="4"/>
      <c r="AK61" s="4"/>
      <c r="AL61" s="4"/>
      <c r="AM61" s="4"/>
      <c r="AN61" s="4"/>
      <c r="AO61" s="4"/>
      <c r="AP61" s="3"/>
      <c r="AQ61" s="1"/>
      <c r="AR61" s="1"/>
      <c r="AS61" s="12"/>
      <c r="AT61"/>
      <c r="AU61"/>
      <c r="AV61"/>
      <c r="AW61"/>
      <c r="AX61"/>
      <c r="AY61"/>
    </row>
    <row r="62" spans="1:51" ht="229.5" customHeight="1" x14ac:dyDescent="0.25">
      <c r="B62" s="7"/>
      <c r="C62" s="11"/>
      <c r="D62" s="8"/>
      <c r="E62" s="9"/>
      <c r="F62" s="9"/>
      <c r="G62" s="9"/>
      <c r="H62" s="9"/>
      <c r="I62" s="9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5"/>
      <c r="U62" s="14"/>
      <c r="V62" s="14"/>
      <c r="W62" s="5"/>
      <c r="X62" s="5"/>
      <c r="Y62" s="5"/>
      <c r="Z62" s="5"/>
      <c r="AA62" s="5"/>
      <c r="AB62" s="5"/>
      <c r="AC62" s="5"/>
      <c r="AD62" s="5"/>
      <c r="AE62" s="5"/>
      <c r="AM62" s="4"/>
      <c r="AN62" s="4"/>
      <c r="AO62" s="4"/>
      <c r="AP62" s="4"/>
      <c r="AQ62" s="4"/>
      <c r="AR62" s="4"/>
      <c r="AS62" s="3"/>
      <c r="AU62"/>
      <c r="AV62" s="12"/>
      <c r="AW62"/>
      <c r="AX62"/>
      <c r="AY62"/>
    </row>
    <row r="63" spans="1:51" x14ac:dyDescent="0.25">
      <c r="A63" s="5"/>
      <c r="B63" s="7"/>
      <c r="C63" s="13"/>
      <c r="D63" s="8"/>
      <c r="E63" s="9"/>
      <c r="F63" s="9"/>
      <c r="G63" s="9"/>
      <c r="H63" s="9"/>
      <c r="I63" s="4"/>
      <c r="J63" s="4"/>
      <c r="K63" s="4"/>
      <c r="L63" s="4"/>
      <c r="M63" s="4"/>
      <c r="N63" s="4"/>
      <c r="O63" s="3"/>
      <c r="P63" s="1"/>
      <c r="R63" s="12"/>
      <c r="AS63"/>
      <c r="AT63"/>
      <c r="AU63"/>
      <c r="AV63"/>
      <c r="AW63"/>
      <c r="AX63"/>
      <c r="AY63"/>
    </row>
    <row r="64" spans="1:51" x14ac:dyDescent="0.25">
      <c r="A64" s="5"/>
      <c r="B64" s="8"/>
      <c r="C64" s="11"/>
      <c r="D64" s="9"/>
      <c r="E64" s="8"/>
      <c r="F64" s="9"/>
      <c r="G64" s="8"/>
      <c r="H64" s="8"/>
      <c r="I64" s="4"/>
      <c r="J64" s="4"/>
      <c r="K64" s="4"/>
      <c r="L64" s="4"/>
      <c r="M64" s="4"/>
      <c r="N64" s="4"/>
      <c r="O64" s="3"/>
      <c r="P64" s="1"/>
      <c r="R64" s="1"/>
      <c r="AS64"/>
      <c r="AT64"/>
      <c r="AU64"/>
      <c r="AV64"/>
      <c r="AW64"/>
      <c r="AX64"/>
      <c r="AY64"/>
    </row>
    <row r="65" spans="1:51" x14ac:dyDescent="0.25">
      <c r="A65" s="5"/>
      <c r="B65" s="8"/>
      <c r="C65" s="10"/>
      <c r="D65" s="9"/>
      <c r="E65" s="8"/>
      <c r="F65" s="8"/>
      <c r="G65" s="8"/>
      <c r="H65" s="8"/>
      <c r="I65" s="4"/>
      <c r="J65" s="4"/>
      <c r="K65" s="4"/>
      <c r="L65" s="4"/>
      <c r="M65" s="4"/>
      <c r="N65" s="4"/>
      <c r="O65" s="3"/>
      <c r="P65" s="1"/>
      <c r="R65" s="1"/>
      <c r="AS65"/>
      <c r="AT65"/>
      <c r="AU65"/>
      <c r="AV65"/>
      <c r="AW65"/>
      <c r="AX65"/>
      <c r="AY65"/>
    </row>
    <row r="66" spans="1:51" x14ac:dyDescent="0.25">
      <c r="A66" s="5"/>
      <c r="B66" s="7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6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R70" s="1"/>
      <c r="AS70"/>
      <c r="AT70"/>
      <c r="AU70"/>
      <c r="AV70"/>
      <c r="AW70"/>
      <c r="AX70"/>
      <c r="AY70"/>
    </row>
    <row r="71" spans="1:51" x14ac:dyDescent="0.25">
      <c r="O71" s="3"/>
      <c r="R71" s="1"/>
      <c r="AS71"/>
      <c r="AT71"/>
      <c r="AU71"/>
      <c r="AV71"/>
      <c r="AW71"/>
      <c r="AX71"/>
      <c r="AY71"/>
    </row>
    <row r="72" spans="1:51" x14ac:dyDescent="0.25"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AS75"/>
      <c r="AT75"/>
      <c r="AU75"/>
      <c r="AV75"/>
      <c r="AW75"/>
      <c r="AX75"/>
      <c r="AY75"/>
    </row>
    <row r="76" spans="1:51" x14ac:dyDescent="0.25">
      <c r="O76" s="3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Q81" s="1"/>
      <c r="AS81"/>
      <c r="AT81"/>
      <c r="AU81"/>
      <c r="AV81"/>
      <c r="AW81"/>
      <c r="AX81"/>
      <c r="AY81"/>
    </row>
    <row r="82" spans="15:51" x14ac:dyDescent="0.25">
      <c r="O82" s="2"/>
      <c r="P82" s="1"/>
      <c r="Q82" s="1"/>
      <c r="AS82"/>
      <c r="AT82"/>
      <c r="AU82"/>
      <c r="AV82"/>
      <c r="AW82"/>
      <c r="AX82"/>
      <c r="AY82"/>
    </row>
    <row r="83" spans="15:51" x14ac:dyDescent="0.25">
      <c r="O83" s="2"/>
      <c r="P83" s="1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R91" s="1"/>
      <c r="S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R92" s="1"/>
      <c r="S92" s="1"/>
      <c r="T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T93" s="1"/>
      <c r="AS93"/>
      <c r="AT93"/>
      <c r="AU93"/>
      <c r="AV93"/>
      <c r="AW93"/>
      <c r="AX93"/>
      <c r="AY93"/>
    </row>
    <row r="94" spans="15:51" x14ac:dyDescent="0.25">
      <c r="O94" s="2"/>
      <c r="P94" s="1"/>
      <c r="T94" s="1"/>
      <c r="AS94"/>
      <c r="AT94"/>
      <c r="AU94"/>
      <c r="AV94"/>
      <c r="AW94"/>
      <c r="AX94"/>
      <c r="AY94"/>
    </row>
    <row r="95" spans="15:51" x14ac:dyDescent="0.25">
      <c r="O95" s="1"/>
      <c r="Q95" s="1"/>
      <c r="R95" s="1"/>
      <c r="S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T96" s="1"/>
      <c r="AS96"/>
      <c r="AT96"/>
      <c r="AU96"/>
      <c r="AV96"/>
      <c r="AW96"/>
      <c r="AX96"/>
      <c r="AY96"/>
    </row>
    <row r="97" spans="15:51" x14ac:dyDescent="0.25">
      <c r="O97" s="2"/>
      <c r="P97" s="1"/>
      <c r="Q97" s="1"/>
      <c r="R97" s="1"/>
      <c r="S97" s="1"/>
      <c r="T97" s="1"/>
      <c r="U97" s="1"/>
      <c r="AS97"/>
      <c r="AT97"/>
      <c r="AU97"/>
      <c r="AV97"/>
      <c r="AW97"/>
      <c r="AX97"/>
      <c r="AY97"/>
    </row>
    <row r="98" spans="15:51" x14ac:dyDescent="0.25">
      <c r="O98" s="2"/>
      <c r="P98" s="1"/>
      <c r="T98" s="1"/>
      <c r="U98" s="1"/>
      <c r="AS98"/>
      <c r="AT98"/>
      <c r="AU98"/>
      <c r="AV98"/>
      <c r="AW98"/>
      <c r="AX98"/>
      <c r="AY98"/>
    </row>
    <row r="110" spans="15:51" x14ac:dyDescent="0.25">
      <c r="AS110"/>
      <c r="AT110"/>
      <c r="AU110"/>
      <c r="AV110"/>
      <c r="AW110"/>
      <c r="AX110"/>
      <c r="AY110"/>
    </row>
  </sheetData>
  <protectedRanges>
    <protectedRange sqref="B66 B62:B63 N62:T62 T42" name="Range2_12_5_1_1"/>
    <protectedRange sqref="N10 L10 L6 D6 D8 AD8 AF8 O8:U8 AJ8:AR8 AF10 AR11:AR34 L24:N31 N12:N23 N32:N34 N11:P11 E11:E34 G11:G34 O12:P34 R11:AG34" name="Range1_16_3_1_1"/>
    <protectedRange sqref="I62:M6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3:H63 F64 E63" name="Range2_2_2_9_2_1_1"/>
    <protectedRange sqref="D64:D65" name="Range2_1_1_1_1_1_9_2_1_1"/>
    <protectedRange sqref="C62 C64" name="Range2_4_1_1_1"/>
    <protectedRange sqref="AS16:AS34" name="Range1_1_1_1"/>
    <protectedRange sqref="P3:U5" name="Range1_16_1_1_1_1"/>
    <protectedRange sqref="C65 C63" name="Range2_1_3_1_1"/>
    <protectedRange sqref="H11:H34" name="Range1_1_1_1_1_1_1"/>
    <protectedRange sqref="B64:B65 G64:H65 D62:D63 F65 E64:E65" name="Range2_2_1_10_1_1_1_2"/>
    <protectedRange sqref="F62:F63 G62:H62 E62" name="Range2_2_12_1_7_1_1"/>
    <protectedRange sqref="AS11:AS15" name="Range1_4_1_1_1_1"/>
    <protectedRange sqref="J11:J15 J26:J34" name="Range1_1_2_1_10_1_1_1_1"/>
    <protectedRange sqref="R69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T47 Q50:Q61" name="Range2_12_5_1_1_3"/>
    <protectedRange sqref="T45:T46" name="Range2_12_5_1_1_2_2"/>
    <protectedRange sqref="P50:P61" name="Range2_12_4_1_1_1_4_2_2_2"/>
    <protectedRange sqref="N50:O61" name="Range2_12_1_6_1_1_1_2_3_2_1_1_3"/>
    <protectedRange sqref="K50:M61" name="Range2_12_1_2_3_1_1_1_2_3_2_1_1_3"/>
    <protectedRange sqref="T44" name="Range2_12_5_1_1_2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AG10 AP10 Q11:Q34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0:J61" name="Range2_2_12_1_4_3_1_1_1_3_3_2_1_1_3_2"/>
    <protectedRange sqref="Q49" name="Range2_12_5_1_1_3_2"/>
    <protectedRange sqref="P49 S45:S47" name="Range2_12_4_1_1_1_4_2_2_2_2"/>
    <protectedRange sqref="N49:O49" name="Range2_12_1_6_1_1_1_2_3_2_1_1_3_2"/>
    <protectedRange sqref="K49:M49" name="Range2_12_1_2_3_1_1_1_2_3_2_1_1_3_2"/>
    <protectedRange sqref="J49" name="Range2_2_12_1_4_3_1_1_1_3_3_2_1_1_3_2_1"/>
    <protectedRange sqref="Q44:R44" name="Range2_12_1_6_1_1_1_2_3_2_1_1_1_1_1_1"/>
    <protectedRange sqref="N44:P44" name="Range2_12_1_2_3_1_1_1_2_3_2_1_1_1_1_1_1"/>
    <protectedRange sqref="K44:M44" name="Range2_2_12_1_4_3_1_1_1_3_3_2_1_1_1_1_1_1"/>
    <protectedRange sqref="J44" name="Range2_2_12_1_4_3_1_1_1_3_2_1_2_1_1_1_1"/>
    <protectedRange sqref="D44:E44" name="Range2_2_12_1_3_1_2_1_1_1_2_1_2_3_2_1_1_1_1"/>
    <protectedRange sqref="I44" name="Range2_2_12_1_4_2_1_1_1_4_1_2_1_1_1_2_1_1_1_1"/>
    <protectedRange sqref="F44:H44" name="Range2_2_12_1_3_1_1_1_1_1_4_1_2_1_2_1_2_1_1_1_1"/>
    <protectedRange sqref="B44" name="Range2_12_5_1_1_1_2_1_1_1_1_1_1_1_1_1_1_1_2_1_1_1_1_1_1_1_1_1_1_1_1_1_1_1_1_1_1_1"/>
    <protectedRange sqref="R48" name="Range2_12_5_1_1_3_1_1_1"/>
    <protectedRange sqref="Q48" name="Range2_12_4_1_1_1_4_2_2_2_1_1_1"/>
    <protectedRange sqref="O48:P48 Q45:R47" name="Range2_12_1_6_1_1_1_2_3_2_1_1_3_1_1_1"/>
    <protectedRange sqref="L48:N48 N45:P47" name="Range2_12_1_2_3_1_1_1_2_3_2_1_1_3_1_1_1"/>
    <protectedRange sqref="I48:K48 K45:M47" name="Range2_2_12_1_4_3_1_1_1_3_3_2_1_1_3_1_1_1"/>
    <protectedRange sqref="H48 J45:J47" name="Range2_2_12_1_4_3_1_1_1_3_2_1_2_2_1_1_1"/>
    <protectedRange sqref="E48:F48 G47:H47" name="Range2_2_12_1_3_1_2_1_1_1_2_1_1_1_1_1_1_2_1_1_1_1_1"/>
    <protectedRange sqref="C48 D47:E47" name="Range2_2_12_1_3_1_2_1_1_1_2_1_1_1_1_3_1_1_1_1_1_1_1"/>
    <protectedRange sqref="D48 F47" name="Range2_2_12_1_3_1_2_1_1_1_3_1_1_1_1_1_3_1_1_1_1_1_1_1"/>
    <protectedRange sqref="G48 I47" name="Range2_2_12_1_4_3_1_1_1_2_1_2_1_1_3_1_1_1_1_1_1_1_1_1"/>
    <protectedRange sqref="E45:H46" name="Range2_2_12_1_3_1_2_1_1_1_1_2_1_1_1_1_1_1_1_1_1"/>
    <protectedRange sqref="D45:D46" name="Range2_2_12_1_3_1_2_1_1_1_2_1_2_3_1_1_1_1_1_1_1"/>
    <protectedRange sqref="I45:I46" name="Range2_2_12_1_4_2_1_1_1_4_1_2_1_1_1_2_2_1_1_1_1"/>
    <protectedRange sqref="B45" name="Range2_12_5_1_1_1_2_2_1_1_1_1_1_1_1_1_1_1_1_1_1_1_1_1_1_1_1_1_1_1_1_1_1_1_1_1_1_1_1_1_1_1_1"/>
    <protectedRange sqref="B46" name="Range2_12_5_1_1_1_2_2_1_1_1_1_1_1_1_1_1_1_1_2_1_1_1_1_1_1_1_1_1_1_1_1_1_1_1_1_1_1_1_1_1_1_1_1_1_1_1_1_1_1_1_1_1_1_1_1_1_1_1"/>
    <protectedRange sqref="B47" name="Range2_12_5_1_1_1_2_2_1_1_1_1_1_1_1_1_1_1_1_2_1_1_1_2_1_1_1_2_1_1_1_3_1_1_1_1_1_1_1_1_1_1_1_1_1_1_1_1_1_1_1_1_1_1_1_1_1_1_1_1_1_1_1_1_1_1_1_1_1_1_1_1_1_1_1_1"/>
    <protectedRange sqref="B48" name="Range2_12_5_1_1_1_2_1_1_1_1_1_1_1_1_1_1_1_2_1_2_1_1_1_1_1_1_1_1_1_2_1_1_1_1_1_1_1_1_1_1_1_1_1_1_1_1_1_1_1_1_1_1_1_1_1_1_1_1"/>
    <protectedRange sqref="I49" name="Range2_2_12_1_4_3_1_1_1_3_3_2_1_1_3_2_1_1"/>
    <protectedRange sqref="I50:I61" name="Range2_2_12_1_4_3_1_1_1_3_3_2_1_1_3_3_1_1"/>
    <protectedRange sqref="Q10" name="Range1_16_3_1_1_1_1_1_1"/>
    <protectedRange sqref="H49" name="Range2_2_12_1_4_3_1_1_1_3_3_2_1_1_3_2_1_3_1"/>
    <protectedRange sqref="G49" name="Range2_2_12_1_4_3_1_1_1_3_2_1_2_2_2_1_3_1"/>
    <protectedRange sqref="D49:E49" name="Range2_2_12_1_3_1_2_1_1_1_2_1_1_1_1_1_1_2_1_1_2_1_3_1"/>
    <protectedRange sqref="F49" name="Range2_2_12_1_4_3_1_1_1_2_1_2_1_1_3_1_1_1_1_1_1_2_1_3_1"/>
    <protectedRange sqref="H50:H61" name="Range2_2_12_1_4_3_1_1_1_3_3_2_1_1_3_3_1_3_1"/>
    <protectedRange sqref="G50:G61" name="Range2_2_12_1_4_3_1_1_1_3_2_1_2_2_3_1_3_1"/>
    <protectedRange sqref="F50:F61" name="Range2_2_12_1_4_3_1_1_1_3_3_1_1_3_1_1_1_1_1_1_2_3_1_3_1"/>
    <protectedRange sqref="C56:E61 D50:E55" name="Range2_2_12_1_3_1_2_1_1_1_1_2_1_1_1_1_1_1_2_2_1_3_1"/>
    <protectedRange sqref="B61" name="Range2_12_5_1_1_1_2_2_1_1_1_1_1_1_1_1_1_1_1_2_1_1_1_2_1_1_1_1_1_1_1_1_1_1_1_1_1_1_1_1_2_1_1_1_1_1_1_1_1_1_2_1_1_3_1_1_1_1"/>
    <protectedRange sqref="B56:B60" name="Range2_12_5_1_1_1_2_2_1_1_1_1_1_1_1_1_1_1_1_1_1_1_1_1_1_1_1_1_1_1_1_1_1_1_1_1_1_1_1_1_1_1_1_1_1_1_1_2_1_1_1_2_1_1_2_1_1_1_2"/>
    <protectedRange sqref="C49" name="Range2_2_12_1_3_1_2_1_1_1_3_1_1_1_1_1_3_1_1_1_1_2_1_3"/>
    <protectedRange sqref="C50:C52" name="Range2_2_12_1_3_1_2_1_1_1_1_2_1_1_1_1_1_1_2_2_1_3"/>
    <protectedRange sqref="C55" name="Range2_1_4_2_1_1_1_2_1_2"/>
    <protectedRange sqref="B49" name="Range2_12_5_1_1_1_1_1_2_1_1_1_1_1_1_1_1_1_1_1_1_1_1_1_1_1_1_1_1_2_1_1_1_1_1_1_1_1_1_1_1_1_1_3_1_1_1"/>
    <protectedRange sqref="B50" name="Range2_12_5_1_1_1_1_1_2_1_1_2_1_1_1_1_1_1_1_1_1_1_1_1_1_1_1_1_1_2_1_1_1_1_1_1_1_1_1_1_1_1_1_1_3_1_1_1_2"/>
    <protectedRange sqref="B52" name="Range2_12_5_1_1_1_2_2_1_1_1_1_1_1_1_1_1_1_1_2_1_1_1_2_1_1_1_1_1_1_1_1_1_1_1_1_1_1_1_1_2_1_1_1_1_1_1_1_1_1_2_1_1_3_1_1_1_2"/>
    <protectedRange sqref="B51" name="Range2_12_5_1_1_1_2_2_1_1_1_1_1_1_1_1_1_1_1_2_1_1_1_1_1_1_1_1_1_3_1_3_1_2_1_1_1_1_1_1_1_1_1_1_1_1_1_2_1_1_1_1_1_2_1_1_1_1_1_1_1_1_2_1_1_3_1_1_1_2"/>
    <protectedRange sqref="B53" name="Range2_12_5_1_1_1_1_1_2_1_2_1_1_1_2_1_1_1_1_1_1_1_1_1_1_2_1_1_1_1_1_2_1_1_1_1_1_1_1_2_1_1_3_1_1_1_1"/>
    <protectedRange sqref="B55" name="Range2_12_5_1_1_1_2_2_1_1_1_1_1_1_1_1_1_1_1_1_1_1_1_1_1_1_1_1_1_1_1_1_1_1_1_1_1_1_1_1_1_1_1_1_1_1_1_2_1_1_1_2_1_1_2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14" priority="5" operator="containsText" text="N/A">
      <formula>NOT(ISERROR(SEARCH("N/A",X11)))</formula>
    </cfRule>
    <cfRule type="cellIs" dxfId="413" priority="23" operator="equal">
      <formula>0</formula>
    </cfRule>
  </conditionalFormatting>
  <conditionalFormatting sqref="X11:AE34">
    <cfRule type="cellIs" dxfId="412" priority="22" operator="greaterThanOrEqual">
      <formula>1185</formula>
    </cfRule>
  </conditionalFormatting>
  <conditionalFormatting sqref="X11:AE34">
    <cfRule type="cellIs" dxfId="411" priority="21" operator="between">
      <formula>0.1</formula>
      <formula>1184</formula>
    </cfRule>
  </conditionalFormatting>
  <conditionalFormatting sqref="X8 AJ11:AO34">
    <cfRule type="cellIs" dxfId="410" priority="20" operator="equal">
      <formula>0</formula>
    </cfRule>
  </conditionalFormatting>
  <conditionalFormatting sqref="X8 AJ11:AO34">
    <cfRule type="cellIs" dxfId="409" priority="19" operator="greaterThan">
      <formula>1179</formula>
    </cfRule>
  </conditionalFormatting>
  <conditionalFormatting sqref="X8 AJ11:AO34">
    <cfRule type="cellIs" dxfId="408" priority="18" operator="greaterThan">
      <formula>99</formula>
    </cfRule>
  </conditionalFormatting>
  <conditionalFormatting sqref="X8 AJ11:AO34">
    <cfRule type="cellIs" dxfId="407" priority="17" operator="greaterThan">
      <formula>0.99</formula>
    </cfRule>
  </conditionalFormatting>
  <conditionalFormatting sqref="AB8">
    <cfRule type="cellIs" dxfId="406" priority="16" operator="equal">
      <formula>0</formula>
    </cfRule>
  </conditionalFormatting>
  <conditionalFormatting sqref="AB8">
    <cfRule type="cellIs" dxfId="405" priority="15" operator="greaterThan">
      <formula>1179</formula>
    </cfRule>
  </conditionalFormatting>
  <conditionalFormatting sqref="AB8">
    <cfRule type="cellIs" dxfId="404" priority="14" operator="greaterThan">
      <formula>99</formula>
    </cfRule>
  </conditionalFormatting>
  <conditionalFormatting sqref="AB8">
    <cfRule type="cellIs" dxfId="403" priority="13" operator="greaterThan">
      <formula>0.99</formula>
    </cfRule>
  </conditionalFormatting>
  <conditionalFormatting sqref="AQ11:AQ34">
    <cfRule type="cellIs" dxfId="402" priority="12" operator="equal">
      <formula>0</formula>
    </cfRule>
  </conditionalFormatting>
  <conditionalFormatting sqref="AQ11:AQ34">
    <cfRule type="cellIs" dxfId="401" priority="11" operator="greaterThan">
      <formula>1179</formula>
    </cfRule>
  </conditionalFormatting>
  <conditionalFormatting sqref="AQ11:AQ34">
    <cfRule type="cellIs" dxfId="400" priority="10" operator="greaterThan">
      <formula>99</formula>
    </cfRule>
  </conditionalFormatting>
  <conditionalFormatting sqref="AQ11:AQ34">
    <cfRule type="cellIs" dxfId="399" priority="9" operator="greaterThan">
      <formula>0.99</formula>
    </cfRule>
  </conditionalFormatting>
  <conditionalFormatting sqref="AI11:AI34">
    <cfRule type="cellIs" dxfId="398" priority="8" operator="greaterThan">
      <formula>$AI$8</formula>
    </cfRule>
  </conditionalFormatting>
  <conditionalFormatting sqref="AH11:AH34">
    <cfRule type="cellIs" dxfId="397" priority="6" operator="greaterThan">
      <formula>$AH$8</formula>
    </cfRule>
    <cfRule type="cellIs" dxfId="396" priority="7" operator="greaterThan">
      <formula>$AH$8</formula>
    </cfRule>
  </conditionalFormatting>
  <conditionalFormatting sqref="AP11:AP34">
    <cfRule type="cellIs" dxfId="395" priority="4" operator="equal">
      <formula>0</formula>
    </cfRule>
  </conditionalFormatting>
  <conditionalFormatting sqref="AP11:AP34">
    <cfRule type="cellIs" dxfId="394" priority="3" operator="greaterThan">
      <formula>1179</formula>
    </cfRule>
  </conditionalFormatting>
  <conditionalFormatting sqref="AP11:AP34">
    <cfRule type="cellIs" dxfId="393" priority="2" operator="greaterThan">
      <formula>99</formula>
    </cfRule>
  </conditionalFormatting>
  <conditionalFormatting sqref="AP11:AP34">
    <cfRule type="cellIs" dxfId="392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0"/>
  <sheetViews>
    <sheetView topLeftCell="AI19" workbookViewId="0">
      <selection activeCell="AQ33" sqref="AQ33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44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/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53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57" t="s">
        <v>127</v>
      </c>
      <c r="I7" s="156" t="s">
        <v>126</v>
      </c>
      <c r="J7" s="156" t="s">
        <v>125</v>
      </c>
      <c r="K7" s="156" t="s">
        <v>124</v>
      </c>
      <c r="L7" s="2"/>
      <c r="M7" s="2"/>
      <c r="N7" s="2"/>
      <c r="O7" s="157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56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56" t="s">
        <v>115</v>
      </c>
      <c r="AG7" s="156" t="s">
        <v>114</v>
      </c>
      <c r="AH7" s="156" t="s">
        <v>113</v>
      </c>
      <c r="AI7" s="156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56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42293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25516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56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54" t="s">
        <v>88</v>
      </c>
      <c r="V9" s="154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52" t="s">
        <v>84</v>
      </c>
      <c r="AG9" s="152" t="s">
        <v>83</v>
      </c>
      <c r="AH9" s="234" t="s">
        <v>82</v>
      </c>
      <c r="AI9" s="248" t="s">
        <v>81</v>
      </c>
      <c r="AJ9" s="154" t="s">
        <v>80</v>
      </c>
      <c r="AK9" s="154" t="s">
        <v>79</v>
      </c>
      <c r="AL9" s="154" t="s">
        <v>78</v>
      </c>
      <c r="AM9" s="154" t="s">
        <v>77</v>
      </c>
      <c r="AN9" s="154" t="s">
        <v>76</v>
      </c>
      <c r="AO9" s="154" t="s">
        <v>75</v>
      </c>
      <c r="AP9" s="154" t="s">
        <v>74</v>
      </c>
      <c r="AQ9" s="226" t="s">
        <v>73</v>
      </c>
      <c r="AR9" s="154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54" t="s">
        <v>67</v>
      </c>
      <c r="C10" s="154" t="s">
        <v>66</v>
      </c>
      <c r="D10" s="154" t="s">
        <v>17</v>
      </c>
      <c r="E10" s="154" t="s">
        <v>65</v>
      </c>
      <c r="F10" s="154" t="s">
        <v>17</v>
      </c>
      <c r="G10" s="154" t="s">
        <v>65</v>
      </c>
      <c r="H10" s="225"/>
      <c r="I10" s="154" t="s">
        <v>65</v>
      </c>
      <c r="J10" s="154" t="s">
        <v>65</v>
      </c>
      <c r="K10" s="154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15'!Q34</f>
        <v>55350553</v>
      </c>
      <c r="R10" s="242"/>
      <c r="S10" s="243"/>
      <c r="T10" s="244"/>
      <c r="U10" s="154"/>
      <c r="V10" s="154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15'!AG34</f>
        <v>41108004</v>
      </c>
      <c r="AH10" s="234"/>
      <c r="AI10" s="249"/>
      <c r="AJ10" s="154" t="s">
        <v>56</v>
      </c>
      <c r="AK10" s="154" t="s">
        <v>56</v>
      </c>
      <c r="AL10" s="154" t="s">
        <v>56</v>
      </c>
      <c r="AM10" s="154" t="s">
        <v>56</v>
      </c>
      <c r="AN10" s="154" t="s">
        <v>56</v>
      </c>
      <c r="AO10" s="154" t="s">
        <v>56</v>
      </c>
      <c r="AP10" s="96">
        <f>'OCT 15'!AP34</f>
        <v>9414925</v>
      </c>
      <c r="AQ10" s="227"/>
      <c r="AR10" s="155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23</v>
      </c>
      <c r="E11" s="82">
        <f t="shared" ref="E11:E22" si="0">D11/1.42</f>
        <v>16.197183098591552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111</v>
      </c>
      <c r="P11" s="76">
        <v>66</v>
      </c>
      <c r="Q11" s="76">
        <v>55353284</v>
      </c>
      <c r="R11" s="75">
        <f>IF(ISBLANK(Q11),"-",Q11-Q10)</f>
        <v>2731</v>
      </c>
      <c r="S11" s="74">
        <f t="shared" ref="S11:S34" si="3">R11*24/1000</f>
        <v>65.543999999999997</v>
      </c>
      <c r="T11" s="74">
        <f t="shared" ref="T11:T34" si="4">R11/1000</f>
        <v>2.7309999999999999</v>
      </c>
      <c r="U11" s="73">
        <v>5.5</v>
      </c>
      <c r="V11" s="73">
        <f t="shared" ref="V11:V34" si="5">U11</f>
        <v>5.5</v>
      </c>
      <c r="W11" s="72" t="s">
        <v>138</v>
      </c>
      <c r="X11" s="66">
        <v>0</v>
      </c>
      <c r="Y11" s="66">
        <v>0</v>
      </c>
      <c r="Z11" s="66">
        <v>1088</v>
      </c>
      <c r="AA11" s="66">
        <v>0</v>
      </c>
      <c r="AB11" s="66">
        <v>0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41108380</v>
      </c>
      <c r="AH11" s="69">
        <f t="shared" ref="AH11:AH34" si="6">IF(ISBLANK(AG11),"-",AG11-AG10)</f>
        <v>376</v>
      </c>
      <c r="AI11" s="68">
        <f t="shared" ref="AI11:AI34" si="7">AH11/T11</f>
        <v>137.67850604174296</v>
      </c>
      <c r="AJ11" s="67">
        <v>0</v>
      </c>
      <c r="AK11" s="67">
        <v>0</v>
      </c>
      <c r="AL11" s="67">
        <v>1</v>
      </c>
      <c r="AM11" s="67">
        <v>0</v>
      </c>
      <c r="AN11" s="67">
        <v>0</v>
      </c>
      <c r="AO11" s="67">
        <v>0.35</v>
      </c>
      <c r="AP11" s="66">
        <v>9416608</v>
      </c>
      <c r="AQ11" s="66">
        <f t="shared" ref="AQ11:AQ34" si="8">AP11-AP10</f>
        <v>1683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25</v>
      </c>
      <c r="E12" s="82">
        <f t="shared" si="0"/>
        <v>17.605633802816904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109</v>
      </c>
      <c r="P12" s="76">
        <v>68</v>
      </c>
      <c r="Q12" s="76">
        <v>55356153</v>
      </c>
      <c r="R12" s="75">
        <f>IF(ISBLANK(Q12),"-",Q12-Q11)</f>
        <v>2869</v>
      </c>
      <c r="S12" s="74">
        <f t="shared" si="3"/>
        <v>68.855999999999995</v>
      </c>
      <c r="T12" s="74">
        <f t="shared" si="4"/>
        <v>2.8690000000000002</v>
      </c>
      <c r="U12" s="73">
        <v>7.3</v>
      </c>
      <c r="V12" s="73">
        <f t="shared" si="5"/>
        <v>7.3</v>
      </c>
      <c r="W12" s="72" t="s">
        <v>138</v>
      </c>
      <c r="X12" s="66">
        <v>0</v>
      </c>
      <c r="Y12" s="66">
        <v>0</v>
      </c>
      <c r="Z12" s="66">
        <v>1048</v>
      </c>
      <c r="AA12" s="66">
        <v>0</v>
      </c>
      <c r="AB12" s="66">
        <v>0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41108764</v>
      </c>
      <c r="AH12" s="69">
        <f t="shared" si="6"/>
        <v>384</v>
      </c>
      <c r="AI12" s="68">
        <f t="shared" si="7"/>
        <v>133.84454513767864</v>
      </c>
      <c r="AJ12" s="67">
        <v>0</v>
      </c>
      <c r="AK12" s="67">
        <v>0</v>
      </c>
      <c r="AL12" s="67">
        <v>1</v>
      </c>
      <c r="AM12" s="67">
        <v>0</v>
      </c>
      <c r="AN12" s="67">
        <v>0</v>
      </c>
      <c r="AO12" s="67">
        <v>0.35</v>
      </c>
      <c r="AP12" s="66">
        <v>9418396</v>
      </c>
      <c r="AQ12" s="66">
        <f t="shared" si="8"/>
        <v>1788</v>
      </c>
      <c r="AR12" s="87">
        <v>1.0900000000000001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20</v>
      </c>
      <c r="E13" s="82">
        <f t="shared" si="0"/>
        <v>14.084507042253522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125</v>
      </c>
      <c r="P13" s="76">
        <v>96</v>
      </c>
      <c r="Q13" s="76">
        <v>55360257</v>
      </c>
      <c r="R13" s="75">
        <f t="shared" ref="R13:R34" si="9">IF(ISBLANK(Q13),"-",Q13-Q12)</f>
        <v>4104</v>
      </c>
      <c r="S13" s="74">
        <f t="shared" si="3"/>
        <v>98.495999999999995</v>
      </c>
      <c r="T13" s="74">
        <f t="shared" si="4"/>
        <v>4.1040000000000001</v>
      </c>
      <c r="U13" s="73">
        <v>8.8000000000000007</v>
      </c>
      <c r="V13" s="73">
        <f t="shared" si="5"/>
        <v>8.8000000000000007</v>
      </c>
      <c r="W13" s="72" t="s">
        <v>14</v>
      </c>
      <c r="X13" s="66">
        <v>0</v>
      </c>
      <c r="Y13" s="66">
        <v>0</v>
      </c>
      <c r="Z13" s="66">
        <v>988</v>
      </c>
      <c r="AA13" s="66">
        <v>0</v>
      </c>
      <c r="AB13" s="66">
        <v>988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41109324</v>
      </c>
      <c r="AH13" s="69">
        <f t="shared" si="6"/>
        <v>560</v>
      </c>
      <c r="AI13" s="68">
        <f t="shared" si="7"/>
        <v>136.45224171539959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0.35</v>
      </c>
      <c r="AP13" s="66">
        <v>9419755</v>
      </c>
      <c r="AQ13" s="66">
        <f t="shared" si="8"/>
        <v>1359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22</v>
      </c>
      <c r="E14" s="82">
        <f t="shared" si="0"/>
        <v>15.492957746478874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98</v>
      </c>
      <c r="P14" s="76">
        <v>96</v>
      </c>
      <c r="Q14" s="76">
        <v>55364193</v>
      </c>
      <c r="R14" s="75">
        <f t="shared" si="9"/>
        <v>3936</v>
      </c>
      <c r="S14" s="74">
        <f t="shared" si="3"/>
        <v>94.463999999999999</v>
      </c>
      <c r="T14" s="74">
        <f t="shared" si="4"/>
        <v>3.9359999999999999</v>
      </c>
      <c r="U14" s="73">
        <v>9.5</v>
      </c>
      <c r="V14" s="73">
        <f t="shared" si="5"/>
        <v>9.5</v>
      </c>
      <c r="W14" s="72" t="s">
        <v>14</v>
      </c>
      <c r="X14" s="66">
        <v>0</v>
      </c>
      <c r="Y14" s="66">
        <v>0</v>
      </c>
      <c r="Z14" s="66">
        <v>987</v>
      </c>
      <c r="AA14" s="66">
        <v>0</v>
      </c>
      <c r="AB14" s="66">
        <v>988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41109892</v>
      </c>
      <c r="AH14" s="69">
        <f t="shared" si="6"/>
        <v>568</v>
      </c>
      <c r="AI14" s="68">
        <f t="shared" si="7"/>
        <v>144.3089430894309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0.35</v>
      </c>
      <c r="AP14" s="66">
        <v>9420435</v>
      </c>
      <c r="AQ14" s="66">
        <f t="shared" si="8"/>
        <v>680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16</v>
      </c>
      <c r="E15" s="82">
        <f t="shared" si="0"/>
        <v>11.267605633802818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116</v>
      </c>
      <c r="P15" s="76">
        <v>102</v>
      </c>
      <c r="Q15" s="76">
        <v>55368581</v>
      </c>
      <c r="R15" s="75">
        <f t="shared" si="9"/>
        <v>4388</v>
      </c>
      <c r="S15" s="74">
        <f t="shared" si="3"/>
        <v>105.312</v>
      </c>
      <c r="T15" s="74">
        <f t="shared" si="4"/>
        <v>4.3879999999999999</v>
      </c>
      <c r="U15" s="73">
        <v>9.5</v>
      </c>
      <c r="V15" s="73">
        <f t="shared" si="5"/>
        <v>9.5</v>
      </c>
      <c r="W15" s="72" t="s">
        <v>14</v>
      </c>
      <c r="X15" s="66">
        <v>0</v>
      </c>
      <c r="Y15" s="66">
        <v>0</v>
      </c>
      <c r="Z15" s="66">
        <v>1098</v>
      </c>
      <c r="AA15" s="66">
        <v>0</v>
      </c>
      <c r="AB15" s="66">
        <v>1097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41110516</v>
      </c>
      <c r="AH15" s="69">
        <f t="shared" si="6"/>
        <v>624</v>
      </c>
      <c r="AI15" s="68">
        <f t="shared" si="7"/>
        <v>142.20601640838652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9420435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7</v>
      </c>
      <c r="E16" s="82">
        <f t="shared" si="0"/>
        <v>4.9295774647887329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124</v>
      </c>
      <c r="P16" s="76">
        <v>109</v>
      </c>
      <c r="Q16" s="76">
        <v>55373242</v>
      </c>
      <c r="R16" s="75">
        <f t="shared" si="9"/>
        <v>4661</v>
      </c>
      <c r="S16" s="74">
        <f t="shared" si="3"/>
        <v>111.864</v>
      </c>
      <c r="T16" s="74">
        <f t="shared" si="4"/>
        <v>4.6609999999999996</v>
      </c>
      <c r="U16" s="73">
        <v>9.5</v>
      </c>
      <c r="V16" s="73">
        <f t="shared" si="5"/>
        <v>9.5</v>
      </c>
      <c r="W16" s="72" t="s">
        <v>14</v>
      </c>
      <c r="X16" s="66">
        <v>0</v>
      </c>
      <c r="Y16" s="66">
        <v>0</v>
      </c>
      <c r="Z16" s="66">
        <v>1188</v>
      </c>
      <c r="AA16" s="66">
        <v>0</v>
      </c>
      <c r="AB16" s="66">
        <v>1188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41111388</v>
      </c>
      <c r="AH16" s="69">
        <f t="shared" si="6"/>
        <v>872</v>
      </c>
      <c r="AI16" s="68">
        <f t="shared" si="7"/>
        <v>187.08431667024246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9420435</v>
      </c>
      <c r="AQ16" s="66">
        <f t="shared" si="8"/>
        <v>0</v>
      </c>
      <c r="AR16" s="87">
        <v>0.96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A17" t="s">
        <v>208</v>
      </c>
      <c r="B17" s="85">
        <v>2.25</v>
      </c>
      <c r="C17" s="85">
        <v>0.29166666666666702</v>
      </c>
      <c r="D17" s="84">
        <v>5</v>
      </c>
      <c r="E17" s="82">
        <f t="shared" si="0"/>
        <v>3.5211267605633805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130</v>
      </c>
      <c r="P17" s="76">
        <v>145</v>
      </c>
      <c r="Q17" s="76">
        <v>55379339</v>
      </c>
      <c r="R17" s="75">
        <f t="shared" si="9"/>
        <v>6097</v>
      </c>
      <c r="S17" s="74">
        <f t="shared" si="3"/>
        <v>146.328</v>
      </c>
      <c r="T17" s="74">
        <f t="shared" si="4"/>
        <v>6.0970000000000004</v>
      </c>
      <c r="U17" s="73">
        <v>8.8000000000000007</v>
      </c>
      <c r="V17" s="73">
        <f t="shared" si="5"/>
        <v>8.8000000000000007</v>
      </c>
      <c r="W17" s="72" t="s">
        <v>22</v>
      </c>
      <c r="X17" s="66">
        <v>1129</v>
      </c>
      <c r="Y17" s="66">
        <v>0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41112764</v>
      </c>
      <c r="AH17" s="69">
        <f t="shared" si="6"/>
        <v>1376</v>
      </c>
      <c r="AI17" s="68">
        <f t="shared" si="7"/>
        <v>225.68476299819582</v>
      </c>
      <c r="AJ17" s="67">
        <v>1</v>
      </c>
      <c r="AK17" s="67">
        <v>0</v>
      </c>
      <c r="AL17" s="67">
        <v>1</v>
      </c>
      <c r="AM17" s="67">
        <v>1</v>
      </c>
      <c r="AN17" s="67">
        <v>1</v>
      </c>
      <c r="AO17" s="67">
        <v>0</v>
      </c>
      <c r="AP17" s="66">
        <v>9420435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132</v>
      </c>
      <c r="P18" s="76">
        <v>151</v>
      </c>
      <c r="Q18" s="76">
        <v>55385807</v>
      </c>
      <c r="R18" s="75">
        <f t="shared" si="9"/>
        <v>6468</v>
      </c>
      <c r="S18" s="74">
        <f t="shared" si="3"/>
        <v>155.232</v>
      </c>
      <c r="T18" s="74">
        <f t="shared" si="4"/>
        <v>6.468</v>
      </c>
      <c r="U18" s="73">
        <v>7.9</v>
      </c>
      <c r="V18" s="73">
        <f t="shared" si="5"/>
        <v>7.9</v>
      </c>
      <c r="W18" s="72" t="s">
        <v>22</v>
      </c>
      <c r="X18" s="66">
        <v>1129</v>
      </c>
      <c r="Y18" s="66">
        <v>0</v>
      </c>
      <c r="Z18" s="66">
        <v>1187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41114240</v>
      </c>
      <c r="AH18" s="69">
        <f t="shared" si="6"/>
        <v>1476</v>
      </c>
      <c r="AI18" s="68">
        <f t="shared" si="7"/>
        <v>228.20037105751391</v>
      </c>
      <c r="AJ18" s="67">
        <v>1</v>
      </c>
      <c r="AK18" s="67">
        <v>0</v>
      </c>
      <c r="AL18" s="67">
        <v>1</v>
      </c>
      <c r="AM18" s="67">
        <v>1</v>
      </c>
      <c r="AN18" s="67">
        <v>1</v>
      </c>
      <c r="AO18" s="67">
        <v>0</v>
      </c>
      <c r="AP18" s="66">
        <v>9420435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134</v>
      </c>
      <c r="P19" s="76">
        <v>147</v>
      </c>
      <c r="Q19" s="76">
        <v>55391974</v>
      </c>
      <c r="R19" s="75">
        <f t="shared" si="9"/>
        <v>6167</v>
      </c>
      <c r="S19" s="74">
        <f t="shared" si="3"/>
        <v>148.00800000000001</v>
      </c>
      <c r="T19" s="74">
        <f t="shared" si="4"/>
        <v>6.1669999999999998</v>
      </c>
      <c r="U19" s="73">
        <v>7</v>
      </c>
      <c r="V19" s="73">
        <f t="shared" si="5"/>
        <v>7</v>
      </c>
      <c r="W19" s="72" t="s">
        <v>22</v>
      </c>
      <c r="X19" s="66">
        <v>1129</v>
      </c>
      <c r="Y19" s="66">
        <v>0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41115632</v>
      </c>
      <c r="AH19" s="69">
        <f t="shared" si="6"/>
        <v>1392</v>
      </c>
      <c r="AI19" s="68">
        <f t="shared" si="7"/>
        <v>225.71752878222799</v>
      </c>
      <c r="AJ19" s="67">
        <v>1</v>
      </c>
      <c r="AK19" s="67">
        <v>0</v>
      </c>
      <c r="AL19" s="67">
        <v>1</v>
      </c>
      <c r="AM19" s="67">
        <v>1</v>
      </c>
      <c r="AN19" s="67">
        <v>1</v>
      </c>
      <c r="AO19" s="67">
        <v>0</v>
      </c>
      <c r="AP19" s="66">
        <v>9420435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135</v>
      </c>
      <c r="P20" s="76">
        <v>149</v>
      </c>
      <c r="Q20" s="76">
        <v>55398294</v>
      </c>
      <c r="R20" s="75">
        <f t="shared" si="9"/>
        <v>6320</v>
      </c>
      <c r="S20" s="74">
        <f t="shared" si="3"/>
        <v>151.68</v>
      </c>
      <c r="T20" s="74">
        <f t="shared" si="4"/>
        <v>6.32</v>
      </c>
      <c r="U20" s="73">
        <v>6.2</v>
      </c>
      <c r="V20" s="73">
        <f t="shared" si="5"/>
        <v>6.2</v>
      </c>
      <c r="W20" s="72" t="s">
        <v>22</v>
      </c>
      <c r="X20" s="66">
        <v>1129</v>
      </c>
      <c r="Y20" s="66">
        <v>0</v>
      </c>
      <c r="Z20" s="66">
        <v>1186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41117072</v>
      </c>
      <c r="AH20" s="69">
        <f t="shared" si="6"/>
        <v>1440</v>
      </c>
      <c r="AI20" s="68">
        <f t="shared" si="7"/>
        <v>227.84810126582278</v>
      </c>
      <c r="AJ20" s="67">
        <v>1</v>
      </c>
      <c r="AK20" s="67">
        <v>0</v>
      </c>
      <c r="AL20" s="67">
        <v>1</v>
      </c>
      <c r="AM20" s="67">
        <v>1</v>
      </c>
      <c r="AN20" s="67">
        <v>1</v>
      </c>
      <c r="AO20" s="67">
        <v>0</v>
      </c>
      <c r="AP20" s="66">
        <v>9420435</v>
      </c>
      <c r="AQ20" s="66">
        <f t="shared" si="8"/>
        <v>0</v>
      </c>
      <c r="AR20" s="87">
        <v>1.08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7</v>
      </c>
      <c r="E21" s="82">
        <f t="shared" si="0"/>
        <v>4.9295774647887329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135</v>
      </c>
      <c r="P21" s="76">
        <v>154</v>
      </c>
      <c r="Q21" s="76">
        <v>55404650</v>
      </c>
      <c r="R21" s="75">
        <f t="shared" si="9"/>
        <v>6356</v>
      </c>
      <c r="S21" s="74">
        <f t="shared" si="3"/>
        <v>152.54400000000001</v>
      </c>
      <c r="T21" s="74">
        <f t="shared" si="4"/>
        <v>6.3559999999999999</v>
      </c>
      <c r="U21" s="73">
        <v>5.3</v>
      </c>
      <c r="V21" s="73">
        <f t="shared" si="5"/>
        <v>5.3</v>
      </c>
      <c r="W21" s="72" t="s">
        <v>22</v>
      </c>
      <c r="X21" s="66">
        <v>1129</v>
      </c>
      <c r="Y21" s="66">
        <v>0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41118508</v>
      </c>
      <c r="AH21" s="69">
        <f t="shared" si="6"/>
        <v>1436</v>
      </c>
      <c r="AI21" s="68">
        <f t="shared" si="7"/>
        <v>225.92825676526118</v>
      </c>
      <c r="AJ21" s="67">
        <v>1</v>
      </c>
      <c r="AK21" s="67">
        <v>0</v>
      </c>
      <c r="AL21" s="67">
        <v>1</v>
      </c>
      <c r="AM21" s="67">
        <v>1</v>
      </c>
      <c r="AN21" s="67">
        <v>1</v>
      </c>
      <c r="AO21" s="67">
        <v>0</v>
      </c>
      <c r="AP21" s="66">
        <v>9420435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8</v>
      </c>
      <c r="E22" s="82">
        <f t="shared" si="0"/>
        <v>5.6338028169014089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140</v>
      </c>
      <c r="P22" s="76">
        <v>157</v>
      </c>
      <c r="Q22" s="76">
        <v>55410904</v>
      </c>
      <c r="R22" s="75">
        <f t="shared" si="9"/>
        <v>6254</v>
      </c>
      <c r="S22" s="74">
        <f t="shared" si="3"/>
        <v>150.096</v>
      </c>
      <c r="T22" s="74">
        <f t="shared" si="4"/>
        <v>6.2539999999999996</v>
      </c>
      <c r="U22" s="73">
        <v>4.7</v>
      </c>
      <c r="V22" s="73">
        <f t="shared" si="5"/>
        <v>4.7</v>
      </c>
      <c r="W22" s="72" t="s">
        <v>22</v>
      </c>
      <c r="X22" s="66">
        <v>1047</v>
      </c>
      <c r="Y22" s="66">
        <v>0</v>
      </c>
      <c r="Z22" s="66">
        <v>1187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41119908</v>
      </c>
      <c r="AH22" s="69">
        <f t="shared" si="6"/>
        <v>1400</v>
      </c>
      <c r="AI22" s="68">
        <f t="shared" si="7"/>
        <v>223.85673169171733</v>
      </c>
      <c r="AJ22" s="67">
        <v>1</v>
      </c>
      <c r="AK22" s="67">
        <v>0</v>
      </c>
      <c r="AL22" s="67">
        <v>1</v>
      </c>
      <c r="AM22" s="67">
        <v>1</v>
      </c>
      <c r="AN22" s="67">
        <v>1</v>
      </c>
      <c r="AO22" s="67">
        <v>0</v>
      </c>
      <c r="AP22" s="66">
        <v>9420435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28</v>
      </c>
      <c r="B23" s="85">
        <v>2.5</v>
      </c>
      <c r="C23" s="85">
        <v>0.54166666666666696</v>
      </c>
      <c r="D23" s="84">
        <v>7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135</v>
      </c>
      <c r="P23" s="76">
        <v>142</v>
      </c>
      <c r="Q23" s="76">
        <v>55416901</v>
      </c>
      <c r="R23" s="75">
        <f t="shared" si="9"/>
        <v>5997</v>
      </c>
      <c r="S23" s="74">
        <f t="shared" si="3"/>
        <v>143.928</v>
      </c>
      <c r="T23" s="74">
        <f t="shared" si="4"/>
        <v>5.9969999999999999</v>
      </c>
      <c r="U23" s="73">
        <v>4.3</v>
      </c>
      <c r="V23" s="73">
        <f t="shared" si="5"/>
        <v>4.3</v>
      </c>
      <c r="W23" s="72" t="s">
        <v>22</v>
      </c>
      <c r="X23" s="66">
        <v>1047</v>
      </c>
      <c r="Y23" s="66">
        <v>0</v>
      </c>
      <c r="Z23" s="66">
        <v>1187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41121268</v>
      </c>
      <c r="AH23" s="69">
        <f t="shared" si="6"/>
        <v>1360</v>
      </c>
      <c r="AI23" s="68">
        <f t="shared" si="7"/>
        <v>226.78005669501417</v>
      </c>
      <c r="AJ23" s="67">
        <v>1</v>
      </c>
      <c r="AK23" s="67">
        <v>0</v>
      </c>
      <c r="AL23" s="67">
        <v>1</v>
      </c>
      <c r="AM23" s="67">
        <v>1</v>
      </c>
      <c r="AN23" s="67">
        <v>1</v>
      </c>
      <c r="AO23" s="67">
        <v>0</v>
      </c>
      <c r="AP23" s="66">
        <v>9420435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5</v>
      </c>
      <c r="E24" s="82">
        <f t="shared" ref="E24:E34" si="13">D24/1.42</f>
        <v>3.5211267605633805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134</v>
      </c>
      <c r="P24" s="76">
        <v>135</v>
      </c>
      <c r="Q24" s="76">
        <v>55422734</v>
      </c>
      <c r="R24" s="75">
        <f t="shared" si="9"/>
        <v>5833</v>
      </c>
      <c r="S24" s="74">
        <f t="shared" si="3"/>
        <v>139.99199999999999</v>
      </c>
      <c r="T24" s="74">
        <f t="shared" si="4"/>
        <v>5.8330000000000002</v>
      </c>
      <c r="U24" s="73">
        <v>3.7</v>
      </c>
      <c r="V24" s="73">
        <f t="shared" si="5"/>
        <v>3.7</v>
      </c>
      <c r="W24" s="72" t="s">
        <v>22</v>
      </c>
      <c r="X24" s="66">
        <v>1025</v>
      </c>
      <c r="Y24" s="66">
        <v>0</v>
      </c>
      <c r="Z24" s="66">
        <v>1186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41122628</v>
      </c>
      <c r="AH24" s="69">
        <f t="shared" si="6"/>
        <v>1360</v>
      </c>
      <c r="AI24" s="68">
        <f t="shared" si="7"/>
        <v>233.15618035316302</v>
      </c>
      <c r="AJ24" s="67">
        <v>1</v>
      </c>
      <c r="AK24" s="67">
        <v>0</v>
      </c>
      <c r="AL24" s="67">
        <v>1</v>
      </c>
      <c r="AM24" s="67">
        <v>1</v>
      </c>
      <c r="AN24" s="67">
        <v>1</v>
      </c>
      <c r="AO24" s="67">
        <v>0</v>
      </c>
      <c r="AP24" s="66">
        <v>9420435</v>
      </c>
      <c r="AQ24" s="66">
        <f t="shared" si="8"/>
        <v>0</v>
      </c>
      <c r="AR24" s="87">
        <v>1.01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5</v>
      </c>
      <c r="E25" s="82">
        <f t="shared" si="13"/>
        <v>3.5211267605633805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134</v>
      </c>
      <c r="P25" s="76">
        <v>134</v>
      </c>
      <c r="Q25" s="76">
        <v>55428886</v>
      </c>
      <c r="R25" s="75">
        <f t="shared" si="9"/>
        <v>6152</v>
      </c>
      <c r="S25" s="74">
        <f t="shared" si="3"/>
        <v>147.648</v>
      </c>
      <c r="T25" s="74">
        <f t="shared" si="4"/>
        <v>6.1520000000000001</v>
      </c>
      <c r="U25" s="73">
        <v>3.6</v>
      </c>
      <c r="V25" s="73">
        <f t="shared" si="5"/>
        <v>3.6</v>
      </c>
      <c r="W25" s="72" t="s">
        <v>22</v>
      </c>
      <c r="X25" s="66">
        <v>1026</v>
      </c>
      <c r="Y25" s="66">
        <v>0</v>
      </c>
      <c r="Z25" s="66">
        <v>1186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41124052</v>
      </c>
      <c r="AH25" s="69">
        <f t="shared" si="6"/>
        <v>1424</v>
      </c>
      <c r="AI25" s="68">
        <f t="shared" si="7"/>
        <v>231.46944083224966</v>
      </c>
      <c r="AJ25" s="67">
        <v>1</v>
      </c>
      <c r="AK25" s="67">
        <v>0</v>
      </c>
      <c r="AL25" s="67">
        <v>1</v>
      </c>
      <c r="AM25" s="67">
        <v>1</v>
      </c>
      <c r="AN25" s="67">
        <v>1</v>
      </c>
      <c r="AO25" s="67">
        <v>0</v>
      </c>
      <c r="AP25" s="66">
        <v>9420435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5</v>
      </c>
      <c r="E26" s="82">
        <f t="shared" si="13"/>
        <v>3.5211267605633805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131</v>
      </c>
      <c r="P26" s="76">
        <v>133</v>
      </c>
      <c r="Q26" s="76">
        <v>55434386</v>
      </c>
      <c r="R26" s="75">
        <f t="shared" si="9"/>
        <v>5500</v>
      </c>
      <c r="S26" s="74">
        <f t="shared" si="3"/>
        <v>132</v>
      </c>
      <c r="T26" s="74">
        <f t="shared" si="4"/>
        <v>5.5</v>
      </c>
      <c r="U26" s="73">
        <v>3.5</v>
      </c>
      <c r="V26" s="73">
        <f t="shared" si="5"/>
        <v>3.5</v>
      </c>
      <c r="W26" s="72" t="s">
        <v>22</v>
      </c>
      <c r="X26" s="66">
        <v>1025</v>
      </c>
      <c r="Y26" s="66">
        <v>0</v>
      </c>
      <c r="Z26" s="66">
        <v>1186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41125340</v>
      </c>
      <c r="AH26" s="69">
        <f t="shared" si="6"/>
        <v>1288</v>
      </c>
      <c r="AI26" s="68">
        <f t="shared" si="7"/>
        <v>234.18181818181819</v>
      </c>
      <c r="AJ26" s="67">
        <v>1</v>
      </c>
      <c r="AK26" s="67">
        <v>0</v>
      </c>
      <c r="AL26" s="67">
        <v>1</v>
      </c>
      <c r="AM26" s="67">
        <v>1</v>
      </c>
      <c r="AN26" s="67">
        <v>1</v>
      </c>
      <c r="AO26" s="67">
        <v>0</v>
      </c>
      <c r="AP26" s="66">
        <v>9420435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4</v>
      </c>
      <c r="E27" s="82">
        <f t="shared" si="13"/>
        <v>2.8169014084507045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132</v>
      </c>
      <c r="P27" s="76">
        <v>135</v>
      </c>
      <c r="Q27" s="76">
        <v>55440012</v>
      </c>
      <c r="R27" s="75">
        <f t="shared" si="9"/>
        <v>5626</v>
      </c>
      <c r="S27" s="74">
        <f t="shared" si="3"/>
        <v>135.024</v>
      </c>
      <c r="T27" s="74">
        <f t="shared" si="4"/>
        <v>5.6260000000000003</v>
      </c>
      <c r="U27" s="73">
        <v>3.4</v>
      </c>
      <c r="V27" s="73">
        <f t="shared" si="5"/>
        <v>3.4</v>
      </c>
      <c r="W27" s="72" t="s">
        <v>22</v>
      </c>
      <c r="X27" s="66">
        <v>1026</v>
      </c>
      <c r="Y27" s="66">
        <v>0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41126656</v>
      </c>
      <c r="AH27" s="69">
        <f t="shared" si="6"/>
        <v>1316</v>
      </c>
      <c r="AI27" s="68">
        <f t="shared" si="7"/>
        <v>233.91397084962671</v>
      </c>
      <c r="AJ27" s="67">
        <v>1</v>
      </c>
      <c r="AK27" s="67">
        <v>0</v>
      </c>
      <c r="AL27" s="67">
        <v>1</v>
      </c>
      <c r="AM27" s="67">
        <v>1</v>
      </c>
      <c r="AN27" s="67">
        <v>1</v>
      </c>
      <c r="AO27" s="67">
        <v>0</v>
      </c>
      <c r="AP27" s="66">
        <v>9420435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134</v>
      </c>
      <c r="P28" s="76">
        <v>137</v>
      </c>
      <c r="Q28" s="76">
        <v>55445423</v>
      </c>
      <c r="R28" s="75">
        <f t="shared" si="9"/>
        <v>5411</v>
      </c>
      <c r="S28" s="74">
        <f t="shared" si="3"/>
        <v>129.864</v>
      </c>
      <c r="T28" s="74">
        <f t="shared" si="4"/>
        <v>5.4109999999999996</v>
      </c>
      <c r="U28" s="73">
        <v>3.1</v>
      </c>
      <c r="V28" s="73">
        <f t="shared" si="5"/>
        <v>3.1</v>
      </c>
      <c r="W28" s="72" t="s">
        <v>22</v>
      </c>
      <c r="X28" s="66">
        <v>995</v>
      </c>
      <c r="Y28" s="66">
        <v>0</v>
      </c>
      <c r="Z28" s="66">
        <v>1187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41127920</v>
      </c>
      <c r="AH28" s="69">
        <f t="shared" si="6"/>
        <v>1264</v>
      </c>
      <c r="AI28" s="68">
        <f t="shared" si="7"/>
        <v>233.5982258362595</v>
      </c>
      <c r="AJ28" s="67">
        <v>1</v>
      </c>
      <c r="AK28" s="67">
        <v>0</v>
      </c>
      <c r="AL28" s="67">
        <v>1</v>
      </c>
      <c r="AM28" s="67">
        <v>1</v>
      </c>
      <c r="AN28" s="67">
        <v>1</v>
      </c>
      <c r="AO28" s="67">
        <v>0</v>
      </c>
      <c r="AP28" s="66">
        <v>9420435</v>
      </c>
      <c r="AQ28" s="66">
        <f t="shared" si="8"/>
        <v>0</v>
      </c>
      <c r="AR28" s="87">
        <v>1.17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133</v>
      </c>
      <c r="P29" s="76">
        <v>132</v>
      </c>
      <c r="Q29" s="76">
        <v>55451013</v>
      </c>
      <c r="R29" s="75">
        <f t="shared" si="9"/>
        <v>5590</v>
      </c>
      <c r="S29" s="74">
        <f t="shared" si="3"/>
        <v>134.16</v>
      </c>
      <c r="T29" s="74">
        <f t="shared" si="4"/>
        <v>5.59</v>
      </c>
      <c r="U29" s="73">
        <v>3</v>
      </c>
      <c r="V29" s="73">
        <f t="shared" si="5"/>
        <v>3</v>
      </c>
      <c r="W29" s="72" t="s">
        <v>22</v>
      </c>
      <c r="X29" s="66">
        <v>995</v>
      </c>
      <c r="Y29" s="66">
        <v>0</v>
      </c>
      <c r="Z29" s="66">
        <v>1187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41129248</v>
      </c>
      <c r="AH29" s="69">
        <f t="shared" si="6"/>
        <v>1328</v>
      </c>
      <c r="AI29" s="68">
        <f t="shared" si="7"/>
        <v>237.56708407871199</v>
      </c>
      <c r="AJ29" s="67">
        <v>1</v>
      </c>
      <c r="AK29" s="67">
        <v>0</v>
      </c>
      <c r="AL29" s="67">
        <v>1</v>
      </c>
      <c r="AM29" s="67">
        <v>1</v>
      </c>
      <c r="AN29" s="67">
        <v>1</v>
      </c>
      <c r="AO29" s="67">
        <v>0</v>
      </c>
      <c r="AP29" s="66">
        <v>9420435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4</v>
      </c>
      <c r="E30" s="82">
        <f t="shared" si="13"/>
        <v>2.8169014084507045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133</v>
      </c>
      <c r="P30" s="76">
        <v>131</v>
      </c>
      <c r="Q30" s="76">
        <v>55456426</v>
      </c>
      <c r="R30" s="75">
        <f t="shared" si="9"/>
        <v>5413</v>
      </c>
      <c r="S30" s="74">
        <f t="shared" si="3"/>
        <v>129.91200000000001</v>
      </c>
      <c r="T30" s="74">
        <f t="shared" si="4"/>
        <v>5.4130000000000003</v>
      </c>
      <c r="U30" s="73">
        <v>2.9</v>
      </c>
      <c r="V30" s="73">
        <f t="shared" si="5"/>
        <v>2.9</v>
      </c>
      <c r="W30" s="72" t="s">
        <v>21</v>
      </c>
      <c r="X30" s="66">
        <v>975</v>
      </c>
      <c r="Y30" s="66">
        <v>0</v>
      </c>
      <c r="Z30" s="66">
        <v>1187</v>
      </c>
      <c r="AA30" s="66">
        <v>1185</v>
      </c>
      <c r="AB30" s="66">
        <v>1187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41130536</v>
      </c>
      <c r="AH30" s="69">
        <f t="shared" si="6"/>
        <v>1288</v>
      </c>
      <c r="AI30" s="68">
        <f t="shared" si="7"/>
        <v>237.94568631073341</v>
      </c>
      <c r="AJ30" s="67">
        <v>1</v>
      </c>
      <c r="AK30" s="67">
        <v>0</v>
      </c>
      <c r="AL30" s="67">
        <v>1</v>
      </c>
      <c r="AM30" s="67">
        <v>1</v>
      </c>
      <c r="AN30" s="67">
        <v>1</v>
      </c>
      <c r="AO30" s="67">
        <v>0</v>
      </c>
      <c r="AP30" s="66">
        <v>9420435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9</v>
      </c>
      <c r="E31" s="82">
        <f t="shared" si="13"/>
        <v>6.3380281690140849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104</v>
      </c>
      <c r="P31" s="76">
        <v>114</v>
      </c>
      <c r="Q31" s="76">
        <v>55461581</v>
      </c>
      <c r="R31" s="75">
        <f t="shared" si="9"/>
        <v>5155</v>
      </c>
      <c r="S31" s="74">
        <f t="shared" si="3"/>
        <v>123.72</v>
      </c>
      <c r="T31" s="74">
        <f t="shared" si="4"/>
        <v>5.1550000000000002</v>
      </c>
      <c r="U31" s="73">
        <v>2.4</v>
      </c>
      <c r="V31" s="73">
        <f t="shared" si="5"/>
        <v>2.4</v>
      </c>
      <c r="W31" s="72" t="s">
        <v>21</v>
      </c>
      <c r="X31" s="66">
        <v>1076</v>
      </c>
      <c r="Y31" s="66">
        <v>0</v>
      </c>
      <c r="Z31" s="66">
        <v>1187</v>
      </c>
      <c r="AA31" s="66">
        <v>0</v>
      </c>
      <c r="AB31" s="66">
        <v>1187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41131640</v>
      </c>
      <c r="AH31" s="69">
        <f t="shared" si="6"/>
        <v>1104</v>
      </c>
      <c r="AI31" s="68">
        <f t="shared" si="7"/>
        <v>214.16100872938893</v>
      </c>
      <c r="AJ31" s="67">
        <v>1</v>
      </c>
      <c r="AK31" s="67">
        <v>0</v>
      </c>
      <c r="AL31" s="67">
        <v>1</v>
      </c>
      <c r="AM31" s="67">
        <v>0</v>
      </c>
      <c r="AN31" s="67">
        <v>1</v>
      </c>
      <c r="AO31" s="67">
        <v>0</v>
      </c>
      <c r="AP31" s="66">
        <v>9420435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23</v>
      </c>
      <c r="E32" s="82">
        <f t="shared" si="13"/>
        <v>16.197183098591552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109</v>
      </c>
      <c r="P32" s="76">
        <v>109</v>
      </c>
      <c r="Q32" s="76">
        <v>55466185</v>
      </c>
      <c r="R32" s="75">
        <f t="shared" si="9"/>
        <v>4604</v>
      </c>
      <c r="S32" s="74">
        <f t="shared" si="3"/>
        <v>110.496</v>
      </c>
      <c r="T32" s="74">
        <f t="shared" si="4"/>
        <v>4.6040000000000001</v>
      </c>
      <c r="U32" s="73">
        <v>2.2999999999999998</v>
      </c>
      <c r="V32" s="73">
        <f t="shared" si="5"/>
        <v>2.2999999999999998</v>
      </c>
      <c r="W32" s="72" t="s">
        <v>21</v>
      </c>
      <c r="X32" s="66">
        <v>985</v>
      </c>
      <c r="Y32" s="66">
        <v>0</v>
      </c>
      <c r="Z32" s="66">
        <v>1188</v>
      </c>
      <c r="AA32" s="66">
        <v>0</v>
      </c>
      <c r="AB32" s="66">
        <v>1188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41132616</v>
      </c>
      <c r="AH32" s="69">
        <f t="shared" si="6"/>
        <v>976</v>
      </c>
      <c r="AI32" s="68">
        <f t="shared" si="7"/>
        <v>211.98957428323197</v>
      </c>
      <c r="AJ32" s="67">
        <v>1</v>
      </c>
      <c r="AK32" s="67">
        <v>0</v>
      </c>
      <c r="AL32" s="67">
        <v>1</v>
      </c>
      <c r="AM32" s="67">
        <v>0</v>
      </c>
      <c r="AN32" s="67">
        <v>1</v>
      </c>
      <c r="AO32" s="67">
        <v>0</v>
      </c>
      <c r="AP32" s="66">
        <v>9420435</v>
      </c>
      <c r="AQ32" s="66">
        <f t="shared" si="8"/>
        <v>0</v>
      </c>
      <c r="AR32" s="87">
        <v>0.84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22</v>
      </c>
      <c r="E33" s="82">
        <f t="shared" si="13"/>
        <v>15.492957746478874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115</v>
      </c>
      <c r="P33" s="76">
        <v>83</v>
      </c>
      <c r="Q33" s="76">
        <v>55469806</v>
      </c>
      <c r="R33" s="75">
        <f t="shared" si="9"/>
        <v>3621</v>
      </c>
      <c r="S33" s="74">
        <f t="shared" si="3"/>
        <v>86.903999999999996</v>
      </c>
      <c r="T33" s="74">
        <f t="shared" si="4"/>
        <v>3.621</v>
      </c>
      <c r="U33" s="73">
        <v>3.2</v>
      </c>
      <c r="V33" s="73">
        <f t="shared" si="5"/>
        <v>3.2</v>
      </c>
      <c r="W33" s="72" t="s">
        <v>14</v>
      </c>
      <c r="X33" s="66">
        <v>0</v>
      </c>
      <c r="Y33" s="66">
        <v>0</v>
      </c>
      <c r="Z33" s="66">
        <v>947</v>
      </c>
      <c r="AA33" s="66">
        <v>0</v>
      </c>
      <c r="AB33" s="66">
        <v>947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41133156</v>
      </c>
      <c r="AH33" s="69">
        <f t="shared" si="6"/>
        <v>540</v>
      </c>
      <c r="AI33" s="68">
        <f t="shared" si="7"/>
        <v>149.13007456503729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0.25</v>
      </c>
      <c r="AP33" s="66">
        <v>9421398</v>
      </c>
      <c r="AQ33" s="66">
        <f t="shared" si="8"/>
        <v>963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27</v>
      </c>
      <c r="E34" s="82">
        <f t="shared" si="13"/>
        <v>19.014084507042256</v>
      </c>
      <c r="F34" s="83">
        <v>56</v>
      </c>
      <c r="G34" s="82">
        <f t="shared" si="1"/>
        <v>39.436619718309863</v>
      </c>
      <c r="H34" s="80" t="s">
        <v>16</v>
      </c>
      <c r="I34" s="80">
        <f t="shared" si="2"/>
        <v>34.507042253521128</v>
      </c>
      <c r="J34" s="81">
        <f>(F34-5)/1.42</f>
        <v>35.91549295774648</v>
      </c>
      <c r="K34" s="80">
        <f t="shared" si="12"/>
        <v>40.140845070422536</v>
      </c>
      <c r="L34" s="79">
        <v>14</v>
      </c>
      <c r="M34" s="78" t="s">
        <v>15</v>
      </c>
      <c r="N34" s="77">
        <v>11.5</v>
      </c>
      <c r="O34" s="76">
        <v>101</v>
      </c>
      <c r="P34" s="76">
        <v>65</v>
      </c>
      <c r="Q34" s="76">
        <v>55472768</v>
      </c>
      <c r="R34" s="75">
        <f t="shared" si="9"/>
        <v>2962</v>
      </c>
      <c r="S34" s="74">
        <f t="shared" si="3"/>
        <v>71.087999999999994</v>
      </c>
      <c r="T34" s="74">
        <f t="shared" si="4"/>
        <v>2.9620000000000002</v>
      </c>
      <c r="U34" s="73">
        <v>4.5999999999999996</v>
      </c>
      <c r="V34" s="73">
        <f t="shared" si="5"/>
        <v>4.5999999999999996</v>
      </c>
      <c r="W34" s="72" t="s">
        <v>138</v>
      </c>
      <c r="X34" s="66">
        <v>0</v>
      </c>
      <c r="Y34" s="66">
        <v>0</v>
      </c>
      <c r="Z34" s="66">
        <v>0</v>
      </c>
      <c r="AA34" s="66">
        <v>0</v>
      </c>
      <c r="AB34" s="66">
        <v>1028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41133520</v>
      </c>
      <c r="AH34" s="69">
        <f t="shared" si="6"/>
        <v>364</v>
      </c>
      <c r="AI34" s="68">
        <f t="shared" si="7"/>
        <v>122.88993923024982</v>
      </c>
      <c r="AJ34" s="67">
        <v>0</v>
      </c>
      <c r="AK34" s="67">
        <v>0</v>
      </c>
      <c r="AL34" s="67">
        <v>0</v>
      </c>
      <c r="AM34" s="67">
        <v>0</v>
      </c>
      <c r="AN34" s="67">
        <v>1</v>
      </c>
      <c r="AO34" s="67">
        <v>0.25</v>
      </c>
      <c r="AP34" s="66">
        <v>9422692</v>
      </c>
      <c r="AQ34" s="66">
        <f t="shared" si="8"/>
        <v>1294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120.41666666666667</v>
      </c>
      <c r="Q35" s="56">
        <f>Q34-Q10</f>
        <v>122215</v>
      </c>
      <c r="R35" s="55">
        <f>SUM(R11:R34)</f>
        <v>122215</v>
      </c>
      <c r="S35" s="54">
        <f>AVERAGE(S11:S34)</f>
        <v>122.21499999999997</v>
      </c>
      <c r="T35" s="54">
        <f>SUM(T11:T34)</f>
        <v>122.21500000000002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25516</v>
      </c>
      <c r="AH35" s="47">
        <f>SUM(AH11:AH34)</f>
        <v>25516</v>
      </c>
      <c r="AI35" s="46">
        <f>$AH$35/$T35</f>
        <v>208.77960970420978</v>
      </c>
      <c r="AJ35" s="45"/>
      <c r="AK35" s="44"/>
      <c r="AL35" s="44"/>
      <c r="AM35" s="44"/>
      <c r="AN35" s="43"/>
      <c r="AO35" s="39"/>
      <c r="AP35" s="42">
        <f>AP34-AP10</f>
        <v>7767</v>
      </c>
      <c r="AQ35" s="41">
        <f>SUM(AQ11:AQ34)</f>
        <v>7767</v>
      </c>
      <c r="AR35" s="40">
        <f>AVERAGE(AR11:AR34)</f>
        <v>1.0249999999999999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190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197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174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155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207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1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1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1:51" x14ac:dyDescent="0.25">
      <c r="B51" s="13" t="s">
        <v>172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1:51" x14ac:dyDescent="0.25">
      <c r="B52" s="22" t="s">
        <v>171</v>
      </c>
      <c r="C52" s="24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1:51" x14ac:dyDescent="0.25">
      <c r="B53" s="11" t="s">
        <v>0</v>
      </c>
      <c r="C53" s="9"/>
      <c r="D53" s="24"/>
      <c r="E53" s="24"/>
      <c r="F53" s="23"/>
      <c r="G53" s="23"/>
      <c r="H53" s="23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1:51" x14ac:dyDescent="0.25">
      <c r="B54" s="22" t="s">
        <v>148</v>
      </c>
      <c r="C54" s="11"/>
      <c r="D54" s="9"/>
      <c r="E54" s="9"/>
      <c r="F54" s="162"/>
      <c r="G54" s="162"/>
      <c r="H54" s="162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1:51" x14ac:dyDescent="0.25">
      <c r="B55" s="139" t="s">
        <v>166</v>
      </c>
      <c r="C55" s="13"/>
      <c r="D55" s="159"/>
      <c r="E55" s="159"/>
      <c r="F55" s="160"/>
      <c r="G55" s="160"/>
      <c r="H55" s="160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1:51" x14ac:dyDescent="0.25">
      <c r="B56" s="139"/>
      <c r="C56" s="24"/>
      <c r="D56" s="24"/>
      <c r="E56" s="24"/>
      <c r="F56" s="23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1:51" x14ac:dyDescent="0.25">
      <c r="B57" s="139"/>
      <c r="C57" s="24"/>
      <c r="D57" s="24"/>
      <c r="E57" s="24"/>
      <c r="F57" s="23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1:51" x14ac:dyDescent="0.25">
      <c r="B58" s="139"/>
      <c r="C58" s="24"/>
      <c r="D58" s="24"/>
      <c r="E58" s="24"/>
      <c r="F58" s="23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1:51" x14ac:dyDescent="0.25">
      <c r="B59" s="139"/>
      <c r="C59" s="24"/>
      <c r="D59" s="24"/>
      <c r="E59" s="24"/>
      <c r="F59" s="23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1:51" x14ac:dyDescent="0.25">
      <c r="B60" s="139"/>
      <c r="C60" s="24"/>
      <c r="D60" s="24"/>
      <c r="E60" s="24"/>
      <c r="F60" s="23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1:51" x14ac:dyDescent="0.25">
      <c r="B61" s="22"/>
      <c r="C61" s="24"/>
      <c r="D61" s="24"/>
      <c r="E61" s="24"/>
      <c r="F61" s="23"/>
      <c r="G61" s="16"/>
      <c r="H61" s="16"/>
      <c r="I61" s="16"/>
      <c r="J61" s="16"/>
      <c r="K61" s="16"/>
      <c r="L61" s="16"/>
      <c r="M61" s="16"/>
      <c r="N61" s="16"/>
      <c r="O61" s="16"/>
      <c r="P61" s="15"/>
      <c r="Q61" s="15"/>
      <c r="R61" s="15"/>
      <c r="S61" s="15"/>
      <c r="T61" s="5"/>
      <c r="U61" s="5"/>
      <c r="V61" s="5"/>
      <c r="W61" s="5"/>
      <c r="X61" s="5"/>
      <c r="Y61" s="5"/>
      <c r="Z61" s="5"/>
      <c r="AA61" s="5"/>
      <c r="AB61" s="5"/>
      <c r="AJ61" s="4"/>
      <c r="AK61" s="4"/>
      <c r="AL61" s="4"/>
      <c r="AM61" s="4"/>
      <c r="AN61" s="4"/>
      <c r="AO61" s="4"/>
      <c r="AP61" s="3"/>
      <c r="AQ61" s="1"/>
      <c r="AR61" s="1"/>
      <c r="AS61" s="12"/>
      <c r="AT61"/>
      <c r="AU61"/>
      <c r="AV61"/>
      <c r="AW61"/>
      <c r="AX61"/>
      <c r="AY61"/>
    </row>
    <row r="62" spans="1:51" ht="229.5" customHeight="1" x14ac:dyDescent="0.25">
      <c r="B62" s="7"/>
      <c r="C62" s="11"/>
      <c r="D62" s="8"/>
      <c r="E62" s="9"/>
      <c r="F62" s="9"/>
      <c r="G62" s="9"/>
      <c r="H62" s="9"/>
      <c r="I62" s="9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5"/>
      <c r="U62" s="14"/>
      <c r="V62" s="14"/>
      <c r="W62" s="5"/>
      <c r="X62" s="5"/>
      <c r="Y62" s="5"/>
      <c r="Z62" s="5"/>
      <c r="AA62" s="5"/>
      <c r="AB62" s="5"/>
      <c r="AC62" s="5"/>
      <c r="AD62" s="5"/>
      <c r="AE62" s="5"/>
      <c r="AM62" s="4"/>
      <c r="AN62" s="4"/>
      <c r="AO62" s="4"/>
      <c r="AP62" s="4"/>
      <c r="AQ62" s="4"/>
      <c r="AR62" s="4"/>
      <c r="AS62" s="3"/>
      <c r="AU62"/>
      <c r="AV62" s="12"/>
      <c r="AW62"/>
      <c r="AX62"/>
      <c r="AY62"/>
    </row>
    <row r="63" spans="1:51" x14ac:dyDescent="0.25">
      <c r="A63" s="5"/>
      <c r="B63" s="7"/>
      <c r="C63" s="13"/>
      <c r="D63" s="8"/>
      <c r="E63" s="9"/>
      <c r="F63" s="9"/>
      <c r="G63" s="9"/>
      <c r="H63" s="9"/>
      <c r="I63" s="4"/>
      <c r="J63" s="4"/>
      <c r="K63" s="4"/>
      <c r="L63" s="4"/>
      <c r="M63" s="4"/>
      <c r="N63" s="4"/>
      <c r="O63" s="3"/>
      <c r="P63" s="1"/>
      <c r="R63" s="12"/>
      <c r="AS63"/>
      <c r="AT63"/>
      <c r="AU63"/>
      <c r="AV63"/>
      <c r="AW63"/>
      <c r="AX63"/>
      <c r="AY63"/>
    </row>
    <row r="64" spans="1:51" x14ac:dyDescent="0.25">
      <c r="A64" s="5"/>
      <c r="B64" s="8"/>
      <c r="C64" s="11"/>
      <c r="D64" s="9"/>
      <c r="E64" s="8"/>
      <c r="F64" s="9"/>
      <c r="G64" s="8"/>
      <c r="H64" s="8"/>
      <c r="I64" s="4"/>
      <c r="J64" s="4"/>
      <c r="K64" s="4"/>
      <c r="L64" s="4"/>
      <c r="M64" s="4"/>
      <c r="N64" s="4"/>
      <c r="O64" s="3"/>
      <c r="P64" s="1"/>
      <c r="R64" s="1"/>
      <c r="AS64"/>
      <c r="AT64"/>
      <c r="AU64"/>
      <c r="AV64"/>
      <c r="AW64"/>
      <c r="AX64"/>
      <c r="AY64"/>
    </row>
    <row r="65" spans="1:51" x14ac:dyDescent="0.25">
      <c r="A65" s="5"/>
      <c r="B65" s="8"/>
      <c r="C65" s="10"/>
      <c r="D65" s="9"/>
      <c r="E65" s="8"/>
      <c r="F65" s="8"/>
      <c r="G65" s="8"/>
      <c r="H65" s="8"/>
      <c r="I65" s="4"/>
      <c r="J65" s="4"/>
      <c r="K65" s="4"/>
      <c r="L65" s="4"/>
      <c r="M65" s="4"/>
      <c r="N65" s="4"/>
      <c r="O65" s="3"/>
      <c r="P65" s="1"/>
      <c r="R65" s="1"/>
      <c r="AS65"/>
      <c r="AT65"/>
      <c r="AU65"/>
      <c r="AV65"/>
      <c r="AW65"/>
      <c r="AX65"/>
      <c r="AY65"/>
    </row>
    <row r="66" spans="1:51" x14ac:dyDescent="0.25">
      <c r="A66" s="5"/>
      <c r="B66" s="7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6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R70" s="1"/>
      <c r="AS70"/>
      <c r="AT70"/>
      <c r="AU70"/>
      <c r="AV70"/>
      <c r="AW70"/>
      <c r="AX70"/>
      <c r="AY70"/>
    </row>
    <row r="71" spans="1:51" x14ac:dyDescent="0.25">
      <c r="O71" s="3"/>
      <c r="R71" s="1"/>
      <c r="AS71"/>
      <c r="AT71"/>
      <c r="AU71"/>
      <c r="AV71"/>
      <c r="AW71"/>
      <c r="AX71"/>
      <c r="AY71"/>
    </row>
    <row r="72" spans="1:51" x14ac:dyDescent="0.25"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AS75"/>
      <c r="AT75"/>
      <c r="AU75"/>
      <c r="AV75"/>
      <c r="AW75"/>
      <c r="AX75"/>
      <c r="AY75"/>
    </row>
    <row r="76" spans="1:51" x14ac:dyDescent="0.25">
      <c r="O76" s="3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Q81" s="1"/>
      <c r="AS81"/>
      <c r="AT81"/>
      <c r="AU81"/>
      <c r="AV81"/>
      <c r="AW81"/>
      <c r="AX81"/>
      <c r="AY81"/>
    </row>
    <row r="82" spans="15:51" x14ac:dyDescent="0.25">
      <c r="O82" s="2"/>
      <c r="P82" s="1"/>
      <c r="Q82" s="1"/>
      <c r="AS82"/>
      <c r="AT82"/>
      <c r="AU82"/>
      <c r="AV82"/>
      <c r="AW82"/>
      <c r="AX82"/>
      <c r="AY82"/>
    </row>
    <row r="83" spans="15:51" x14ac:dyDescent="0.25">
      <c r="O83" s="2"/>
      <c r="P83" s="1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R91" s="1"/>
      <c r="S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R92" s="1"/>
      <c r="S92" s="1"/>
      <c r="T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T93" s="1"/>
      <c r="AS93"/>
      <c r="AT93"/>
      <c r="AU93"/>
      <c r="AV93"/>
      <c r="AW93"/>
      <c r="AX93"/>
      <c r="AY93"/>
    </row>
    <row r="94" spans="15:51" x14ac:dyDescent="0.25">
      <c r="O94" s="2"/>
      <c r="P94" s="1"/>
      <c r="T94" s="1"/>
      <c r="AS94"/>
      <c r="AT94"/>
      <c r="AU94"/>
      <c r="AV94"/>
      <c r="AW94"/>
      <c r="AX94"/>
      <c r="AY94"/>
    </row>
    <row r="95" spans="15:51" x14ac:dyDescent="0.25">
      <c r="O95" s="1"/>
      <c r="Q95" s="1"/>
      <c r="R95" s="1"/>
      <c r="S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T96" s="1"/>
      <c r="AS96"/>
      <c r="AT96"/>
      <c r="AU96"/>
      <c r="AV96"/>
      <c r="AW96"/>
      <c r="AX96"/>
      <c r="AY96"/>
    </row>
    <row r="97" spans="15:51" x14ac:dyDescent="0.25">
      <c r="O97" s="2"/>
      <c r="P97" s="1"/>
      <c r="Q97" s="1"/>
      <c r="R97" s="1"/>
      <c r="S97" s="1"/>
      <c r="T97" s="1"/>
      <c r="U97" s="1"/>
      <c r="AS97"/>
      <c r="AT97"/>
      <c r="AU97"/>
      <c r="AV97"/>
      <c r="AW97"/>
      <c r="AX97"/>
      <c r="AY97"/>
    </row>
    <row r="98" spans="15:51" x14ac:dyDescent="0.25">
      <c r="O98" s="2"/>
      <c r="P98" s="1"/>
      <c r="T98" s="1"/>
      <c r="U98" s="1"/>
      <c r="AS98"/>
      <c r="AT98"/>
      <c r="AU98"/>
      <c r="AV98"/>
      <c r="AW98"/>
      <c r="AX98"/>
      <c r="AY98"/>
    </row>
    <row r="110" spans="15:51" x14ac:dyDescent="0.25">
      <c r="AS110"/>
      <c r="AT110"/>
      <c r="AU110"/>
      <c r="AV110"/>
      <c r="AW110"/>
      <c r="AX110"/>
      <c r="AY110"/>
    </row>
  </sheetData>
  <protectedRanges>
    <protectedRange sqref="B66 B62:B63 N62:T62 T42" name="Range2_12_5_1_1"/>
    <protectedRange sqref="N10 L10 L6 D6 D8 AD8 AF8 O8:U8 AJ8:AR8 AF10 AR11:AR34 L24:N31 N12:N23 N32:N34 N11:P11 E11:E34 G11:G34 O12:P34 R11:AG34" name="Range1_16_3_1_1"/>
    <protectedRange sqref="I62:M6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3:H63 F64 E63" name="Range2_2_2_9_2_1_1"/>
    <protectedRange sqref="D64:D65" name="Range2_1_1_1_1_1_9_2_1_1"/>
    <protectedRange sqref="C62 C64" name="Range2_4_1_1_1"/>
    <protectedRange sqref="AS16:AS34" name="Range1_1_1_1"/>
    <protectedRange sqref="P3:U5" name="Range1_16_1_1_1_1"/>
    <protectedRange sqref="C65 C63" name="Range2_1_3_1_1"/>
    <protectedRange sqref="H11:H34" name="Range1_1_1_1_1_1_1"/>
    <protectedRange sqref="B64:B65 G64:H65 D62:D63 F65 E64:E65" name="Range2_2_1_10_1_1_1_2"/>
    <protectedRange sqref="F62:F63 G62:H62 E62" name="Range2_2_12_1_7_1_1"/>
    <protectedRange sqref="AS11:AS15" name="Range1_4_1_1_1_1"/>
    <protectedRange sqref="J11:J15 J26:J34" name="Range1_1_2_1_10_1_1_1_1"/>
    <protectedRange sqref="R69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T47 Q50:Q61" name="Range2_12_5_1_1_3"/>
    <protectedRange sqref="T45:T46" name="Range2_12_5_1_1_2_2"/>
    <protectedRange sqref="P50:P61" name="Range2_12_4_1_1_1_4_2_2_2"/>
    <protectedRange sqref="N50:O61" name="Range2_12_1_6_1_1_1_2_3_2_1_1_3"/>
    <protectedRange sqref="K50:M61" name="Range2_12_1_2_3_1_1_1_2_3_2_1_1_3"/>
    <protectedRange sqref="T44" name="Range2_12_5_1_1_2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AG10 AP10 Q11:Q34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0:J61" name="Range2_2_12_1_4_3_1_1_1_3_3_2_1_1_3_2"/>
    <protectedRange sqref="Q49" name="Range2_12_5_1_1_3_2"/>
    <protectedRange sqref="P49 S45:S47" name="Range2_12_4_1_1_1_4_2_2_2_2"/>
    <protectedRange sqref="N49:O49" name="Range2_12_1_6_1_1_1_2_3_2_1_1_3_2"/>
    <protectedRange sqref="K49:M49" name="Range2_12_1_2_3_1_1_1_2_3_2_1_1_3_2"/>
    <protectedRange sqref="J49" name="Range2_2_12_1_4_3_1_1_1_3_3_2_1_1_3_2_1"/>
    <protectedRange sqref="Q44:R44" name="Range2_12_1_6_1_1_1_2_3_2_1_1_1_1_1_1"/>
    <protectedRange sqref="N44:P44" name="Range2_12_1_2_3_1_1_1_2_3_2_1_1_1_1_1_1"/>
    <protectedRange sqref="K44:M44" name="Range2_2_12_1_4_3_1_1_1_3_3_2_1_1_1_1_1_1"/>
    <protectedRange sqref="J44" name="Range2_2_12_1_4_3_1_1_1_3_2_1_2_1_1_1_1"/>
    <protectedRange sqref="D44:E44" name="Range2_2_12_1_3_1_2_1_1_1_2_1_2_3_2_1_1_1_1"/>
    <protectedRange sqref="I44" name="Range2_2_12_1_4_2_1_1_1_4_1_2_1_1_1_2_1_1_1_1"/>
    <protectedRange sqref="F44:H44" name="Range2_2_12_1_3_1_1_1_1_1_4_1_2_1_2_1_2_1_1_1_1"/>
    <protectedRange sqref="B44" name="Range2_12_5_1_1_1_2_1_1_1_1_1_1_1_1_1_1_1_2_1_1_1_1_1_1_1_1_1_1_1_1_1_1_1_1_1_1_1"/>
    <protectedRange sqref="R48" name="Range2_12_5_1_1_3_1_1_1"/>
    <protectedRange sqref="Q48" name="Range2_12_4_1_1_1_4_2_2_2_1_1_1"/>
    <protectedRange sqref="O48:P48 Q45:R47" name="Range2_12_1_6_1_1_1_2_3_2_1_1_3_1_1_1"/>
    <protectedRange sqref="L48:N48 N45:P47" name="Range2_12_1_2_3_1_1_1_2_3_2_1_1_3_1_1_1"/>
    <protectedRange sqref="I48:K48 K45:M47" name="Range2_2_12_1_4_3_1_1_1_3_3_2_1_1_3_1_1_1"/>
    <protectedRange sqref="H48 J45:J47" name="Range2_2_12_1_4_3_1_1_1_3_2_1_2_2_1_1_1"/>
    <protectedRange sqref="E48:F48 G47:H47" name="Range2_2_12_1_3_1_2_1_1_1_2_1_1_1_1_1_1_2_1_1_1_1_1"/>
    <protectedRange sqref="C48 D47:E47" name="Range2_2_12_1_3_1_2_1_1_1_2_1_1_1_1_3_1_1_1_1_1_1_1"/>
    <protectedRange sqref="D48 F47" name="Range2_2_12_1_3_1_2_1_1_1_3_1_1_1_1_1_3_1_1_1_1_1_1_1"/>
    <protectedRange sqref="G48 I47" name="Range2_2_12_1_4_3_1_1_1_2_1_2_1_1_3_1_1_1_1_1_1_1_1_1"/>
    <protectedRange sqref="E45:H46" name="Range2_2_12_1_3_1_2_1_1_1_1_2_1_1_1_1_1_1_1_1_1"/>
    <protectedRange sqref="D45:D46" name="Range2_2_12_1_3_1_2_1_1_1_2_1_2_3_1_1_1_1_1_1_1"/>
    <protectedRange sqref="I45:I46" name="Range2_2_12_1_4_2_1_1_1_4_1_2_1_1_1_2_2_1_1_1_1"/>
    <protectedRange sqref="B45" name="Range2_12_5_1_1_1_2_2_1_1_1_1_1_1_1_1_1_1_1_1_1_1_1_1_1_1_1_1_1_1_1_1_1_1_1_1_1_1_1_1_1_1_1"/>
    <protectedRange sqref="B46" name="Range2_12_5_1_1_1_2_2_1_1_1_1_1_1_1_1_1_1_1_2_1_1_1_1_1_1_1_1_1_1_1_1_1_1_1_1_1_1_1_1_1_1_1_1_1_1_1_1_1_1_1_1_1_1_1_1_1_1_1"/>
    <protectedRange sqref="B47" name="Range2_12_5_1_1_1_2_2_1_1_1_1_1_1_1_1_1_1_1_2_1_1_1_2_1_1_1_2_1_1_1_3_1_1_1_1_1_1_1_1_1_1_1_1_1_1_1_1_1_1_1_1_1_1_1_1_1_1_1_1_1_1_1_1_1_1_1_1_1_1_1_1_1_1_1_1"/>
    <protectedRange sqref="B48" name="Range2_12_5_1_1_1_2_1_1_1_1_1_1_1_1_1_1_1_2_1_2_1_1_1_1_1_1_1_1_1_2_1_1_1_1_1_1_1_1_1_1_1_1_1_1_1_1_1_1_1_1_1_1_1_1_1_1_1_1"/>
    <protectedRange sqref="I49" name="Range2_2_12_1_4_3_1_1_1_3_3_2_1_1_3_2_1_1"/>
    <protectedRange sqref="I50:I61" name="Range2_2_12_1_4_3_1_1_1_3_3_2_1_1_3_3_1_1"/>
    <protectedRange sqref="Q10" name="Range1_16_3_1_1_1_1_1_1"/>
    <protectedRange sqref="H49" name="Range2_2_12_1_4_3_1_1_1_3_3_2_1_1_3_2_1_3_1"/>
    <protectedRange sqref="G49" name="Range2_2_12_1_4_3_1_1_1_3_2_1_2_2_2_1_3_1"/>
    <protectedRange sqref="D49:E49" name="Range2_2_12_1_3_1_2_1_1_1_2_1_1_1_1_1_1_2_1_1_2_1_3_1"/>
    <protectedRange sqref="F49" name="Range2_2_12_1_4_3_1_1_1_2_1_2_1_1_3_1_1_1_1_1_1_2_1_3_1"/>
    <protectedRange sqref="H50:H61" name="Range2_2_12_1_4_3_1_1_1_3_3_2_1_1_3_3_1_3_1"/>
    <protectedRange sqref="G50:G61" name="Range2_2_12_1_4_3_1_1_1_3_2_1_2_2_3_1_3_1"/>
    <protectedRange sqref="F50:F61" name="Range2_2_12_1_4_3_1_1_1_3_3_1_1_3_1_1_1_1_1_1_2_3_1_3_1"/>
    <protectedRange sqref="C56:E61 D50:E55" name="Range2_2_12_1_3_1_2_1_1_1_1_2_1_1_1_1_1_1_2_2_1_3_1"/>
    <protectedRange sqref="B61" name="Range2_12_5_1_1_1_2_2_1_1_1_1_1_1_1_1_1_1_1_2_1_1_1_2_1_1_1_1_1_1_1_1_1_1_1_1_1_1_1_1_2_1_1_1_1_1_1_1_1_1_2_1_1_3_1_1_1_1"/>
    <protectedRange sqref="B56:B60" name="Range2_12_5_1_1_1_2_2_1_1_1_1_1_1_1_1_1_1_1_1_1_1_1_1_1_1_1_1_1_1_1_1_1_1_1_1_1_1_1_1_1_1_1_1_1_1_1_2_1_1_1_2_1_1_2_1_1_1_2"/>
    <protectedRange sqref="C49" name="Range2_2_12_1_3_1_2_1_1_1_3_1_1_1_1_1_3_1_1_1_1_2_1_3"/>
    <protectedRange sqref="C50:C52" name="Range2_2_12_1_3_1_2_1_1_1_1_2_1_1_1_1_1_1_2_2_1_3"/>
    <protectedRange sqref="C55" name="Range2_1_4_2_1_1_1_2_1_2"/>
    <protectedRange sqref="B49" name="Range2_12_5_1_1_1_1_1_2_1_1_1_1_1_1_1_1_1_1_1_1_1_1_1_1_1_1_1_1_2_1_1_1_1_1_1_1_1_1_1_1_1_1_3_1_1"/>
    <protectedRange sqref="B50" name="Range2_12_5_1_1_1_1_1_2_1_1_2_1_1_1_1_1_1_1_1_1_1_1_1_1_1_1_1_1_2_1_1_1_1_1_1_1_1_1_1_1_1_1_1_3_1_1"/>
    <protectedRange sqref="B52" name="Range2_12_5_1_1_1_2_2_1_1_1_1_1_1_1_1_1_1_1_2_1_1_1_2_1_1_1_1_1_1_1_1_1_1_1_1_1_1_1_1_2_1_1_1_1_1_1_1_1_1_2_1_1_3_1_1"/>
    <protectedRange sqref="B51" name="Range2_12_5_1_1_1_2_2_1_1_1_1_1_1_1_1_1_1_1_2_1_1_1_1_1_1_1_1_1_3_1_3_1_2_1_1_1_1_1_1_1_1_1_1_1_1_1_2_1_1_1_1_1_2_1_1_1_1_1_1_1_1_2_1_1_3_1_1"/>
    <protectedRange sqref="B53" name="Range2_12_5_1_1_1_1_1_2_1_2_1_1_1_2_1_1_1_1_1_1_1_1_1_1_2_1_1_1_1_1_2_1_1_1_1_1_1_1_2_1_1_3_1_1"/>
    <protectedRange sqref="B55" name="Range2_12_5_1_1_1_2_2_1_1_1_1_1_1_1_1_1_1_1_1_1_1_1_1_1_1_1_1_1_1_1_1_1_1_1_1_1_1_1_1_1_1_1_1_1_1_1_2_1_1_1_2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91" priority="5" operator="containsText" text="N/A">
      <formula>NOT(ISERROR(SEARCH("N/A",X11)))</formula>
    </cfRule>
    <cfRule type="cellIs" dxfId="390" priority="23" operator="equal">
      <formula>0</formula>
    </cfRule>
  </conditionalFormatting>
  <conditionalFormatting sqref="X11:AE34">
    <cfRule type="cellIs" dxfId="389" priority="22" operator="greaterThanOrEqual">
      <formula>1185</formula>
    </cfRule>
  </conditionalFormatting>
  <conditionalFormatting sqref="X11:AE34">
    <cfRule type="cellIs" dxfId="388" priority="21" operator="between">
      <formula>0.1</formula>
      <formula>1184</formula>
    </cfRule>
  </conditionalFormatting>
  <conditionalFormatting sqref="X8 AJ11:AO34">
    <cfRule type="cellIs" dxfId="387" priority="20" operator="equal">
      <formula>0</formula>
    </cfRule>
  </conditionalFormatting>
  <conditionalFormatting sqref="X8 AJ11:AO34">
    <cfRule type="cellIs" dxfId="386" priority="19" operator="greaterThan">
      <formula>1179</formula>
    </cfRule>
  </conditionalFormatting>
  <conditionalFormatting sqref="X8 AJ11:AO34">
    <cfRule type="cellIs" dxfId="385" priority="18" operator="greaterThan">
      <formula>99</formula>
    </cfRule>
  </conditionalFormatting>
  <conditionalFormatting sqref="X8 AJ11:AO34">
    <cfRule type="cellIs" dxfId="384" priority="17" operator="greaterThan">
      <formula>0.99</formula>
    </cfRule>
  </conditionalFormatting>
  <conditionalFormatting sqref="AB8">
    <cfRule type="cellIs" dxfId="383" priority="16" operator="equal">
      <formula>0</formula>
    </cfRule>
  </conditionalFormatting>
  <conditionalFormatting sqref="AB8">
    <cfRule type="cellIs" dxfId="382" priority="15" operator="greaterThan">
      <formula>1179</formula>
    </cfRule>
  </conditionalFormatting>
  <conditionalFormatting sqref="AB8">
    <cfRule type="cellIs" dxfId="381" priority="14" operator="greaterThan">
      <formula>99</formula>
    </cfRule>
  </conditionalFormatting>
  <conditionalFormatting sqref="AB8">
    <cfRule type="cellIs" dxfId="380" priority="13" operator="greaterThan">
      <formula>0.99</formula>
    </cfRule>
  </conditionalFormatting>
  <conditionalFormatting sqref="AQ11:AQ34">
    <cfRule type="cellIs" dxfId="379" priority="12" operator="equal">
      <formula>0</formula>
    </cfRule>
  </conditionalFormatting>
  <conditionalFormatting sqref="AQ11:AQ34">
    <cfRule type="cellIs" dxfId="378" priority="11" operator="greaterThan">
      <formula>1179</formula>
    </cfRule>
  </conditionalFormatting>
  <conditionalFormatting sqref="AQ11:AQ34">
    <cfRule type="cellIs" dxfId="377" priority="10" operator="greaterThan">
      <formula>99</formula>
    </cfRule>
  </conditionalFormatting>
  <conditionalFormatting sqref="AQ11:AQ34">
    <cfRule type="cellIs" dxfId="376" priority="9" operator="greaterThan">
      <formula>0.99</formula>
    </cfRule>
  </conditionalFormatting>
  <conditionalFormatting sqref="AI11:AI34">
    <cfRule type="cellIs" dxfId="375" priority="8" operator="greaterThan">
      <formula>$AI$8</formula>
    </cfRule>
  </conditionalFormatting>
  <conditionalFormatting sqref="AH11:AH34">
    <cfRule type="cellIs" dxfId="374" priority="6" operator="greaterThan">
      <formula>$AH$8</formula>
    </cfRule>
    <cfRule type="cellIs" dxfId="373" priority="7" operator="greaterThan">
      <formula>$AH$8</formula>
    </cfRule>
  </conditionalFormatting>
  <conditionalFormatting sqref="AP11:AP34">
    <cfRule type="cellIs" dxfId="372" priority="4" operator="equal">
      <formula>0</formula>
    </cfRule>
  </conditionalFormatting>
  <conditionalFormatting sqref="AP11:AP34">
    <cfRule type="cellIs" dxfId="371" priority="3" operator="greaterThan">
      <formula>1179</formula>
    </cfRule>
  </conditionalFormatting>
  <conditionalFormatting sqref="AP11:AP34">
    <cfRule type="cellIs" dxfId="370" priority="2" operator="greaterThan">
      <formula>99</formula>
    </cfRule>
  </conditionalFormatting>
  <conditionalFormatting sqref="AP11:AP34">
    <cfRule type="cellIs" dxfId="369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0"/>
  <sheetViews>
    <sheetView topLeftCell="X19" workbookViewId="0">
      <selection activeCell="AQ33" sqref="AQ33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50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164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53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57" t="s">
        <v>127</v>
      </c>
      <c r="I7" s="156" t="s">
        <v>126</v>
      </c>
      <c r="J7" s="156" t="s">
        <v>125</v>
      </c>
      <c r="K7" s="156" t="s">
        <v>124</v>
      </c>
      <c r="L7" s="2"/>
      <c r="M7" s="2"/>
      <c r="N7" s="2"/>
      <c r="O7" s="157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56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56" t="s">
        <v>115</v>
      </c>
      <c r="AG7" s="156" t="s">
        <v>114</v>
      </c>
      <c r="AH7" s="156" t="s">
        <v>113</v>
      </c>
      <c r="AI7" s="156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56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42294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25092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56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54" t="s">
        <v>88</v>
      </c>
      <c r="V9" s="154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52" t="s">
        <v>84</v>
      </c>
      <c r="AG9" s="152" t="s">
        <v>83</v>
      </c>
      <c r="AH9" s="234" t="s">
        <v>82</v>
      </c>
      <c r="AI9" s="248" t="s">
        <v>81</v>
      </c>
      <c r="AJ9" s="154" t="s">
        <v>80</v>
      </c>
      <c r="AK9" s="154" t="s">
        <v>79</v>
      </c>
      <c r="AL9" s="154" t="s">
        <v>78</v>
      </c>
      <c r="AM9" s="154" t="s">
        <v>77</v>
      </c>
      <c r="AN9" s="154" t="s">
        <v>76</v>
      </c>
      <c r="AO9" s="154" t="s">
        <v>75</v>
      </c>
      <c r="AP9" s="154" t="s">
        <v>74</v>
      </c>
      <c r="AQ9" s="226" t="s">
        <v>73</v>
      </c>
      <c r="AR9" s="154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54" t="s">
        <v>67</v>
      </c>
      <c r="C10" s="154" t="s">
        <v>66</v>
      </c>
      <c r="D10" s="154" t="s">
        <v>17</v>
      </c>
      <c r="E10" s="154" t="s">
        <v>65</v>
      </c>
      <c r="F10" s="154" t="s">
        <v>17</v>
      </c>
      <c r="G10" s="154" t="s">
        <v>65</v>
      </c>
      <c r="H10" s="225"/>
      <c r="I10" s="154" t="s">
        <v>65</v>
      </c>
      <c r="J10" s="154" t="s">
        <v>65</v>
      </c>
      <c r="K10" s="154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16'!Q34</f>
        <v>55472768</v>
      </c>
      <c r="R10" s="242"/>
      <c r="S10" s="243"/>
      <c r="T10" s="244"/>
      <c r="U10" s="154"/>
      <c r="V10" s="154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16'!AG34</f>
        <v>41133520</v>
      </c>
      <c r="AH10" s="234"/>
      <c r="AI10" s="249"/>
      <c r="AJ10" s="154" t="s">
        <v>56</v>
      </c>
      <c r="AK10" s="154" t="s">
        <v>56</v>
      </c>
      <c r="AL10" s="154" t="s">
        <v>56</v>
      </c>
      <c r="AM10" s="154" t="s">
        <v>56</v>
      </c>
      <c r="AN10" s="154" t="s">
        <v>56</v>
      </c>
      <c r="AO10" s="154" t="s">
        <v>56</v>
      </c>
      <c r="AP10" s="96">
        <f>'OCT 16'!AP34</f>
        <v>9422692</v>
      </c>
      <c r="AQ10" s="227"/>
      <c r="AR10" s="155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22</v>
      </c>
      <c r="E11" s="82">
        <f t="shared" ref="E11:E22" si="0">D11/1.42</f>
        <v>15.492957746478874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115</v>
      </c>
      <c r="P11" s="76">
        <v>72</v>
      </c>
      <c r="Q11" s="76">
        <v>55475561</v>
      </c>
      <c r="R11" s="75">
        <f>IF(ISBLANK(Q11),"-",Q11-Q10)</f>
        <v>2793</v>
      </c>
      <c r="S11" s="74">
        <f t="shared" ref="S11:S34" si="3">R11*24/1000</f>
        <v>67.031999999999996</v>
      </c>
      <c r="T11" s="74">
        <f t="shared" ref="T11:T34" si="4">R11/1000</f>
        <v>2.7930000000000001</v>
      </c>
      <c r="U11" s="73">
        <v>6</v>
      </c>
      <c r="V11" s="73">
        <f t="shared" ref="V11:V34" si="5">U11</f>
        <v>6</v>
      </c>
      <c r="W11" s="72" t="s">
        <v>138</v>
      </c>
      <c r="X11" s="66">
        <v>0</v>
      </c>
      <c r="Y11" s="66">
        <v>0</v>
      </c>
      <c r="Z11" s="66">
        <v>0</v>
      </c>
      <c r="AA11" s="66">
        <v>0</v>
      </c>
      <c r="AB11" s="66">
        <v>1048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41133884</v>
      </c>
      <c r="AH11" s="69">
        <f t="shared" ref="AH11:AH34" si="6">IF(ISBLANK(AG11),"-",AG11-AG10)</f>
        <v>364</v>
      </c>
      <c r="AI11" s="68">
        <f t="shared" ref="AI11:AI34" si="7">AH11/T11</f>
        <v>130.32581453634086</v>
      </c>
      <c r="AJ11" s="67">
        <v>0</v>
      </c>
      <c r="AK11" s="67">
        <v>0</v>
      </c>
      <c r="AL11" s="67">
        <v>0</v>
      </c>
      <c r="AM11" s="67">
        <v>0</v>
      </c>
      <c r="AN11" s="67">
        <v>1</v>
      </c>
      <c r="AO11" s="67">
        <v>0.35</v>
      </c>
      <c r="AP11" s="66">
        <v>9424211</v>
      </c>
      <c r="AQ11" s="66">
        <f t="shared" ref="AQ11:AQ34" si="8">AP11-AP10</f>
        <v>1519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22</v>
      </c>
      <c r="E12" s="82">
        <f t="shared" si="0"/>
        <v>15.492957746478874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126</v>
      </c>
      <c r="P12" s="76">
        <v>80</v>
      </c>
      <c r="Q12" s="76">
        <v>55478761</v>
      </c>
      <c r="R12" s="75">
        <f>IF(ISBLANK(Q12),"-",Q12-Q11)</f>
        <v>3200</v>
      </c>
      <c r="S12" s="74">
        <f t="shared" si="3"/>
        <v>76.8</v>
      </c>
      <c r="T12" s="74">
        <f t="shared" si="4"/>
        <v>3.2</v>
      </c>
      <c r="U12" s="73">
        <v>7.9</v>
      </c>
      <c r="V12" s="73">
        <f t="shared" si="5"/>
        <v>7.9</v>
      </c>
      <c r="W12" s="72" t="s">
        <v>138</v>
      </c>
      <c r="X12" s="66">
        <v>0</v>
      </c>
      <c r="Y12" s="66">
        <v>0</v>
      </c>
      <c r="Z12" s="66">
        <v>0</v>
      </c>
      <c r="AA12" s="66">
        <v>0</v>
      </c>
      <c r="AB12" s="66">
        <v>1188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41134324</v>
      </c>
      <c r="AH12" s="69">
        <f t="shared" si="6"/>
        <v>440</v>
      </c>
      <c r="AI12" s="68">
        <f t="shared" si="7"/>
        <v>137.5</v>
      </c>
      <c r="AJ12" s="67">
        <v>0</v>
      </c>
      <c r="AK12" s="67">
        <v>0</v>
      </c>
      <c r="AL12" s="67">
        <v>0</v>
      </c>
      <c r="AM12" s="67">
        <v>0</v>
      </c>
      <c r="AN12" s="67">
        <v>1</v>
      </c>
      <c r="AO12" s="67">
        <v>0.35</v>
      </c>
      <c r="AP12" s="66">
        <v>9425987</v>
      </c>
      <c r="AQ12" s="66">
        <f t="shared" si="8"/>
        <v>1776</v>
      </c>
      <c r="AR12" s="87">
        <v>1.1000000000000001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22</v>
      </c>
      <c r="E13" s="82">
        <f t="shared" si="0"/>
        <v>15.492957746478874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96</v>
      </c>
      <c r="P13" s="76">
        <v>97</v>
      </c>
      <c r="Q13" s="76">
        <v>55482751</v>
      </c>
      <c r="R13" s="75">
        <f t="shared" ref="R13:R34" si="9">IF(ISBLANK(Q13),"-",Q13-Q12)</f>
        <v>3990</v>
      </c>
      <c r="S13" s="74">
        <f t="shared" si="3"/>
        <v>95.76</v>
      </c>
      <c r="T13" s="74">
        <f t="shared" si="4"/>
        <v>3.99</v>
      </c>
      <c r="U13" s="73">
        <v>9.5</v>
      </c>
      <c r="V13" s="73">
        <f t="shared" si="5"/>
        <v>9.5</v>
      </c>
      <c r="W13" s="72" t="s">
        <v>14</v>
      </c>
      <c r="X13" s="66">
        <v>0</v>
      </c>
      <c r="Y13" s="66">
        <v>0</v>
      </c>
      <c r="Z13" s="66">
        <v>946</v>
      </c>
      <c r="AA13" s="66">
        <v>0</v>
      </c>
      <c r="AB13" s="66">
        <v>988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41134908</v>
      </c>
      <c r="AH13" s="69">
        <f t="shared" si="6"/>
        <v>584</v>
      </c>
      <c r="AI13" s="68">
        <f t="shared" si="7"/>
        <v>146.36591478696741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0.35</v>
      </c>
      <c r="AP13" s="66">
        <v>9427340</v>
      </c>
      <c r="AQ13" s="66">
        <f t="shared" si="8"/>
        <v>1353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23</v>
      </c>
      <c r="E14" s="82">
        <f t="shared" si="0"/>
        <v>16.197183098591552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96</v>
      </c>
      <c r="P14" s="76">
        <v>91</v>
      </c>
      <c r="Q14" s="76">
        <v>55486674</v>
      </c>
      <c r="R14" s="75">
        <f t="shared" si="9"/>
        <v>3923</v>
      </c>
      <c r="S14" s="74">
        <f t="shared" si="3"/>
        <v>94.152000000000001</v>
      </c>
      <c r="T14" s="74">
        <f t="shared" si="4"/>
        <v>3.923</v>
      </c>
      <c r="U14" s="73">
        <v>9.5</v>
      </c>
      <c r="V14" s="73">
        <f t="shared" si="5"/>
        <v>9.5</v>
      </c>
      <c r="W14" s="72" t="s">
        <v>14</v>
      </c>
      <c r="X14" s="66">
        <v>0</v>
      </c>
      <c r="Y14" s="66">
        <v>0</v>
      </c>
      <c r="Z14" s="66">
        <v>948</v>
      </c>
      <c r="AA14" s="66">
        <v>0</v>
      </c>
      <c r="AB14" s="66">
        <v>947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41135428</v>
      </c>
      <c r="AH14" s="69">
        <f t="shared" si="6"/>
        <v>520</v>
      </c>
      <c r="AI14" s="68">
        <f t="shared" si="7"/>
        <v>132.55161865918939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</v>
      </c>
      <c r="AP14" s="66">
        <v>9427340</v>
      </c>
      <c r="AQ14" s="66">
        <f t="shared" si="8"/>
        <v>0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18</v>
      </c>
      <c r="E15" s="82">
        <f t="shared" si="0"/>
        <v>12.67605633802817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107</v>
      </c>
      <c r="P15" s="76">
        <v>100</v>
      </c>
      <c r="Q15" s="76">
        <v>55490701</v>
      </c>
      <c r="R15" s="75">
        <f t="shared" si="9"/>
        <v>4027</v>
      </c>
      <c r="S15" s="74">
        <f t="shared" si="3"/>
        <v>96.647999999999996</v>
      </c>
      <c r="T15" s="74">
        <f t="shared" si="4"/>
        <v>4.0270000000000001</v>
      </c>
      <c r="U15" s="73">
        <v>9.5</v>
      </c>
      <c r="V15" s="73">
        <f t="shared" si="5"/>
        <v>9.5</v>
      </c>
      <c r="W15" s="72" t="s">
        <v>14</v>
      </c>
      <c r="X15" s="66">
        <v>0</v>
      </c>
      <c r="Y15" s="66">
        <v>0</v>
      </c>
      <c r="Z15" s="66">
        <v>998</v>
      </c>
      <c r="AA15" s="66">
        <v>0</v>
      </c>
      <c r="AB15" s="66">
        <v>1008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41135980</v>
      </c>
      <c r="AH15" s="69">
        <f t="shared" si="6"/>
        <v>552</v>
      </c>
      <c r="AI15" s="68">
        <f t="shared" si="7"/>
        <v>137.07474546809038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9427340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12</v>
      </c>
      <c r="E16" s="82">
        <f t="shared" si="0"/>
        <v>8.4507042253521139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128</v>
      </c>
      <c r="P16" s="76">
        <v>117</v>
      </c>
      <c r="Q16" s="76">
        <v>55495698</v>
      </c>
      <c r="R16" s="75">
        <f t="shared" si="9"/>
        <v>4997</v>
      </c>
      <c r="S16" s="74">
        <f t="shared" si="3"/>
        <v>119.928</v>
      </c>
      <c r="T16" s="74">
        <f t="shared" si="4"/>
        <v>4.9969999999999999</v>
      </c>
      <c r="U16" s="73">
        <v>9.5</v>
      </c>
      <c r="V16" s="73">
        <f t="shared" si="5"/>
        <v>9.5</v>
      </c>
      <c r="W16" s="72" t="s">
        <v>14</v>
      </c>
      <c r="X16" s="66">
        <v>0</v>
      </c>
      <c r="Y16" s="66">
        <v>0</v>
      </c>
      <c r="Z16" s="66">
        <v>1188</v>
      </c>
      <c r="AA16" s="66">
        <v>0</v>
      </c>
      <c r="AB16" s="66">
        <v>1188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41136880</v>
      </c>
      <c r="AH16" s="69">
        <f t="shared" si="6"/>
        <v>900</v>
      </c>
      <c r="AI16" s="68">
        <f t="shared" si="7"/>
        <v>180.10806483890335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9427340</v>
      </c>
      <c r="AQ16" s="66">
        <f t="shared" si="8"/>
        <v>0</v>
      </c>
      <c r="AR16" s="87">
        <v>1.18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A17" t="s">
        <v>208</v>
      </c>
      <c r="B17" s="85">
        <v>2.25</v>
      </c>
      <c r="C17" s="85">
        <v>0.29166666666666702</v>
      </c>
      <c r="D17" s="84">
        <v>7</v>
      </c>
      <c r="E17" s="82">
        <f t="shared" si="0"/>
        <v>4.9295774647887329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139</v>
      </c>
      <c r="P17" s="76">
        <v>143</v>
      </c>
      <c r="Q17" s="76">
        <v>55501654</v>
      </c>
      <c r="R17" s="75">
        <f t="shared" si="9"/>
        <v>5956</v>
      </c>
      <c r="S17" s="74">
        <f t="shared" si="3"/>
        <v>142.94399999999999</v>
      </c>
      <c r="T17" s="74">
        <f t="shared" si="4"/>
        <v>5.9560000000000004</v>
      </c>
      <c r="U17" s="73">
        <v>9.3000000000000007</v>
      </c>
      <c r="V17" s="73">
        <f t="shared" si="5"/>
        <v>9.3000000000000007</v>
      </c>
      <c r="W17" s="72" t="s">
        <v>22</v>
      </c>
      <c r="X17" s="66">
        <v>0</v>
      </c>
      <c r="Y17" s="66">
        <v>1006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41138204</v>
      </c>
      <c r="AH17" s="69">
        <f t="shared" si="6"/>
        <v>1324</v>
      </c>
      <c r="AI17" s="68">
        <f t="shared" si="7"/>
        <v>222.29684351914034</v>
      </c>
      <c r="AJ17" s="67">
        <v>0</v>
      </c>
      <c r="AK17" s="67">
        <v>1</v>
      </c>
      <c r="AL17" s="67">
        <v>1</v>
      </c>
      <c r="AM17" s="67">
        <v>1</v>
      </c>
      <c r="AN17" s="67">
        <v>1</v>
      </c>
      <c r="AO17" s="67">
        <v>0</v>
      </c>
      <c r="AP17" s="66">
        <v>9427340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138</v>
      </c>
      <c r="P18" s="76">
        <v>140</v>
      </c>
      <c r="Q18" s="76">
        <v>55508022</v>
      </c>
      <c r="R18" s="75">
        <f t="shared" si="9"/>
        <v>6368</v>
      </c>
      <c r="S18" s="74">
        <f t="shared" si="3"/>
        <v>152.83199999999999</v>
      </c>
      <c r="T18" s="74">
        <f t="shared" si="4"/>
        <v>6.3680000000000003</v>
      </c>
      <c r="U18" s="73">
        <v>8.6999999999999993</v>
      </c>
      <c r="V18" s="73">
        <f t="shared" si="5"/>
        <v>8.6999999999999993</v>
      </c>
      <c r="W18" s="72" t="s">
        <v>22</v>
      </c>
      <c r="X18" s="66">
        <v>0</v>
      </c>
      <c r="Y18" s="66">
        <v>1047</v>
      </c>
      <c r="Z18" s="66">
        <v>1187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41139612</v>
      </c>
      <c r="AH18" s="69">
        <f t="shared" si="6"/>
        <v>1408</v>
      </c>
      <c r="AI18" s="68">
        <f t="shared" si="7"/>
        <v>221.10552763819095</v>
      </c>
      <c r="AJ18" s="67">
        <v>0</v>
      </c>
      <c r="AK18" s="67">
        <v>1</v>
      </c>
      <c r="AL18" s="67">
        <v>1</v>
      </c>
      <c r="AM18" s="67">
        <v>1</v>
      </c>
      <c r="AN18" s="67">
        <v>1</v>
      </c>
      <c r="AO18" s="67">
        <v>0</v>
      </c>
      <c r="AP18" s="66">
        <v>9427340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138</v>
      </c>
      <c r="P19" s="76">
        <v>151</v>
      </c>
      <c r="Q19" s="76">
        <v>55514327</v>
      </c>
      <c r="R19" s="75">
        <f t="shared" si="9"/>
        <v>6305</v>
      </c>
      <c r="S19" s="74">
        <f t="shared" si="3"/>
        <v>151.32</v>
      </c>
      <c r="T19" s="74">
        <f t="shared" si="4"/>
        <v>6.3049999999999997</v>
      </c>
      <c r="U19" s="73">
        <v>8</v>
      </c>
      <c r="V19" s="73">
        <f t="shared" si="5"/>
        <v>8</v>
      </c>
      <c r="W19" s="72" t="s">
        <v>22</v>
      </c>
      <c r="X19" s="66">
        <v>0</v>
      </c>
      <c r="Y19" s="66">
        <v>1078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41141020</v>
      </c>
      <c r="AH19" s="69">
        <f t="shared" si="6"/>
        <v>1408</v>
      </c>
      <c r="AI19" s="68">
        <f t="shared" si="7"/>
        <v>223.31482950039651</v>
      </c>
      <c r="AJ19" s="67">
        <v>0</v>
      </c>
      <c r="AK19" s="67">
        <v>1</v>
      </c>
      <c r="AL19" s="67">
        <v>1</v>
      </c>
      <c r="AM19" s="67">
        <v>1</v>
      </c>
      <c r="AN19" s="67">
        <v>1</v>
      </c>
      <c r="AO19" s="67">
        <v>0</v>
      </c>
      <c r="AP19" s="66">
        <v>9427340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140</v>
      </c>
      <c r="P20" s="76">
        <v>153</v>
      </c>
      <c r="Q20" s="76">
        <v>55520679</v>
      </c>
      <c r="R20" s="75">
        <f t="shared" si="9"/>
        <v>6352</v>
      </c>
      <c r="S20" s="74">
        <f t="shared" si="3"/>
        <v>152.44800000000001</v>
      </c>
      <c r="T20" s="74">
        <f t="shared" si="4"/>
        <v>6.3520000000000003</v>
      </c>
      <c r="U20" s="73">
        <v>7.3</v>
      </c>
      <c r="V20" s="73">
        <f t="shared" si="5"/>
        <v>7.3</v>
      </c>
      <c r="W20" s="72" t="s">
        <v>22</v>
      </c>
      <c r="X20" s="66">
        <v>0</v>
      </c>
      <c r="Y20" s="66">
        <v>1078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41142428</v>
      </c>
      <c r="AH20" s="69">
        <f t="shared" si="6"/>
        <v>1408</v>
      </c>
      <c r="AI20" s="68">
        <f t="shared" si="7"/>
        <v>221.6624685138539</v>
      </c>
      <c r="AJ20" s="67">
        <v>0</v>
      </c>
      <c r="AK20" s="67">
        <v>1</v>
      </c>
      <c r="AL20" s="67">
        <v>1</v>
      </c>
      <c r="AM20" s="67">
        <v>1</v>
      </c>
      <c r="AN20" s="67">
        <v>1</v>
      </c>
      <c r="AO20" s="67">
        <v>0</v>
      </c>
      <c r="AP20" s="66">
        <v>9427340</v>
      </c>
      <c r="AQ20" s="66">
        <f t="shared" si="8"/>
        <v>0</v>
      </c>
      <c r="AR20" s="87">
        <v>1.19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7</v>
      </c>
      <c r="E21" s="82">
        <f t="shared" si="0"/>
        <v>4.9295774647887329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138</v>
      </c>
      <c r="P21" s="76">
        <v>154</v>
      </c>
      <c r="Q21" s="76">
        <v>55526996</v>
      </c>
      <c r="R21" s="75">
        <f t="shared" si="9"/>
        <v>6317</v>
      </c>
      <c r="S21" s="74">
        <f t="shared" si="3"/>
        <v>151.608</v>
      </c>
      <c r="T21" s="74">
        <f t="shared" si="4"/>
        <v>6.3170000000000002</v>
      </c>
      <c r="U21" s="73">
        <v>6.6</v>
      </c>
      <c r="V21" s="73">
        <f t="shared" si="5"/>
        <v>6.6</v>
      </c>
      <c r="W21" s="72" t="s">
        <v>22</v>
      </c>
      <c r="X21" s="66">
        <v>0</v>
      </c>
      <c r="Y21" s="66">
        <v>1078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41143824</v>
      </c>
      <c r="AH21" s="69">
        <f t="shared" si="6"/>
        <v>1396</v>
      </c>
      <c r="AI21" s="68">
        <f t="shared" si="7"/>
        <v>220.99097672946019</v>
      </c>
      <c r="AJ21" s="67">
        <v>0</v>
      </c>
      <c r="AK21" s="67">
        <v>1</v>
      </c>
      <c r="AL21" s="67">
        <v>1</v>
      </c>
      <c r="AM21" s="67">
        <v>1</v>
      </c>
      <c r="AN21" s="67">
        <v>1</v>
      </c>
      <c r="AO21" s="67">
        <v>0</v>
      </c>
      <c r="AP21" s="66">
        <v>9427340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7</v>
      </c>
      <c r="E22" s="82">
        <f t="shared" si="0"/>
        <v>4.9295774647887329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138</v>
      </c>
      <c r="P22" s="76">
        <v>145</v>
      </c>
      <c r="Q22" s="76">
        <v>55533319</v>
      </c>
      <c r="R22" s="75">
        <f t="shared" si="9"/>
        <v>6323</v>
      </c>
      <c r="S22" s="74">
        <f t="shared" si="3"/>
        <v>151.75200000000001</v>
      </c>
      <c r="T22" s="74">
        <f t="shared" si="4"/>
        <v>6.3230000000000004</v>
      </c>
      <c r="U22" s="73">
        <v>5.9</v>
      </c>
      <c r="V22" s="73">
        <f t="shared" si="5"/>
        <v>5.9</v>
      </c>
      <c r="W22" s="72" t="s">
        <v>22</v>
      </c>
      <c r="X22" s="66">
        <v>0</v>
      </c>
      <c r="Y22" s="66">
        <v>1078</v>
      </c>
      <c r="Z22" s="66">
        <v>1187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41145228</v>
      </c>
      <c r="AH22" s="69">
        <f t="shared" si="6"/>
        <v>1404</v>
      </c>
      <c r="AI22" s="68">
        <f t="shared" si="7"/>
        <v>222.04649691602086</v>
      </c>
      <c r="AJ22" s="67">
        <v>0</v>
      </c>
      <c r="AK22" s="67">
        <v>1</v>
      </c>
      <c r="AL22" s="67">
        <v>1</v>
      </c>
      <c r="AM22" s="67">
        <v>1</v>
      </c>
      <c r="AN22" s="67">
        <v>1</v>
      </c>
      <c r="AO22" s="67">
        <v>0</v>
      </c>
      <c r="AP22" s="66">
        <v>9427340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28</v>
      </c>
      <c r="B23" s="85">
        <v>2.5</v>
      </c>
      <c r="C23" s="85">
        <v>0.54166666666666696</v>
      </c>
      <c r="D23" s="84">
        <v>5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137</v>
      </c>
      <c r="P23" s="76">
        <v>146</v>
      </c>
      <c r="Q23" s="76">
        <v>55539484</v>
      </c>
      <c r="R23" s="75">
        <f t="shared" si="9"/>
        <v>6165</v>
      </c>
      <c r="S23" s="74">
        <f t="shared" si="3"/>
        <v>147.96</v>
      </c>
      <c r="T23" s="74">
        <f t="shared" si="4"/>
        <v>6.165</v>
      </c>
      <c r="U23" s="73">
        <v>5.4</v>
      </c>
      <c r="V23" s="73">
        <f t="shared" si="5"/>
        <v>5.4</v>
      </c>
      <c r="W23" s="72" t="s">
        <v>22</v>
      </c>
      <c r="X23" s="66">
        <v>0</v>
      </c>
      <c r="Y23" s="66">
        <v>1097</v>
      </c>
      <c r="Z23" s="66">
        <v>1187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41146608</v>
      </c>
      <c r="AH23" s="69">
        <f t="shared" si="6"/>
        <v>1380</v>
      </c>
      <c r="AI23" s="68">
        <f t="shared" si="7"/>
        <v>223.84428223844282</v>
      </c>
      <c r="AJ23" s="67">
        <v>0</v>
      </c>
      <c r="AK23" s="67">
        <v>1</v>
      </c>
      <c r="AL23" s="67">
        <v>1</v>
      </c>
      <c r="AM23" s="67">
        <v>1</v>
      </c>
      <c r="AN23" s="67">
        <v>1</v>
      </c>
      <c r="AO23" s="67">
        <v>0</v>
      </c>
      <c r="AP23" s="66">
        <v>9427340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5</v>
      </c>
      <c r="E24" s="82">
        <f t="shared" ref="E24:E34" si="13">D24/1.42</f>
        <v>3.5211267605633805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131</v>
      </c>
      <c r="P24" s="76">
        <v>142</v>
      </c>
      <c r="Q24" s="76">
        <v>55545775</v>
      </c>
      <c r="R24" s="75">
        <f t="shared" si="9"/>
        <v>6291</v>
      </c>
      <c r="S24" s="74">
        <f t="shared" si="3"/>
        <v>150.98400000000001</v>
      </c>
      <c r="T24" s="74">
        <f t="shared" si="4"/>
        <v>6.2910000000000004</v>
      </c>
      <c r="U24" s="73">
        <v>4.5999999999999996</v>
      </c>
      <c r="V24" s="73">
        <f t="shared" si="5"/>
        <v>4.5999999999999996</v>
      </c>
      <c r="W24" s="72" t="s">
        <v>22</v>
      </c>
      <c r="X24" s="66">
        <v>0</v>
      </c>
      <c r="Y24" s="66">
        <v>1097</v>
      </c>
      <c r="Z24" s="66">
        <v>1187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41148052</v>
      </c>
      <c r="AH24" s="69">
        <f t="shared" si="6"/>
        <v>1444</v>
      </c>
      <c r="AI24" s="68">
        <f t="shared" si="7"/>
        <v>229.53425528532824</v>
      </c>
      <c r="AJ24" s="67">
        <v>0</v>
      </c>
      <c r="AK24" s="67">
        <v>1</v>
      </c>
      <c r="AL24" s="67">
        <v>1</v>
      </c>
      <c r="AM24" s="67">
        <v>1</v>
      </c>
      <c r="AN24" s="67">
        <v>1</v>
      </c>
      <c r="AO24" s="67">
        <v>0</v>
      </c>
      <c r="AP24" s="66">
        <v>9427340</v>
      </c>
      <c r="AQ24" s="66">
        <f t="shared" si="8"/>
        <v>0</v>
      </c>
      <c r="AR24" s="87">
        <v>1.01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5</v>
      </c>
      <c r="E25" s="82">
        <f t="shared" si="13"/>
        <v>3.5211267605633805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134</v>
      </c>
      <c r="P25" s="76">
        <v>138</v>
      </c>
      <c r="Q25" s="76">
        <v>55551555</v>
      </c>
      <c r="R25" s="75">
        <f t="shared" si="9"/>
        <v>5780</v>
      </c>
      <c r="S25" s="74">
        <f t="shared" si="3"/>
        <v>138.72</v>
      </c>
      <c r="T25" s="74">
        <f t="shared" si="4"/>
        <v>5.78</v>
      </c>
      <c r="U25" s="73">
        <v>4.3</v>
      </c>
      <c r="V25" s="73">
        <f t="shared" si="5"/>
        <v>4.3</v>
      </c>
      <c r="W25" s="72" t="s">
        <v>22</v>
      </c>
      <c r="X25" s="66">
        <v>0</v>
      </c>
      <c r="Y25" s="66">
        <v>1047</v>
      </c>
      <c r="Z25" s="66">
        <v>1187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41149372</v>
      </c>
      <c r="AH25" s="69">
        <f t="shared" si="6"/>
        <v>1320</v>
      </c>
      <c r="AI25" s="68">
        <f t="shared" si="7"/>
        <v>228.37370242214533</v>
      </c>
      <c r="AJ25" s="67">
        <v>0</v>
      </c>
      <c r="AK25" s="67">
        <v>1</v>
      </c>
      <c r="AL25" s="67">
        <v>1</v>
      </c>
      <c r="AM25" s="67">
        <v>1</v>
      </c>
      <c r="AN25" s="67">
        <v>1</v>
      </c>
      <c r="AO25" s="67">
        <v>0</v>
      </c>
      <c r="AP25" s="66">
        <v>9427340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4</v>
      </c>
      <c r="E26" s="82">
        <f t="shared" si="13"/>
        <v>2.8169014084507045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135</v>
      </c>
      <c r="P26" s="76">
        <v>145</v>
      </c>
      <c r="Q26" s="76">
        <v>55557405</v>
      </c>
      <c r="R26" s="75">
        <f t="shared" si="9"/>
        <v>5850</v>
      </c>
      <c r="S26" s="74">
        <f t="shared" si="3"/>
        <v>140.4</v>
      </c>
      <c r="T26" s="74">
        <f t="shared" si="4"/>
        <v>5.85</v>
      </c>
      <c r="U26" s="73">
        <v>3.9</v>
      </c>
      <c r="V26" s="73">
        <f t="shared" si="5"/>
        <v>3.9</v>
      </c>
      <c r="W26" s="72" t="s">
        <v>22</v>
      </c>
      <c r="X26" s="66">
        <v>0</v>
      </c>
      <c r="Y26" s="66">
        <v>1036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41150708</v>
      </c>
      <c r="AH26" s="69">
        <f t="shared" si="6"/>
        <v>1336</v>
      </c>
      <c r="AI26" s="68">
        <f t="shared" si="7"/>
        <v>228.37606837606839</v>
      </c>
      <c r="AJ26" s="67">
        <v>0</v>
      </c>
      <c r="AK26" s="67">
        <v>1</v>
      </c>
      <c r="AL26" s="67">
        <v>1</v>
      </c>
      <c r="AM26" s="67">
        <v>1</v>
      </c>
      <c r="AN26" s="67">
        <v>1</v>
      </c>
      <c r="AO26" s="67">
        <v>0</v>
      </c>
      <c r="AP26" s="66">
        <v>9427340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3</v>
      </c>
      <c r="E27" s="82">
        <f t="shared" si="13"/>
        <v>2.1126760563380285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131</v>
      </c>
      <c r="P27" s="76">
        <v>138</v>
      </c>
      <c r="Q27" s="76">
        <v>55563171</v>
      </c>
      <c r="R27" s="75">
        <f t="shared" si="9"/>
        <v>5766</v>
      </c>
      <c r="S27" s="74">
        <f t="shared" si="3"/>
        <v>138.38399999999999</v>
      </c>
      <c r="T27" s="74">
        <f t="shared" si="4"/>
        <v>5.766</v>
      </c>
      <c r="U27" s="73">
        <v>3.5</v>
      </c>
      <c r="V27" s="73">
        <f t="shared" si="5"/>
        <v>3.5</v>
      </c>
      <c r="W27" s="72" t="s">
        <v>22</v>
      </c>
      <c r="X27" s="66">
        <v>0</v>
      </c>
      <c r="Y27" s="66">
        <v>1036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41152036</v>
      </c>
      <c r="AH27" s="69">
        <f t="shared" si="6"/>
        <v>1328</v>
      </c>
      <c r="AI27" s="68">
        <f t="shared" si="7"/>
        <v>230.31564342698579</v>
      </c>
      <c r="AJ27" s="67">
        <v>0</v>
      </c>
      <c r="AK27" s="67">
        <v>1</v>
      </c>
      <c r="AL27" s="67">
        <v>1</v>
      </c>
      <c r="AM27" s="67">
        <v>1</v>
      </c>
      <c r="AN27" s="67">
        <v>1</v>
      </c>
      <c r="AO27" s="67">
        <v>0</v>
      </c>
      <c r="AP27" s="66">
        <v>9427340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3</v>
      </c>
      <c r="E28" s="82">
        <f t="shared" si="13"/>
        <v>2.1126760563380285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133</v>
      </c>
      <c r="P28" s="76">
        <v>135</v>
      </c>
      <c r="Q28" s="76">
        <v>55568886</v>
      </c>
      <c r="R28" s="75">
        <f t="shared" si="9"/>
        <v>5715</v>
      </c>
      <c r="S28" s="74">
        <f t="shared" si="3"/>
        <v>137.16</v>
      </c>
      <c r="T28" s="74">
        <f t="shared" si="4"/>
        <v>5.7149999999999999</v>
      </c>
      <c r="U28" s="73">
        <v>3.3</v>
      </c>
      <c r="V28" s="73">
        <f t="shared" si="5"/>
        <v>3.3</v>
      </c>
      <c r="W28" s="72" t="s">
        <v>22</v>
      </c>
      <c r="X28" s="66">
        <v>0</v>
      </c>
      <c r="Y28" s="66">
        <v>1005</v>
      </c>
      <c r="Z28" s="66">
        <v>1187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41153356</v>
      </c>
      <c r="AH28" s="69">
        <f t="shared" si="6"/>
        <v>1320</v>
      </c>
      <c r="AI28" s="68">
        <f t="shared" si="7"/>
        <v>230.97112860892389</v>
      </c>
      <c r="AJ28" s="67">
        <v>0</v>
      </c>
      <c r="AK28" s="67">
        <v>1</v>
      </c>
      <c r="AL28" s="67">
        <v>1</v>
      </c>
      <c r="AM28" s="67">
        <v>1</v>
      </c>
      <c r="AN28" s="67">
        <v>1</v>
      </c>
      <c r="AO28" s="67">
        <v>0</v>
      </c>
      <c r="AP28" s="66">
        <v>9427340</v>
      </c>
      <c r="AQ28" s="66">
        <f t="shared" si="8"/>
        <v>0</v>
      </c>
      <c r="AR28" s="87">
        <v>1.1499999999999999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3</v>
      </c>
      <c r="E29" s="82">
        <f t="shared" si="13"/>
        <v>2.1126760563380285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135</v>
      </c>
      <c r="P29" s="76">
        <v>133</v>
      </c>
      <c r="Q29" s="76">
        <v>55574442</v>
      </c>
      <c r="R29" s="75">
        <f t="shared" si="9"/>
        <v>5556</v>
      </c>
      <c r="S29" s="74">
        <f t="shared" si="3"/>
        <v>133.34399999999999</v>
      </c>
      <c r="T29" s="74">
        <f t="shared" si="4"/>
        <v>5.556</v>
      </c>
      <c r="U29" s="73">
        <v>3.2</v>
      </c>
      <c r="V29" s="73">
        <f t="shared" si="5"/>
        <v>3.2</v>
      </c>
      <c r="W29" s="72" t="s">
        <v>22</v>
      </c>
      <c r="X29" s="66">
        <v>0</v>
      </c>
      <c r="Y29" s="66">
        <v>994</v>
      </c>
      <c r="Z29" s="66">
        <v>1187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41154668</v>
      </c>
      <c r="AH29" s="69">
        <f t="shared" si="6"/>
        <v>1312</v>
      </c>
      <c r="AI29" s="68">
        <f t="shared" si="7"/>
        <v>236.1411087113031</v>
      </c>
      <c r="AJ29" s="67">
        <v>0</v>
      </c>
      <c r="AK29" s="67">
        <v>1</v>
      </c>
      <c r="AL29" s="67">
        <v>1</v>
      </c>
      <c r="AM29" s="67">
        <v>1</v>
      </c>
      <c r="AN29" s="67">
        <v>1</v>
      </c>
      <c r="AO29" s="67">
        <v>0</v>
      </c>
      <c r="AP29" s="66">
        <v>9427340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4</v>
      </c>
      <c r="E30" s="82">
        <f t="shared" si="13"/>
        <v>2.8169014084507045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132</v>
      </c>
      <c r="P30" s="76">
        <v>127</v>
      </c>
      <c r="Q30" s="76">
        <v>55579841</v>
      </c>
      <c r="R30" s="75">
        <f t="shared" si="9"/>
        <v>5399</v>
      </c>
      <c r="S30" s="74">
        <f t="shared" si="3"/>
        <v>129.57599999999999</v>
      </c>
      <c r="T30" s="74">
        <f t="shared" si="4"/>
        <v>5.399</v>
      </c>
      <c r="U30" s="73">
        <v>3.1</v>
      </c>
      <c r="V30" s="73">
        <f t="shared" si="5"/>
        <v>3.1</v>
      </c>
      <c r="W30" s="72" t="s">
        <v>22</v>
      </c>
      <c r="X30" s="66">
        <v>0</v>
      </c>
      <c r="Y30" s="66">
        <v>995</v>
      </c>
      <c r="Z30" s="66">
        <v>1166</v>
      </c>
      <c r="AA30" s="66">
        <v>1185</v>
      </c>
      <c r="AB30" s="66">
        <v>1167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41155912</v>
      </c>
      <c r="AH30" s="69">
        <f t="shared" si="6"/>
        <v>1244</v>
      </c>
      <c r="AI30" s="68">
        <f t="shared" si="7"/>
        <v>230.41303945175034</v>
      </c>
      <c r="AJ30" s="67">
        <v>0</v>
      </c>
      <c r="AK30" s="67">
        <v>1</v>
      </c>
      <c r="AL30" s="67">
        <v>1</v>
      </c>
      <c r="AM30" s="67">
        <v>1</v>
      </c>
      <c r="AN30" s="67">
        <v>1</v>
      </c>
      <c r="AO30" s="67">
        <v>0</v>
      </c>
      <c r="AP30" s="66">
        <v>9427340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10</v>
      </c>
      <c r="E31" s="82">
        <f t="shared" si="13"/>
        <v>7.042253521126761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101</v>
      </c>
      <c r="P31" s="76">
        <v>112</v>
      </c>
      <c r="Q31" s="76">
        <v>55584964</v>
      </c>
      <c r="R31" s="75">
        <f t="shared" si="9"/>
        <v>5123</v>
      </c>
      <c r="S31" s="74">
        <f t="shared" si="3"/>
        <v>122.952</v>
      </c>
      <c r="T31" s="74">
        <f t="shared" si="4"/>
        <v>5.1230000000000002</v>
      </c>
      <c r="U31" s="73">
        <v>2.5</v>
      </c>
      <c r="V31" s="73">
        <f t="shared" si="5"/>
        <v>2.5</v>
      </c>
      <c r="W31" s="72" t="s">
        <v>21</v>
      </c>
      <c r="X31" s="66">
        <v>0</v>
      </c>
      <c r="Y31" s="66">
        <v>1035</v>
      </c>
      <c r="Z31" s="66">
        <v>1187</v>
      </c>
      <c r="AA31" s="66">
        <v>0</v>
      </c>
      <c r="AB31" s="66">
        <v>1188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41156972</v>
      </c>
      <c r="AH31" s="69">
        <f t="shared" si="6"/>
        <v>1060</v>
      </c>
      <c r="AI31" s="68">
        <f t="shared" si="7"/>
        <v>206.91001366386882</v>
      </c>
      <c r="AJ31" s="67">
        <v>0</v>
      </c>
      <c r="AK31" s="67">
        <v>1</v>
      </c>
      <c r="AL31" s="67">
        <v>1</v>
      </c>
      <c r="AM31" s="67">
        <v>0</v>
      </c>
      <c r="AN31" s="67">
        <v>1</v>
      </c>
      <c r="AO31" s="67">
        <v>0</v>
      </c>
      <c r="AP31" s="66">
        <v>9427340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23</v>
      </c>
      <c r="E32" s="82">
        <f t="shared" si="13"/>
        <v>16.197183098591552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99</v>
      </c>
      <c r="P32" s="76">
        <v>98</v>
      </c>
      <c r="Q32" s="76">
        <v>55589221</v>
      </c>
      <c r="R32" s="75">
        <f t="shared" si="9"/>
        <v>4257</v>
      </c>
      <c r="S32" s="74">
        <f t="shared" si="3"/>
        <v>102.16800000000001</v>
      </c>
      <c r="T32" s="74">
        <f t="shared" si="4"/>
        <v>4.2569999999999997</v>
      </c>
      <c r="U32" s="73">
        <v>2.4</v>
      </c>
      <c r="V32" s="73">
        <f t="shared" si="5"/>
        <v>2.4</v>
      </c>
      <c r="W32" s="72" t="s">
        <v>21</v>
      </c>
      <c r="X32" s="66">
        <v>0</v>
      </c>
      <c r="Y32" s="66">
        <v>965</v>
      </c>
      <c r="Z32" s="66">
        <v>1037</v>
      </c>
      <c r="AA32" s="66">
        <v>0</v>
      </c>
      <c r="AB32" s="66">
        <v>1027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41157760</v>
      </c>
      <c r="AH32" s="69">
        <f t="shared" si="6"/>
        <v>788</v>
      </c>
      <c r="AI32" s="68">
        <f t="shared" si="7"/>
        <v>185.10688278130141</v>
      </c>
      <c r="AJ32" s="67">
        <v>0</v>
      </c>
      <c r="AK32" s="67">
        <v>1</v>
      </c>
      <c r="AL32" s="67">
        <v>1</v>
      </c>
      <c r="AM32" s="67">
        <v>0</v>
      </c>
      <c r="AN32" s="67">
        <v>1</v>
      </c>
      <c r="AO32" s="67">
        <v>0</v>
      </c>
      <c r="AP32" s="66">
        <v>9427340</v>
      </c>
      <c r="AQ32" s="66">
        <f t="shared" si="8"/>
        <v>0</v>
      </c>
      <c r="AR32" s="87">
        <v>1.1100000000000001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23</v>
      </c>
      <c r="E33" s="82">
        <f t="shared" si="13"/>
        <v>16.197183098591552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110</v>
      </c>
      <c r="P33" s="76">
        <v>86</v>
      </c>
      <c r="Q33" s="76">
        <v>55592952</v>
      </c>
      <c r="R33" s="75">
        <f t="shared" si="9"/>
        <v>3731</v>
      </c>
      <c r="S33" s="74">
        <f t="shared" si="3"/>
        <v>89.543999999999997</v>
      </c>
      <c r="T33" s="74">
        <f t="shared" si="4"/>
        <v>3.7309999999999999</v>
      </c>
      <c r="U33" s="73">
        <v>3.2</v>
      </c>
      <c r="V33" s="73">
        <f t="shared" si="5"/>
        <v>3.2</v>
      </c>
      <c r="W33" s="72" t="s">
        <v>14</v>
      </c>
      <c r="X33" s="66">
        <v>0</v>
      </c>
      <c r="Y33" s="66">
        <v>0</v>
      </c>
      <c r="Z33" s="66">
        <v>947</v>
      </c>
      <c r="AA33" s="66">
        <v>0</v>
      </c>
      <c r="AB33" s="66">
        <v>947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41158284</v>
      </c>
      <c r="AH33" s="69">
        <f t="shared" si="6"/>
        <v>524</v>
      </c>
      <c r="AI33" s="68">
        <f t="shared" si="7"/>
        <v>140.44492093272581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0.25</v>
      </c>
      <c r="AP33" s="66">
        <v>9428228</v>
      </c>
      <c r="AQ33" s="66">
        <f t="shared" si="8"/>
        <v>888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28</v>
      </c>
      <c r="E34" s="82">
        <f t="shared" si="13"/>
        <v>19.718309859154932</v>
      </c>
      <c r="F34" s="83">
        <v>56</v>
      </c>
      <c r="G34" s="82">
        <f t="shared" si="1"/>
        <v>39.436619718309863</v>
      </c>
      <c r="H34" s="80" t="s">
        <v>16</v>
      </c>
      <c r="I34" s="80">
        <f t="shared" si="2"/>
        <v>34.507042253521128</v>
      </c>
      <c r="J34" s="81">
        <f>(F34-5)/1.42</f>
        <v>35.91549295774648</v>
      </c>
      <c r="K34" s="80">
        <f t="shared" si="12"/>
        <v>40.140845070422536</v>
      </c>
      <c r="L34" s="79">
        <v>14</v>
      </c>
      <c r="M34" s="78" t="s">
        <v>15</v>
      </c>
      <c r="N34" s="77">
        <v>11.5</v>
      </c>
      <c r="O34" s="76">
        <v>94</v>
      </c>
      <c r="P34" s="76">
        <v>68</v>
      </c>
      <c r="Q34" s="76">
        <v>55595851</v>
      </c>
      <c r="R34" s="75">
        <f t="shared" si="9"/>
        <v>2899</v>
      </c>
      <c r="S34" s="74">
        <f t="shared" si="3"/>
        <v>69.575999999999993</v>
      </c>
      <c r="T34" s="74">
        <f t="shared" si="4"/>
        <v>2.899</v>
      </c>
      <c r="U34" s="73">
        <v>4.4000000000000004</v>
      </c>
      <c r="V34" s="73">
        <f t="shared" si="5"/>
        <v>4.4000000000000004</v>
      </c>
      <c r="W34" s="72" t="s">
        <v>138</v>
      </c>
      <c r="X34" s="66">
        <v>0</v>
      </c>
      <c r="Y34" s="66">
        <v>0</v>
      </c>
      <c r="Z34" s="66">
        <v>997</v>
      </c>
      <c r="AA34" s="66">
        <v>0</v>
      </c>
      <c r="AB34" s="66">
        <v>0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41158612</v>
      </c>
      <c r="AH34" s="69">
        <f t="shared" si="6"/>
        <v>328</v>
      </c>
      <c r="AI34" s="68">
        <f t="shared" si="7"/>
        <v>113.14246291824767</v>
      </c>
      <c r="AJ34" s="67">
        <v>0</v>
      </c>
      <c r="AK34" s="67">
        <v>0</v>
      </c>
      <c r="AL34" s="67">
        <v>1</v>
      </c>
      <c r="AM34" s="67">
        <v>0</v>
      </c>
      <c r="AN34" s="67">
        <v>0</v>
      </c>
      <c r="AO34" s="67">
        <v>0.25</v>
      </c>
      <c r="AP34" s="66">
        <v>9429296</v>
      </c>
      <c r="AQ34" s="66">
        <f t="shared" si="8"/>
        <v>1068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121.29166666666667</v>
      </c>
      <c r="Q35" s="56">
        <f>Q34-Q10</f>
        <v>123083</v>
      </c>
      <c r="R35" s="55">
        <f>SUM(R11:R34)</f>
        <v>123083</v>
      </c>
      <c r="S35" s="54">
        <f>AVERAGE(S11:S34)</f>
        <v>123.08299999999998</v>
      </c>
      <c r="T35" s="54">
        <f>SUM(T11:T34)</f>
        <v>123.08300000000001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25092</v>
      </c>
      <c r="AH35" s="47">
        <f>SUM(AH11:AH34)</f>
        <v>25092</v>
      </c>
      <c r="AI35" s="46">
        <f>$AH$35/$T35</f>
        <v>203.8624342923068</v>
      </c>
      <c r="AJ35" s="45"/>
      <c r="AK35" s="44"/>
      <c r="AL35" s="44"/>
      <c r="AM35" s="44"/>
      <c r="AN35" s="43"/>
      <c r="AO35" s="39"/>
      <c r="AP35" s="42">
        <f>AP34-AP10</f>
        <v>6604</v>
      </c>
      <c r="AQ35" s="41">
        <f>SUM(AQ11:AQ34)</f>
        <v>6604</v>
      </c>
      <c r="AR35" s="40">
        <f>AVERAGE(AR11:AR34)</f>
        <v>1.1233333333333335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192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205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209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144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210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1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1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1:51" x14ac:dyDescent="0.25">
      <c r="B51" s="13" t="s">
        <v>211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1:51" x14ac:dyDescent="0.25">
      <c r="B52" s="22" t="s">
        <v>177</v>
      </c>
      <c r="C52" s="24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1:51" x14ac:dyDescent="0.25">
      <c r="B53" s="11" t="s">
        <v>0</v>
      </c>
      <c r="C53" s="9"/>
      <c r="D53" s="24"/>
      <c r="E53" s="24"/>
      <c r="F53" s="23"/>
      <c r="G53" s="23"/>
      <c r="H53" s="23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1:51" x14ac:dyDescent="0.25">
      <c r="B54" s="22" t="s">
        <v>158</v>
      </c>
      <c r="C54" s="11"/>
      <c r="D54" s="9"/>
      <c r="E54" s="9"/>
      <c r="F54" s="162"/>
      <c r="G54" s="162"/>
      <c r="H54" s="162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1:51" x14ac:dyDescent="0.25">
      <c r="B55" s="139" t="s">
        <v>170</v>
      </c>
      <c r="C55" s="13"/>
      <c r="D55" s="159"/>
      <c r="E55" s="159"/>
      <c r="F55" s="160"/>
      <c r="G55" s="160"/>
      <c r="H55" s="160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1:51" x14ac:dyDescent="0.25">
      <c r="B56" s="139"/>
      <c r="C56" s="24"/>
      <c r="D56" s="24"/>
      <c r="E56" s="24"/>
      <c r="F56" s="23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1:51" x14ac:dyDescent="0.25">
      <c r="B57" s="139"/>
      <c r="C57" s="24"/>
      <c r="D57" s="24"/>
      <c r="E57" s="24"/>
      <c r="F57" s="23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1:51" x14ac:dyDescent="0.25">
      <c r="B58" s="139"/>
      <c r="C58" s="24"/>
      <c r="D58" s="24"/>
      <c r="E58" s="24"/>
      <c r="F58" s="23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1:51" x14ac:dyDescent="0.25">
      <c r="B59" s="139"/>
      <c r="C59" s="24"/>
      <c r="D59" s="24"/>
      <c r="E59" s="24"/>
      <c r="F59" s="23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1:51" x14ac:dyDescent="0.25">
      <c r="B60" s="139"/>
      <c r="C60" s="24"/>
      <c r="D60" s="24"/>
      <c r="E60" s="24"/>
      <c r="F60" s="23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1:51" x14ac:dyDescent="0.25">
      <c r="B61" s="22"/>
      <c r="C61" s="24"/>
      <c r="D61" s="24"/>
      <c r="E61" s="24"/>
      <c r="F61" s="23"/>
      <c r="G61" s="16"/>
      <c r="H61" s="16"/>
      <c r="I61" s="16"/>
      <c r="J61" s="16"/>
      <c r="K61" s="16"/>
      <c r="L61" s="16"/>
      <c r="M61" s="16"/>
      <c r="N61" s="16"/>
      <c r="O61" s="16"/>
      <c r="P61" s="15"/>
      <c r="Q61" s="15"/>
      <c r="R61" s="15"/>
      <c r="S61" s="15"/>
      <c r="T61" s="5"/>
      <c r="U61" s="5"/>
      <c r="V61" s="5"/>
      <c r="W61" s="5"/>
      <c r="X61" s="5"/>
      <c r="Y61" s="5"/>
      <c r="Z61" s="5"/>
      <c r="AA61" s="5"/>
      <c r="AB61" s="5"/>
      <c r="AJ61" s="4"/>
      <c r="AK61" s="4"/>
      <c r="AL61" s="4"/>
      <c r="AM61" s="4"/>
      <c r="AN61" s="4"/>
      <c r="AO61" s="4"/>
      <c r="AP61" s="3"/>
      <c r="AQ61" s="1"/>
      <c r="AR61" s="1"/>
      <c r="AS61" s="12"/>
      <c r="AT61"/>
      <c r="AU61"/>
      <c r="AV61"/>
      <c r="AW61"/>
      <c r="AX61"/>
      <c r="AY61"/>
    </row>
    <row r="62" spans="1:51" ht="229.5" customHeight="1" x14ac:dyDescent="0.25">
      <c r="B62" s="7"/>
      <c r="C62" s="11"/>
      <c r="D62" s="8"/>
      <c r="E62" s="9"/>
      <c r="F62" s="9"/>
      <c r="G62" s="9"/>
      <c r="H62" s="9"/>
      <c r="I62" s="9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5"/>
      <c r="U62" s="14"/>
      <c r="V62" s="14"/>
      <c r="W62" s="5"/>
      <c r="X62" s="5"/>
      <c r="Y62" s="5"/>
      <c r="Z62" s="5"/>
      <c r="AA62" s="5"/>
      <c r="AB62" s="5"/>
      <c r="AC62" s="5"/>
      <c r="AD62" s="5"/>
      <c r="AE62" s="5"/>
      <c r="AM62" s="4"/>
      <c r="AN62" s="4"/>
      <c r="AO62" s="4"/>
      <c r="AP62" s="4"/>
      <c r="AQ62" s="4"/>
      <c r="AR62" s="4"/>
      <c r="AS62" s="3"/>
      <c r="AU62"/>
      <c r="AV62" s="12"/>
      <c r="AW62"/>
      <c r="AX62"/>
      <c r="AY62"/>
    </row>
    <row r="63" spans="1:51" x14ac:dyDescent="0.25">
      <c r="A63" s="5"/>
      <c r="B63" s="7"/>
      <c r="C63" s="13"/>
      <c r="D63" s="8"/>
      <c r="E63" s="9"/>
      <c r="F63" s="9"/>
      <c r="G63" s="9"/>
      <c r="H63" s="9"/>
      <c r="I63" s="4"/>
      <c r="J63" s="4"/>
      <c r="K63" s="4"/>
      <c r="L63" s="4"/>
      <c r="M63" s="4"/>
      <c r="N63" s="4"/>
      <c r="O63" s="3"/>
      <c r="P63" s="1"/>
      <c r="R63" s="12"/>
      <c r="AS63"/>
      <c r="AT63"/>
      <c r="AU63"/>
      <c r="AV63"/>
      <c r="AW63"/>
      <c r="AX63"/>
      <c r="AY63"/>
    </row>
    <row r="64" spans="1:51" x14ac:dyDescent="0.25">
      <c r="A64" s="5"/>
      <c r="B64" s="8"/>
      <c r="C64" s="11"/>
      <c r="D64" s="9"/>
      <c r="E64" s="8"/>
      <c r="F64" s="9"/>
      <c r="G64" s="8"/>
      <c r="H64" s="8"/>
      <c r="I64" s="4"/>
      <c r="J64" s="4"/>
      <c r="K64" s="4"/>
      <c r="L64" s="4"/>
      <c r="M64" s="4"/>
      <c r="N64" s="4"/>
      <c r="O64" s="3"/>
      <c r="P64" s="1"/>
      <c r="R64" s="1"/>
      <c r="AS64"/>
      <c r="AT64"/>
      <c r="AU64"/>
      <c r="AV64"/>
      <c r="AW64"/>
      <c r="AX64"/>
      <c r="AY64"/>
    </row>
    <row r="65" spans="1:51" x14ac:dyDescent="0.25">
      <c r="A65" s="5"/>
      <c r="B65" s="8"/>
      <c r="C65" s="10"/>
      <c r="D65" s="9"/>
      <c r="E65" s="8"/>
      <c r="F65" s="8"/>
      <c r="G65" s="8"/>
      <c r="H65" s="8"/>
      <c r="I65" s="4"/>
      <c r="J65" s="4"/>
      <c r="K65" s="4"/>
      <c r="L65" s="4"/>
      <c r="M65" s="4"/>
      <c r="N65" s="4"/>
      <c r="O65" s="3"/>
      <c r="P65" s="1"/>
      <c r="R65" s="1"/>
      <c r="AS65"/>
      <c r="AT65"/>
      <c r="AU65"/>
      <c r="AV65"/>
      <c r="AW65"/>
      <c r="AX65"/>
      <c r="AY65"/>
    </row>
    <row r="66" spans="1:51" x14ac:dyDescent="0.25">
      <c r="A66" s="5"/>
      <c r="B66" s="7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6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R70" s="1"/>
      <c r="AS70"/>
      <c r="AT70"/>
      <c r="AU70"/>
      <c r="AV70"/>
      <c r="AW70"/>
      <c r="AX70"/>
      <c r="AY70"/>
    </row>
    <row r="71" spans="1:51" x14ac:dyDescent="0.25">
      <c r="O71" s="3"/>
      <c r="R71" s="1"/>
      <c r="AS71"/>
      <c r="AT71"/>
      <c r="AU71"/>
      <c r="AV71"/>
      <c r="AW71"/>
      <c r="AX71"/>
      <c r="AY71"/>
    </row>
    <row r="72" spans="1:51" x14ac:dyDescent="0.25"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AS75"/>
      <c r="AT75"/>
      <c r="AU75"/>
      <c r="AV75"/>
      <c r="AW75"/>
      <c r="AX75"/>
      <c r="AY75"/>
    </row>
    <row r="76" spans="1:51" x14ac:dyDescent="0.25">
      <c r="O76" s="3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Q81" s="1"/>
      <c r="AS81"/>
      <c r="AT81"/>
      <c r="AU81"/>
      <c r="AV81"/>
      <c r="AW81"/>
      <c r="AX81"/>
      <c r="AY81"/>
    </row>
    <row r="82" spans="15:51" x14ac:dyDescent="0.25">
      <c r="O82" s="2"/>
      <c r="P82" s="1"/>
      <c r="Q82" s="1"/>
      <c r="AS82"/>
      <c r="AT82"/>
      <c r="AU82"/>
      <c r="AV82"/>
      <c r="AW82"/>
      <c r="AX82"/>
      <c r="AY82"/>
    </row>
    <row r="83" spans="15:51" x14ac:dyDescent="0.25">
      <c r="O83" s="2"/>
      <c r="P83" s="1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R91" s="1"/>
      <c r="S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R92" s="1"/>
      <c r="S92" s="1"/>
      <c r="T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T93" s="1"/>
      <c r="AS93"/>
      <c r="AT93"/>
      <c r="AU93"/>
      <c r="AV93"/>
      <c r="AW93"/>
      <c r="AX93"/>
      <c r="AY93"/>
    </row>
    <row r="94" spans="15:51" x14ac:dyDescent="0.25">
      <c r="O94" s="2"/>
      <c r="P94" s="1"/>
      <c r="T94" s="1"/>
      <c r="AS94"/>
      <c r="AT94"/>
      <c r="AU94"/>
      <c r="AV94"/>
      <c r="AW94"/>
      <c r="AX94"/>
      <c r="AY94"/>
    </row>
    <row r="95" spans="15:51" x14ac:dyDescent="0.25">
      <c r="O95" s="1"/>
      <c r="Q95" s="1"/>
      <c r="R95" s="1"/>
      <c r="S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T96" s="1"/>
      <c r="AS96"/>
      <c r="AT96"/>
      <c r="AU96"/>
      <c r="AV96"/>
      <c r="AW96"/>
      <c r="AX96"/>
      <c r="AY96"/>
    </row>
    <row r="97" spans="15:51" x14ac:dyDescent="0.25">
      <c r="O97" s="2"/>
      <c r="P97" s="1"/>
      <c r="Q97" s="1"/>
      <c r="R97" s="1"/>
      <c r="S97" s="1"/>
      <c r="T97" s="1"/>
      <c r="U97" s="1"/>
      <c r="AS97"/>
      <c r="AT97"/>
      <c r="AU97"/>
      <c r="AV97"/>
      <c r="AW97"/>
      <c r="AX97"/>
      <c r="AY97"/>
    </row>
    <row r="98" spans="15:51" x14ac:dyDescent="0.25">
      <c r="O98" s="2"/>
      <c r="P98" s="1"/>
      <c r="T98" s="1"/>
      <c r="U98" s="1"/>
      <c r="AS98"/>
      <c r="AT98"/>
      <c r="AU98"/>
      <c r="AV98"/>
      <c r="AW98"/>
      <c r="AX98"/>
      <c r="AY98"/>
    </row>
    <row r="110" spans="15:51" x14ac:dyDescent="0.25">
      <c r="AS110"/>
      <c r="AT110"/>
      <c r="AU110"/>
      <c r="AV110"/>
      <c r="AW110"/>
      <c r="AX110"/>
      <c r="AY110"/>
    </row>
  </sheetData>
  <protectedRanges>
    <protectedRange sqref="B66 B62:B63 N62:T62 T42" name="Range2_12_5_1_1"/>
    <protectedRange sqref="N10 L10 L6 D6 D8 AD8 AF8 O8:U8 AJ8:AR8 AF10 AR11:AR34 L24:N31 N12:N23 N32:N34 N11:P11 E11:E34 G11:G34 O12:P34 R11:AG34" name="Range1_16_3_1_1"/>
    <protectedRange sqref="I62:M6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3:H63 F64 E63" name="Range2_2_2_9_2_1_1"/>
    <protectedRange sqref="D64:D65" name="Range2_1_1_1_1_1_9_2_1_1"/>
    <protectedRange sqref="C62 C64" name="Range2_4_1_1_1"/>
    <protectedRange sqref="AS16:AS34" name="Range1_1_1_1"/>
    <protectedRange sqref="P3:U5" name="Range1_16_1_1_1_1"/>
    <protectedRange sqref="C65 C63" name="Range2_1_3_1_1"/>
    <protectedRange sqref="H11:H34" name="Range1_1_1_1_1_1_1"/>
    <protectedRange sqref="B64:B65 G64:H65 D62:D63 F65 E64:E65" name="Range2_2_1_10_1_1_1_2"/>
    <protectedRange sqref="F62:F63 G62:H62 E62" name="Range2_2_12_1_7_1_1"/>
    <protectedRange sqref="AS11:AS15" name="Range1_4_1_1_1_1"/>
    <protectedRange sqref="J11:J15 J26:J34" name="Range1_1_2_1_10_1_1_1_1"/>
    <protectedRange sqref="R69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T47 Q50:Q61" name="Range2_12_5_1_1_3"/>
    <protectedRange sqref="T45:T46" name="Range2_12_5_1_1_2_2"/>
    <protectedRange sqref="P50:P61" name="Range2_12_4_1_1_1_4_2_2_2"/>
    <protectedRange sqref="N50:O61" name="Range2_12_1_6_1_1_1_2_3_2_1_1_3"/>
    <protectedRange sqref="K50:M61" name="Range2_12_1_2_3_1_1_1_2_3_2_1_1_3"/>
    <protectedRange sqref="T44" name="Range2_12_5_1_1_2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AG10 AP10 Q11:Q34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0:J61" name="Range2_2_12_1_4_3_1_1_1_3_3_2_1_1_3_2"/>
    <protectedRange sqref="Q49" name="Range2_12_5_1_1_3_2"/>
    <protectedRange sqref="P49 S45:S47" name="Range2_12_4_1_1_1_4_2_2_2_2"/>
    <protectedRange sqref="N49:O49" name="Range2_12_1_6_1_1_1_2_3_2_1_1_3_2"/>
    <protectedRange sqref="K49:M49" name="Range2_12_1_2_3_1_1_1_2_3_2_1_1_3_2"/>
    <protectedRange sqref="J49" name="Range2_2_12_1_4_3_1_1_1_3_3_2_1_1_3_2_1"/>
    <protectedRange sqref="Q44:R44" name="Range2_12_1_6_1_1_1_2_3_2_1_1_1_1_1_1"/>
    <protectedRange sqref="N44:P44" name="Range2_12_1_2_3_1_1_1_2_3_2_1_1_1_1_1_1"/>
    <protectedRange sqref="K44:M44" name="Range2_2_12_1_4_3_1_1_1_3_3_2_1_1_1_1_1_1"/>
    <protectedRange sqref="J44" name="Range2_2_12_1_4_3_1_1_1_3_2_1_2_1_1_1_1"/>
    <protectedRange sqref="D44:E44" name="Range2_2_12_1_3_1_2_1_1_1_2_1_2_3_2_1_1_1_1"/>
    <protectedRange sqref="I44" name="Range2_2_12_1_4_2_1_1_1_4_1_2_1_1_1_2_1_1_1_1"/>
    <protectedRange sqref="F44:H44" name="Range2_2_12_1_3_1_1_1_1_1_4_1_2_1_2_1_2_1_1_1_1"/>
    <protectedRange sqref="B44" name="Range2_12_5_1_1_1_2_1_1_1_1_1_1_1_1_1_1_1_2_1_1_1_1_1_1_1_1_1_1_1_1_1_1_1_1_1_1_1"/>
    <protectedRange sqref="R48" name="Range2_12_5_1_1_3_1_1_1"/>
    <protectedRange sqref="Q48" name="Range2_12_4_1_1_1_4_2_2_2_1_1_1"/>
    <protectedRange sqref="O48:P48 Q45:R47" name="Range2_12_1_6_1_1_1_2_3_2_1_1_3_1_1_1"/>
    <protectedRange sqref="L48:N48 N45:P47" name="Range2_12_1_2_3_1_1_1_2_3_2_1_1_3_1_1_1"/>
    <protectedRange sqref="I48:K48 K45:M47" name="Range2_2_12_1_4_3_1_1_1_3_3_2_1_1_3_1_1_1"/>
    <protectedRange sqref="H48 J45:J47" name="Range2_2_12_1_4_3_1_1_1_3_2_1_2_2_1_1_1"/>
    <protectedRange sqref="E48:F48 G47:H47" name="Range2_2_12_1_3_1_2_1_1_1_2_1_1_1_1_1_1_2_1_1_1_1_1"/>
    <protectedRange sqref="C48 D47:E47" name="Range2_2_12_1_3_1_2_1_1_1_2_1_1_1_1_3_1_1_1_1_1_1_1"/>
    <protectedRange sqref="D48 F47" name="Range2_2_12_1_3_1_2_1_1_1_3_1_1_1_1_1_3_1_1_1_1_1_1_1"/>
    <protectedRange sqref="G48 I47" name="Range2_2_12_1_4_3_1_1_1_2_1_2_1_1_3_1_1_1_1_1_1_1_1_1"/>
    <protectedRange sqref="E45:H46" name="Range2_2_12_1_3_1_2_1_1_1_1_2_1_1_1_1_1_1_1_1_1"/>
    <protectedRange sqref="D45:D46" name="Range2_2_12_1_3_1_2_1_1_1_2_1_2_3_1_1_1_1_1_1_1"/>
    <protectedRange sqref="I45:I46" name="Range2_2_12_1_4_2_1_1_1_4_1_2_1_1_1_2_2_1_1_1_1"/>
    <protectedRange sqref="B45" name="Range2_12_5_1_1_1_2_2_1_1_1_1_1_1_1_1_1_1_1_1_1_1_1_1_1_1_1_1_1_1_1_1_1_1_1_1_1_1_1_1_1_1_1"/>
    <protectedRange sqref="B46" name="Range2_12_5_1_1_1_2_2_1_1_1_1_1_1_1_1_1_1_1_2_1_1_1_1_1_1_1_1_1_1_1_1_1_1_1_1_1_1_1_1_1_1_1_1_1_1_1_1_1_1_1_1_1_1_1_1_1_1_1"/>
    <protectedRange sqref="B47" name="Range2_12_5_1_1_1_2_2_1_1_1_1_1_1_1_1_1_1_1_2_1_1_1_2_1_1_1_2_1_1_1_3_1_1_1_1_1_1_1_1_1_1_1_1_1_1_1_1_1_1_1_1_1_1_1_1_1_1_1_1_1_1_1_1_1_1_1_1_1_1_1_1_1_1_1_1"/>
    <protectedRange sqref="B48" name="Range2_12_5_1_1_1_2_1_1_1_1_1_1_1_1_1_1_1_2_1_2_1_1_1_1_1_1_1_1_1_2_1_1_1_1_1_1_1_1_1_1_1_1_1_1_1_1_1_1_1_1_1_1_1_1_1_1_1_1"/>
    <protectedRange sqref="I49" name="Range2_2_12_1_4_3_1_1_1_3_3_2_1_1_3_2_1_1"/>
    <protectedRange sqref="I50:I61" name="Range2_2_12_1_4_3_1_1_1_3_3_2_1_1_3_3_1_1"/>
    <protectedRange sqref="Q10" name="Range1_16_3_1_1_1_1_1_1"/>
    <protectedRange sqref="H49" name="Range2_2_12_1_4_3_1_1_1_3_3_2_1_1_3_2_1_3_1"/>
    <protectedRange sqref="G49" name="Range2_2_12_1_4_3_1_1_1_3_2_1_2_2_2_1_3_1"/>
    <protectedRange sqref="D49:E49" name="Range2_2_12_1_3_1_2_1_1_1_2_1_1_1_1_1_1_2_1_1_2_1_3_1"/>
    <protectedRange sqref="F49" name="Range2_2_12_1_4_3_1_1_1_2_1_2_1_1_3_1_1_1_1_1_1_2_1_3_1"/>
    <protectedRange sqref="H50:H61" name="Range2_2_12_1_4_3_1_1_1_3_3_2_1_1_3_3_1_3_1"/>
    <protectedRange sqref="G50:G61" name="Range2_2_12_1_4_3_1_1_1_3_2_1_2_2_3_1_3_1"/>
    <protectedRange sqref="F50:F61" name="Range2_2_12_1_4_3_1_1_1_3_3_1_1_3_1_1_1_1_1_1_2_3_1_3_1"/>
    <protectedRange sqref="C56:E61 D50:E55" name="Range2_2_12_1_3_1_2_1_1_1_1_2_1_1_1_1_1_1_2_2_1_3_1"/>
    <protectedRange sqref="B61" name="Range2_12_5_1_1_1_2_2_1_1_1_1_1_1_1_1_1_1_1_2_1_1_1_2_1_1_1_1_1_1_1_1_1_1_1_1_1_1_1_1_2_1_1_1_1_1_1_1_1_1_2_1_1_3_1_1_1_1"/>
    <protectedRange sqref="B56:B60" name="Range2_12_5_1_1_1_2_2_1_1_1_1_1_1_1_1_1_1_1_1_1_1_1_1_1_1_1_1_1_1_1_1_1_1_1_1_1_1_1_1_1_1_1_1_1_1_1_2_1_1_1_2_1_1_2_1_1_1_2"/>
    <protectedRange sqref="C49" name="Range2_2_12_1_3_1_2_1_1_1_3_1_1_1_1_1_3_1_1_1_1_2_1_3"/>
    <protectedRange sqref="C50" name="Range2_2_12_1_3_1_2_1_1_1_1_2_1_1_1_1_1_1_2_2_1_3"/>
    <protectedRange sqref="B49" name="Range2_12_5_1_1_1_1_1_2_1_1_1_1_1_1_1_1_1_1_1_1_1_1_1_1_1_1_1_1_2_1_1_1_1_1_1_1_1_1_1_1_1_1_3_1_1_1"/>
    <protectedRange sqref="B50" name="Range2_12_5_1_1_1_1_1_2_1_1_2_1_1_1_1_1_1_1_1_1_1_1_1_1_1_1_1_1_2_1_1_1_1_1_1_1_1_1_1_1_1_1_1_3_1_1_1"/>
    <protectedRange sqref="C51:C52" name="Range2_2_12_1_3_1_2_1_1_1_1_2_1_1_1_1_1_1_2_2_1_3_2"/>
    <protectedRange sqref="C55" name="Range2_1_4_2_1_1_1_2_1_2_1"/>
    <protectedRange sqref="B52" name="Range2_12_5_1_1_1_2_2_1_1_1_1_1_1_1_1_1_1_1_2_1_1_1_2_1_1_1_1_1_1_1_1_1_1_1_1_1_1_1_1_2_1_1_1_1_1_1_1_1_1_2_1_1_3_1_1_1"/>
    <protectedRange sqref="B51" name="Range2_12_5_1_1_1_2_2_1_1_1_1_1_1_1_1_1_1_1_2_1_1_1_1_1_1_1_1_1_3_1_3_1_2_1_1_1_1_1_1_1_1_1_1_1_1_1_2_1_1_1_1_1_2_1_1_1_1_1_1_1_1_2_1_1_3_1_1_1"/>
    <protectedRange sqref="B53" name="Range2_12_5_1_1_1_1_1_2_1_2_1_1_1_2_1_1_1_1_1_1_1_1_1_1_2_1_1_1_1_1_2_1_1_1_1_1_1_1_2_1_1_3_1_1_1"/>
    <protectedRange sqref="B55" name="Range2_12_5_1_1_1_2_2_1_1_1_1_1_1_1_1_1_1_1_1_1_1_1_1_1_1_1_1_1_1_1_1_1_1_1_1_1_1_1_1_1_1_1_1_1_1_1_2_1_1_1_2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68" priority="5" operator="containsText" text="N/A">
      <formula>NOT(ISERROR(SEARCH("N/A",X11)))</formula>
    </cfRule>
    <cfRule type="cellIs" dxfId="367" priority="23" operator="equal">
      <formula>0</formula>
    </cfRule>
  </conditionalFormatting>
  <conditionalFormatting sqref="X11:AE34">
    <cfRule type="cellIs" dxfId="366" priority="22" operator="greaterThanOrEqual">
      <formula>1185</formula>
    </cfRule>
  </conditionalFormatting>
  <conditionalFormatting sqref="X11:AE34">
    <cfRule type="cellIs" dxfId="365" priority="21" operator="between">
      <formula>0.1</formula>
      <formula>1184</formula>
    </cfRule>
  </conditionalFormatting>
  <conditionalFormatting sqref="X8 AJ11:AO34">
    <cfRule type="cellIs" dxfId="364" priority="20" operator="equal">
      <formula>0</formula>
    </cfRule>
  </conditionalFormatting>
  <conditionalFormatting sqref="X8 AJ11:AO34">
    <cfRule type="cellIs" dxfId="363" priority="19" operator="greaterThan">
      <formula>1179</formula>
    </cfRule>
  </conditionalFormatting>
  <conditionalFormatting sqref="X8 AJ11:AO34">
    <cfRule type="cellIs" dxfId="362" priority="18" operator="greaterThan">
      <formula>99</formula>
    </cfRule>
  </conditionalFormatting>
  <conditionalFormatting sqref="X8 AJ11:AO34">
    <cfRule type="cellIs" dxfId="361" priority="17" operator="greaterThan">
      <formula>0.99</formula>
    </cfRule>
  </conditionalFormatting>
  <conditionalFormatting sqref="AB8">
    <cfRule type="cellIs" dxfId="360" priority="16" operator="equal">
      <formula>0</formula>
    </cfRule>
  </conditionalFormatting>
  <conditionalFormatting sqref="AB8">
    <cfRule type="cellIs" dxfId="359" priority="15" operator="greaterThan">
      <formula>1179</formula>
    </cfRule>
  </conditionalFormatting>
  <conditionalFormatting sqref="AB8">
    <cfRule type="cellIs" dxfId="358" priority="14" operator="greaterThan">
      <formula>99</formula>
    </cfRule>
  </conditionalFormatting>
  <conditionalFormatting sqref="AB8">
    <cfRule type="cellIs" dxfId="357" priority="13" operator="greaterThan">
      <formula>0.99</formula>
    </cfRule>
  </conditionalFormatting>
  <conditionalFormatting sqref="AQ11:AQ34">
    <cfRule type="cellIs" dxfId="356" priority="12" operator="equal">
      <formula>0</formula>
    </cfRule>
  </conditionalFormatting>
  <conditionalFormatting sqref="AQ11:AQ34">
    <cfRule type="cellIs" dxfId="355" priority="11" operator="greaterThan">
      <formula>1179</formula>
    </cfRule>
  </conditionalFormatting>
  <conditionalFormatting sqref="AQ11:AQ34">
    <cfRule type="cellIs" dxfId="354" priority="10" operator="greaterThan">
      <formula>99</formula>
    </cfRule>
  </conditionalFormatting>
  <conditionalFormatting sqref="AQ11:AQ34">
    <cfRule type="cellIs" dxfId="353" priority="9" operator="greaterThan">
      <formula>0.99</formula>
    </cfRule>
  </conditionalFormatting>
  <conditionalFormatting sqref="AI11:AI34">
    <cfRule type="cellIs" dxfId="352" priority="8" operator="greaterThan">
      <formula>$AI$8</formula>
    </cfRule>
  </conditionalFormatting>
  <conditionalFormatting sqref="AH11:AH34">
    <cfRule type="cellIs" dxfId="351" priority="6" operator="greaterThan">
      <formula>$AH$8</formula>
    </cfRule>
    <cfRule type="cellIs" dxfId="350" priority="7" operator="greaterThan">
      <formula>$AH$8</formula>
    </cfRule>
  </conditionalFormatting>
  <conditionalFormatting sqref="AP11:AP34">
    <cfRule type="cellIs" dxfId="349" priority="4" operator="equal">
      <formula>0</formula>
    </cfRule>
  </conditionalFormatting>
  <conditionalFormatting sqref="AP11:AP34">
    <cfRule type="cellIs" dxfId="348" priority="3" operator="greaterThan">
      <formula>1179</formula>
    </cfRule>
  </conditionalFormatting>
  <conditionalFormatting sqref="AP11:AP34">
    <cfRule type="cellIs" dxfId="347" priority="2" operator="greaterThan">
      <formula>99</formula>
    </cfRule>
  </conditionalFormatting>
  <conditionalFormatting sqref="AP11:AP34">
    <cfRule type="cellIs" dxfId="346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0"/>
  <sheetViews>
    <sheetView topLeftCell="A16" zoomScaleNormal="100" workbookViewId="0">
      <selection activeCell="A33" sqref="A33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44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44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53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57" t="s">
        <v>127</v>
      </c>
      <c r="I7" s="156" t="s">
        <v>126</v>
      </c>
      <c r="J7" s="156" t="s">
        <v>125</v>
      </c>
      <c r="K7" s="156" t="s">
        <v>124</v>
      </c>
      <c r="L7" s="2"/>
      <c r="M7" s="2"/>
      <c r="N7" s="2"/>
      <c r="O7" s="157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56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56" t="s">
        <v>115</v>
      </c>
      <c r="AG7" s="156" t="s">
        <v>114</v>
      </c>
      <c r="AH7" s="156" t="s">
        <v>113</v>
      </c>
      <c r="AI7" s="156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56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42295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24456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56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54" t="s">
        <v>88</v>
      </c>
      <c r="V9" s="154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52" t="s">
        <v>84</v>
      </c>
      <c r="AG9" s="152" t="s">
        <v>83</v>
      </c>
      <c r="AH9" s="234" t="s">
        <v>82</v>
      </c>
      <c r="AI9" s="248" t="s">
        <v>81</v>
      </c>
      <c r="AJ9" s="154" t="s">
        <v>80</v>
      </c>
      <c r="AK9" s="154" t="s">
        <v>79</v>
      </c>
      <c r="AL9" s="154" t="s">
        <v>78</v>
      </c>
      <c r="AM9" s="154" t="s">
        <v>77</v>
      </c>
      <c r="AN9" s="154" t="s">
        <v>76</v>
      </c>
      <c r="AO9" s="154" t="s">
        <v>75</v>
      </c>
      <c r="AP9" s="154" t="s">
        <v>74</v>
      </c>
      <c r="AQ9" s="226" t="s">
        <v>73</v>
      </c>
      <c r="AR9" s="154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54" t="s">
        <v>67</v>
      </c>
      <c r="C10" s="154" t="s">
        <v>66</v>
      </c>
      <c r="D10" s="154" t="s">
        <v>17</v>
      </c>
      <c r="E10" s="154" t="s">
        <v>65</v>
      </c>
      <c r="F10" s="154" t="s">
        <v>17</v>
      </c>
      <c r="G10" s="154" t="s">
        <v>65</v>
      </c>
      <c r="H10" s="225"/>
      <c r="I10" s="154" t="s">
        <v>65</v>
      </c>
      <c r="J10" s="154" t="s">
        <v>65</v>
      </c>
      <c r="K10" s="154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17'!Q34</f>
        <v>55595851</v>
      </c>
      <c r="R10" s="242"/>
      <c r="S10" s="243"/>
      <c r="T10" s="244"/>
      <c r="U10" s="154"/>
      <c r="V10" s="154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17'!AG34</f>
        <v>41158612</v>
      </c>
      <c r="AH10" s="234"/>
      <c r="AI10" s="249"/>
      <c r="AJ10" s="154" t="s">
        <v>56</v>
      </c>
      <c r="AK10" s="154" t="s">
        <v>56</v>
      </c>
      <c r="AL10" s="154" t="s">
        <v>56</v>
      </c>
      <c r="AM10" s="154" t="s">
        <v>56</v>
      </c>
      <c r="AN10" s="154" t="s">
        <v>56</v>
      </c>
      <c r="AO10" s="154" t="s">
        <v>56</v>
      </c>
      <c r="AP10" s="96">
        <f>'OCT 17'!AP34</f>
        <v>9429296</v>
      </c>
      <c r="AQ10" s="227"/>
      <c r="AR10" s="155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24</v>
      </c>
      <c r="E11" s="82">
        <f t="shared" ref="E11:E22" si="0">D11/1.42</f>
        <v>16.901408450704228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109</v>
      </c>
      <c r="P11" s="76">
        <v>67</v>
      </c>
      <c r="Q11" s="76">
        <v>55598644</v>
      </c>
      <c r="R11" s="75">
        <f>IF(ISBLANK(Q11),"-",Q11-Q10)</f>
        <v>2793</v>
      </c>
      <c r="S11" s="74">
        <f t="shared" ref="S11:S34" si="3">R11*24/1000</f>
        <v>67.031999999999996</v>
      </c>
      <c r="T11" s="74">
        <f t="shared" ref="T11:T34" si="4">R11/1000</f>
        <v>2.7930000000000001</v>
      </c>
      <c r="U11" s="73">
        <v>6.1</v>
      </c>
      <c r="V11" s="73">
        <f t="shared" ref="V11:V34" si="5">U11</f>
        <v>6.1</v>
      </c>
      <c r="W11" s="72" t="s">
        <v>138</v>
      </c>
      <c r="X11" s="66">
        <v>0</v>
      </c>
      <c r="Y11" s="66">
        <v>0</v>
      </c>
      <c r="Z11" s="66">
        <v>1018</v>
      </c>
      <c r="AA11" s="66">
        <v>0</v>
      </c>
      <c r="AB11" s="66">
        <v>0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41158940</v>
      </c>
      <c r="AH11" s="69">
        <f t="shared" ref="AH11:AH34" si="6">IF(ISBLANK(AG11),"-",AG11-AG10)</f>
        <v>328</v>
      </c>
      <c r="AI11" s="68">
        <f t="shared" ref="AI11:AI34" si="7">AH11/T11</f>
        <v>117.43644826351593</v>
      </c>
      <c r="AJ11" s="67">
        <v>0</v>
      </c>
      <c r="AK11" s="67">
        <v>0</v>
      </c>
      <c r="AL11" s="67">
        <v>1</v>
      </c>
      <c r="AM11" s="67">
        <v>0</v>
      </c>
      <c r="AN11" s="67">
        <v>0</v>
      </c>
      <c r="AO11" s="67">
        <v>0.35</v>
      </c>
      <c r="AP11" s="66">
        <v>9431037</v>
      </c>
      <c r="AQ11" s="66">
        <f t="shared" ref="AQ11:AQ34" si="8">AP11-AP10</f>
        <v>1741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25</v>
      </c>
      <c r="E12" s="82">
        <f t="shared" si="0"/>
        <v>17.605633802816904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109</v>
      </c>
      <c r="P12" s="76">
        <v>66</v>
      </c>
      <c r="Q12" s="76">
        <v>55601387</v>
      </c>
      <c r="R12" s="75">
        <f>IF(ISBLANK(Q12),"-",Q12-Q11)</f>
        <v>2743</v>
      </c>
      <c r="S12" s="74">
        <f t="shared" si="3"/>
        <v>65.831999999999994</v>
      </c>
      <c r="T12" s="74">
        <f t="shared" si="4"/>
        <v>2.7429999999999999</v>
      </c>
      <c r="U12" s="73">
        <v>7.9</v>
      </c>
      <c r="V12" s="73">
        <f t="shared" si="5"/>
        <v>7.9</v>
      </c>
      <c r="W12" s="72" t="s">
        <v>138</v>
      </c>
      <c r="X12" s="66">
        <v>0</v>
      </c>
      <c r="Y12" s="66">
        <v>0</v>
      </c>
      <c r="Z12" s="66">
        <v>1019</v>
      </c>
      <c r="AA12" s="66">
        <v>0</v>
      </c>
      <c r="AB12" s="66">
        <v>0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41159268</v>
      </c>
      <c r="AH12" s="69">
        <f t="shared" si="6"/>
        <v>328</v>
      </c>
      <c r="AI12" s="68">
        <f t="shared" si="7"/>
        <v>119.57710535909588</v>
      </c>
      <c r="AJ12" s="67">
        <v>0</v>
      </c>
      <c r="AK12" s="67">
        <v>0</v>
      </c>
      <c r="AL12" s="67">
        <v>1</v>
      </c>
      <c r="AM12" s="67">
        <v>0</v>
      </c>
      <c r="AN12" s="67">
        <v>0</v>
      </c>
      <c r="AO12" s="67">
        <v>0.35</v>
      </c>
      <c r="AP12" s="66">
        <v>9432711</v>
      </c>
      <c r="AQ12" s="66">
        <f t="shared" si="8"/>
        <v>1674</v>
      </c>
      <c r="AR12" s="87">
        <v>0.96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19</v>
      </c>
      <c r="E13" s="82">
        <f t="shared" si="0"/>
        <v>13.380281690140846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136</v>
      </c>
      <c r="P13" s="76">
        <v>109</v>
      </c>
      <c r="Q13" s="76">
        <v>55605147</v>
      </c>
      <c r="R13" s="75">
        <f t="shared" ref="R13:R34" si="9">IF(ISBLANK(Q13),"-",Q13-Q12)</f>
        <v>3760</v>
      </c>
      <c r="S13" s="74">
        <f t="shared" si="3"/>
        <v>90.24</v>
      </c>
      <c r="T13" s="74">
        <f t="shared" si="4"/>
        <v>3.76</v>
      </c>
      <c r="U13" s="73">
        <v>9.3000000000000007</v>
      </c>
      <c r="V13" s="73">
        <f t="shared" si="5"/>
        <v>9.3000000000000007</v>
      </c>
      <c r="W13" s="72" t="s">
        <v>14</v>
      </c>
      <c r="X13" s="66">
        <v>0</v>
      </c>
      <c r="Y13" s="66">
        <v>0</v>
      </c>
      <c r="Z13" s="66">
        <v>1028</v>
      </c>
      <c r="AA13" s="66">
        <v>0</v>
      </c>
      <c r="AB13" s="66">
        <v>1038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41159800</v>
      </c>
      <c r="AH13" s="69">
        <f t="shared" si="6"/>
        <v>532</v>
      </c>
      <c r="AI13" s="68">
        <f t="shared" si="7"/>
        <v>141.48936170212767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0.35</v>
      </c>
      <c r="AP13" s="66">
        <v>9434079</v>
      </c>
      <c r="AQ13" s="66">
        <f t="shared" si="8"/>
        <v>1368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22</v>
      </c>
      <c r="E14" s="82">
        <f t="shared" si="0"/>
        <v>15.492957746478874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96</v>
      </c>
      <c r="P14" s="76">
        <v>96</v>
      </c>
      <c r="Q14" s="76">
        <v>55609219</v>
      </c>
      <c r="R14" s="75">
        <f t="shared" si="9"/>
        <v>4072</v>
      </c>
      <c r="S14" s="74">
        <f t="shared" si="3"/>
        <v>97.727999999999994</v>
      </c>
      <c r="T14" s="74">
        <f t="shared" si="4"/>
        <v>4.0720000000000001</v>
      </c>
      <c r="U14" s="73">
        <v>9.6999999999999993</v>
      </c>
      <c r="V14" s="73">
        <f t="shared" si="5"/>
        <v>9.6999999999999993</v>
      </c>
      <c r="W14" s="72" t="s">
        <v>14</v>
      </c>
      <c r="X14" s="66">
        <v>0</v>
      </c>
      <c r="Y14" s="66">
        <v>0</v>
      </c>
      <c r="Z14" s="66">
        <v>957</v>
      </c>
      <c r="AA14" s="66">
        <v>0</v>
      </c>
      <c r="AB14" s="66">
        <v>957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41160340</v>
      </c>
      <c r="AH14" s="69">
        <f t="shared" si="6"/>
        <v>540</v>
      </c>
      <c r="AI14" s="68">
        <f t="shared" si="7"/>
        <v>132.61296660117878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0.35</v>
      </c>
      <c r="AP14" s="66">
        <v>9434310</v>
      </c>
      <c r="AQ14" s="66">
        <f t="shared" si="8"/>
        <v>231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22</v>
      </c>
      <c r="E15" s="82">
        <f t="shared" si="0"/>
        <v>15.492957746478874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101</v>
      </c>
      <c r="P15" s="76">
        <v>98</v>
      </c>
      <c r="Q15" s="76">
        <v>55613167</v>
      </c>
      <c r="R15" s="75">
        <f t="shared" si="9"/>
        <v>3948</v>
      </c>
      <c r="S15" s="74">
        <f t="shared" si="3"/>
        <v>94.751999999999995</v>
      </c>
      <c r="T15" s="74">
        <f t="shared" si="4"/>
        <v>3.948</v>
      </c>
      <c r="U15" s="73">
        <v>9.6999999999999993</v>
      </c>
      <c r="V15" s="73">
        <f t="shared" si="5"/>
        <v>9.6999999999999993</v>
      </c>
      <c r="W15" s="72" t="s">
        <v>14</v>
      </c>
      <c r="X15" s="66">
        <v>0</v>
      </c>
      <c r="Y15" s="66">
        <v>0</v>
      </c>
      <c r="Z15" s="66">
        <v>977</v>
      </c>
      <c r="AA15" s="66">
        <v>0</v>
      </c>
      <c r="AB15" s="66">
        <v>977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41160868</v>
      </c>
      <c r="AH15" s="69">
        <f t="shared" si="6"/>
        <v>528</v>
      </c>
      <c r="AI15" s="68">
        <f t="shared" si="7"/>
        <v>133.73860182370819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9434310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20</v>
      </c>
      <c r="E16" s="82">
        <f t="shared" si="0"/>
        <v>14.084507042253522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113</v>
      </c>
      <c r="P16" s="76">
        <v>105</v>
      </c>
      <c r="Q16" s="76">
        <v>55617647</v>
      </c>
      <c r="R16" s="75">
        <f t="shared" si="9"/>
        <v>4480</v>
      </c>
      <c r="S16" s="74">
        <f t="shared" si="3"/>
        <v>107.52</v>
      </c>
      <c r="T16" s="74">
        <f t="shared" si="4"/>
        <v>4.4800000000000004</v>
      </c>
      <c r="U16" s="73">
        <v>9.5</v>
      </c>
      <c r="V16" s="73">
        <f t="shared" si="5"/>
        <v>9.5</v>
      </c>
      <c r="W16" s="72" t="s">
        <v>14</v>
      </c>
      <c r="X16" s="66">
        <v>0</v>
      </c>
      <c r="Y16" s="66">
        <v>0</v>
      </c>
      <c r="Z16" s="66">
        <v>1067</v>
      </c>
      <c r="AA16" s="66">
        <v>0</v>
      </c>
      <c r="AB16" s="66">
        <v>1046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41161556</v>
      </c>
      <c r="AH16" s="69">
        <f t="shared" si="6"/>
        <v>688</v>
      </c>
      <c r="AI16" s="68">
        <f t="shared" si="7"/>
        <v>153.57142857142856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9434310</v>
      </c>
      <c r="AQ16" s="66">
        <f t="shared" si="8"/>
        <v>0</v>
      </c>
      <c r="AR16" s="87">
        <v>1.1100000000000001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A17" t="s">
        <v>208</v>
      </c>
      <c r="B17" s="85">
        <v>2.25</v>
      </c>
      <c r="C17" s="85">
        <v>0.29166666666666702</v>
      </c>
      <c r="D17" s="84">
        <v>14</v>
      </c>
      <c r="E17" s="82">
        <f t="shared" si="0"/>
        <v>9.8591549295774659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131</v>
      </c>
      <c r="P17" s="76">
        <v>134</v>
      </c>
      <c r="Q17" s="76">
        <v>55623179</v>
      </c>
      <c r="R17" s="75">
        <f t="shared" si="9"/>
        <v>5532</v>
      </c>
      <c r="S17" s="74">
        <f t="shared" si="3"/>
        <v>132.768</v>
      </c>
      <c r="T17" s="74">
        <f t="shared" si="4"/>
        <v>5.532</v>
      </c>
      <c r="U17" s="73">
        <v>9.4</v>
      </c>
      <c r="V17" s="73">
        <f t="shared" si="5"/>
        <v>9.4</v>
      </c>
      <c r="W17" s="72" t="s">
        <v>22</v>
      </c>
      <c r="X17" s="66">
        <v>1006</v>
      </c>
      <c r="Y17" s="66">
        <v>0</v>
      </c>
      <c r="Z17" s="66">
        <v>1097</v>
      </c>
      <c r="AA17" s="66">
        <v>1185</v>
      </c>
      <c r="AB17" s="66">
        <v>1097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41162672</v>
      </c>
      <c r="AH17" s="69">
        <f t="shared" si="6"/>
        <v>1116</v>
      </c>
      <c r="AI17" s="68">
        <f t="shared" si="7"/>
        <v>201.7353579175705</v>
      </c>
      <c r="AJ17" s="67">
        <v>1</v>
      </c>
      <c r="AK17" s="67">
        <v>0</v>
      </c>
      <c r="AL17" s="67">
        <v>1</v>
      </c>
      <c r="AM17" s="67">
        <v>1</v>
      </c>
      <c r="AN17" s="67">
        <v>1</v>
      </c>
      <c r="AO17" s="67">
        <v>0</v>
      </c>
      <c r="AP17" s="66">
        <v>9434310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10</v>
      </c>
      <c r="E18" s="82">
        <f t="shared" si="0"/>
        <v>7.042253521126761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142</v>
      </c>
      <c r="P18" s="76">
        <v>144</v>
      </c>
      <c r="Q18" s="76">
        <v>55629207</v>
      </c>
      <c r="R18" s="75">
        <f t="shared" si="9"/>
        <v>6028</v>
      </c>
      <c r="S18" s="74">
        <f t="shared" si="3"/>
        <v>144.672</v>
      </c>
      <c r="T18" s="74">
        <f t="shared" si="4"/>
        <v>6.0279999999999996</v>
      </c>
      <c r="U18" s="73">
        <v>9.1</v>
      </c>
      <c r="V18" s="73">
        <f t="shared" si="5"/>
        <v>9.1</v>
      </c>
      <c r="W18" s="72" t="s">
        <v>22</v>
      </c>
      <c r="X18" s="66">
        <v>1007</v>
      </c>
      <c r="Y18" s="66">
        <v>0</v>
      </c>
      <c r="Z18" s="66">
        <v>1187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41163964</v>
      </c>
      <c r="AH18" s="69">
        <f t="shared" si="6"/>
        <v>1292</v>
      </c>
      <c r="AI18" s="68">
        <f t="shared" si="7"/>
        <v>214.33311214333114</v>
      </c>
      <c r="AJ18" s="67">
        <v>1</v>
      </c>
      <c r="AK18" s="67">
        <v>0</v>
      </c>
      <c r="AL18" s="67">
        <v>1</v>
      </c>
      <c r="AM18" s="67">
        <v>1</v>
      </c>
      <c r="AN18" s="67">
        <v>1</v>
      </c>
      <c r="AO18" s="67">
        <v>0</v>
      </c>
      <c r="AP18" s="66">
        <v>9434310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9</v>
      </c>
      <c r="E19" s="82">
        <f t="shared" si="0"/>
        <v>6.3380281690140849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142</v>
      </c>
      <c r="P19" s="76">
        <v>151</v>
      </c>
      <c r="Q19" s="76">
        <v>55635321</v>
      </c>
      <c r="R19" s="75">
        <f t="shared" si="9"/>
        <v>6114</v>
      </c>
      <c r="S19" s="74">
        <f t="shared" si="3"/>
        <v>146.73599999999999</v>
      </c>
      <c r="T19" s="74">
        <f t="shared" si="4"/>
        <v>6.1139999999999999</v>
      </c>
      <c r="U19" s="73">
        <v>8.8000000000000007</v>
      </c>
      <c r="V19" s="73">
        <f t="shared" si="5"/>
        <v>8.8000000000000007</v>
      </c>
      <c r="W19" s="72" t="s">
        <v>22</v>
      </c>
      <c r="X19" s="66">
        <v>1047</v>
      </c>
      <c r="Y19" s="66">
        <v>0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41165308</v>
      </c>
      <c r="AH19" s="69">
        <f t="shared" si="6"/>
        <v>1344</v>
      </c>
      <c r="AI19" s="68">
        <f t="shared" si="7"/>
        <v>219.8233562315996</v>
      </c>
      <c r="AJ19" s="67">
        <v>1</v>
      </c>
      <c r="AK19" s="67">
        <v>0</v>
      </c>
      <c r="AL19" s="67">
        <v>1</v>
      </c>
      <c r="AM19" s="67">
        <v>1</v>
      </c>
      <c r="AN19" s="67">
        <v>1</v>
      </c>
      <c r="AO19" s="67">
        <v>0</v>
      </c>
      <c r="AP19" s="66">
        <v>9434310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9</v>
      </c>
      <c r="E20" s="82">
        <f t="shared" si="0"/>
        <v>6.3380281690140849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140</v>
      </c>
      <c r="P20" s="76">
        <v>152</v>
      </c>
      <c r="Q20" s="76">
        <v>55641609</v>
      </c>
      <c r="R20" s="75">
        <f t="shared" si="9"/>
        <v>6288</v>
      </c>
      <c r="S20" s="74">
        <f t="shared" si="3"/>
        <v>150.91200000000001</v>
      </c>
      <c r="T20" s="74">
        <f t="shared" si="4"/>
        <v>6.2880000000000003</v>
      </c>
      <c r="U20" s="73">
        <v>8.1999999999999993</v>
      </c>
      <c r="V20" s="73">
        <f t="shared" si="5"/>
        <v>8.1999999999999993</v>
      </c>
      <c r="W20" s="72" t="s">
        <v>22</v>
      </c>
      <c r="X20" s="66">
        <v>1047</v>
      </c>
      <c r="Y20" s="66">
        <v>0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41166700</v>
      </c>
      <c r="AH20" s="69">
        <f t="shared" si="6"/>
        <v>1392</v>
      </c>
      <c r="AI20" s="68">
        <f t="shared" si="7"/>
        <v>221.37404580152671</v>
      </c>
      <c r="AJ20" s="67">
        <v>1</v>
      </c>
      <c r="AK20" s="67">
        <v>0</v>
      </c>
      <c r="AL20" s="67">
        <v>1</v>
      </c>
      <c r="AM20" s="67">
        <v>1</v>
      </c>
      <c r="AN20" s="67">
        <v>1</v>
      </c>
      <c r="AO20" s="67">
        <v>0</v>
      </c>
      <c r="AP20" s="66">
        <v>9434310</v>
      </c>
      <c r="AQ20" s="66">
        <f t="shared" si="8"/>
        <v>0</v>
      </c>
      <c r="AR20" s="87">
        <v>1.23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9</v>
      </c>
      <c r="E21" s="82">
        <f t="shared" si="0"/>
        <v>6.3380281690140849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140</v>
      </c>
      <c r="P21" s="76">
        <v>148</v>
      </c>
      <c r="Q21" s="76">
        <v>55647885</v>
      </c>
      <c r="R21" s="75">
        <f t="shared" si="9"/>
        <v>6276</v>
      </c>
      <c r="S21" s="74">
        <f t="shared" si="3"/>
        <v>150.624</v>
      </c>
      <c r="T21" s="74">
        <f t="shared" si="4"/>
        <v>6.2759999999999998</v>
      </c>
      <c r="U21" s="73">
        <v>7.7</v>
      </c>
      <c r="V21" s="73">
        <f t="shared" si="5"/>
        <v>7.7</v>
      </c>
      <c r="W21" s="72" t="s">
        <v>22</v>
      </c>
      <c r="X21" s="66">
        <v>1047</v>
      </c>
      <c r="Y21" s="66">
        <v>0</v>
      </c>
      <c r="Z21" s="66">
        <v>1187</v>
      </c>
      <c r="AA21" s="66">
        <v>1185</v>
      </c>
      <c r="AB21" s="66">
        <v>1186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41168084</v>
      </c>
      <c r="AH21" s="69">
        <f t="shared" si="6"/>
        <v>1384</v>
      </c>
      <c r="AI21" s="68">
        <f t="shared" si="7"/>
        <v>220.52262587635437</v>
      </c>
      <c r="AJ21" s="67">
        <v>1</v>
      </c>
      <c r="AK21" s="67">
        <v>0</v>
      </c>
      <c r="AL21" s="67">
        <v>1</v>
      </c>
      <c r="AM21" s="67">
        <v>1</v>
      </c>
      <c r="AN21" s="67">
        <v>1</v>
      </c>
      <c r="AO21" s="67">
        <v>0</v>
      </c>
      <c r="AP21" s="66">
        <v>9434310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10</v>
      </c>
      <c r="E22" s="82">
        <f t="shared" si="0"/>
        <v>7.042253521126761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141</v>
      </c>
      <c r="P22" s="76">
        <v>151</v>
      </c>
      <c r="Q22" s="76">
        <v>55654136</v>
      </c>
      <c r="R22" s="75">
        <f t="shared" si="9"/>
        <v>6251</v>
      </c>
      <c r="S22" s="74">
        <f t="shared" si="3"/>
        <v>150.024</v>
      </c>
      <c r="T22" s="74">
        <f t="shared" si="4"/>
        <v>6.2510000000000003</v>
      </c>
      <c r="U22" s="73">
        <v>7.2</v>
      </c>
      <c r="V22" s="73">
        <f t="shared" si="5"/>
        <v>7.2</v>
      </c>
      <c r="W22" s="72" t="s">
        <v>22</v>
      </c>
      <c r="X22" s="66">
        <v>1047</v>
      </c>
      <c r="Y22" s="66">
        <v>0</v>
      </c>
      <c r="Z22" s="66">
        <v>1187</v>
      </c>
      <c r="AA22" s="66">
        <v>1185</v>
      </c>
      <c r="AB22" s="66">
        <v>1186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41169464</v>
      </c>
      <c r="AH22" s="69">
        <f t="shared" si="6"/>
        <v>1380</v>
      </c>
      <c r="AI22" s="68">
        <f t="shared" si="7"/>
        <v>220.76467765157574</v>
      </c>
      <c r="AJ22" s="67">
        <v>1</v>
      </c>
      <c r="AK22" s="67">
        <v>0</v>
      </c>
      <c r="AL22" s="67">
        <v>1</v>
      </c>
      <c r="AM22" s="67">
        <v>1</v>
      </c>
      <c r="AN22" s="67">
        <v>1</v>
      </c>
      <c r="AO22" s="67">
        <v>0</v>
      </c>
      <c r="AP22" s="66">
        <v>9434310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169</v>
      </c>
      <c r="B23" s="85">
        <v>2.5</v>
      </c>
      <c r="C23" s="85">
        <v>0.54166666666666696</v>
      </c>
      <c r="D23" s="84">
        <v>9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142</v>
      </c>
      <c r="P23" s="76">
        <v>142</v>
      </c>
      <c r="Q23" s="76">
        <v>55660425</v>
      </c>
      <c r="R23" s="75">
        <f t="shared" si="9"/>
        <v>6289</v>
      </c>
      <c r="S23" s="74">
        <f t="shared" si="3"/>
        <v>150.93600000000001</v>
      </c>
      <c r="T23" s="74">
        <f t="shared" si="4"/>
        <v>6.2889999999999997</v>
      </c>
      <c r="U23" s="73">
        <v>6.8</v>
      </c>
      <c r="V23" s="73">
        <f t="shared" si="5"/>
        <v>6.8</v>
      </c>
      <c r="W23" s="72" t="s">
        <v>22</v>
      </c>
      <c r="X23" s="66">
        <v>1047</v>
      </c>
      <c r="Y23" s="66">
        <v>0</v>
      </c>
      <c r="Z23" s="66">
        <v>1187</v>
      </c>
      <c r="AA23" s="66">
        <v>1185</v>
      </c>
      <c r="AB23" s="66">
        <v>1186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41170852</v>
      </c>
      <c r="AH23" s="69">
        <f t="shared" si="6"/>
        <v>1388</v>
      </c>
      <c r="AI23" s="68">
        <f t="shared" si="7"/>
        <v>220.70281443790748</v>
      </c>
      <c r="AJ23" s="67">
        <v>1</v>
      </c>
      <c r="AK23" s="67">
        <v>0</v>
      </c>
      <c r="AL23" s="67">
        <v>1</v>
      </c>
      <c r="AM23" s="67">
        <v>1</v>
      </c>
      <c r="AN23" s="67">
        <v>1</v>
      </c>
      <c r="AO23" s="67">
        <v>0</v>
      </c>
      <c r="AP23" s="66">
        <v>9434310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14</v>
      </c>
      <c r="E24" s="82">
        <f t="shared" ref="E24:E34" si="13">D24/1.42</f>
        <v>9.8591549295774659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140</v>
      </c>
      <c r="P24" s="76">
        <v>142</v>
      </c>
      <c r="Q24" s="76">
        <v>55666503</v>
      </c>
      <c r="R24" s="75">
        <f t="shared" si="9"/>
        <v>6078</v>
      </c>
      <c r="S24" s="74">
        <f t="shared" si="3"/>
        <v>145.87200000000001</v>
      </c>
      <c r="T24" s="74">
        <f t="shared" si="4"/>
        <v>6.0780000000000003</v>
      </c>
      <c r="U24" s="73">
        <v>6.6</v>
      </c>
      <c r="V24" s="73">
        <f t="shared" si="5"/>
        <v>6.6</v>
      </c>
      <c r="W24" s="72" t="s">
        <v>22</v>
      </c>
      <c r="X24" s="66">
        <v>1016</v>
      </c>
      <c r="Y24" s="66">
        <v>0</v>
      </c>
      <c r="Z24" s="66">
        <v>1187</v>
      </c>
      <c r="AA24" s="66">
        <v>1185</v>
      </c>
      <c r="AB24" s="66">
        <v>1186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41172164</v>
      </c>
      <c r="AH24" s="69">
        <f t="shared" si="6"/>
        <v>1312</v>
      </c>
      <c r="AI24" s="68">
        <f t="shared" si="7"/>
        <v>215.86048042119117</v>
      </c>
      <c r="AJ24" s="67">
        <v>1</v>
      </c>
      <c r="AK24" s="67">
        <v>0</v>
      </c>
      <c r="AL24" s="67">
        <v>1</v>
      </c>
      <c r="AM24" s="67">
        <v>1</v>
      </c>
      <c r="AN24" s="67">
        <v>1</v>
      </c>
      <c r="AO24" s="67">
        <v>0</v>
      </c>
      <c r="AP24" s="66">
        <v>9434310</v>
      </c>
      <c r="AQ24" s="66">
        <f t="shared" si="8"/>
        <v>0</v>
      </c>
      <c r="AR24" s="87">
        <v>1.27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17</v>
      </c>
      <c r="E25" s="82">
        <f t="shared" si="13"/>
        <v>11.971830985915494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140</v>
      </c>
      <c r="P25" s="76">
        <v>121</v>
      </c>
      <c r="Q25" s="76">
        <v>55672461</v>
      </c>
      <c r="R25" s="75">
        <f t="shared" si="9"/>
        <v>5958</v>
      </c>
      <c r="S25" s="74">
        <f t="shared" si="3"/>
        <v>142.99199999999999</v>
      </c>
      <c r="T25" s="74">
        <f t="shared" si="4"/>
        <v>5.9580000000000002</v>
      </c>
      <c r="U25" s="73">
        <v>6.4</v>
      </c>
      <c r="V25" s="73">
        <f t="shared" si="5"/>
        <v>6.4</v>
      </c>
      <c r="W25" s="72" t="s">
        <v>22</v>
      </c>
      <c r="X25" s="66">
        <v>1007</v>
      </c>
      <c r="Y25" s="66">
        <v>0</v>
      </c>
      <c r="Z25" s="66">
        <v>1117</v>
      </c>
      <c r="AA25" s="66">
        <v>1185</v>
      </c>
      <c r="AB25" s="66">
        <v>1186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41173348</v>
      </c>
      <c r="AH25" s="69">
        <f t="shared" si="6"/>
        <v>1184</v>
      </c>
      <c r="AI25" s="68">
        <f t="shared" si="7"/>
        <v>198.72440416247062</v>
      </c>
      <c r="AJ25" s="67">
        <v>1</v>
      </c>
      <c r="AK25" s="67">
        <v>0</v>
      </c>
      <c r="AL25" s="67">
        <v>1</v>
      </c>
      <c r="AM25" s="67">
        <v>1</v>
      </c>
      <c r="AN25" s="67">
        <v>1</v>
      </c>
      <c r="AO25" s="67">
        <v>0</v>
      </c>
      <c r="AP25" s="66">
        <v>9434310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8</v>
      </c>
      <c r="E26" s="82">
        <f t="shared" si="13"/>
        <v>5.6338028169014089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135</v>
      </c>
      <c r="P26" s="76">
        <v>138</v>
      </c>
      <c r="Q26" s="76">
        <v>55678281</v>
      </c>
      <c r="R26" s="75">
        <f t="shared" si="9"/>
        <v>5820</v>
      </c>
      <c r="S26" s="74">
        <f t="shared" si="3"/>
        <v>139.68</v>
      </c>
      <c r="T26" s="74">
        <f t="shared" si="4"/>
        <v>5.82</v>
      </c>
      <c r="U26" s="73">
        <v>6.1</v>
      </c>
      <c r="V26" s="73">
        <f t="shared" si="5"/>
        <v>6.1</v>
      </c>
      <c r="W26" s="72" t="s">
        <v>22</v>
      </c>
      <c r="X26" s="66">
        <v>1016</v>
      </c>
      <c r="Y26" s="66">
        <v>0</v>
      </c>
      <c r="Z26" s="66">
        <v>1096</v>
      </c>
      <c r="AA26" s="66">
        <v>1185</v>
      </c>
      <c r="AB26" s="66">
        <v>1096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41174628</v>
      </c>
      <c r="AH26" s="69">
        <f t="shared" si="6"/>
        <v>1280</v>
      </c>
      <c r="AI26" s="68">
        <f t="shared" si="7"/>
        <v>219.93127147766322</v>
      </c>
      <c r="AJ26" s="67">
        <v>1</v>
      </c>
      <c r="AK26" s="67">
        <v>0</v>
      </c>
      <c r="AL26" s="67">
        <v>1</v>
      </c>
      <c r="AM26" s="67">
        <v>1</v>
      </c>
      <c r="AN26" s="67">
        <v>1</v>
      </c>
      <c r="AO26" s="67">
        <v>0</v>
      </c>
      <c r="AP26" s="66">
        <v>9434310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8</v>
      </c>
      <c r="E27" s="82">
        <f t="shared" si="13"/>
        <v>5.6338028169014089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133</v>
      </c>
      <c r="P27" s="76">
        <v>142</v>
      </c>
      <c r="Q27" s="76">
        <v>55684209</v>
      </c>
      <c r="R27" s="75">
        <f t="shared" si="9"/>
        <v>5928</v>
      </c>
      <c r="S27" s="74">
        <f t="shared" si="3"/>
        <v>142.27199999999999</v>
      </c>
      <c r="T27" s="74">
        <f t="shared" si="4"/>
        <v>5.9279999999999999</v>
      </c>
      <c r="U27" s="73">
        <v>5.9</v>
      </c>
      <c r="V27" s="73">
        <f t="shared" si="5"/>
        <v>5.9</v>
      </c>
      <c r="W27" s="72" t="s">
        <v>22</v>
      </c>
      <c r="X27" s="66">
        <v>1015</v>
      </c>
      <c r="Y27" s="66">
        <v>0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41175984</v>
      </c>
      <c r="AH27" s="69">
        <f t="shared" si="6"/>
        <v>1356</v>
      </c>
      <c r="AI27" s="68">
        <f t="shared" si="7"/>
        <v>228.74493927125505</v>
      </c>
      <c r="AJ27" s="67">
        <v>1</v>
      </c>
      <c r="AK27" s="67">
        <v>0</v>
      </c>
      <c r="AL27" s="67">
        <v>1</v>
      </c>
      <c r="AM27" s="67">
        <v>1</v>
      </c>
      <c r="AN27" s="67">
        <v>1</v>
      </c>
      <c r="AO27" s="67">
        <v>0</v>
      </c>
      <c r="AP27" s="66">
        <v>9434310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6</v>
      </c>
      <c r="E28" s="82">
        <f t="shared" si="13"/>
        <v>4.2253521126760569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133</v>
      </c>
      <c r="P28" s="76">
        <v>138</v>
      </c>
      <c r="Q28" s="76">
        <v>55690203</v>
      </c>
      <c r="R28" s="75">
        <f t="shared" si="9"/>
        <v>5994</v>
      </c>
      <c r="S28" s="74">
        <f t="shared" si="3"/>
        <v>143.85599999999999</v>
      </c>
      <c r="T28" s="74">
        <f t="shared" si="4"/>
        <v>5.9939999999999998</v>
      </c>
      <c r="U28" s="73">
        <v>5.5</v>
      </c>
      <c r="V28" s="73">
        <f t="shared" si="5"/>
        <v>5.5</v>
      </c>
      <c r="W28" s="72" t="s">
        <v>22</v>
      </c>
      <c r="X28" s="66">
        <v>1016</v>
      </c>
      <c r="Y28" s="66">
        <v>0</v>
      </c>
      <c r="Z28" s="66">
        <v>1158</v>
      </c>
      <c r="AA28" s="66">
        <v>1185</v>
      </c>
      <c r="AB28" s="66">
        <v>1157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41177316</v>
      </c>
      <c r="AH28" s="69">
        <f t="shared" si="6"/>
        <v>1332</v>
      </c>
      <c r="AI28" s="68">
        <f t="shared" si="7"/>
        <v>222.22222222222223</v>
      </c>
      <c r="AJ28" s="67">
        <v>1</v>
      </c>
      <c r="AK28" s="67">
        <v>0</v>
      </c>
      <c r="AL28" s="67">
        <v>1</v>
      </c>
      <c r="AM28" s="67">
        <v>1</v>
      </c>
      <c r="AN28" s="67">
        <v>1</v>
      </c>
      <c r="AO28" s="67">
        <v>0</v>
      </c>
      <c r="AP28" s="66">
        <v>9434310</v>
      </c>
      <c r="AQ28" s="66">
        <f t="shared" si="8"/>
        <v>0</v>
      </c>
      <c r="AR28" s="87">
        <v>1.3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8</v>
      </c>
      <c r="E29" s="82">
        <f t="shared" si="13"/>
        <v>5.6338028169014089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131</v>
      </c>
      <c r="P29" s="76">
        <v>137</v>
      </c>
      <c r="Q29" s="76">
        <v>55695634</v>
      </c>
      <c r="R29" s="75">
        <f t="shared" si="9"/>
        <v>5431</v>
      </c>
      <c r="S29" s="74">
        <f t="shared" si="3"/>
        <v>130.34399999999999</v>
      </c>
      <c r="T29" s="74">
        <f t="shared" si="4"/>
        <v>5.431</v>
      </c>
      <c r="U29" s="73">
        <v>5.2</v>
      </c>
      <c r="V29" s="73">
        <f t="shared" si="5"/>
        <v>5.2</v>
      </c>
      <c r="W29" s="72" t="s">
        <v>22</v>
      </c>
      <c r="X29" s="66">
        <v>1006</v>
      </c>
      <c r="Y29" s="66">
        <v>0</v>
      </c>
      <c r="Z29" s="66">
        <v>1147</v>
      </c>
      <c r="AA29" s="66">
        <v>1185</v>
      </c>
      <c r="AB29" s="66">
        <v>1147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41178516</v>
      </c>
      <c r="AH29" s="69">
        <f t="shared" si="6"/>
        <v>1200</v>
      </c>
      <c r="AI29" s="68">
        <f t="shared" si="7"/>
        <v>220.95378383354816</v>
      </c>
      <c r="AJ29" s="67">
        <v>1</v>
      </c>
      <c r="AK29" s="67">
        <v>0</v>
      </c>
      <c r="AL29" s="67">
        <v>1</v>
      </c>
      <c r="AM29" s="67">
        <v>1</v>
      </c>
      <c r="AN29" s="67">
        <v>1</v>
      </c>
      <c r="AO29" s="67">
        <v>0</v>
      </c>
      <c r="AP29" s="66">
        <v>9434310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9</v>
      </c>
      <c r="E30" s="82">
        <f t="shared" si="13"/>
        <v>6.3380281690140849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111</v>
      </c>
      <c r="P30" s="76">
        <v>131</v>
      </c>
      <c r="Q30" s="76">
        <v>55701144</v>
      </c>
      <c r="R30" s="75">
        <f t="shared" si="9"/>
        <v>5510</v>
      </c>
      <c r="S30" s="74">
        <f t="shared" si="3"/>
        <v>132.24</v>
      </c>
      <c r="T30" s="74">
        <f t="shared" si="4"/>
        <v>5.51</v>
      </c>
      <c r="U30" s="73">
        <v>4.5999999999999996</v>
      </c>
      <c r="V30" s="73">
        <f t="shared" si="5"/>
        <v>4.5999999999999996</v>
      </c>
      <c r="W30" s="72" t="s">
        <v>22</v>
      </c>
      <c r="X30" s="66">
        <v>1138</v>
      </c>
      <c r="Y30" s="66">
        <v>0</v>
      </c>
      <c r="Z30" s="66">
        <v>1178</v>
      </c>
      <c r="AA30" s="66">
        <v>0</v>
      </c>
      <c r="AB30" s="66">
        <v>1178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41179576</v>
      </c>
      <c r="AH30" s="69">
        <f t="shared" si="6"/>
        <v>1060</v>
      </c>
      <c r="AI30" s="68">
        <f t="shared" si="7"/>
        <v>192.37749546279494</v>
      </c>
      <c r="AJ30" s="67">
        <v>1</v>
      </c>
      <c r="AK30" s="67">
        <v>0</v>
      </c>
      <c r="AL30" s="67">
        <v>1</v>
      </c>
      <c r="AM30" s="67">
        <v>0</v>
      </c>
      <c r="AN30" s="67">
        <v>1</v>
      </c>
      <c r="AO30" s="67">
        <v>0</v>
      </c>
      <c r="AP30" s="66">
        <v>9434310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10</v>
      </c>
      <c r="E31" s="82">
        <f t="shared" si="13"/>
        <v>7.042253521126761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111</v>
      </c>
      <c r="P31" s="76">
        <v>130</v>
      </c>
      <c r="Q31" s="76">
        <v>55706467</v>
      </c>
      <c r="R31" s="75">
        <f t="shared" si="9"/>
        <v>5323</v>
      </c>
      <c r="S31" s="74">
        <f t="shared" si="3"/>
        <v>127.752</v>
      </c>
      <c r="T31" s="74">
        <f t="shared" si="4"/>
        <v>5.3230000000000004</v>
      </c>
      <c r="U31" s="73">
        <v>3.6</v>
      </c>
      <c r="V31" s="73">
        <f t="shared" si="5"/>
        <v>3.6</v>
      </c>
      <c r="W31" s="72" t="s">
        <v>21</v>
      </c>
      <c r="X31" s="66">
        <v>1119</v>
      </c>
      <c r="Y31" s="66">
        <v>0</v>
      </c>
      <c r="Z31" s="66">
        <v>1117</v>
      </c>
      <c r="AA31" s="66">
        <v>0</v>
      </c>
      <c r="AB31" s="66">
        <v>1178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41180644</v>
      </c>
      <c r="AH31" s="69">
        <f t="shared" si="6"/>
        <v>1068</v>
      </c>
      <c r="AI31" s="68">
        <f t="shared" si="7"/>
        <v>200.63873755401087</v>
      </c>
      <c r="AJ31" s="67">
        <v>1</v>
      </c>
      <c r="AK31" s="67">
        <v>0</v>
      </c>
      <c r="AL31" s="67">
        <v>1</v>
      </c>
      <c r="AM31" s="67">
        <v>0</v>
      </c>
      <c r="AN31" s="67">
        <v>1</v>
      </c>
      <c r="AO31" s="67">
        <v>0</v>
      </c>
      <c r="AP31" s="66">
        <v>9434310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16</v>
      </c>
      <c r="E32" s="82">
        <f t="shared" si="13"/>
        <v>11.267605633802818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113</v>
      </c>
      <c r="P32" s="76">
        <v>121</v>
      </c>
      <c r="Q32" s="76">
        <v>55711825</v>
      </c>
      <c r="R32" s="75">
        <f t="shared" si="9"/>
        <v>5358</v>
      </c>
      <c r="S32" s="74">
        <f t="shared" si="3"/>
        <v>128.59200000000001</v>
      </c>
      <c r="T32" s="74">
        <f t="shared" si="4"/>
        <v>5.3579999999999997</v>
      </c>
      <c r="U32" s="73">
        <v>2.9</v>
      </c>
      <c r="V32" s="73">
        <f t="shared" si="5"/>
        <v>2.9</v>
      </c>
      <c r="W32" s="72" t="s">
        <v>21</v>
      </c>
      <c r="X32" s="66">
        <v>1046</v>
      </c>
      <c r="Y32" s="66">
        <v>0</v>
      </c>
      <c r="Z32" s="66">
        <v>1138</v>
      </c>
      <c r="AA32" s="66">
        <v>0</v>
      </c>
      <c r="AB32" s="66">
        <v>1138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41181696</v>
      </c>
      <c r="AH32" s="69">
        <f t="shared" si="6"/>
        <v>1052</v>
      </c>
      <c r="AI32" s="68">
        <f t="shared" si="7"/>
        <v>196.34191862635313</v>
      </c>
      <c r="AJ32" s="67">
        <v>1</v>
      </c>
      <c r="AK32" s="67">
        <v>0</v>
      </c>
      <c r="AL32" s="67">
        <v>1</v>
      </c>
      <c r="AM32" s="67">
        <v>0</v>
      </c>
      <c r="AN32" s="67">
        <v>1</v>
      </c>
      <c r="AO32" s="67">
        <v>0</v>
      </c>
      <c r="AP32" s="66">
        <v>9434310</v>
      </c>
      <c r="AQ32" s="66">
        <f t="shared" si="8"/>
        <v>0</v>
      </c>
      <c r="AR32" s="87">
        <v>1.23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14</v>
      </c>
      <c r="E33" s="82">
        <f t="shared" si="13"/>
        <v>9.8591549295774659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125</v>
      </c>
      <c r="P33" s="76">
        <v>98</v>
      </c>
      <c r="Q33" s="76">
        <v>55716256</v>
      </c>
      <c r="R33" s="75">
        <f t="shared" si="9"/>
        <v>4431</v>
      </c>
      <c r="S33" s="74">
        <f t="shared" si="3"/>
        <v>106.34399999999999</v>
      </c>
      <c r="T33" s="74">
        <f t="shared" si="4"/>
        <v>4.431</v>
      </c>
      <c r="U33" s="73">
        <v>3.5</v>
      </c>
      <c r="V33" s="73">
        <f t="shared" si="5"/>
        <v>3.5</v>
      </c>
      <c r="W33" s="72" t="s">
        <v>14</v>
      </c>
      <c r="X33" s="66">
        <v>0</v>
      </c>
      <c r="Y33" s="66">
        <v>0</v>
      </c>
      <c r="Z33" s="66">
        <v>1058</v>
      </c>
      <c r="AA33" s="66">
        <v>0</v>
      </c>
      <c r="AB33" s="66">
        <v>1058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41182440</v>
      </c>
      <c r="AH33" s="69">
        <f t="shared" si="6"/>
        <v>744</v>
      </c>
      <c r="AI33" s="68">
        <f t="shared" si="7"/>
        <v>167.90792146242384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0.25</v>
      </c>
      <c r="AP33" s="66">
        <v>9435035</v>
      </c>
      <c r="AQ33" s="66">
        <f t="shared" si="8"/>
        <v>725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16</v>
      </c>
      <c r="E34" s="82">
        <f t="shared" si="13"/>
        <v>11.267605633802818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115</v>
      </c>
      <c r="P34" s="76">
        <v>91</v>
      </c>
      <c r="Q34" s="76">
        <v>55720216</v>
      </c>
      <c r="R34" s="75">
        <f t="shared" si="9"/>
        <v>3960</v>
      </c>
      <c r="S34" s="74">
        <f t="shared" si="3"/>
        <v>95.04</v>
      </c>
      <c r="T34" s="74">
        <f t="shared" si="4"/>
        <v>3.96</v>
      </c>
      <c r="U34" s="73">
        <v>4.5</v>
      </c>
      <c r="V34" s="73">
        <f t="shared" si="5"/>
        <v>4.5</v>
      </c>
      <c r="W34" s="72" t="s">
        <v>14</v>
      </c>
      <c r="X34" s="66">
        <v>0</v>
      </c>
      <c r="Y34" s="66">
        <v>0</v>
      </c>
      <c r="Z34" s="66">
        <v>1007</v>
      </c>
      <c r="AA34" s="66">
        <v>0</v>
      </c>
      <c r="AB34" s="66">
        <v>997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41183068</v>
      </c>
      <c r="AH34" s="69">
        <f t="shared" si="6"/>
        <v>628</v>
      </c>
      <c r="AI34" s="68">
        <f t="shared" si="7"/>
        <v>158.58585858585857</v>
      </c>
      <c r="AJ34" s="67">
        <v>0</v>
      </c>
      <c r="AK34" s="67">
        <v>0</v>
      </c>
      <c r="AL34" s="67">
        <v>1</v>
      </c>
      <c r="AM34" s="67">
        <v>0</v>
      </c>
      <c r="AN34" s="67">
        <v>1</v>
      </c>
      <c r="AO34" s="67">
        <v>0.25</v>
      </c>
      <c r="AP34" s="66">
        <v>9435845</v>
      </c>
      <c r="AQ34" s="66">
        <f t="shared" si="8"/>
        <v>810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123</v>
      </c>
      <c r="Q35" s="56">
        <f>Q34-Q10</f>
        <v>124365</v>
      </c>
      <c r="R35" s="55">
        <f>SUM(R11:R34)</f>
        <v>124365</v>
      </c>
      <c r="S35" s="54">
        <f>AVERAGE(S11:S34)</f>
        <v>124.36500000000001</v>
      </c>
      <c r="T35" s="54">
        <f>SUM(T11:T34)</f>
        <v>124.36499999999998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24456</v>
      </c>
      <c r="AH35" s="47">
        <f>SUM(AH11:AH34)</f>
        <v>24456</v>
      </c>
      <c r="AI35" s="46">
        <f>$AH$35/$T35</f>
        <v>196.64696659027865</v>
      </c>
      <c r="AJ35" s="45"/>
      <c r="AK35" s="44"/>
      <c r="AL35" s="44"/>
      <c r="AM35" s="44"/>
      <c r="AN35" s="43"/>
      <c r="AO35" s="39"/>
      <c r="AP35" s="42">
        <f>AP34-AP10</f>
        <v>6549</v>
      </c>
      <c r="AQ35" s="41">
        <f>SUM(AQ11:AQ34)</f>
        <v>6549</v>
      </c>
      <c r="AR35" s="40">
        <f>AVERAGE(AR11:AR34)</f>
        <v>1.1833333333333333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190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188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212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155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210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1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1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1:51" x14ac:dyDescent="0.25">
      <c r="B51" s="13" t="s">
        <v>178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1:51" x14ac:dyDescent="0.25">
      <c r="B52" s="22" t="s">
        <v>171</v>
      </c>
      <c r="C52" s="24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1:51" x14ac:dyDescent="0.25">
      <c r="B53" s="11" t="s">
        <v>0</v>
      </c>
      <c r="C53" s="9"/>
      <c r="D53" s="24"/>
      <c r="E53" s="24"/>
      <c r="F53" s="23"/>
      <c r="G53" s="23"/>
      <c r="H53" s="23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1:51" x14ac:dyDescent="0.25">
      <c r="B54" s="22" t="s">
        <v>148</v>
      </c>
      <c r="C54" s="11"/>
      <c r="D54" s="9"/>
      <c r="E54" s="9"/>
      <c r="F54" s="162"/>
      <c r="G54" s="162"/>
      <c r="H54" s="162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1:51" x14ac:dyDescent="0.25">
      <c r="B55" s="139"/>
      <c r="C55" s="13"/>
      <c r="D55" s="159"/>
      <c r="E55" s="159"/>
      <c r="F55" s="160"/>
      <c r="G55" s="160"/>
      <c r="H55" s="160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1:51" x14ac:dyDescent="0.25">
      <c r="B56" s="139"/>
      <c r="C56" s="24"/>
      <c r="D56" s="24"/>
      <c r="E56" s="24"/>
      <c r="F56" s="23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1:51" x14ac:dyDescent="0.25">
      <c r="B57" s="139"/>
      <c r="C57" s="24"/>
      <c r="D57" s="24"/>
      <c r="E57" s="24"/>
      <c r="F57" s="23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1:51" x14ac:dyDescent="0.25">
      <c r="B58" s="139"/>
      <c r="C58" s="24"/>
      <c r="D58" s="24"/>
      <c r="E58" s="24"/>
      <c r="F58" s="23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1:51" x14ac:dyDescent="0.25">
      <c r="B59" s="139"/>
      <c r="C59" s="24"/>
      <c r="D59" s="24"/>
      <c r="E59" s="24"/>
      <c r="F59" s="23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1:51" x14ac:dyDescent="0.25">
      <c r="B60" s="139"/>
      <c r="C60" s="24"/>
      <c r="D60" s="24"/>
      <c r="E60" s="24"/>
      <c r="F60" s="23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1:51" x14ac:dyDescent="0.25">
      <c r="B61" s="22"/>
      <c r="C61" s="24"/>
      <c r="D61" s="24"/>
      <c r="E61" s="24"/>
      <c r="F61" s="23"/>
      <c r="G61" s="16"/>
      <c r="H61" s="16"/>
      <c r="I61" s="16"/>
      <c r="J61" s="16"/>
      <c r="K61" s="16"/>
      <c r="L61" s="16"/>
      <c r="M61" s="16"/>
      <c r="N61" s="16"/>
      <c r="O61" s="16"/>
      <c r="P61" s="15"/>
      <c r="Q61" s="15"/>
      <c r="R61" s="15"/>
      <c r="S61" s="15"/>
      <c r="T61" s="5"/>
      <c r="U61" s="5"/>
      <c r="V61" s="5"/>
      <c r="W61" s="5"/>
      <c r="X61" s="5"/>
      <c r="Y61" s="5"/>
      <c r="Z61" s="5"/>
      <c r="AA61" s="5"/>
      <c r="AB61" s="5"/>
      <c r="AJ61" s="4"/>
      <c r="AK61" s="4"/>
      <c r="AL61" s="4"/>
      <c r="AM61" s="4"/>
      <c r="AN61" s="4"/>
      <c r="AO61" s="4"/>
      <c r="AP61" s="3"/>
      <c r="AQ61" s="1"/>
      <c r="AR61" s="1"/>
      <c r="AS61" s="12"/>
      <c r="AT61"/>
      <c r="AU61"/>
      <c r="AV61"/>
      <c r="AW61"/>
      <c r="AX61"/>
      <c r="AY61"/>
    </row>
    <row r="62" spans="1:51" ht="229.5" customHeight="1" x14ac:dyDescent="0.25">
      <c r="B62" s="7"/>
      <c r="C62" s="11"/>
      <c r="D62" s="8"/>
      <c r="E62" s="9"/>
      <c r="F62" s="9"/>
      <c r="G62" s="9"/>
      <c r="H62" s="9"/>
      <c r="I62" s="9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5"/>
      <c r="U62" s="14"/>
      <c r="V62" s="14"/>
      <c r="W62" s="5"/>
      <c r="X62" s="5"/>
      <c r="Y62" s="5"/>
      <c r="Z62" s="5"/>
      <c r="AA62" s="5"/>
      <c r="AB62" s="5"/>
      <c r="AC62" s="5"/>
      <c r="AD62" s="5"/>
      <c r="AE62" s="5"/>
      <c r="AM62" s="4"/>
      <c r="AN62" s="4"/>
      <c r="AO62" s="4"/>
      <c r="AP62" s="4"/>
      <c r="AQ62" s="4"/>
      <c r="AR62" s="4"/>
      <c r="AS62" s="3"/>
      <c r="AU62"/>
      <c r="AV62" s="12"/>
      <c r="AW62"/>
      <c r="AX62"/>
      <c r="AY62"/>
    </row>
    <row r="63" spans="1:51" x14ac:dyDescent="0.25">
      <c r="A63" s="5"/>
      <c r="B63" s="7"/>
      <c r="C63" s="13"/>
      <c r="D63" s="8"/>
      <c r="E63" s="9"/>
      <c r="F63" s="9"/>
      <c r="G63" s="9"/>
      <c r="H63" s="9"/>
      <c r="I63" s="4"/>
      <c r="J63" s="4"/>
      <c r="K63" s="4"/>
      <c r="L63" s="4"/>
      <c r="M63" s="4"/>
      <c r="N63" s="4"/>
      <c r="O63" s="3"/>
      <c r="P63" s="1"/>
      <c r="R63" s="12"/>
      <c r="AS63"/>
      <c r="AT63"/>
      <c r="AU63"/>
      <c r="AV63"/>
      <c r="AW63"/>
      <c r="AX63"/>
      <c r="AY63"/>
    </row>
    <row r="64" spans="1:51" x14ac:dyDescent="0.25">
      <c r="A64" s="5"/>
      <c r="B64" s="8"/>
      <c r="C64" s="11"/>
      <c r="D64" s="9"/>
      <c r="E64" s="8"/>
      <c r="F64" s="9"/>
      <c r="G64" s="8"/>
      <c r="H64" s="8"/>
      <c r="I64" s="4"/>
      <c r="J64" s="4"/>
      <c r="K64" s="4"/>
      <c r="L64" s="4"/>
      <c r="M64" s="4"/>
      <c r="N64" s="4"/>
      <c r="O64" s="3"/>
      <c r="P64" s="1"/>
      <c r="R64" s="1"/>
      <c r="AS64"/>
      <c r="AT64"/>
      <c r="AU64"/>
      <c r="AV64"/>
      <c r="AW64"/>
      <c r="AX64"/>
      <c r="AY64"/>
    </row>
    <row r="65" spans="1:51" x14ac:dyDescent="0.25">
      <c r="A65" s="5"/>
      <c r="B65" s="8"/>
      <c r="C65" s="10"/>
      <c r="D65" s="9"/>
      <c r="E65" s="8"/>
      <c r="F65" s="8"/>
      <c r="G65" s="8"/>
      <c r="H65" s="8"/>
      <c r="I65" s="4"/>
      <c r="J65" s="4"/>
      <c r="K65" s="4"/>
      <c r="L65" s="4"/>
      <c r="M65" s="4"/>
      <c r="N65" s="4"/>
      <c r="O65" s="3"/>
      <c r="P65" s="1"/>
      <c r="R65" s="1"/>
      <c r="AS65"/>
      <c r="AT65"/>
      <c r="AU65"/>
      <c r="AV65"/>
      <c r="AW65"/>
      <c r="AX65"/>
      <c r="AY65"/>
    </row>
    <row r="66" spans="1:51" x14ac:dyDescent="0.25">
      <c r="A66" s="5"/>
      <c r="B66" s="7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6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R70" s="1"/>
      <c r="AS70"/>
      <c r="AT70"/>
      <c r="AU70"/>
      <c r="AV70"/>
      <c r="AW70"/>
      <c r="AX70"/>
      <c r="AY70"/>
    </row>
    <row r="71" spans="1:51" x14ac:dyDescent="0.25">
      <c r="O71" s="3"/>
      <c r="R71" s="1"/>
      <c r="AS71"/>
      <c r="AT71"/>
      <c r="AU71"/>
      <c r="AV71"/>
      <c r="AW71"/>
      <c r="AX71"/>
      <c r="AY71"/>
    </row>
    <row r="72" spans="1:51" x14ac:dyDescent="0.25"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AS75"/>
      <c r="AT75"/>
      <c r="AU75"/>
      <c r="AV75"/>
      <c r="AW75"/>
      <c r="AX75"/>
      <c r="AY75"/>
    </row>
    <row r="76" spans="1:51" x14ac:dyDescent="0.25">
      <c r="O76" s="3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Q81" s="1"/>
      <c r="AS81"/>
      <c r="AT81"/>
      <c r="AU81"/>
      <c r="AV81"/>
      <c r="AW81"/>
      <c r="AX81"/>
      <c r="AY81"/>
    </row>
    <row r="82" spans="15:51" x14ac:dyDescent="0.25">
      <c r="O82" s="2"/>
      <c r="P82" s="1"/>
      <c r="Q82" s="1"/>
      <c r="AS82"/>
      <c r="AT82"/>
      <c r="AU82"/>
      <c r="AV82"/>
      <c r="AW82"/>
      <c r="AX82"/>
      <c r="AY82"/>
    </row>
    <row r="83" spans="15:51" x14ac:dyDescent="0.25">
      <c r="O83" s="2"/>
      <c r="P83" s="1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R91" s="1"/>
      <c r="S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R92" s="1"/>
      <c r="S92" s="1"/>
      <c r="T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T93" s="1"/>
      <c r="AS93"/>
      <c r="AT93"/>
      <c r="AU93"/>
      <c r="AV93"/>
      <c r="AW93"/>
      <c r="AX93"/>
      <c r="AY93"/>
    </row>
    <row r="94" spans="15:51" x14ac:dyDescent="0.25">
      <c r="O94" s="2"/>
      <c r="P94" s="1"/>
      <c r="T94" s="1"/>
      <c r="AS94"/>
      <c r="AT94"/>
      <c r="AU94"/>
      <c r="AV94"/>
      <c r="AW94"/>
      <c r="AX94"/>
      <c r="AY94"/>
    </row>
    <row r="95" spans="15:51" x14ac:dyDescent="0.25">
      <c r="O95" s="1"/>
      <c r="Q95" s="1"/>
      <c r="R95" s="1"/>
      <c r="S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T96" s="1"/>
      <c r="AS96"/>
      <c r="AT96"/>
      <c r="AU96"/>
      <c r="AV96"/>
      <c r="AW96"/>
      <c r="AX96"/>
      <c r="AY96"/>
    </row>
    <row r="97" spans="15:51" x14ac:dyDescent="0.25">
      <c r="O97" s="2"/>
      <c r="P97" s="1"/>
      <c r="Q97" s="1"/>
      <c r="R97" s="1"/>
      <c r="S97" s="1"/>
      <c r="T97" s="1"/>
      <c r="U97" s="1"/>
      <c r="AS97"/>
      <c r="AT97"/>
      <c r="AU97"/>
      <c r="AV97"/>
      <c r="AW97"/>
      <c r="AX97"/>
      <c r="AY97"/>
    </row>
    <row r="98" spans="15:51" x14ac:dyDescent="0.25">
      <c r="O98" s="2"/>
      <c r="P98" s="1"/>
      <c r="T98" s="1"/>
      <c r="U98" s="1"/>
      <c r="AS98"/>
      <c r="AT98"/>
      <c r="AU98"/>
      <c r="AV98"/>
      <c r="AW98"/>
      <c r="AX98"/>
      <c r="AY98"/>
    </row>
    <row r="110" spans="15:51" x14ac:dyDescent="0.25">
      <c r="AS110"/>
      <c r="AT110"/>
      <c r="AU110"/>
      <c r="AV110"/>
      <c r="AW110"/>
      <c r="AX110"/>
      <c r="AY110"/>
    </row>
  </sheetData>
  <protectedRanges>
    <protectedRange sqref="B66 B62:B63 N62:T62 T42" name="Range2_12_5_1_1"/>
    <protectedRange sqref="N10 L10 L6 D6 D8 AD8 AF8 O8:U8 AJ8:AR8 AF10 AR11:AR34 L24:N31 N12:N23 N32:N34 N11:P11 E11:E34 G11:G34 O12:P34 R11:AG34" name="Range1_16_3_1_1"/>
    <protectedRange sqref="I62:M6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3:H63 F64 E63" name="Range2_2_2_9_2_1_1"/>
    <protectedRange sqref="D64:D65" name="Range2_1_1_1_1_1_9_2_1_1"/>
    <protectedRange sqref="C62 C64" name="Range2_4_1_1_1"/>
    <protectedRange sqref="AS16:AS34" name="Range1_1_1_1"/>
    <protectedRange sqref="P3:U5" name="Range1_16_1_1_1_1"/>
    <protectedRange sqref="C65 C63" name="Range2_1_3_1_1"/>
    <protectedRange sqref="H11:H34" name="Range1_1_1_1_1_1_1"/>
    <protectedRange sqref="B64:B65 G64:H65 D62:D63 F65 E64:E65" name="Range2_2_1_10_1_1_1_2"/>
    <protectedRange sqref="F62:F63 G62:H62 E62" name="Range2_2_12_1_7_1_1"/>
    <protectedRange sqref="AS11:AS15" name="Range1_4_1_1_1_1"/>
    <protectedRange sqref="J11:J15 J26:J34" name="Range1_1_2_1_10_1_1_1_1"/>
    <protectedRange sqref="R69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T47 Q50:Q61" name="Range2_12_5_1_1_3"/>
    <protectedRange sqref="T45:T46" name="Range2_12_5_1_1_2_2"/>
    <protectedRange sqref="P50:P61" name="Range2_12_4_1_1_1_4_2_2_2"/>
    <protectedRange sqref="N50:O61" name="Range2_12_1_6_1_1_1_2_3_2_1_1_3"/>
    <protectedRange sqref="K50:M61" name="Range2_12_1_2_3_1_1_1_2_3_2_1_1_3"/>
    <protectedRange sqref="T44" name="Range2_12_5_1_1_2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AG10 AP10 Q11:Q34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0:J61" name="Range2_2_12_1_4_3_1_1_1_3_3_2_1_1_3_2"/>
    <protectedRange sqref="Q49" name="Range2_12_5_1_1_3_2"/>
    <protectedRange sqref="P49 S45:S47" name="Range2_12_4_1_1_1_4_2_2_2_2"/>
    <protectedRange sqref="N49:O49" name="Range2_12_1_6_1_1_1_2_3_2_1_1_3_2"/>
    <protectedRange sqref="K49:M49" name="Range2_12_1_2_3_1_1_1_2_3_2_1_1_3_2"/>
    <protectedRange sqref="J49" name="Range2_2_12_1_4_3_1_1_1_3_3_2_1_1_3_2_1"/>
    <protectedRange sqref="I49" name="Range2_2_12_1_4_3_1_1_1_3_3_2_1_1_3_2_1_1"/>
    <protectedRange sqref="I50:I61" name="Range2_2_12_1_4_3_1_1_1_3_3_2_1_1_3_3_1_1"/>
    <protectedRange sqref="Q10" name="Range1_16_3_1_1_1_1_1_1"/>
    <protectedRange sqref="H49" name="Range2_2_12_1_4_3_1_1_1_3_3_2_1_1_3_2_1_3_1"/>
    <protectedRange sqref="G49" name="Range2_2_12_1_4_3_1_1_1_3_2_1_2_2_2_1_3_1"/>
    <protectedRange sqref="D49:E49" name="Range2_2_12_1_3_1_2_1_1_1_2_1_1_1_1_1_1_2_1_1_2_1_3_1"/>
    <protectedRange sqref="F49" name="Range2_2_12_1_4_3_1_1_1_2_1_2_1_1_3_1_1_1_1_1_1_2_1_3_1"/>
    <protectedRange sqref="H50:H61" name="Range2_2_12_1_4_3_1_1_1_3_3_2_1_1_3_3_1_3_1"/>
    <protectedRange sqref="G50:G61" name="Range2_2_12_1_4_3_1_1_1_3_2_1_2_2_3_1_3_1"/>
    <protectedRange sqref="F50:F61" name="Range2_2_12_1_4_3_1_1_1_3_3_1_1_3_1_1_1_1_1_1_2_3_1_3_1"/>
    <protectedRange sqref="C56:E61 D50:E55" name="Range2_2_12_1_3_1_2_1_1_1_1_2_1_1_1_1_1_1_2_2_1_3_1"/>
    <protectedRange sqref="B61" name="Range2_12_5_1_1_1_2_2_1_1_1_1_1_1_1_1_1_1_1_2_1_1_1_2_1_1_1_1_1_1_1_1_1_1_1_1_1_1_1_1_2_1_1_1_1_1_1_1_1_1_2_1_1_3_1_1_1_1"/>
    <protectedRange sqref="B56:B60" name="Range2_12_5_1_1_1_2_2_1_1_1_1_1_1_1_1_1_1_1_1_1_1_1_1_1_1_1_1_1_1_1_1_1_1_1_1_1_1_1_1_1_1_1_1_1_1_1_2_1_1_1_2_1_1_2_1_1_1_2"/>
    <protectedRange sqref="C49" name="Range2_2_12_1_3_1_2_1_1_1_3_1_1_1_1_1_3_1_1_1_1_2_1_3"/>
    <protectedRange sqref="C50" name="Range2_2_12_1_3_1_2_1_1_1_1_2_1_1_1_1_1_1_2_2_1_3"/>
    <protectedRange sqref="C51:C52" name="Range2_2_12_1_3_1_2_1_1_1_1_2_1_1_1_1_1_1_2_2_1_3_2"/>
    <protectedRange sqref="C55" name="Range2_1_4_2_1_1_1_2_1_2_1"/>
    <protectedRange sqref="Q44:R44" name="Range2_12_1_6_1_1_1_2_3_2_1_1_1_1_1_1_1"/>
    <protectedRange sqref="N44:P44" name="Range2_12_1_2_3_1_1_1_2_3_2_1_1_1_1_1_1_1"/>
    <protectedRange sqref="K44:M44" name="Range2_2_12_1_4_3_1_1_1_3_3_2_1_1_1_1_1_1_1"/>
    <protectedRange sqref="J44" name="Range2_2_12_1_4_3_1_1_1_3_2_1_2_1_1_1_1_1"/>
    <protectedRange sqref="D44:E44" name="Range2_2_12_1_3_1_2_1_1_1_2_1_2_3_2_1_1_1_1_1"/>
    <protectedRange sqref="I44" name="Range2_2_12_1_4_2_1_1_1_4_1_2_1_1_1_2_1_1_1_1_1"/>
    <protectedRange sqref="F44:H44" name="Range2_2_12_1_3_1_1_1_1_1_4_1_2_1_2_1_2_1_1_1_1_1"/>
    <protectedRange sqref="B44" name="Range2_12_5_1_1_1_2_1_1_1_1_1_1_1_1_1_1_1_2_1_1_1_1_1_1_1_1_1_1_1_1_1_1_1_1_1_1_1_1"/>
    <protectedRange sqref="R48" name="Range2_12_5_1_1_3_1_1_1_1"/>
    <protectedRange sqref="Q48" name="Range2_12_4_1_1_1_4_2_2_2_1_1_1_1"/>
    <protectedRange sqref="O48:P48 Q45:R47" name="Range2_12_1_6_1_1_1_2_3_2_1_1_3_1_1_1_1"/>
    <protectedRange sqref="L48:N48 N45:P47" name="Range2_12_1_2_3_1_1_1_2_3_2_1_1_3_1_1_1_1"/>
    <protectedRange sqref="I48:K48 K45:M47" name="Range2_2_12_1_4_3_1_1_1_3_3_2_1_1_3_1_1_1_1"/>
    <protectedRange sqref="H48 J45:J47" name="Range2_2_12_1_4_3_1_1_1_3_2_1_2_2_1_1_1_1"/>
    <protectedRange sqref="E48:F48 G47:H47" name="Range2_2_12_1_3_1_2_1_1_1_2_1_1_1_1_1_1_2_1_1_1_1_1_1"/>
    <protectedRange sqref="C48 D47:E47" name="Range2_2_12_1_3_1_2_1_1_1_2_1_1_1_1_3_1_1_1_1_1_1_1_1"/>
    <protectedRange sqref="D48 F47" name="Range2_2_12_1_3_1_2_1_1_1_3_1_1_1_1_1_3_1_1_1_1_1_1_1_1"/>
    <protectedRange sqref="G48 I47" name="Range2_2_12_1_4_3_1_1_1_2_1_2_1_1_3_1_1_1_1_1_1_1_1_1_1"/>
    <protectedRange sqref="E45:H46" name="Range2_2_12_1_3_1_2_1_1_1_1_2_1_1_1_1_1_1_1_1_1_1"/>
    <protectedRange sqref="D45:D46" name="Range2_2_12_1_3_1_2_1_1_1_2_1_2_3_1_1_1_1_1_1_1_1"/>
    <protectedRange sqref="I45:I46" name="Range2_2_12_1_4_2_1_1_1_4_1_2_1_1_1_2_2_1_1_1_1_1"/>
    <protectedRange sqref="B45" name="Range2_12_5_1_1_1_2_2_1_1_1_1_1_1_1_1_1_1_1_1_1_1_1_1_1_1_1_1_1_1_1_1_1_1_1_1_1_1_1_1_1_1_1_1"/>
    <protectedRange sqref="B46" name="Range2_12_5_1_1_1_2_2_1_1_1_1_1_1_1_1_1_1_1_2_1_1_1_1_1_1_1_1_1_1_1_1_1_1_1_1_1_1_1_1_1_1_1_1_1_1_1_1_1_1_1_1_1_1_1_1_1_1_1_1"/>
    <protectedRange sqref="B47" name="Range2_12_5_1_1_1_2_2_1_1_1_1_1_1_1_1_1_1_1_2_1_1_1_2_1_1_1_2_1_1_1_3_1_1_1_1_1_1_1_1_1_1_1_1_1_1_1_1_1_1_1_1_1_1_1_1_1_1_1_1_1_1_1_1_1_1_1_1_1_1_1_1_1_1_1_1_1"/>
    <protectedRange sqref="B48" name="Range2_12_5_1_1_1_2_1_1_1_1_1_1_1_1_1_1_1_2_1_2_1_1_1_1_1_1_1_1_1_2_1_1_1_1_1_1_1_1_1_1_1_1_1_1_1_1_1_1_1_1_1_1_1_1_1_1_1_1_1"/>
    <protectedRange sqref="B49" name="Range2_12_5_1_1_1_1_1_2_1_1_1_1_1_1_1_1_1_1_1_1_1_1_1_1_1_1_1_1_2_1_1_1_1_1_1_1_1_1_1_1_1_1_3_1_1_1_2"/>
    <protectedRange sqref="B50" name="Range2_12_5_1_1_1_1_1_2_1_1_2_1_1_1_1_1_1_1_1_1_1_1_1_1_1_1_1_1_2_1_1_1_1_1_1_1_1_1_1_1_1_1_1_3_1_1_1_2"/>
    <protectedRange sqref="B52" name="Range2_12_5_1_1_1_2_2_1_1_1_1_1_1_1_1_1_1_1_2_1_1_1_2_1_1_1_1_1_1_1_1_1_1_1_1_1_1_1_1_2_1_1_1_1_1_1_1_1_1_2_1_1_3_1_1_1_3"/>
    <protectedRange sqref="B51" name="Range2_12_5_1_1_1_2_2_1_1_1_1_1_1_1_1_1_1_1_2_1_1_1_1_1_1_1_1_1_3_1_3_1_2_1_1_1_1_1_1_1_1_1_1_1_1_1_2_1_1_1_1_1_2_1_1_1_1_1_1_1_1_2_1_1_3_1_1_1_2"/>
    <protectedRange sqref="B53" name="Range2_12_5_1_1_1_1_1_2_1_2_1_1_1_2_1_1_1_1_1_1_1_1_1_1_2_1_1_1_1_1_2_1_1_1_1_1_1_1_2_1_1_3_1_1_1_2"/>
    <protectedRange sqref="B55" name="Range2_12_5_1_1_1_2_2_1_1_1_1_1_1_1_1_1_1_1_1_1_1_1_1_1_1_1_1_1_1_1_1_1_1_1_1_1_1_1_1_1_1_1_1_1_1_1_2_1_1_1_2_1_1_2_1_1_1_3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45" priority="5" operator="containsText" text="N/A">
      <formula>NOT(ISERROR(SEARCH("N/A",X11)))</formula>
    </cfRule>
    <cfRule type="cellIs" dxfId="344" priority="23" operator="equal">
      <formula>0</formula>
    </cfRule>
  </conditionalFormatting>
  <conditionalFormatting sqref="X11:AE34">
    <cfRule type="cellIs" dxfId="343" priority="22" operator="greaterThanOrEqual">
      <formula>1185</formula>
    </cfRule>
  </conditionalFormatting>
  <conditionalFormatting sqref="X11:AE34">
    <cfRule type="cellIs" dxfId="342" priority="21" operator="between">
      <formula>0.1</formula>
      <formula>1184</formula>
    </cfRule>
  </conditionalFormatting>
  <conditionalFormatting sqref="X8 AJ11:AO34">
    <cfRule type="cellIs" dxfId="341" priority="20" operator="equal">
      <formula>0</formula>
    </cfRule>
  </conditionalFormatting>
  <conditionalFormatting sqref="X8 AJ11:AO34">
    <cfRule type="cellIs" dxfId="340" priority="19" operator="greaterThan">
      <formula>1179</formula>
    </cfRule>
  </conditionalFormatting>
  <conditionalFormatting sqref="X8 AJ11:AO34">
    <cfRule type="cellIs" dxfId="339" priority="18" operator="greaterThan">
      <formula>99</formula>
    </cfRule>
  </conditionalFormatting>
  <conditionalFormatting sqref="X8 AJ11:AO34">
    <cfRule type="cellIs" dxfId="338" priority="17" operator="greaterThan">
      <formula>0.99</formula>
    </cfRule>
  </conditionalFormatting>
  <conditionalFormatting sqref="AB8">
    <cfRule type="cellIs" dxfId="337" priority="16" operator="equal">
      <formula>0</formula>
    </cfRule>
  </conditionalFormatting>
  <conditionalFormatting sqref="AB8">
    <cfRule type="cellIs" dxfId="336" priority="15" operator="greaterThan">
      <formula>1179</formula>
    </cfRule>
  </conditionalFormatting>
  <conditionalFormatting sqref="AB8">
    <cfRule type="cellIs" dxfId="335" priority="14" operator="greaterThan">
      <formula>99</formula>
    </cfRule>
  </conditionalFormatting>
  <conditionalFormatting sqref="AB8">
    <cfRule type="cellIs" dxfId="334" priority="13" operator="greaterThan">
      <formula>0.99</formula>
    </cfRule>
  </conditionalFormatting>
  <conditionalFormatting sqref="AQ11:AQ34">
    <cfRule type="cellIs" dxfId="333" priority="12" operator="equal">
      <formula>0</formula>
    </cfRule>
  </conditionalFormatting>
  <conditionalFormatting sqref="AQ11:AQ34">
    <cfRule type="cellIs" dxfId="332" priority="11" operator="greaterThan">
      <formula>1179</formula>
    </cfRule>
  </conditionalFormatting>
  <conditionalFormatting sqref="AQ11:AQ34">
    <cfRule type="cellIs" dxfId="331" priority="10" operator="greaterThan">
      <formula>99</formula>
    </cfRule>
  </conditionalFormatting>
  <conditionalFormatting sqref="AQ11:AQ34">
    <cfRule type="cellIs" dxfId="330" priority="9" operator="greaterThan">
      <formula>0.99</formula>
    </cfRule>
  </conditionalFormatting>
  <conditionalFormatting sqref="AI11:AI34">
    <cfRule type="cellIs" dxfId="329" priority="8" operator="greaterThan">
      <formula>$AI$8</formula>
    </cfRule>
  </conditionalFormatting>
  <conditionalFormatting sqref="AH11:AH34">
    <cfRule type="cellIs" dxfId="328" priority="6" operator="greaterThan">
      <formula>$AH$8</formula>
    </cfRule>
    <cfRule type="cellIs" dxfId="327" priority="7" operator="greaterThan">
      <formula>$AH$8</formula>
    </cfRule>
  </conditionalFormatting>
  <conditionalFormatting sqref="AP11:AP34">
    <cfRule type="cellIs" dxfId="326" priority="4" operator="equal">
      <formula>0</formula>
    </cfRule>
  </conditionalFormatting>
  <conditionalFormatting sqref="AP11:AP34">
    <cfRule type="cellIs" dxfId="325" priority="3" operator="greaterThan">
      <formula>1179</formula>
    </cfRule>
  </conditionalFormatting>
  <conditionalFormatting sqref="AP11:AP34">
    <cfRule type="cellIs" dxfId="324" priority="2" operator="greaterThan">
      <formula>99</formula>
    </cfRule>
  </conditionalFormatting>
  <conditionalFormatting sqref="AP11:AP34">
    <cfRule type="cellIs" dxfId="32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9"/>
  <sheetViews>
    <sheetView topLeftCell="A16" workbookViewId="0">
      <selection activeCell="F35" sqref="F35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50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50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65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69" t="s">
        <v>127</v>
      </c>
      <c r="I7" s="168" t="s">
        <v>126</v>
      </c>
      <c r="J7" s="168" t="s">
        <v>125</v>
      </c>
      <c r="K7" s="168" t="s">
        <v>124</v>
      </c>
      <c r="L7" s="2"/>
      <c r="M7" s="2"/>
      <c r="N7" s="2"/>
      <c r="O7" s="169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68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68" t="s">
        <v>115</v>
      </c>
      <c r="AG7" s="168" t="s">
        <v>114</v>
      </c>
      <c r="AH7" s="168" t="s">
        <v>113</v>
      </c>
      <c r="AI7" s="168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68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42296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26232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68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66" t="s">
        <v>88</v>
      </c>
      <c r="V9" s="166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64" t="s">
        <v>84</v>
      </c>
      <c r="AG9" s="164" t="s">
        <v>83</v>
      </c>
      <c r="AH9" s="234" t="s">
        <v>82</v>
      </c>
      <c r="AI9" s="248" t="s">
        <v>81</v>
      </c>
      <c r="AJ9" s="166" t="s">
        <v>80</v>
      </c>
      <c r="AK9" s="166" t="s">
        <v>79</v>
      </c>
      <c r="AL9" s="166" t="s">
        <v>78</v>
      </c>
      <c r="AM9" s="166" t="s">
        <v>77</v>
      </c>
      <c r="AN9" s="166" t="s">
        <v>76</v>
      </c>
      <c r="AO9" s="166" t="s">
        <v>75</v>
      </c>
      <c r="AP9" s="166" t="s">
        <v>74</v>
      </c>
      <c r="AQ9" s="226" t="s">
        <v>73</v>
      </c>
      <c r="AR9" s="166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66" t="s">
        <v>67</v>
      </c>
      <c r="C10" s="166" t="s">
        <v>66</v>
      </c>
      <c r="D10" s="166" t="s">
        <v>17</v>
      </c>
      <c r="E10" s="166" t="s">
        <v>65</v>
      </c>
      <c r="F10" s="166" t="s">
        <v>17</v>
      </c>
      <c r="G10" s="166" t="s">
        <v>65</v>
      </c>
      <c r="H10" s="225"/>
      <c r="I10" s="166" t="s">
        <v>65</v>
      </c>
      <c r="J10" s="166" t="s">
        <v>65</v>
      </c>
      <c r="K10" s="166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18'!Q34</f>
        <v>55720216</v>
      </c>
      <c r="R10" s="242"/>
      <c r="S10" s="243"/>
      <c r="T10" s="244"/>
      <c r="U10" s="166"/>
      <c r="V10" s="166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18'!AG34</f>
        <v>41183068</v>
      </c>
      <c r="AH10" s="234"/>
      <c r="AI10" s="249"/>
      <c r="AJ10" s="166" t="s">
        <v>56</v>
      </c>
      <c r="AK10" s="166" t="s">
        <v>56</v>
      </c>
      <c r="AL10" s="166" t="s">
        <v>56</v>
      </c>
      <c r="AM10" s="166" t="s">
        <v>56</v>
      </c>
      <c r="AN10" s="166" t="s">
        <v>56</v>
      </c>
      <c r="AO10" s="166" t="s">
        <v>56</v>
      </c>
      <c r="AP10" s="96">
        <f>'OCT 18'!AP34</f>
        <v>9435845</v>
      </c>
      <c r="AQ10" s="227"/>
      <c r="AR10" s="167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13</v>
      </c>
      <c r="E11" s="82">
        <f t="shared" ref="E11:E22" si="0">D11/1.42</f>
        <v>9.1549295774647899</v>
      </c>
      <c r="F11" s="83">
        <v>66</v>
      </c>
      <c r="G11" s="82">
        <f t="shared" ref="G11:G34" si="1">F11/1.42</f>
        <v>46.478873239436624</v>
      </c>
      <c r="H11" s="80" t="s">
        <v>16</v>
      </c>
      <c r="I11" s="80">
        <f t="shared" ref="I11:I34" si="2">J11-(2/1.42)</f>
        <v>41.549295774647888</v>
      </c>
      <c r="J11" s="81">
        <f>(F11-5)/1.42</f>
        <v>42.95774647887324</v>
      </c>
      <c r="K11" s="80">
        <f>J11+(6/1.42)</f>
        <v>47.183098591549296</v>
      </c>
      <c r="L11" s="79">
        <v>14</v>
      </c>
      <c r="M11" s="78" t="s">
        <v>41</v>
      </c>
      <c r="N11" s="78">
        <v>11.4</v>
      </c>
      <c r="O11" s="76">
        <v>123</v>
      </c>
      <c r="P11" s="76">
        <v>93</v>
      </c>
      <c r="Q11" s="76">
        <v>55724156</v>
      </c>
      <c r="R11" s="75">
        <f>IF(ISBLANK(Q11),"-",Q11-Q10)</f>
        <v>3940</v>
      </c>
      <c r="S11" s="74">
        <f t="shared" ref="S11:S34" si="3">R11*24/1000</f>
        <v>94.56</v>
      </c>
      <c r="T11" s="74">
        <f t="shared" ref="T11:T34" si="4">R11/1000</f>
        <v>3.94</v>
      </c>
      <c r="U11" s="73">
        <v>5.8</v>
      </c>
      <c r="V11" s="73">
        <f t="shared" ref="V11:V34" si="5">U11</f>
        <v>5.8</v>
      </c>
      <c r="W11" s="72" t="s">
        <v>14</v>
      </c>
      <c r="X11" s="66">
        <v>0</v>
      </c>
      <c r="Y11" s="66">
        <v>0</v>
      </c>
      <c r="Z11" s="66">
        <v>1037</v>
      </c>
      <c r="AA11" s="66">
        <v>0</v>
      </c>
      <c r="AB11" s="66">
        <v>1037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41183668</v>
      </c>
      <c r="AH11" s="69">
        <f t="shared" ref="AH11:AH34" si="6">IF(ISBLANK(AG11),"-",AG11-AG10)</f>
        <v>600</v>
      </c>
      <c r="AI11" s="68">
        <f t="shared" ref="AI11:AI34" si="7">AH11/T11</f>
        <v>152.28426395939087</v>
      </c>
      <c r="AJ11" s="67">
        <v>0</v>
      </c>
      <c r="AK11" s="67">
        <v>0</v>
      </c>
      <c r="AL11" s="67">
        <v>1</v>
      </c>
      <c r="AM11" s="67">
        <v>0</v>
      </c>
      <c r="AN11" s="67">
        <v>1</v>
      </c>
      <c r="AO11" s="67">
        <v>0.35</v>
      </c>
      <c r="AP11" s="66">
        <v>9437150</v>
      </c>
      <c r="AQ11" s="66">
        <f t="shared" ref="AQ11:AQ34" si="8">AP11-AP10</f>
        <v>1305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14</v>
      </c>
      <c r="E12" s="82">
        <f t="shared" si="0"/>
        <v>9.8591549295774659</v>
      </c>
      <c r="F12" s="83">
        <v>66</v>
      </c>
      <c r="G12" s="82">
        <f t="shared" si="1"/>
        <v>46.478873239436624</v>
      </c>
      <c r="H12" s="80" t="s">
        <v>16</v>
      </c>
      <c r="I12" s="80">
        <f t="shared" si="2"/>
        <v>41.549295774647888</v>
      </c>
      <c r="J12" s="81">
        <f>(F12-5)/1.42</f>
        <v>42.95774647887324</v>
      </c>
      <c r="K12" s="80">
        <f>J12+(6/1.42)</f>
        <v>47.183098591549296</v>
      </c>
      <c r="L12" s="79">
        <v>14</v>
      </c>
      <c r="M12" s="78" t="s">
        <v>41</v>
      </c>
      <c r="N12" s="78">
        <v>11.2</v>
      </c>
      <c r="O12" s="76">
        <v>120</v>
      </c>
      <c r="P12" s="76">
        <v>89</v>
      </c>
      <c r="Q12" s="76">
        <v>55727843</v>
      </c>
      <c r="R12" s="75">
        <f>IF(ISBLANK(Q12),"-",Q12-Q11)</f>
        <v>3687</v>
      </c>
      <c r="S12" s="74">
        <f t="shared" si="3"/>
        <v>88.488</v>
      </c>
      <c r="T12" s="74">
        <f t="shared" si="4"/>
        <v>3.6869999999999998</v>
      </c>
      <c r="U12" s="73">
        <v>7</v>
      </c>
      <c r="V12" s="73">
        <f t="shared" si="5"/>
        <v>7</v>
      </c>
      <c r="W12" s="72" t="s">
        <v>14</v>
      </c>
      <c r="X12" s="66">
        <v>0</v>
      </c>
      <c r="Y12" s="66">
        <v>0</v>
      </c>
      <c r="Z12" s="66">
        <v>1017</v>
      </c>
      <c r="AA12" s="66">
        <v>0</v>
      </c>
      <c r="AB12" s="66">
        <v>1028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41184260</v>
      </c>
      <c r="AH12" s="69">
        <f t="shared" si="6"/>
        <v>592</v>
      </c>
      <c r="AI12" s="68">
        <f t="shared" si="7"/>
        <v>160.5641442907513</v>
      </c>
      <c r="AJ12" s="67">
        <v>0</v>
      </c>
      <c r="AK12" s="67">
        <v>0</v>
      </c>
      <c r="AL12" s="67">
        <v>1</v>
      </c>
      <c r="AM12" s="67">
        <v>0</v>
      </c>
      <c r="AN12" s="67">
        <v>1</v>
      </c>
      <c r="AO12" s="67">
        <v>0.35</v>
      </c>
      <c r="AP12" s="66">
        <v>9438266</v>
      </c>
      <c r="AQ12" s="66">
        <f t="shared" si="8"/>
        <v>1116</v>
      </c>
      <c r="AR12" s="87">
        <v>1.03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14</v>
      </c>
      <c r="E13" s="82">
        <f t="shared" si="0"/>
        <v>9.8591549295774659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119</v>
      </c>
      <c r="P13" s="76">
        <v>88</v>
      </c>
      <c r="Q13" s="76">
        <v>55731555</v>
      </c>
      <c r="R13" s="75">
        <f t="shared" ref="R13:R34" si="9">IF(ISBLANK(Q13),"-",Q13-Q12)</f>
        <v>3712</v>
      </c>
      <c r="S13" s="74">
        <f t="shared" si="3"/>
        <v>89.087999999999994</v>
      </c>
      <c r="T13" s="74">
        <f t="shared" si="4"/>
        <v>3.7120000000000002</v>
      </c>
      <c r="U13" s="73">
        <v>8.1999999999999993</v>
      </c>
      <c r="V13" s="73">
        <f t="shared" si="5"/>
        <v>8.1999999999999993</v>
      </c>
      <c r="W13" s="72" t="s">
        <v>14</v>
      </c>
      <c r="X13" s="66">
        <v>0</v>
      </c>
      <c r="Y13" s="66">
        <v>0</v>
      </c>
      <c r="Z13" s="66">
        <v>1007</v>
      </c>
      <c r="AA13" s="66">
        <v>0</v>
      </c>
      <c r="AB13" s="66">
        <v>997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41184836</v>
      </c>
      <c r="AH13" s="69">
        <f t="shared" si="6"/>
        <v>576</v>
      </c>
      <c r="AI13" s="68">
        <f t="shared" si="7"/>
        <v>155.17241379310343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0.35</v>
      </c>
      <c r="AP13" s="66">
        <v>9439466</v>
      </c>
      <c r="AQ13" s="66">
        <f t="shared" si="8"/>
        <v>1200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16</v>
      </c>
      <c r="E14" s="82">
        <f t="shared" si="0"/>
        <v>11.267605633802818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120</v>
      </c>
      <c r="P14" s="76">
        <v>91</v>
      </c>
      <c r="Q14" s="76">
        <v>55735382</v>
      </c>
      <c r="R14" s="75">
        <f t="shared" si="9"/>
        <v>3827</v>
      </c>
      <c r="S14" s="74">
        <f t="shared" si="3"/>
        <v>91.847999999999999</v>
      </c>
      <c r="T14" s="74">
        <f t="shared" si="4"/>
        <v>3.827</v>
      </c>
      <c r="U14" s="73">
        <v>9.4</v>
      </c>
      <c r="V14" s="73">
        <f t="shared" si="5"/>
        <v>9.4</v>
      </c>
      <c r="W14" s="72" t="s">
        <v>14</v>
      </c>
      <c r="X14" s="66">
        <v>0</v>
      </c>
      <c r="Y14" s="66">
        <v>0</v>
      </c>
      <c r="Z14" s="66">
        <v>1007</v>
      </c>
      <c r="AA14" s="66">
        <v>0</v>
      </c>
      <c r="AB14" s="66">
        <v>1008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41185416</v>
      </c>
      <c r="AH14" s="69">
        <f t="shared" si="6"/>
        <v>580</v>
      </c>
      <c r="AI14" s="68">
        <f t="shared" si="7"/>
        <v>151.55474261823883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0.35</v>
      </c>
      <c r="AP14" s="66">
        <v>9440624</v>
      </c>
      <c r="AQ14" s="66">
        <f t="shared" si="8"/>
        <v>1158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22</v>
      </c>
      <c r="E15" s="82">
        <f t="shared" si="0"/>
        <v>15.492957746478874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100</v>
      </c>
      <c r="P15" s="76">
        <v>96</v>
      </c>
      <c r="Q15" s="76">
        <v>55739312</v>
      </c>
      <c r="R15" s="75">
        <f t="shared" si="9"/>
        <v>3930</v>
      </c>
      <c r="S15" s="74">
        <f t="shared" si="3"/>
        <v>94.32</v>
      </c>
      <c r="T15" s="74">
        <f t="shared" si="4"/>
        <v>3.93</v>
      </c>
      <c r="U15" s="73">
        <v>9.5</v>
      </c>
      <c r="V15" s="73">
        <f t="shared" si="5"/>
        <v>9.5</v>
      </c>
      <c r="W15" s="72" t="s">
        <v>14</v>
      </c>
      <c r="X15" s="66">
        <v>0</v>
      </c>
      <c r="Y15" s="66">
        <v>0</v>
      </c>
      <c r="Z15" s="66">
        <v>968</v>
      </c>
      <c r="AA15" s="66">
        <v>0</v>
      </c>
      <c r="AB15" s="66">
        <v>967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41185964</v>
      </c>
      <c r="AH15" s="69">
        <f t="shared" si="6"/>
        <v>548</v>
      </c>
      <c r="AI15" s="68">
        <f t="shared" si="7"/>
        <v>139.44020356234097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0.35</v>
      </c>
      <c r="AP15" s="66">
        <v>9440912</v>
      </c>
      <c r="AQ15" s="66">
        <f t="shared" si="8"/>
        <v>288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17</v>
      </c>
      <c r="E16" s="82">
        <f t="shared" si="0"/>
        <v>11.971830985915494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119</v>
      </c>
      <c r="P16" s="76">
        <v>115</v>
      </c>
      <c r="Q16" s="76">
        <v>55743899</v>
      </c>
      <c r="R16" s="75">
        <f t="shared" si="9"/>
        <v>4587</v>
      </c>
      <c r="S16" s="74">
        <f t="shared" si="3"/>
        <v>110.08799999999999</v>
      </c>
      <c r="T16" s="74">
        <f t="shared" si="4"/>
        <v>4.5869999999999997</v>
      </c>
      <c r="U16" s="73">
        <v>9.5</v>
      </c>
      <c r="V16" s="73">
        <f t="shared" si="5"/>
        <v>9.5</v>
      </c>
      <c r="W16" s="72" t="s">
        <v>14</v>
      </c>
      <c r="X16" s="66">
        <v>0</v>
      </c>
      <c r="Y16" s="66">
        <v>0</v>
      </c>
      <c r="Z16" s="66">
        <v>1128</v>
      </c>
      <c r="AA16" s="66">
        <v>0</v>
      </c>
      <c r="AB16" s="66">
        <v>1118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41186704</v>
      </c>
      <c r="AH16" s="69">
        <f t="shared" si="6"/>
        <v>740</v>
      </c>
      <c r="AI16" s="68">
        <f t="shared" si="7"/>
        <v>161.32548506649226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9440912</v>
      </c>
      <c r="AQ16" s="66">
        <f t="shared" si="8"/>
        <v>0</v>
      </c>
      <c r="AR16" s="87">
        <v>1.05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A17" t="s">
        <v>208</v>
      </c>
      <c r="B17" s="85">
        <v>2.25</v>
      </c>
      <c r="C17" s="85">
        <v>0.29166666666666702</v>
      </c>
      <c r="D17" s="84">
        <v>9</v>
      </c>
      <c r="E17" s="82">
        <f t="shared" si="0"/>
        <v>6.3380281690140849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134</v>
      </c>
      <c r="P17" s="76">
        <v>146</v>
      </c>
      <c r="Q17" s="76">
        <v>55749663</v>
      </c>
      <c r="R17" s="75">
        <f t="shared" si="9"/>
        <v>5764</v>
      </c>
      <c r="S17" s="74">
        <f t="shared" si="3"/>
        <v>138.33600000000001</v>
      </c>
      <c r="T17" s="74">
        <f t="shared" si="4"/>
        <v>5.7640000000000002</v>
      </c>
      <c r="U17" s="73">
        <v>9.5</v>
      </c>
      <c r="V17" s="73">
        <f t="shared" si="5"/>
        <v>9.5</v>
      </c>
      <c r="W17" s="72" t="s">
        <v>22</v>
      </c>
      <c r="X17" s="66">
        <v>0</v>
      </c>
      <c r="Y17" s="66">
        <v>1026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41187956</v>
      </c>
      <c r="AH17" s="69">
        <f t="shared" si="6"/>
        <v>1252</v>
      </c>
      <c r="AI17" s="68">
        <f t="shared" si="7"/>
        <v>217.21027064538515</v>
      </c>
      <c r="AJ17" s="67">
        <v>0</v>
      </c>
      <c r="AK17" s="67">
        <v>1</v>
      </c>
      <c r="AL17" s="67">
        <v>1</v>
      </c>
      <c r="AM17" s="67">
        <v>1</v>
      </c>
      <c r="AN17" s="67">
        <v>1</v>
      </c>
      <c r="AO17" s="67">
        <v>0</v>
      </c>
      <c r="AP17" s="66">
        <v>9440912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7</v>
      </c>
      <c r="E18" s="82">
        <f t="shared" si="0"/>
        <v>4.9295774647887329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135</v>
      </c>
      <c r="P18" s="76">
        <v>145</v>
      </c>
      <c r="Q18" s="76">
        <v>55755789</v>
      </c>
      <c r="R18" s="75">
        <f t="shared" si="9"/>
        <v>6126</v>
      </c>
      <c r="S18" s="74">
        <f t="shared" si="3"/>
        <v>147.024</v>
      </c>
      <c r="T18" s="74">
        <f t="shared" si="4"/>
        <v>6.1260000000000003</v>
      </c>
      <c r="U18" s="73">
        <v>9.1</v>
      </c>
      <c r="V18" s="73">
        <f t="shared" si="5"/>
        <v>9.1</v>
      </c>
      <c r="W18" s="72" t="s">
        <v>22</v>
      </c>
      <c r="X18" s="66">
        <v>0</v>
      </c>
      <c r="Y18" s="66">
        <v>1058</v>
      </c>
      <c r="Z18" s="66">
        <v>1188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41189324</v>
      </c>
      <c r="AH18" s="69">
        <f t="shared" si="6"/>
        <v>1368</v>
      </c>
      <c r="AI18" s="68">
        <f t="shared" si="7"/>
        <v>223.31047992164542</v>
      </c>
      <c r="AJ18" s="67">
        <v>0</v>
      </c>
      <c r="AK18" s="67">
        <v>1</v>
      </c>
      <c r="AL18" s="67">
        <v>1</v>
      </c>
      <c r="AM18" s="67">
        <v>1</v>
      </c>
      <c r="AN18" s="67">
        <v>1</v>
      </c>
      <c r="AO18" s="67">
        <v>0</v>
      </c>
      <c r="AP18" s="66">
        <v>9440912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7</v>
      </c>
      <c r="E19" s="82">
        <f t="shared" si="0"/>
        <v>4.9295774647887329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135</v>
      </c>
      <c r="P19" s="76">
        <v>149</v>
      </c>
      <c r="Q19" s="76">
        <v>55762043</v>
      </c>
      <c r="R19" s="75">
        <f t="shared" si="9"/>
        <v>6254</v>
      </c>
      <c r="S19" s="74">
        <f t="shared" si="3"/>
        <v>150.096</v>
      </c>
      <c r="T19" s="74">
        <f t="shared" si="4"/>
        <v>6.2539999999999996</v>
      </c>
      <c r="U19" s="73">
        <v>8.4</v>
      </c>
      <c r="V19" s="73">
        <f t="shared" si="5"/>
        <v>8.4</v>
      </c>
      <c r="W19" s="72" t="s">
        <v>22</v>
      </c>
      <c r="X19" s="66">
        <v>0</v>
      </c>
      <c r="Y19" s="66">
        <v>1088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41190728</v>
      </c>
      <c r="AH19" s="69">
        <f t="shared" si="6"/>
        <v>1404</v>
      </c>
      <c r="AI19" s="68">
        <f t="shared" si="7"/>
        <v>224.49632235369364</v>
      </c>
      <c r="AJ19" s="67">
        <v>0</v>
      </c>
      <c r="AK19" s="67">
        <v>1</v>
      </c>
      <c r="AL19" s="67">
        <v>1</v>
      </c>
      <c r="AM19" s="67">
        <v>1</v>
      </c>
      <c r="AN19" s="67">
        <v>1</v>
      </c>
      <c r="AO19" s="67">
        <v>0</v>
      </c>
      <c r="AP19" s="66">
        <v>9440912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134</v>
      </c>
      <c r="P20" s="76">
        <v>145</v>
      </c>
      <c r="Q20" s="76">
        <v>55768193</v>
      </c>
      <c r="R20" s="75">
        <f t="shared" si="9"/>
        <v>6150</v>
      </c>
      <c r="S20" s="74">
        <f t="shared" si="3"/>
        <v>147.6</v>
      </c>
      <c r="T20" s="74">
        <f t="shared" si="4"/>
        <v>6.15</v>
      </c>
      <c r="U20" s="73">
        <v>7.7</v>
      </c>
      <c r="V20" s="73">
        <f t="shared" si="5"/>
        <v>7.7</v>
      </c>
      <c r="W20" s="72" t="s">
        <v>22</v>
      </c>
      <c r="X20" s="66">
        <v>0</v>
      </c>
      <c r="Y20" s="66">
        <v>1088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41192108</v>
      </c>
      <c r="AH20" s="69">
        <f t="shared" si="6"/>
        <v>1380</v>
      </c>
      <c r="AI20" s="68">
        <f t="shared" si="7"/>
        <v>224.39024390243901</v>
      </c>
      <c r="AJ20" s="67">
        <v>0</v>
      </c>
      <c r="AK20" s="67">
        <v>1</v>
      </c>
      <c r="AL20" s="67">
        <v>1</v>
      </c>
      <c r="AM20" s="67">
        <v>1</v>
      </c>
      <c r="AN20" s="67">
        <v>1</v>
      </c>
      <c r="AO20" s="67">
        <v>0</v>
      </c>
      <c r="AP20" s="66">
        <v>9440912</v>
      </c>
      <c r="AQ20" s="66">
        <f t="shared" si="8"/>
        <v>0</v>
      </c>
      <c r="AR20" s="87">
        <v>1.1299999999999999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7</v>
      </c>
      <c r="E21" s="82">
        <f t="shared" si="0"/>
        <v>4.9295774647887329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135</v>
      </c>
      <c r="P21" s="76">
        <v>155</v>
      </c>
      <c r="Q21" s="76">
        <v>55774543</v>
      </c>
      <c r="R21" s="75">
        <f t="shared" si="9"/>
        <v>6350</v>
      </c>
      <c r="S21" s="74">
        <f t="shared" si="3"/>
        <v>152.4</v>
      </c>
      <c r="T21" s="74">
        <f t="shared" si="4"/>
        <v>6.35</v>
      </c>
      <c r="U21" s="73">
        <v>6.9</v>
      </c>
      <c r="V21" s="73">
        <f t="shared" si="5"/>
        <v>6.9</v>
      </c>
      <c r="W21" s="72" t="s">
        <v>22</v>
      </c>
      <c r="X21" s="66">
        <v>0</v>
      </c>
      <c r="Y21" s="66">
        <v>1098</v>
      </c>
      <c r="Z21" s="66">
        <v>1186</v>
      </c>
      <c r="AA21" s="66">
        <v>1185</v>
      </c>
      <c r="AB21" s="66">
        <v>1188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41193532</v>
      </c>
      <c r="AH21" s="69">
        <f t="shared" si="6"/>
        <v>1424</v>
      </c>
      <c r="AI21" s="68">
        <f t="shared" si="7"/>
        <v>224.25196850393701</v>
      </c>
      <c r="AJ21" s="67">
        <v>0</v>
      </c>
      <c r="AK21" s="67">
        <v>1</v>
      </c>
      <c r="AL21" s="67">
        <v>1</v>
      </c>
      <c r="AM21" s="67">
        <v>1</v>
      </c>
      <c r="AN21" s="67">
        <v>1</v>
      </c>
      <c r="AO21" s="67">
        <v>0</v>
      </c>
      <c r="AP21" s="66">
        <v>9440912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7</v>
      </c>
      <c r="E22" s="82">
        <f t="shared" si="0"/>
        <v>4.9295774647887329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132</v>
      </c>
      <c r="P22" s="76">
        <v>149</v>
      </c>
      <c r="Q22" s="76">
        <v>55780701</v>
      </c>
      <c r="R22" s="75">
        <f t="shared" si="9"/>
        <v>6158</v>
      </c>
      <c r="S22" s="74">
        <f t="shared" si="3"/>
        <v>147.792</v>
      </c>
      <c r="T22" s="74">
        <f t="shared" si="4"/>
        <v>6.1580000000000004</v>
      </c>
      <c r="U22" s="73">
        <v>6.2</v>
      </c>
      <c r="V22" s="73">
        <f t="shared" si="5"/>
        <v>6.2</v>
      </c>
      <c r="W22" s="72" t="s">
        <v>22</v>
      </c>
      <c r="X22" s="66">
        <v>0</v>
      </c>
      <c r="Y22" s="66">
        <v>1107</v>
      </c>
      <c r="Z22" s="66">
        <v>1187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41194932</v>
      </c>
      <c r="AH22" s="69">
        <f t="shared" si="6"/>
        <v>1400</v>
      </c>
      <c r="AI22" s="68">
        <f t="shared" si="7"/>
        <v>227.34654108476778</v>
      </c>
      <c r="AJ22" s="67">
        <v>0</v>
      </c>
      <c r="AK22" s="67">
        <v>1</v>
      </c>
      <c r="AL22" s="67">
        <v>1</v>
      </c>
      <c r="AM22" s="67">
        <v>1</v>
      </c>
      <c r="AN22" s="67">
        <v>1</v>
      </c>
      <c r="AO22" s="67">
        <v>0</v>
      </c>
      <c r="AP22" s="66">
        <v>9440912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169</v>
      </c>
      <c r="B23" s="85">
        <v>2.5</v>
      </c>
      <c r="C23" s="85">
        <v>0.54166666666666696</v>
      </c>
      <c r="D23" s="84">
        <v>4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129</v>
      </c>
      <c r="P23" s="76">
        <v>142</v>
      </c>
      <c r="Q23" s="76">
        <v>55786796</v>
      </c>
      <c r="R23" s="75">
        <f t="shared" si="9"/>
        <v>6095</v>
      </c>
      <c r="S23" s="74">
        <f t="shared" si="3"/>
        <v>146.28</v>
      </c>
      <c r="T23" s="74">
        <f t="shared" si="4"/>
        <v>6.0949999999999998</v>
      </c>
      <c r="U23" s="73">
        <v>5.4</v>
      </c>
      <c r="V23" s="73">
        <f t="shared" si="5"/>
        <v>5.4</v>
      </c>
      <c r="W23" s="72" t="s">
        <v>22</v>
      </c>
      <c r="X23" s="66">
        <v>0</v>
      </c>
      <c r="Y23" s="66">
        <v>1098</v>
      </c>
      <c r="Z23" s="66">
        <v>1188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41196340</v>
      </c>
      <c r="AH23" s="69">
        <f t="shared" si="6"/>
        <v>1408</v>
      </c>
      <c r="AI23" s="68">
        <f t="shared" si="7"/>
        <v>231.0090237899918</v>
      </c>
      <c r="AJ23" s="67">
        <v>0</v>
      </c>
      <c r="AK23" s="67">
        <v>1</v>
      </c>
      <c r="AL23" s="67">
        <v>1</v>
      </c>
      <c r="AM23" s="67">
        <v>1</v>
      </c>
      <c r="AN23" s="67">
        <v>1</v>
      </c>
      <c r="AO23" s="67">
        <v>0</v>
      </c>
      <c r="AP23" s="66">
        <v>9440912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5</v>
      </c>
      <c r="E24" s="82">
        <f t="shared" ref="E24:E34" si="13">D24/1.42</f>
        <v>3.5211267605633805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127</v>
      </c>
      <c r="P24" s="76">
        <v>137</v>
      </c>
      <c r="Q24" s="76">
        <v>55792704</v>
      </c>
      <c r="R24" s="75">
        <f t="shared" si="9"/>
        <v>5908</v>
      </c>
      <c r="S24" s="74">
        <f t="shared" si="3"/>
        <v>141.792</v>
      </c>
      <c r="T24" s="74">
        <f t="shared" si="4"/>
        <v>5.9080000000000004</v>
      </c>
      <c r="U24" s="73">
        <v>4.7</v>
      </c>
      <c r="V24" s="73">
        <f t="shared" si="5"/>
        <v>4.7</v>
      </c>
      <c r="W24" s="72" t="s">
        <v>22</v>
      </c>
      <c r="X24" s="66">
        <v>0</v>
      </c>
      <c r="Y24" s="66">
        <v>1098</v>
      </c>
      <c r="Z24" s="66">
        <v>1187</v>
      </c>
      <c r="AA24" s="66">
        <v>1185</v>
      </c>
      <c r="AB24" s="66">
        <v>1186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41197724</v>
      </c>
      <c r="AH24" s="69">
        <f t="shared" si="6"/>
        <v>1384</v>
      </c>
      <c r="AI24" s="68">
        <f t="shared" si="7"/>
        <v>234.25863236289774</v>
      </c>
      <c r="AJ24" s="67">
        <v>0</v>
      </c>
      <c r="AK24" s="67">
        <v>1</v>
      </c>
      <c r="AL24" s="67">
        <v>1</v>
      </c>
      <c r="AM24" s="67">
        <v>1</v>
      </c>
      <c r="AN24" s="67">
        <v>1</v>
      </c>
      <c r="AO24" s="67">
        <v>0</v>
      </c>
      <c r="AP24" s="66">
        <v>9440912</v>
      </c>
      <c r="AQ24" s="66">
        <f t="shared" si="8"/>
        <v>0</v>
      </c>
      <c r="AR24" s="87">
        <v>1.02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5</v>
      </c>
      <c r="E25" s="82">
        <f t="shared" si="13"/>
        <v>3.5211267605633805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127</v>
      </c>
      <c r="P25" s="76">
        <v>140</v>
      </c>
      <c r="Q25" s="76">
        <v>55798526</v>
      </c>
      <c r="R25" s="75">
        <f t="shared" si="9"/>
        <v>5822</v>
      </c>
      <c r="S25" s="74">
        <f t="shared" si="3"/>
        <v>139.72800000000001</v>
      </c>
      <c r="T25" s="74">
        <f t="shared" si="4"/>
        <v>5.8220000000000001</v>
      </c>
      <c r="U25" s="73">
        <v>4</v>
      </c>
      <c r="V25" s="73">
        <f t="shared" si="5"/>
        <v>4</v>
      </c>
      <c r="W25" s="72" t="s">
        <v>22</v>
      </c>
      <c r="X25" s="66">
        <v>0</v>
      </c>
      <c r="Y25" s="66">
        <v>1097</v>
      </c>
      <c r="Z25" s="66">
        <v>1187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41199092</v>
      </c>
      <c r="AH25" s="69">
        <f t="shared" si="6"/>
        <v>1368</v>
      </c>
      <c r="AI25" s="68">
        <f t="shared" si="7"/>
        <v>234.97080041222947</v>
      </c>
      <c r="AJ25" s="67">
        <v>0</v>
      </c>
      <c r="AK25" s="67">
        <v>1</v>
      </c>
      <c r="AL25" s="67">
        <v>1</v>
      </c>
      <c r="AM25" s="67">
        <v>1</v>
      </c>
      <c r="AN25" s="67">
        <v>1</v>
      </c>
      <c r="AO25" s="67">
        <v>0</v>
      </c>
      <c r="AP25" s="66">
        <v>9440912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5</v>
      </c>
      <c r="E26" s="82">
        <f t="shared" si="13"/>
        <v>3.5211267605633805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129</v>
      </c>
      <c r="P26" s="76">
        <v>141</v>
      </c>
      <c r="Q26" s="76">
        <v>55804285</v>
      </c>
      <c r="R26" s="75">
        <f t="shared" si="9"/>
        <v>5759</v>
      </c>
      <c r="S26" s="74">
        <f t="shared" si="3"/>
        <v>138.21600000000001</v>
      </c>
      <c r="T26" s="74">
        <f t="shared" si="4"/>
        <v>5.7590000000000003</v>
      </c>
      <c r="U26" s="73">
        <v>3.4</v>
      </c>
      <c r="V26" s="73">
        <f t="shared" si="5"/>
        <v>3.4</v>
      </c>
      <c r="W26" s="72" t="s">
        <v>22</v>
      </c>
      <c r="X26" s="66">
        <v>0</v>
      </c>
      <c r="Y26" s="66">
        <v>1046</v>
      </c>
      <c r="Z26" s="66">
        <v>1186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41200456</v>
      </c>
      <c r="AH26" s="69">
        <f t="shared" si="6"/>
        <v>1364</v>
      </c>
      <c r="AI26" s="68">
        <f t="shared" si="7"/>
        <v>236.84667476992533</v>
      </c>
      <c r="AJ26" s="67">
        <v>0</v>
      </c>
      <c r="AK26" s="67">
        <v>1</v>
      </c>
      <c r="AL26" s="67">
        <v>1</v>
      </c>
      <c r="AM26" s="67">
        <v>1</v>
      </c>
      <c r="AN26" s="67">
        <v>1</v>
      </c>
      <c r="AO26" s="67">
        <v>0</v>
      </c>
      <c r="AP26" s="66">
        <v>9440912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4</v>
      </c>
      <c r="E27" s="82">
        <f t="shared" si="13"/>
        <v>2.8169014084507045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128</v>
      </c>
      <c r="P27" s="76">
        <v>141</v>
      </c>
      <c r="Q27" s="76">
        <v>55810065</v>
      </c>
      <c r="R27" s="75">
        <f t="shared" si="9"/>
        <v>5780</v>
      </c>
      <c r="S27" s="74">
        <f t="shared" si="3"/>
        <v>138.72</v>
      </c>
      <c r="T27" s="74">
        <f t="shared" si="4"/>
        <v>5.78</v>
      </c>
      <c r="U27" s="73">
        <v>2.9</v>
      </c>
      <c r="V27" s="73">
        <f t="shared" si="5"/>
        <v>2.9</v>
      </c>
      <c r="W27" s="72" t="s">
        <v>22</v>
      </c>
      <c r="X27" s="66">
        <v>0</v>
      </c>
      <c r="Y27" s="66">
        <v>1077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41201804</v>
      </c>
      <c r="AH27" s="69">
        <f t="shared" si="6"/>
        <v>1348</v>
      </c>
      <c r="AI27" s="68">
        <f t="shared" si="7"/>
        <v>233.21799307958477</v>
      </c>
      <c r="AJ27" s="67">
        <v>0</v>
      </c>
      <c r="AK27" s="67">
        <v>1</v>
      </c>
      <c r="AL27" s="67">
        <v>1</v>
      </c>
      <c r="AM27" s="67">
        <v>1</v>
      </c>
      <c r="AN27" s="67">
        <v>1</v>
      </c>
      <c r="AO27" s="67">
        <v>0</v>
      </c>
      <c r="AP27" s="66">
        <v>9440912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3</v>
      </c>
      <c r="E28" s="82">
        <f t="shared" si="13"/>
        <v>2.1126760563380285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134</v>
      </c>
      <c r="P28" s="76">
        <v>134</v>
      </c>
      <c r="Q28" s="76">
        <v>55815712</v>
      </c>
      <c r="R28" s="75">
        <f t="shared" si="9"/>
        <v>5647</v>
      </c>
      <c r="S28" s="74">
        <f t="shared" si="3"/>
        <v>135.52799999999999</v>
      </c>
      <c r="T28" s="74">
        <f t="shared" si="4"/>
        <v>5.6470000000000002</v>
      </c>
      <c r="U28" s="73">
        <v>2.6</v>
      </c>
      <c r="V28" s="73">
        <f t="shared" si="5"/>
        <v>2.6</v>
      </c>
      <c r="W28" s="72" t="s">
        <v>22</v>
      </c>
      <c r="X28" s="66">
        <v>0</v>
      </c>
      <c r="Y28" s="66">
        <v>1005</v>
      </c>
      <c r="Z28" s="66">
        <v>1187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41203116</v>
      </c>
      <c r="AH28" s="69">
        <f t="shared" si="6"/>
        <v>1312</v>
      </c>
      <c r="AI28" s="68">
        <f t="shared" si="7"/>
        <v>232.33575349743225</v>
      </c>
      <c r="AJ28" s="67">
        <v>0</v>
      </c>
      <c r="AK28" s="67">
        <v>1</v>
      </c>
      <c r="AL28" s="67">
        <v>1</v>
      </c>
      <c r="AM28" s="67">
        <v>1</v>
      </c>
      <c r="AN28" s="67">
        <v>1</v>
      </c>
      <c r="AO28" s="67">
        <v>0</v>
      </c>
      <c r="AP28" s="66">
        <v>9440912</v>
      </c>
      <c r="AQ28" s="66">
        <f t="shared" si="8"/>
        <v>0</v>
      </c>
      <c r="AR28" s="87">
        <v>0.91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3</v>
      </c>
      <c r="E29" s="82">
        <f t="shared" si="13"/>
        <v>2.1126760563380285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133</v>
      </c>
      <c r="P29" s="76">
        <v>132</v>
      </c>
      <c r="Q29" s="76">
        <v>55821423</v>
      </c>
      <c r="R29" s="75">
        <f t="shared" si="9"/>
        <v>5711</v>
      </c>
      <c r="S29" s="74">
        <f t="shared" si="3"/>
        <v>137.06399999999999</v>
      </c>
      <c r="T29" s="74">
        <f t="shared" si="4"/>
        <v>5.7110000000000003</v>
      </c>
      <c r="U29" s="73">
        <v>2.5</v>
      </c>
      <c r="V29" s="73">
        <f t="shared" si="5"/>
        <v>2.5</v>
      </c>
      <c r="W29" s="72" t="s">
        <v>22</v>
      </c>
      <c r="X29" s="66">
        <v>0</v>
      </c>
      <c r="Y29" s="66">
        <v>1005</v>
      </c>
      <c r="Z29" s="66">
        <v>1187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41204468</v>
      </c>
      <c r="AH29" s="69">
        <f t="shared" si="6"/>
        <v>1352</v>
      </c>
      <c r="AI29" s="68">
        <f t="shared" si="7"/>
        <v>236.73612327088074</v>
      </c>
      <c r="AJ29" s="67">
        <v>0</v>
      </c>
      <c r="AK29" s="67">
        <v>1</v>
      </c>
      <c r="AL29" s="67">
        <v>1</v>
      </c>
      <c r="AM29" s="67">
        <v>1</v>
      </c>
      <c r="AN29" s="67">
        <v>1</v>
      </c>
      <c r="AO29" s="67">
        <v>0</v>
      </c>
      <c r="AP29" s="66">
        <v>9440912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3</v>
      </c>
      <c r="E30" s="82">
        <f t="shared" si="13"/>
        <v>2.1126760563380285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130</v>
      </c>
      <c r="P30" s="76">
        <v>128</v>
      </c>
      <c r="Q30" s="76">
        <v>55826987</v>
      </c>
      <c r="R30" s="75">
        <f t="shared" si="9"/>
        <v>5564</v>
      </c>
      <c r="S30" s="74">
        <f t="shared" si="3"/>
        <v>133.536</v>
      </c>
      <c r="T30" s="74">
        <f t="shared" si="4"/>
        <v>5.5640000000000001</v>
      </c>
      <c r="U30" s="73">
        <v>2.4</v>
      </c>
      <c r="V30" s="73">
        <f t="shared" si="5"/>
        <v>2.4</v>
      </c>
      <c r="W30" s="72" t="s">
        <v>22</v>
      </c>
      <c r="X30" s="66">
        <v>0</v>
      </c>
      <c r="Y30" s="66">
        <v>1005</v>
      </c>
      <c r="Z30" s="66">
        <v>1177</v>
      </c>
      <c r="AA30" s="66">
        <v>1185</v>
      </c>
      <c r="AB30" s="66">
        <v>1177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41205752</v>
      </c>
      <c r="AH30" s="69">
        <f t="shared" si="6"/>
        <v>1284</v>
      </c>
      <c r="AI30" s="68">
        <f t="shared" si="7"/>
        <v>230.76923076923077</v>
      </c>
      <c r="AJ30" s="67">
        <v>0</v>
      </c>
      <c r="AK30" s="67">
        <v>1</v>
      </c>
      <c r="AL30" s="67">
        <v>1</v>
      </c>
      <c r="AM30" s="67">
        <v>1</v>
      </c>
      <c r="AN30" s="67">
        <v>1</v>
      </c>
      <c r="AO30" s="67">
        <v>0</v>
      </c>
      <c r="AP30" s="66">
        <v>9440912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5</v>
      </c>
      <c r="E31" s="82">
        <f t="shared" si="13"/>
        <v>3.5211267605633805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125</v>
      </c>
      <c r="P31" s="76">
        <v>124</v>
      </c>
      <c r="Q31" s="76">
        <v>55832374</v>
      </c>
      <c r="R31" s="75">
        <f t="shared" si="9"/>
        <v>5387</v>
      </c>
      <c r="S31" s="74">
        <f t="shared" si="3"/>
        <v>129.28800000000001</v>
      </c>
      <c r="T31" s="74">
        <f t="shared" si="4"/>
        <v>5.3869999999999996</v>
      </c>
      <c r="U31" s="73">
        <v>2.2999999999999998</v>
      </c>
      <c r="V31" s="73">
        <f t="shared" si="5"/>
        <v>2.2999999999999998</v>
      </c>
      <c r="W31" s="72" t="s">
        <v>22</v>
      </c>
      <c r="X31" s="66">
        <v>0</v>
      </c>
      <c r="Y31" s="66">
        <v>1005</v>
      </c>
      <c r="Z31" s="66">
        <v>1137</v>
      </c>
      <c r="AA31" s="66">
        <v>1185</v>
      </c>
      <c r="AB31" s="66">
        <v>1137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41206996</v>
      </c>
      <c r="AH31" s="69">
        <f t="shared" si="6"/>
        <v>1244</v>
      </c>
      <c r="AI31" s="68">
        <f t="shared" si="7"/>
        <v>230.92630406534252</v>
      </c>
      <c r="AJ31" s="67">
        <v>0</v>
      </c>
      <c r="AK31" s="67">
        <v>1</v>
      </c>
      <c r="AL31" s="67">
        <v>1</v>
      </c>
      <c r="AM31" s="67">
        <v>1</v>
      </c>
      <c r="AN31" s="67">
        <v>1</v>
      </c>
      <c r="AO31" s="67">
        <v>0</v>
      </c>
      <c r="AP31" s="66">
        <v>9440912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11</v>
      </c>
      <c r="E32" s="82">
        <f t="shared" si="13"/>
        <v>7.746478873239437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113</v>
      </c>
      <c r="P32" s="76">
        <v>120</v>
      </c>
      <c r="Q32" s="76">
        <v>55837276</v>
      </c>
      <c r="R32" s="75">
        <f t="shared" si="9"/>
        <v>4902</v>
      </c>
      <c r="S32" s="74">
        <f t="shared" si="3"/>
        <v>117.648</v>
      </c>
      <c r="T32" s="74">
        <f t="shared" si="4"/>
        <v>4.9020000000000001</v>
      </c>
      <c r="U32" s="73">
        <v>1.9</v>
      </c>
      <c r="V32" s="73">
        <f t="shared" si="5"/>
        <v>1.9</v>
      </c>
      <c r="W32" s="72" t="s">
        <v>21</v>
      </c>
      <c r="X32" s="66">
        <v>0</v>
      </c>
      <c r="Y32" s="66">
        <v>1045</v>
      </c>
      <c r="Z32" s="66">
        <v>1178</v>
      </c>
      <c r="AA32" s="66">
        <v>0</v>
      </c>
      <c r="AB32" s="66">
        <v>1178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41208004</v>
      </c>
      <c r="AH32" s="69">
        <f t="shared" si="6"/>
        <v>1008</v>
      </c>
      <c r="AI32" s="68">
        <f t="shared" si="7"/>
        <v>205.63035495716034</v>
      </c>
      <c r="AJ32" s="67">
        <v>0</v>
      </c>
      <c r="AK32" s="67">
        <v>1</v>
      </c>
      <c r="AL32" s="67">
        <v>1</v>
      </c>
      <c r="AM32" s="67">
        <v>0</v>
      </c>
      <c r="AN32" s="67">
        <v>1</v>
      </c>
      <c r="AO32" s="67">
        <v>0</v>
      </c>
      <c r="AP32" s="66">
        <v>9440912</v>
      </c>
      <c r="AQ32" s="66">
        <f t="shared" si="8"/>
        <v>0</v>
      </c>
      <c r="AR32" s="87">
        <v>1.0900000000000001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12</v>
      </c>
      <c r="E33" s="82">
        <f t="shared" si="13"/>
        <v>8.4507042253521139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115</v>
      </c>
      <c r="P33" s="76">
        <v>91</v>
      </c>
      <c r="Q33" s="76">
        <v>55841471</v>
      </c>
      <c r="R33" s="75">
        <f t="shared" si="9"/>
        <v>4195</v>
      </c>
      <c r="S33" s="74">
        <f t="shared" si="3"/>
        <v>100.68</v>
      </c>
      <c r="T33" s="74">
        <f t="shared" si="4"/>
        <v>4.1950000000000003</v>
      </c>
      <c r="U33" s="73">
        <v>2.7</v>
      </c>
      <c r="V33" s="73">
        <f t="shared" si="5"/>
        <v>2.7</v>
      </c>
      <c r="W33" s="72" t="s">
        <v>14</v>
      </c>
      <c r="X33" s="66">
        <v>0</v>
      </c>
      <c r="Y33" s="66">
        <v>0</v>
      </c>
      <c r="Z33" s="66">
        <v>1037</v>
      </c>
      <c r="AA33" s="66">
        <v>0</v>
      </c>
      <c r="AB33" s="66">
        <v>1017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41208708</v>
      </c>
      <c r="AH33" s="69">
        <f t="shared" si="6"/>
        <v>704</v>
      </c>
      <c r="AI33" s="68">
        <f t="shared" si="7"/>
        <v>167.81883194278902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0.35</v>
      </c>
      <c r="AP33" s="66">
        <v>9441697</v>
      </c>
      <c r="AQ33" s="66">
        <f t="shared" si="8"/>
        <v>785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14</v>
      </c>
      <c r="E34" s="82">
        <f t="shared" si="13"/>
        <v>9.8591549295774659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118</v>
      </c>
      <c r="P34" s="76">
        <v>88</v>
      </c>
      <c r="Q34" s="76">
        <v>55845244</v>
      </c>
      <c r="R34" s="75">
        <f t="shared" si="9"/>
        <v>3773</v>
      </c>
      <c r="S34" s="74">
        <f t="shared" si="3"/>
        <v>90.552000000000007</v>
      </c>
      <c r="T34" s="74">
        <f t="shared" si="4"/>
        <v>3.7730000000000001</v>
      </c>
      <c r="U34" s="73">
        <v>3.8</v>
      </c>
      <c r="V34" s="73">
        <f t="shared" si="5"/>
        <v>3.8</v>
      </c>
      <c r="W34" s="72" t="s">
        <v>14</v>
      </c>
      <c r="X34" s="66">
        <v>0</v>
      </c>
      <c r="Y34" s="66">
        <v>0</v>
      </c>
      <c r="Z34" s="66">
        <v>1017</v>
      </c>
      <c r="AA34" s="66">
        <v>0</v>
      </c>
      <c r="AB34" s="66">
        <v>1017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41209300</v>
      </c>
      <c r="AH34" s="69">
        <f t="shared" si="6"/>
        <v>592</v>
      </c>
      <c r="AI34" s="68">
        <f t="shared" si="7"/>
        <v>156.90432016962629</v>
      </c>
      <c r="AJ34" s="67">
        <v>0</v>
      </c>
      <c r="AK34" s="67">
        <v>0</v>
      </c>
      <c r="AL34" s="67">
        <v>1</v>
      </c>
      <c r="AM34" s="67">
        <v>0</v>
      </c>
      <c r="AN34" s="67">
        <v>1</v>
      </c>
      <c r="AO34" s="67">
        <v>0.35</v>
      </c>
      <c r="AP34" s="66">
        <v>9442785</v>
      </c>
      <c r="AQ34" s="66">
        <f t="shared" si="8"/>
        <v>1088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124.125</v>
      </c>
      <c r="Q35" s="56">
        <f>Q34-Q10</f>
        <v>125028</v>
      </c>
      <c r="R35" s="55">
        <f>SUM(R11:R34)</f>
        <v>125028</v>
      </c>
      <c r="S35" s="54">
        <f>AVERAGE(S11:S34)</f>
        <v>125.02799999999998</v>
      </c>
      <c r="T35" s="54">
        <f>SUM(T11:T34)</f>
        <v>125.02800000000002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26232</v>
      </c>
      <c r="AH35" s="47">
        <f>SUM(AH11:AH34)</f>
        <v>26232</v>
      </c>
      <c r="AI35" s="46">
        <f>$AH$35/$T35</f>
        <v>209.80900278337649</v>
      </c>
      <c r="AJ35" s="45"/>
      <c r="AK35" s="44"/>
      <c r="AL35" s="44"/>
      <c r="AM35" s="44"/>
      <c r="AN35" s="43"/>
      <c r="AO35" s="39"/>
      <c r="AP35" s="42">
        <f>AP34-AP10</f>
        <v>6940</v>
      </c>
      <c r="AQ35" s="41">
        <f>SUM(AQ11:AQ34)</f>
        <v>6940</v>
      </c>
      <c r="AR35" s="40">
        <f>AVERAGE(AR11:AR34)</f>
        <v>1.0383333333333333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192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7" t="s">
        <v>213</v>
      </c>
      <c r="C41" s="9"/>
      <c r="D41" s="9"/>
      <c r="E41" s="9"/>
      <c r="F41" s="9"/>
      <c r="G41" s="9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11" t="s">
        <v>5</v>
      </c>
      <c r="C42" s="9"/>
      <c r="D42" s="9"/>
      <c r="E42" s="26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143</v>
      </c>
      <c r="C43" s="9"/>
      <c r="D43" s="9"/>
      <c r="E43" s="9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5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22" t="s">
        <v>4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144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11" t="s">
        <v>210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3</v>
      </c>
      <c r="C47" s="9"/>
      <c r="D47" s="9"/>
      <c r="E47" s="9"/>
      <c r="F47" s="9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5"/>
      <c r="R47" s="21"/>
      <c r="S47" s="21"/>
      <c r="T47" s="25"/>
      <c r="U47" s="5"/>
      <c r="V47" s="5"/>
      <c r="W47" s="5"/>
      <c r="X47" s="5"/>
      <c r="Y47" s="5"/>
      <c r="Z47" s="5"/>
      <c r="AA47" s="5"/>
      <c r="AB47" s="5"/>
      <c r="AC47" s="5"/>
      <c r="AK47" s="4"/>
      <c r="AL47" s="4"/>
      <c r="AM47" s="4"/>
      <c r="AN47" s="4"/>
      <c r="AO47" s="4"/>
      <c r="AP47" s="4"/>
      <c r="AQ47" s="3"/>
      <c r="AR47" s="1"/>
      <c r="AS47" s="1"/>
      <c r="AT47" s="12"/>
      <c r="AU47"/>
      <c r="AV47"/>
      <c r="AW47"/>
      <c r="AX47"/>
      <c r="AY47"/>
    </row>
    <row r="48" spans="2:51" x14ac:dyDescent="0.25">
      <c r="B48" s="11" t="s">
        <v>2</v>
      </c>
      <c r="C48" s="24"/>
      <c r="D48" s="24"/>
      <c r="E48" s="24"/>
      <c r="F48" s="23"/>
      <c r="G48" s="16"/>
      <c r="H48" s="16"/>
      <c r="I48" s="16"/>
      <c r="J48" s="16"/>
      <c r="K48" s="16"/>
      <c r="L48" s="16"/>
      <c r="M48" s="16"/>
      <c r="N48" s="16"/>
      <c r="O48" s="16"/>
      <c r="P48" s="15"/>
      <c r="Q48" s="21"/>
      <c r="R48" s="21"/>
      <c r="S48" s="21"/>
      <c r="T48" s="5"/>
      <c r="U48" s="5"/>
      <c r="V48" s="5"/>
      <c r="W48" s="5"/>
      <c r="X48" s="5"/>
      <c r="Y48" s="5"/>
      <c r="Z48" s="5"/>
      <c r="AA48" s="5"/>
      <c r="AB48" s="5"/>
      <c r="AJ48" s="4"/>
      <c r="AK48" s="4"/>
      <c r="AL48" s="4"/>
      <c r="AM48" s="4"/>
      <c r="AN48" s="4"/>
      <c r="AO48" s="4"/>
      <c r="AP48" s="3"/>
      <c r="AQ48" s="1"/>
      <c r="AR48" s="1"/>
      <c r="AS48" s="12"/>
      <c r="AT48"/>
      <c r="AU48"/>
      <c r="AV48"/>
      <c r="AW48"/>
      <c r="AX48"/>
      <c r="AY48"/>
    </row>
    <row r="49" spans="1:51" x14ac:dyDescent="0.25">
      <c r="B49" s="11" t="s">
        <v>1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1:51" x14ac:dyDescent="0.25">
      <c r="B50" s="13" t="s">
        <v>214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15"/>
      <c r="R50" s="15"/>
      <c r="S50" s="15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1:51" x14ac:dyDescent="0.25">
      <c r="B51" s="22" t="s">
        <v>177</v>
      </c>
      <c r="C51" s="24"/>
      <c r="D51" s="24"/>
      <c r="E51" s="24"/>
      <c r="F51" s="23"/>
      <c r="G51" s="23"/>
      <c r="H51" s="23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1:51" x14ac:dyDescent="0.25">
      <c r="B52" s="11" t="s">
        <v>0</v>
      </c>
      <c r="C52" s="9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1:51" x14ac:dyDescent="0.25">
      <c r="B53" s="22" t="s">
        <v>158</v>
      </c>
      <c r="C53" s="11"/>
      <c r="D53" s="9"/>
      <c r="E53" s="9"/>
      <c r="F53" s="162"/>
      <c r="G53" s="162"/>
      <c r="H53" s="162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1:51" x14ac:dyDescent="0.25">
      <c r="B54" s="139"/>
      <c r="C54" s="13"/>
      <c r="D54" s="159"/>
      <c r="E54" s="159"/>
      <c r="F54" s="160"/>
      <c r="G54" s="160"/>
      <c r="H54" s="160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1:51" x14ac:dyDescent="0.25">
      <c r="B55" s="139"/>
      <c r="C55" s="24"/>
      <c r="D55" s="24"/>
      <c r="E55" s="24"/>
      <c r="F55" s="23"/>
      <c r="G55" s="16"/>
      <c r="H55" s="16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1:51" x14ac:dyDescent="0.25">
      <c r="B56" s="139"/>
      <c r="C56" s="24"/>
      <c r="D56" s="24"/>
      <c r="E56" s="24"/>
      <c r="F56" s="23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1:51" x14ac:dyDescent="0.25">
      <c r="B57" s="139"/>
      <c r="C57" s="24"/>
      <c r="D57" s="24"/>
      <c r="E57" s="24"/>
      <c r="F57" s="23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1:51" x14ac:dyDescent="0.25">
      <c r="B58" s="139"/>
      <c r="C58" s="24"/>
      <c r="D58" s="24"/>
      <c r="E58" s="24"/>
      <c r="F58" s="23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1:51" x14ac:dyDescent="0.25">
      <c r="B59" s="139"/>
      <c r="C59" s="24"/>
      <c r="D59" s="24"/>
      <c r="E59" s="24"/>
      <c r="F59" s="23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1:51" x14ac:dyDescent="0.25">
      <c r="B60" s="22"/>
      <c r="C60" s="24"/>
      <c r="D60" s="24"/>
      <c r="E60" s="24"/>
      <c r="F60" s="23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1:51" ht="229.5" customHeight="1" x14ac:dyDescent="0.25">
      <c r="B61" s="7"/>
      <c r="C61" s="11"/>
      <c r="D61" s="8"/>
      <c r="E61" s="9"/>
      <c r="F61" s="9"/>
      <c r="G61" s="9"/>
      <c r="H61" s="9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U61"/>
      <c r="AV61" s="12"/>
      <c r="AW61"/>
      <c r="AX61"/>
      <c r="AY61"/>
    </row>
    <row r="62" spans="1:51" x14ac:dyDescent="0.25">
      <c r="A62" s="5"/>
      <c r="B62" s="7"/>
      <c r="C62" s="13"/>
      <c r="D62" s="8"/>
      <c r="E62" s="9"/>
      <c r="F62" s="9"/>
      <c r="G62" s="9"/>
      <c r="H62" s="9"/>
      <c r="I62" s="4"/>
      <c r="J62" s="4"/>
      <c r="K62" s="4"/>
      <c r="L62" s="4"/>
      <c r="M62" s="4"/>
      <c r="N62" s="4"/>
      <c r="O62" s="3"/>
      <c r="P62" s="1"/>
      <c r="R62" s="12"/>
      <c r="AS62"/>
      <c r="AT62"/>
      <c r="AU62"/>
      <c r="AV62"/>
      <c r="AW62"/>
      <c r="AX62"/>
      <c r="AY62"/>
    </row>
    <row r="63" spans="1:51" x14ac:dyDescent="0.25">
      <c r="A63" s="5"/>
      <c r="B63" s="8"/>
      <c r="C63" s="11"/>
      <c r="D63" s="9"/>
      <c r="E63" s="8"/>
      <c r="F63" s="9"/>
      <c r="G63" s="8"/>
      <c r="H63" s="8"/>
      <c r="I63" s="4"/>
      <c r="J63" s="4"/>
      <c r="K63" s="4"/>
      <c r="L63" s="4"/>
      <c r="M63" s="4"/>
      <c r="N63" s="4"/>
      <c r="O63" s="3"/>
      <c r="P63" s="1"/>
      <c r="R63" s="1"/>
      <c r="AS63"/>
      <c r="AT63"/>
      <c r="AU63"/>
      <c r="AV63"/>
      <c r="AW63"/>
      <c r="AX63"/>
      <c r="AY63"/>
    </row>
    <row r="64" spans="1:51" x14ac:dyDescent="0.25">
      <c r="A64" s="5"/>
      <c r="B64" s="8"/>
      <c r="C64" s="10"/>
      <c r="D64" s="9"/>
      <c r="E64" s="8"/>
      <c r="F64" s="8"/>
      <c r="G64" s="8"/>
      <c r="H64" s="8"/>
      <c r="I64" s="4"/>
      <c r="J64" s="4"/>
      <c r="K64" s="4"/>
      <c r="L64" s="4"/>
      <c r="M64" s="4"/>
      <c r="N64" s="4"/>
      <c r="O64" s="3"/>
      <c r="P64" s="1"/>
      <c r="R64" s="1"/>
      <c r="AS64"/>
      <c r="AT64"/>
      <c r="AU64"/>
      <c r="AV64"/>
      <c r="AW64"/>
      <c r="AX64"/>
      <c r="AY64"/>
    </row>
    <row r="65" spans="1:51" x14ac:dyDescent="0.25">
      <c r="A65" s="5"/>
      <c r="B65" s="7"/>
      <c r="I65" s="4"/>
      <c r="J65" s="4"/>
      <c r="K65" s="4"/>
      <c r="L65" s="4"/>
      <c r="M65" s="4"/>
      <c r="N65" s="4"/>
      <c r="O65" s="3"/>
      <c r="P65" s="1"/>
      <c r="R65" s="1"/>
      <c r="AS65"/>
      <c r="AT65"/>
      <c r="AU65"/>
      <c r="AV65"/>
      <c r="AW65"/>
      <c r="AX65"/>
      <c r="AY65"/>
    </row>
    <row r="66" spans="1:51" x14ac:dyDescent="0.25">
      <c r="A66" s="5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I68" s="4"/>
      <c r="J68" s="4"/>
      <c r="K68" s="4"/>
      <c r="L68" s="4"/>
      <c r="M68" s="4"/>
      <c r="N68" s="4"/>
      <c r="O68" s="3"/>
      <c r="P68" s="1"/>
      <c r="R68" s="6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R69" s="1"/>
      <c r="AS69"/>
      <c r="AT69"/>
      <c r="AU69"/>
      <c r="AV69"/>
      <c r="AW69"/>
      <c r="AX69"/>
      <c r="AY69"/>
    </row>
    <row r="70" spans="1:51" x14ac:dyDescent="0.25">
      <c r="O70" s="3"/>
      <c r="R70" s="1"/>
      <c r="AS70"/>
      <c r="AT70"/>
      <c r="AU70"/>
      <c r="AV70"/>
      <c r="AW70"/>
      <c r="AX70"/>
      <c r="AY70"/>
    </row>
    <row r="71" spans="1:51" x14ac:dyDescent="0.25">
      <c r="O71" s="3"/>
      <c r="R71" s="1"/>
      <c r="AS71"/>
      <c r="AT71"/>
      <c r="AU71"/>
      <c r="AV71"/>
      <c r="AW71"/>
      <c r="AX71"/>
      <c r="AY71"/>
    </row>
    <row r="72" spans="1:51" x14ac:dyDescent="0.25"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AS74"/>
      <c r="AT74"/>
      <c r="AU74"/>
      <c r="AV74"/>
      <c r="AW74"/>
      <c r="AX74"/>
      <c r="AY74"/>
    </row>
    <row r="75" spans="1:51" x14ac:dyDescent="0.25">
      <c r="O75" s="3"/>
      <c r="AS75"/>
      <c r="AT75"/>
      <c r="AU75"/>
      <c r="AV75"/>
      <c r="AW75"/>
      <c r="AX75"/>
      <c r="AY75"/>
    </row>
    <row r="76" spans="1:51" x14ac:dyDescent="0.25">
      <c r="O76" s="3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Q80" s="1"/>
      <c r="AS80"/>
      <c r="AT80"/>
      <c r="AU80"/>
      <c r="AV80"/>
      <c r="AW80"/>
      <c r="AX80"/>
      <c r="AY80"/>
    </row>
    <row r="81" spans="15:51" x14ac:dyDescent="0.25">
      <c r="O81" s="2"/>
      <c r="P81" s="1"/>
      <c r="Q81" s="1"/>
      <c r="AS81"/>
      <c r="AT81"/>
      <c r="AU81"/>
      <c r="AV81"/>
      <c r="AW81"/>
      <c r="AX81"/>
      <c r="AY81"/>
    </row>
    <row r="82" spans="15:51" x14ac:dyDescent="0.25">
      <c r="O82" s="2"/>
      <c r="P82" s="1"/>
      <c r="Q82" s="1"/>
      <c r="AS82"/>
      <c r="AT82"/>
      <c r="AU82"/>
      <c r="AV82"/>
      <c r="AW82"/>
      <c r="AX82"/>
      <c r="AY82"/>
    </row>
    <row r="83" spans="15:51" x14ac:dyDescent="0.25">
      <c r="O83" s="2"/>
      <c r="P83" s="1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R90" s="1"/>
      <c r="S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R91" s="1"/>
      <c r="S91" s="1"/>
      <c r="T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R92" s="1"/>
      <c r="S92" s="1"/>
      <c r="T92" s="1"/>
      <c r="AS92"/>
      <c r="AT92"/>
      <c r="AU92"/>
      <c r="AV92"/>
      <c r="AW92"/>
      <c r="AX92"/>
      <c r="AY92"/>
    </row>
    <row r="93" spans="15:51" x14ac:dyDescent="0.25">
      <c r="O93" s="2"/>
      <c r="P93" s="1"/>
      <c r="T93" s="1"/>
      <c r="AS93"/>
      <c r="AT93"/>
      <c r="AU93"/>
      <c r="AV93"/>
      <c r="AW93"/>
      <c r="AX93"/>
      <c r="AY93"/>
    </row>
    <row r="94" spans="15:51" x14ac:dyDescent="0.25">
      <c r="O94" s="1"/>
      <c r="Q94" s="1"/>
      <c r="R94" s="1"/>
      <c r="S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T96" s="1"/>
      <c r="U96" s="1"/>
      <c r="AS96"/>
      <c r="AT96"/>
      <c r="AU96"/>
      <c r="AV96"/>
      <c r="AW96"/>
      <c r="AX96"/>
      <c r="AY96"/>
    </row>
    <row r="97" spans="15:51" x14ac:dyDescent="0.25">
      <c r="O97" s="2"/>
      <c r="P97" s="1"/>
      <c r="T97" s="1"/>
      <c r="U97" s="1"/>
      <c r="AS97"/>
      <c r="AT97"/>
      <c r="AU97"/>
      <c r="AV97"/>
      <c r="AW97"/>
      <c r="AX97"/>
      <c r="AY97"/>
    </row>
    <row r="109" spans="15:51" x14ac:dyDescent="0.25">
      <c r="AS109"/>
      <c r="AT109"/>
      <c r="AU109"/>
      <c r="AV109"/>
      <c r="AW109"/>
      <c r="AX109"/>
      <c r="AY109"/>
    </row>
  </sheetData>
  <protectedRanges>
    <protectedRange sqref="B65 B61:B62 N61:T61 T41" name="Range2_12_5_1_1"/>
    <protectedRange sqref="N10 L10 L6 D6 D8 AD8 AF8 O8:U8 AJ8:AR8 AF10 AR11:AR34 L24:N31 N12:N23 N32:N34 N11:P11 E11:E34 G11:G34 O12:P34 R11:AG34" name="Range1_16_3_1_1"/>
    <protectedRange sqref="I61:M6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2:H62 F63 E62" name="Range2_2_2_9_2_1_1"/>
    <protectedRange sqref="D63:D64" name="Range2_1_1_1_1_1_9_2_1_1"/>
    <protectedRange sqref="C61 C63" name="Range2_4_1_1_1"/>
    <protectedRange sqref="AS16:AS34" name="Range1_1_1_1"/>
    <protectedRange sqref="P3:U5" name="Range1_16_1_1_1_1"/>
    <protectedRange sqref="C64 C62" name="Range2_1_3_1_1"/>
    <protectedRange sqref="H11:H34" name="Range1_1_1_1_1_1_1"/>
    <protectedRange sqref="B63:B64 G63:H64 D61:D62 F64 E63:E64" name="Range2_2_1_10_1_1_1_2"/>
    <protectedRange sqref="F61:F62 G61:H61 E61" name="Range2_2_12_1_7_1_1"/>
    <protectedRange sqref="AS11:AS15" name="Range1_4_1_1_1_1"/>
    <protectedRange sqref="J11:J15 J26:J34" name="Range1_1_2_1_10_1_1_1_1"/>
    <protectedRange sqref="R68" name="Range2_2_1_10_1_1_1_1_1"/>
    <protectedRange sqref="S38:S40" name="Range2_12_3_1_1_1_1"/>
    <protectedRange sqref="R38:R40" name="Range2_12_1_3_1_1_1_1"/>
    <protectedRange sqref="S41" name="Range2_12_5_1_1_2_3_1"/>
    <protectedRange sqref="R41" name="Range2_12_1_6_1_1_1_1_2_1"/>
    <protectedRange sqref="T46 Q49:Q60" name="Range2_12_5_1_1_3"/>
    <protectedRange sqref="T44:T45" name="Range2_12_5_1_1_2_2"/>
    <protectedRange sqref="P49:P60" name="Range2_12_4_1_1_1_4_2_2_2"/>
    <protectedRange sqref="N49:O60" name="Range2_12_1_6_1_1_1_2_3_2_1_1_3"/>
    <protectedRange sqref="K49:M60" name="Range2_12_1_2_3_1_1_1_2_3_2_1_1_3"/>
    <protectedRange sqref="T43" name="Range2_12_5_1_1_2_1_1"/>
    <protectedRange sqref="T42" name="Range2_12_5_1_1_6_1_1_1_1_1_1_1"/>
    <protectedRange sqref="S42" name="Range2_12_5_1_1_5_3_1_1_1_1_1_1_1"/>
    <protectedRange sqref="R42" name="Range2_12_1_6_1_1_1_2_3_2_1_1_2_1_1_1_1_1"/>
    <protectedRange sqref="S43" name="Range2_12_4_1_1_1_4_2_2_1_1"/>
    <protectedRange sqref="AG10 AP10 Q11:Q34" name="Range1_16_3_1_1_1_1_1"/>
    <protectedRange sqref="F11:F22" name="Range1_16_3_1_1_2_1_1_1_2_1"/>
    <protectedRange sqref="B41:B42" name="Range2_12_5_1_1_1_1"/>
    <protectedRange sqref="E41 F42:H42" name="Range2_2_12_1_7_1_1_1_1"/>
    <protectedRange sqref="D41" name="Range2_3_2_1_3_1_1_2_10_1_1_1_1_1_1"/>
    <protectedRange sqref="C41" name="Range2_1_1_1_1_11_1_2_1_1_1_1"/>
    <protectedRange sqref="D38:H38 N38:Q39 N41:Q41" name="Range2_12_1_3_1_1_1_1_1"/>
    <protectedRange sqref="I38:M38 E39:M39 F41:M41" name="Range2_2_12_1_6_1_1_1_1_1"/>
    <protectedRange sqref="D39" name="Range2_1_1_1_1_11_1_1_1_1_1_1_1"/>
    <protectedRange sqref="C39" name="Range2_1_2_1_1_1_1_1_1"/>
    <protectedRange sqref="C38" name="Range2_3_1_1_1_1_1_1"/>
    <protectedRange sqref="Q42" name="Range2_12_1_5_1_1_1_1_1_1"/>
    <protectedRange sqref="N42:P42" name="Range2_12_1_2_2_1_1_1_1_1_1"/>
    <protectedRange sqref="K42:M42" name="Range2_2_12_1_4_2_1_1_1_1_1_1"/>
    <protectedRange sqref="E42" name="Range2_2_12_1_7_1_1_3_1_1_1"/>
    <protectedRange sqref="I42:J42" name="Range2_2_12_1_4_2_1_1_1_2_1_1_1"/>
    <protectedRange sqref="D42" name="Range2_2_12_1_3_1_2_1_1_1_2_1_2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49:J60" name="Range2_2_12_1_4_3_1_1_1_3_3_2_1_1_3_2"/>
    <protectedRange sqref="Q48" name="Range2_12_5_1_1_3_2"/>
    <protectedRange sqref="P48 S44:S46" name="Range2_12_4_1_1_1_4_2_2_2_2"/>
    <protectedRange sqref="N48:O48" name="Range2_12_1_6_1_1_1_2_3_2_1_1_3_2"/>
    <protectedRange sqref="K48:M48" name="Range2_12_1_2_3_1_1_1_2_3_2_1_1_3_2"/>
    <protectedRange sqref="J48" name="Range2_2_12_1_4_3_1_1_1_3_3_2_1_1_3_2_1"/>
    <protectedRange sqref="I48" name="Range2_2_12_1_4_3_1_1_1_3_3_2_1_1_3_2_1_1"/>
    <protectedRange sqref="I49:I60" name="Range2_2_12_1_4_3_1_1_1_3_3_2_1_1_3_3_1_1"/>
    <protectedRange sqref="Q10" name="Range1_16_3_1_1_1_1_1_1"/>
    <protectedRange sqref="H48" name="Range2_2_12_1_4_3_1_1_1_3_3_2_1_1_3_2_1_3_1"/>
    <protectedRange sqref="G48" name="Range2_2_12_1_4_3_1_1_1_3_2_1_2_2_2_1_3_1"/>
    <protectedRange sqref="D48:E48" name="Range2_2_12_1_3_1_2_1_1_1_2_1_1_1_1_1_1_2_1_1_2_1_3_1"/>
    <protectedRange sqref="F48" name="Range2_2_12_1_4_3_1_1_1_2_1_2_1_1_3_1_1_1_1_1_1_2_1_3_1"/>
    <protectedRange sqref="H49:H60" name="Range2_2_12_1_4_3_1_1_1_3_3_2_1_1_3_3_1_3_1"/>
    <protectedRange sqref="G49:G60" name="Range2_2_12_1_4_3_1_1_1_3_2_1_2_2_3_1_3_1"/>
    <protectedRange sqref="F49:F60" name="Range2_2_12_1_4_3_1_1_1_3_3_1_1_3_1_1_1_1_1_1_2_3_1_3_1"/>
    <protectedRange sqref="C55:E60 D49:E54" name="Range2_2_12_1_3_1_2_1_1_1_1_2_1_1_1_1_1_1_2_2_1_3_1"/>
    <protectedRange sqref="B60" name="Range2_12_5_1_1_1_2_2_1_1_1_1_1_1_1_1_1_1_1_2_1_1_1_2_1_1_1_1_1_1_1_1_1_1_1_1_1_1_1_1_2_1_1_1_1_1_1_1_1_1_2_1_1_3_1_1_1_1"/>
    <protectedRange sqref="B55:B59" name="Range2_12_5_1_1_1_2_2_1_1_1_1_1_1_1_1_1_1_1_1_1_1_1_1_1_1_1_1_1_1_1_1_1_1_1_1_1_1_1_1_1_1_1_1_1_1_1_2_1_1_1_2_1_1_2_1_1_1_2"/>
    <protectedRange sqref="C48" name="Range2_2_12_1_3_1_2_1_1_1_3_1_1_1_1_1_3_1_1_1_1_2_1_3"/>
    <protectedRange sqref="C49" name="Range2_2_12_1_3_1_2_1_1_1_1_2_1_1_1_1_1_1_2_2_1_3"/>
    <protectedRange sqref="C50:C51" name="Range2_2_12_1_3_1_2_1_1_1_1_2_1_1_1_1_1_1_2_2_1_3_2"/>
    <protectedRange sqref="C54" name="Range2_1_4_2_1_1_1_2_1_2_1"/>
    <protectedRange sqref="Q43:R43" name="Range2_12_1_6_1_1_1_2_3_2_1_1_1_1_1_1_1"/>
    <protectedRange sqref="N43:P43" name="Range2_12_1_2_3_1_1_1_2_3_2_1_1_1_1_1_1_1"/>
    <protectedRange sqref="K43:M43" name="Range2_2_12_1_4_3_1_1_1_3_3_2_1_1_1_1_1_1_1"/>
    <protectedRange sqref="J43" name="Range2_2_12_1_4_3_1_1_1_3_2_1_2_1_1_1_1_1"/>
    <protectedRange sqref="D43:E43" name="Range2_2_12_1_3_1_2_1_1_1_2_1_2_3_2_1_1_1_1_1"/>
    <protectedRange sqref="I43" name="Range2_2_12_1_4_2_1_1_1_4_1_2_1_1_1_2_1_1_1_1_1"/>
    <protectedRange sqref="F43:H43" name="Range2_2_12_1_3_1_1_1_1_1_4_1_2_1_2_1_2_1_1_1_1_1"/>
    <protectedRange sqref="B43" name="Range2_12_5_1_1_1_2_1_1_1_1_1_1_1_1_1_1_1_2_1_1_1_1_1_1_1_1_1_1_1_1_1_1_1_1_1_1_1_1"/>
    <protectedRange sqref="R47" name="Range2_12_5_1_1_3_1_1_1_1"/>
    <protectedRange sqref="Q47" name="Range2_12_4_1_1_1_4_2_2_2_1_1_1_1"/>
    <protectedRange sqref="O47:P47 Q44:R46" name="Range2_12_1_6_1_1_1_2_3_2_1_1_3_1_1_1_1"/>
    <protectedRange sqref="L47:N47 N44:P46" name="Range2_12_1_2_3_1_1_1_2_3_2_1_1_3_1_1_1_1"/>
    <protectedRange sqref="I47:K47 K44:M46" name="Range2_2_12_1_4_3_1_1_1_3_3_2_1_1_3_1_1_1_1"/>
    <protectedRange sqref="H47 J44:J46" name="Range2_2_12_1_4_3_1_1_1_3_2_1_2_2_1_1_1_1"/>
    <protectedRange sqref="E47:F47 G46:H46" name="Range2_2_12_1_3_1_2_1_1_1_2_1_1_1_1_1_1_2_1_1_1_1_1_1"/>
    <protectedRange sqref="C47 D46:E46" name="Range2_2_12_1_3_1_2_1_1_1_2_1_1_1_1_3_1_1_1_1_1_1_1_1"/>
    <protectedRange sqref="D47 F46" name="Range2_2_12_1_3_1_2_1_1_1_3_1_1_1_1_1_3_1_1_1_1_1_1_1_1"/>
    <protectedRange sqref="G47 I46" name="Range2_2_12_1_4_3_1_1_1_2_1_2_1_1_3_1_1_1_1_1_1_1_1_1_1"/>
    <protectedRange sqref="E44:H45" name="Range2_2_12_1_3_1_2_1_1_1_1_2_1_1_1_1_1_1_1_1_1_1"/>
    <protectedRange sqref="D44:D45" name="Range2_2_12_1_3_1_2_1_1_1_2_1_2_3_1_1_1_1_1_1_1_1"/>
    <protectedRange sqref="I44:I45" name="Range2_2_12_1_4_2_1_1_1_4_1_2_1_1_1_2_2_1_1_1_1_1"/>
    <protectedRange sqref="B44" name="Range2_12_5_1_1_1_2_2_1_1_1_1_1_1_1_1_1_1_1_1_1_1_1_1_1_1_1_1_1_1_1_1_1_1_1_1_1_1_1_1_1_1_1_1"/>
    <protectedRange sqref="B45" name="Range2_12_5_1_1_1_2_2_1_1_1_1_1_1_1_1_1_1_1_2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"/>
    <protectedRange sqref="B47" name="Range2_12_5_1_1_1_2_1_1_1_1_1_1_1_1_1_1_1_2_1_2_1_1_1_1_1_1_1_1_1_2_1_1_1_1_1_1_1_1_1_1_1_1_1_1_1_1_1_1_1_1_1_1_1_1_1_1_1_1_1"/>
    <protectedRange sqref="B54" name="Range2_12_5_1_1_1_2_2_1_1_1_1_1_1_1_1_1_1_1_1_1_1_1_1_1_1_1_1_1_1_1_1_1_1_1_1_1_1_1_1_1_1_1_1_1_1_1_2_1_1_1_2_1_1_2_1_1_1_3"/>
    <protectedRange sqref="B48" name="Range2_12_5_1_1_1_1_1_2_1_1_1_1_1_1_1_1_1_1_1_1_1_1_1_1_1_1_1_1_2_1_1_1_1_1_1_1_1_1_1_1_1_1_3_1_1_1_2_1"/>
    <protectedRange sqref="B49" name="Range2_12_5_1_1_1_1_1_2_1_1_2_1_1_1_1_1_1_1_1_1_1_1_1_1_1_1_1_1_2_1_1_1_1_1_1_1_1_1_1_1_1_1_1_3_1_1_1_2_1"/>
    <protectedRange sqref="B51" name="Range2_12_5_1_1_1_2_2_1_1_1_1_1_1_1_1_1_1_1_2_1_1_1_2_1_1_1_1_1_1_1_1_1_1_1_1_1_1_1_1_2_1_1_1_1_1_1_1_1_1_2_1_1_3_1_1_1_3_1"/>
    <protectedRange sqref="B50" name="Range2_12_5_1_1_1_2_2_1_1_1_1_1_1_1_1_1_1_1_2_1_1_1_1_1_1_1_1_1_3_1_3_1_2_1_1_1_1_1_1_1_1_1_1_1_1_1_2_1_1_1_1_1_2_1_1_1_1_1_1_1_1_2_1_1_3_1_1_1_2_1"/>
    <protectedRange sqref="B52" name="Range2_12_5_1_1_1_1_1_2_1_2_1_1_1_2_1_1_1_1_1_1_1_1_1_1_2_1_1_1_1_1_2_1_1_1_1_1_1_1_2_1_1_3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22" priority="5" operator="containsText" text="N/A">
      <formula>NOT(ISERROR(SEARCH("N/A",X11)))</formula>
    </cfRule>
    <cfRule type="cellIs" dxfId="321" priority="23" operator="equal">
      <formula>0</formula>
    </cfRule>
  </conditionalFormatting>
  <conditionalFormatting sqref="X11:AE34">
    <cfRule type="cellIs" dxfId="320" priority="22" operator="greaterThanOrEqual">
      <formula>1185</formula>
    </cfRule>
  </conditionalFormatting>
  <conditionalFormatting sqref="X11:AE34">
    <cfRule type="cellIs" dxfId="319" priority="21" operator="between">
      <formula>0.1</formula>
      <formula>1184</formula>
    </cfRule>
  </conditionalFormatting>
  <conditionalFormatting sqref="X8 AJ11:AO34">
    <cfRule type="cellIs" dxfId="318" priority="20" operator="equal">
      <formula>0</formula>
    </cfRule>
  </conditionalFormatting>
  <conditionalFormatting sqref="X8 AJ11:AO34">
    <cfRule type="cellIs" dxfId="317" priority="19" operator="greaterThan">
      <formula>1179</formula>
    </cfRule>
  </conditionalFormatting>
  <conditionalFormatting sqref="X8 AJ11:AO34">
    <cfRule type="cellIs" dxfId="316" priority="18" operator="greaterThan">
      <formula>99</formula>
    </cfRule>
  </conditionalFormatting>
  <conditionalFormatting sqref="X8 AJ11:AO34">
    <cfRule type="cellIs" dxfId="315" priority="17" operator="greaterThan">
      <formula>0.99</formula>
    </cfRule>
  </conditionalFormatting>
  <conditionalFormatting sqref="AB8">
    <cfRule type="cellIs" dxfId="314" priority="16" operator="equal">
      <formula>0</formula>
    </cfRule>
  </conditionalFormatting>
  <conditionalFormatting sqref="AB8">
    <cfRule type="cellIs" dxfId="313" priority="15" operator="greaterThan">
      <formula>1179</formula>
    </cfRule>
  </conditionalFormatting>
  <conditionalFormatting sqref="AB8">
    <cfRule type="cellIs" dxfId="312" priority="14" operator="greaterThan">
      <formula>99</formula>
    </cfRule>
  </conditionalFormatting>
  <conditionalFormatting sqref="AB8">
    <cfRule type="cellIs" dxfId="311" priority="13" operator="greaterThan">
      <formula>0.99</formula>
    </cfRule>
  </conditionalFormatting>
  <conditionalFormatting sqref="AQ11:AQ34">
    <cfRule type="cellIs" dxfId="310" priority="12" operator="equal">
      <formula>0</formula>
    </cfRule>
  </conditionalFormatting>
  <conditionalFormatting sqref="AQ11:AQ34">
    <cfRule type="cellIs" dxfId="309" priority="11" operator="greaterThan">
      <formula>1179</formula>
    </cfRule>
  </conditionalFormatting>
  <conditionalFormatting sqref="AQ11:AQ34">
    <cfRule type="cellIs" dxfId="308" priority="10" operator="greaterThan">
      <formula>99</formula>
    </cfRule>
  </conditionalFormatting>
  <conditionalFormatting sqref="AQ11:AQ34">
    <cfRule type="cellIs" dxfId="307" priority="9" operator="greaterThan">
      <formula>0.99</formula>
    </cfRule>
  </conditionalFormatting>
  <conditionalFormatting sqref="AI11:AI34">
    <cfRule type="cellIs" dxfId="306" priority="8" operator="greaterThan">
      <formula>$AI$8</formula>
    </cfRule>
  </conditionalFormatting>
  <conditionalFormatting sqref="AH11:AH34">
    <cfRule type="cellIs" dxfId="305" priority="6" operator="greaterThan">
      <formula>$AH$8</formula>
    </cfRule>
    <cfRule type="cellIs" dxfId="304" priority="7" operator="greaterThan">
      <formula>$AH$8</formula>
    </cfRule>
  </conditionalFormatting>
  <conditionalFormatting sqref="AP11:AP34">
    <cfRule type="cellIs" dxfId="303" priority="4" operator="equal">
      <formula>0</formula>
    </cfRule>
  </conditionalFormatting>
  <conditionalFormatting sqref="AP11:AP34">
    <cfRule type="cellIs" dxfId="302" priority="3" operator="greaterThan">
      <formula>1179</formula>
    </cfRule>
  </conditionalFormatting>
  <conditionalFormatting sqref="AP11:AP34">
    <cfRule type="cellIs" dxfId="301" priority="2" operator="greaterThan">
      <formula>99</formula>
    </cfRule>
  </conditionalFormatting>
  <conditionalFormatting sqref="AP11:AP34">
    <cfRule type="cellIs" dxfId="300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P1" workbookViewId="0">
      <selection activeCell="AG9" sqref="AG9:AI35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44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164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21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14" t="s">
        <v>127</v>
      </c>
      <c r="I7" s="108" t="s">
        <v>126</v>
      </c>
      <c r="J7" s="108" t="s">
        <v>125</v>
      </c>
      <c r="K7" s="108" t="s">
        <v>124</v>
      </c>
      <c r="L7" s="2"/>
      <c r="M7" s="2"/>
      <c r="N7" s="2"/>
      <c r="O7" s="114" t="s">
        <v>123</v>
      </c>
      <c r="P7" s="211" t="s">
        <v>122</v>
      </c>
      <c r="Q7" s="213"/>
      <c r="R7" s="213"/>
      <c r="S7" s="213"/>
      <c r="T7" s="212"/>
      <c r="U7" s="214" t="s">
        <v>121</v>
      </c>
      <c r="V7" s="214"/>
      <c r="W7" s="108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08" t="s">
        <v>115</v>
      </c>
      <c r="AG7" s="108" t="s">
        <v>114</v>
      </c>
      <c r="AH7" s="108" t="s">
        <v>113</v>
      </c>
      <c r="AI7" s="108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08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42279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3" t="s">
        <v>107</v>
      </c>
      <c r="V8" s="233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24464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08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00" t="s">
        <v>88</v>
      </c>
      <c r="V9" s="100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05" t="s">
        <v>84</v>
      </c>
      <c r="AG9" s="105" t="s">
        <v>83</v>
      </c>
      <c r="AH9" s="234" t="s">
        <v>82</v>
      </c>
      <c r="AI9" s="248" t="s">
        <v>81</v>
      </c>
      <c r="AJ9" s="100" t="s">
        <v>80</v>
      </c>
      <c r="AK9" s="100" t="s">
        <v>79</v>
      </c>
      <c r="AL9" s="100" t="s">
        <v>78</v>
      </c>
      <c r="AM9" s="100" t="s">
        <v>77</v>
      </c>
      <c r="AN9" s="100" t="s">
        <v>76</v>
      </c>
      <c r="AO9" s="100" t="s">
        <v>75</v>
      </c>
      <c r="AP9" s="100" t="s">
        <v>74</v>
      </c>
      <c r="AQ9" s="226" t="s">
        <v>73</v>
      </c>
      <c r="AR9" s="100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00" t="s">
        <v>67</v>
      </c>
      <c r="C10" s="100" t="s">
        <v>66</v>
      </c>
      <c r="D10" s="100" t="s">
        <v>17</v>
      </c>
      <c r="E10" s="100" t="s">
        <v>65</v>
      </c>
      <c r="F10" s="100" t="s">
        <v>17</v>
      </c>
      <c r="G10" s="100" t="s">
        <v>65</v>
      </c>
      <c r="H10" s="225"/>
      <c r="I10" s="100" t="s">
        <v>65</v>
      </c>
      <c r="J10" s="100" t="s">
        <v>65</v>
      </c>
      <c r="K10" s="100" t="s">
        <v>65</v>
      </c>
      <c r="L10" s="101" t="s">
        <v>18</v>
      </c>
      <c r="M10" s="214"/>
      <c r="N10" s="101" t="s">
        <v>18</v>
      </c>
      <c r="O10" s="227"/>
      <c r="P10" s="227"/>
      <c r="Q10" s="96">
        <f>'[2]OCT 1'!Q34</f>
        <v>53664637</v>
      </c>
      <c r="R10" s="242"/>
      <c r="S10" s="243"/>
      <c r="T10" s="244"/>
      <c r="U10" s="100" t="s">
        <v>65</v>
      </c>
      <c r="V10" s="100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'[2]OCT 1'!AG34</f>
        <v>40757228</v>
      </c>
      <c r="AH10" s="234"/>
      <c r="AI10" s="249"/>
      <c r="AJ10" s="100" t="s">
        <v>56</v>
      </c>
      <c r="AK10" s="100" t="s">
        <v>56</v>
      </c>
      <c r="AL10" s="100" t="s">
        <v>56</v>
      </c>
      <c r="AM10" s="100" t="s">
        <v>56</v>
      </c>
      <c r="AN10" s="100" t="s">
        <v>56</v>
      </c>
      <c r="AO10" s="100" t="s">
        <v>56</v>
      </c>
      <c r="AP10" s="96">
        <f>'[2]OCT 1'!AP34</f>
        <v>9313309</v>
      </c>
      <c r="AQ10" s="227"/>
      <c r="AR10" s="104" t="s">
        <v>55</v>
      </c>
      <c r="AS10" s="234"/>
      <c r="AV10" s="93" t="s">
        <v>54</v>
      </c>
      <c r="AW10" s="93" t="s">
        <v>53</v>
      </c>
      <c r="AY10" s="94" t="s">
        <v>52</v>
      </c>
    </row>
    <row r="11" spans="2:51" x14ac:dyDescent="0.25">
      <c r="B11" s="85">
        <v>2</v>
      </c>
      <c r="C11" s="85">
        <v>4.1666666666666664E-2</v>
      </c>
      <c r="D11" s="84">
        <v>27</v>
      </c>
      <c r="E11" s="82">
        <f t="shared" ref="E11:E22" si="0">D11/1.42</f>
        <v>19.014084507042256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105</v>
      </c>
      <c r="P11" s="76">
        <v>68</v>
      </c>
      <c r="Q11" s="76">
        <v>53667325</v>
      </c>
      <c r="R11" s="75">
        <f t="shared" ref="R11:R34" si="3">IF(ISBLANK(Q11),"-",Q11-Q10)</f>
        <v>2688</v>
      </c>
      <c r="S11" s="74">
        <f t="shared" ref="S11:S34" si="4">R11*24/1000</f>
        <v>64.512</v>
      </c>
      <c r="T11" s="74">
        <f t="shared" ref="T11:T34" si="5">R11/1000</f>
        <v>2.6880000000000002</v>
      </c>
      <c r="U11" s="73">
        <v>7.3</v>
      </c>
      <c r="V11" s="73">
        <f t="shared" ref="V11:V34" si="6">U11</f>
        <v>7.3</v>
      </c>
      <c r="W11" s="72" t="s">
        <v>138</v>
      </c>
      <c r="X11" s="66">
        <v>0</v>
      </c>
      <c r="Y11" s="66">
        <v>0</v>
      </c>
      <c r="Z11" s="66">
        <v>0</v>
      </c>
      <c r="AA11" s="66">
        <v>0</v>
      </c>
      <c r="AB11" s="66">
        <v>987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40757544</v>
      </c>
      <c r="AH11" s="69">
        <f t="shared" ref="AH11:AH34" si="7">IF(ISBLANK(AG11),"-",AG11-AG10)</f>
        <v>316</v>
      </c>
      <c r="AI11" s="68">
        <f t="shared" ref="AI11:AI34" si="8">AH11/T11</f>
        <v>117.5595238095238</v>
      </c>
      <c r="AJ11" s="67">
        <v>0</v>
      </c>
      <c r="AK11" s="67">
        <v>0</v>
      </c>
      <c r="AL11" s="67">
        <v>0</v>
      </c>
      <c r="AM11" s="67">
        <v>0</v>
      </c>
      <c r="AN11" s="67">
        <v>1</v>
      </c>
      <c r="AO11" s="67">
        <v>0.3</v>
      </c>
      <c r="AP11" s="66">
        <v>9314900</v>
      </c>
      <c r="AQ11" s="66">
        <f t="shared" ref="AQ11:AQ34" si="9">AP11-AP10</f>
        <v>1591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28</v>
      </c>
      <c r="E12" s="82">
        <f t="shared" si="0"/>
        <v>19.718309859154932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103</v>
      </c>
      <c r="P12" s="76">
        <v>64</v>
      </c>
      <c r="Q12" s="76">
        <v>53670063</v>
      </c>
      <c r="R12" s="75">
        <f t="shared" si="3"/>
        <v>2738</v>
      </c>
      <c r="S12" s="74">
        <f t="shared" si="4"/>
        <v>65.712000000000003</v>
      </c>
      <c r="T12" s="74">
        <f t="shared" si="5"/>
        <v>2.738</v>
      </c>
      <c r="U12" s="73">
        <v>9</v>
      </c>
      <c r="V12" s="73">
        <f t="shared" si="6"/>
        <v>9</v>
      </c>
      <c r="W12" s="72" t="s">
        <v>138</v>
      </c>
      <c r="X12" s="66">
        <v>0</v>
      </c>
      <c r="Y12" s="66">
        <v>0</v>
      </c>
      <c r="Z12" s="66">
        <v>0</v>
      </c>
      <c r="AA12" s="66">
        <v>0</v>
      </c>
      <c r="AB12" s="66">
        <v>967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40757852</v>
      </c>
      <c r="AH12" s="69">
        <f t="shared" si="7"/>
        <v>308</v>
      </c>
      <c r="AI12" s="68">
        <f t="shared" si="8"/>
        <v>112.49086924762601</v>
      </c>
      <c r="AJ12" s="67">
        <v>0</v>
      </c>
      <c r="AK12" s="67">
        <v>0</v>
      </c>
      <c r="AL12" s="67">
        <v>0</v>
      </c>
      <c r="AM12" s="67">
        <v>0</v>
      </c>
      <c r="AN12" s="67">
        <v>1</v>
      </c>
      <c r="AO12" s="67">
        <v>0.3</v>
      </c>
      <c r="AP12" s="66">
        <v>9316460</v>
      </c>
      <c r="AQ12" s="66">
        <f t="shared" si="9"/>
        <v>1560</v>
      </c>
      <c r="AR12" s="87">
        <v>1.08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24</v>
      </c>
      <c r="E13" s="82">
        <f t="shared" si="0"/>
        <v>16.901408450704228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93</v>
      </c>
      <c r="P13" s="76">
        <v>92</v>
      </c>
      <c r="Q13" s="76">
        <v>53674013</v>
      </c>
      <c r="R13" s="75">
        <f t="shared" si="3"/>
        <v>3950</v>
      </c>
      <c r="S13" s="74">
        <f t="shared" si="4"/>
        <v>94.8</v>
      </c>
      <c r="T13" s="74">
        <f t="shared" si="5"/>
        <v>3.95</v>
      </c>
      <c r="U13" s="73">
        <v>9.5</v>
      </c>
      <c r="V13" s="73">
        <f t="shared" si="6"/>
        <v>9.5</v>
      </c>
      <c r="W13" s="72" t="s">
        <v>14</v>
      </c>
      <c r="X13" s="66">
        <v>0</v>
      </c>
      <c r="Y13" s="66">
        <v>0</v>
      </c>
      <c r="Z13" s="66">
        <v>950</v>
      </c>
      <c r="AA13" s="66">
        <v>0</v>
      </c>
      <c r="AB13" s="66">
        <v>957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40758412</v>
      </c>
      <c r="AH13" s="69">
        <f t="shared" si="7"/>
        <v>560</v>
      </c>
      <c r="AI13" s="68">
        <f t="shared" si="8"/>
        <v>141.77215189873417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</v>
      </c>
      <c r="AP13" s="66">
        <v>9317208</v>
      </c>
      <c r="AQ13" s="66">
        <f t="shared" si="9"/>
        <v>748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24</v>
      </c>
      <c r="E14" s="82">
        <f t="shared" si="0"/>
        <v>16.901408450704228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94</v>
      </c>
      <c r="P14" s="76">
        <v>95</v>
      </c>
      <c r="Q14" s="76">
        <v>53677924</v>
      </c>
      <c r="R14" s="75">
        <f t="shared" si="3"/>
        <v>3911</v>
      </c>
      <c r="S14" s="74">
        <f t="shared" si="4"/>
        <v>93.864000000000004</v>
      </c>
      <c r="T14" s="74">
        <f t="shared" si="5"/>
        <v>3.911</v>
      </c>
      <c r="U14" s="73">
        <v>9.5</v>
      </c>
      <c r="V14" s="73">
        <f t="shared" si="6"/>
        <v>9.5</v>
      </c>
      <c r="W14" s="72" t="s">
        <v>14</v>
      </c>
      <c r="X14" s="66">
        <v>0</v>
      </c>
      <c r="Y14" s="66">
        <v>0</v>
      </c>
      <c r="Z14" s="66">
        <v>950</v>
      </c>
      <c r="AA14" s="66">
        <v>0</v>
      </c>
      <c r="AB14" s="66">
        <v>957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40758924</v>
      </c>
      <c r="AH14" s="69">
        <f t="shared" si="7"/>
        <v>512</v>
      </c>
      <c r="AI14" s="68">
        <f t="shared" si="8"/>
        <v>130.91281002301201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</v>
      </c>
      <c r="AP14" s="66">
        <v>9317208</v>
      </c>
      <c r="AQ14" s="66">
        <f t="shared" si="9"/>
        <v>0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16</v>
      </c>
      <c r="E15" s="82">
        <f t="shared" si="0"/>
        <v>11.267605633802818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105</v>
      </c>
      <c r="P15" s="76">
        <v>103</v>
      </c>
      <c r="Q15" s="76">
        <v>53681973</v>
      </c>
      <c r="R15" s="75">
        <f t="shared" si="3"/>
        <v>4049</v>
      </c>
      <c r="S15" s="74">
        <f t="shared" si="4"/>
        <v>97.176000000000002</v>
      </c>
      <c r="T15" s="74">
        <f t="shared" si="5"/>
        <v>4.0490000000000004</v>
      </c>
      <c r="U15" s="73">
        <v>9.5</v>
      </c>
      <c r="V15" s="73">
        <f t="shared" si="6"/>
        <v>9.5</v>
      </c>
      <c r="W15" s="72" t="s">
        <v>14</v>
      </c>
      <c r="X15" s="66">
        <v>0</v>
      </c>
      <c r="Y15" s="66">
        <v>0</v>
      </c>
      <c r="Z15" s="66">
        <v>1017</v>
      </c>
      <c r="AA15" s="66">
        <v>0</v>
      </c>
      <c r="AB15" s="66">
        <v>1058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40759484</v>
      </c>
      <c r="AH15" s="69">
        <f t="shared" si="7"/>
        <v>560</v>
      </c>
      <c r="AI15" s="68">
        <f t="shared" si="8"/>
        <v>138.30575450728574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9317208</v>
      </c>
      <c r="AQ15" s="66">
        <f t="shared" si="9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13</v>
      </c>
      <c r="E16" s="82">
        <f t="shared" si="0"/>
        <v>9.1549295774647899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126</v>
      </c>
      <c r="P16" s="76">
        <v>212</v>
      </c>
      <c r="Q16" s="76">
        <v>53686601</v>
      </c>
      <c r="R16" s="75">
        <f t="shared" si="3"/>
        <v>4628</v>
      </c>
      <c r="S16" s="74">
        <f t="shared" si="4"/>
        <v>111.072</v>
      </c>
      <c r="T16" s="74">
        <f t="shared" si="5"/>
        <v>4.6280000000000001</v>
      </c>
      <c r="U16" s="73">
        <v>9.5</v>
      </c>
      <c r="V16" s="73">
        <f t="shared" si="6"/>
        <v>9.5</v>
      </c>
      <c r="W16" s="72" t="s">
        <v>14</v>
      </c>
      <c r="X16" s="66">
        <v>0</v>
      </c>
      <c r="Y16" s="66">
        <v>0</v>
      </c>
      <c r="Z16" s="66">
        <v>1187</v>
      </c>
      <c r="AA16" s="66">
        <v>0</v>
      </c>
      <c r="AB16" s="66">
        <v>1187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40760296</v>
      </c>
      <c r="AH16" s="69">
        <f t="shared" si="7"/>
        <v>812</v>
      </c>
      <c r="AI16" s="68">
        <f t="shared" si="8"/>
        <v>175.45375972342265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9317208</v>
      </c>
      <c r="AQ16" s="66">
        <f t="shared" si="9"/>
        <v>0</v>
      </c>
      <c r="AR16" s="87">
        <v>1.1499999999999999</v>
      </c>
      <c r="AS16" s="64" t="s">
        <v>30</v>
      </c>
      <c r="AV16" s="93" t="s">
        <v>38</v>
      </c>
      <c r="AW16" s="93" t="s">
        <v>37</v>
      </c>
      <c r="AY16" s="94" t="s">
        <v>164</v>
      </c>
    </row>
    <row r="17" spans="1:51" x14ac:dyDescent="0.25">
      <c r="B17" s="85">
        <v>2.25</v>
      </c>
      <c r="C17" s="85">
        <v>0.29166666666666702</v>
      </c>
      <c r="D17" s="84">
        <v>9</v>
      </c>
      <c r="E17" s="82">
        <f t="shared" si="0"/>
        <v>6.3380281690140849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136</v>
      </c>
      <c r="P17" s="76">
        <v>137</v>
      </c>
      <c r="Q17" s="76">
        <v>53692489</v>
      </c>
      <c r="R17" s="75">
        <f t="shared" si="3"/>
        <v>5888</v>
      </c>
      <c r="S17" s="74">
        <f t="shared" si="4"/>
        <v>141.31200000000001</v>
      </c>
      <c r="T17" s="74">
        <f t="shared" si="5"/>
        <v>5.8879999999999999</v>
      </c>
      <c r="U17" s="73">
        <v>9.5</v>
      </c>
      <c r="V17" s="73">
        <f t="shared" si="6"/>
        <v>9.5</v>
      </c>
      <c r="W17" s="72" t="s">
        <v>22</v>
      </c>
      <c r="X17" s="66">
        <v>995</v>
      </c>
      <c r="Y17" s="66">
        <v>0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40761596</v>
      </c>
      <c r="AH17" s="69">
        <f t="shared" si="7"/>
        <v>1300</v>
      </c>
      <c r="AI17" s="68">
        <f t="shared" si="8"/>
        <v>220.78804347826087</v>
      </c>
      <c r="AJ17" s="67">
        <v>1</v>
      </c>
      <c r="AK17" s="67">
        <v>0</v>
      </c>
      <c r="AL17" s="67">
        <v>1</v>
      </c>
      <c r="AM17" s="67">
        <v>1</v>
      </c>
      <c r="AN17" s="67">
        <v>1</v>
      </c>
      <c r="AO17" s="67">
        <v>0</v>
      </c>
      <c r="AP17" s="66">
        <v>9317208</v>
      </c>
      <c r="AQ17" s="66">
        <f t="shared" si="9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12"/>
    </row>
    <row r="18" spans="1:51" x14ac:dyDescent="0.25">
      <c r="B18" s="85">
        <v>2.2916666666666701</v>
      </c>
      <c r="C18" s="85">
        <v>0.33333333333333298</v>
      </c>
      <c r="D18" s="84">
        <v>8</v>
      </c>
      <c r="E18" s="82">
        <f t="shared" si="0"/>
        <v>5.6338028169014089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136</v>
      </c>
      <c r="P18" s="76">
        <v>147</v>
      </c>
      <c r="Q18" s="76">
        <v>53697941</v>
      </c>
      <c r="R18" s="75">
        <f t="shared" si="3"/>
        <v>5452</v>
      </c>
      <c r="S18" s="74">
        <f t="shared" si="4"/>
        <v>130.84800000000001</v>
      </c>
      <c r="T18" s="74">
        <f t="shared" si="5"/>
        <v>5.452</v>
      </c>
      <c r="U18" s="73">
        <v>9.1999999999999993</v>
      </c>
      <c r="V18" s="73">
        <f t="shared" si="6"/>
        <v>9.1999999999999993</v>
      </c>
      <c r="W18" s="72" t="s">
        <v>22</v>
      </c>
      <c r="X18" s="66">
        <v>1047</v>
      </c>
      <c r="Y18" s="66">
        <v>0</v>
      </c>
      <c r="Z18" s="66">
        <v>1188</v>
      </c>
      <c r="AA18" s="66">
        <v>1185</v>
      </c>
      <c r="AB18" s="66">
        <v>1188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40762788</v>
      </c>
      <c r="AH18" s="69">
        <f t="shared" si="7"/>
        <v>1192</v>
      </c>
      <c r="AI18" s="68">
        <f t="shared" si="8"/>
        <v>218.63536316947909</v>
      </c>
      <c r="AJ18" s="67">
        <v>1</v>
      </c>
      <c r="AK18" s="67">
        <v>0</v>
      </c>
      <c r="AL18" s="67">
        <v>1</v>
      </c>
      <c r="AM18" s="67">
        <v>1</v>
      </c>
      <c r="AN18" s="67">
        <v>1</v>
      </c>
      <c r="AO18" s="67">
        <v>0</v>
      </c>
      <c r="AP18" s="66">
        <v>9317208</v>
      </c>
      <c r="AQ18" s="66">
        <f t="shared" si="9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8</v>
      </c>
      <c r="E19" s="82">
        <f t="shared" si="0"/>
        <v>5.6338028169014089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138</v>
      </c>
      <c r="P19" s="76">
        <v>146</v>
      </c>
      <c r="Q19" s="76">
        <v>53704060</v>
      </c>
      <c r="R19" s="75">
        <f t="shared" si="3"/>
        <v>6119</v>
      </c>
      <c r="S19" s="74">
        <f t="shared" si="4"/>
        <v>146.85599999999999</v>
      </c>
      <c r="T19" s="74">
        <f t="shared" si="5"/>
        <v>6.1189999999999998</v>
      </c>
      <c r="U19" s="73">
        <v>8.6</v>
      </c>
      <c r="V19" s="73">
        <f t="shared" si="6"/>
        <v>8.6</v>
      </c>
      <c r="W19" s="72" t="s">
        <v>22</v>
      </c>
      <c r="X19" s="66">
        <v>1047</v>
      </c>
      <c r="Y19" s="66">
        <v>0</v>
      </c>
      <c r="Z19" s="66">
        <v>1188</v>
      </c>
      <c r="AA19" s="66">
        <v>1185</v>
      </c>
      <c r="AB19" s="66">
        <v>1188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40764172</v>
      </c>
      <c r="AH19" s="69">
        <f t="shared" si="7"/>
        <v>1384</v>
      </c>
      <c r="AI19" s="68">
        <f t="shared" si="8"/>
        <v>226.18074848831509</v>
      </c>
      <c r="AJ19" s="67">
        <v>1</v>
      </c>
      <c r="AK19" s="67">
        <v>0</v>
      </c>
      <c r="AL19" s="67">
        <v>1</v>
      </c>
      <c r="AM19" s="67">
        <v>1</v>
      </c>
      <c r="AN19" s="67">
        <v>1</v>
      </c>
      <c r="AO19" s="67">
        <v>0</v>
      </c>
      <c r="AP19" s="66">
        <v>9317208</v>
      </c>
      <c r="AQ19" s="66">
        <f t="shared" si="9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8</v>
      </c>
      <c r="E20" s="82">
        <f t="shared" si="0"/>
        <v>5.6338028169014089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138</v>
      </c>
      <c r="P20" s="76">
        <v>143</v>
      </c>
      <c r="Q20" s="76">
        <v>53710199</v>
      </c>
      <c r="R20" s="75">
        <f t="shared" si="3"/>
        <v>6139</v>
      </c>
      <c r="S20" s="74">
        <f t="shared" si="4"/>
        <v>147.33600000000001</v>
      </c>
      <c r="T20" s="74">
        <f t="shared" si="5"/>
        <v>6.1390000000000002</v>
      </c>
      <c r="U20" s="73">
        <v>8.1</v>
      </c>
      <c r="V20" s="73">
        <f t="shared" si="6"/>
        <v>8.1</v>
      </c>
      <c r="W20" s="72" t="s">
        <v>22</v>
      </c>
      <c r="X20" s="66">
        <v>1047</v>
      </c>
      <c r="Y20" s="66">
        <v>0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40765540</v>
      </c>
      <c r="AH20" s="69">
        <f t="shared" si="7"/>
        <v>1368</v>
      </c>
      <c r="AI20" s="68">
        <f t="shared" si="8"/>
        <v>222.83759569962533</v>
      </c>
      <c r="AJ20" s="67">
        <v>1</v>
      </c>
      <c r="AK20" s="67">
        <v>0</v>
      </c>
      <c r="AL20" s="67">
        <v>1</v>
      </c>
      <c r="AM20" s="67">
        <v>1</v>
      </c>
      <c r="AN20" s="67">
        <v>1</v>
      </c>
      <c r="AO20" s="67">
        <v>0</v>
      </c>
      <c r="AP20" s="66">
        <v>9317208</v>
      </c>
      <c r="AQ20" s="66">
        <f t="shared" si="9"/>
        <v>0</v>
      </c>
      <c r="AR20" s="87">
        <v>1.07</v>
      </c>
      <c r="AS20" s="64" t="s">
        <v>30</v>
      </c>
      <c r="AY20" s="12"/>
    </row>
    <row r="21" spans="1:51" x14ac:dyDescent="0.25">
      <c r="B21" s="85">
        <v>2.4166666666666701</v>
      </c>
      <c r="C21" s="85">
        <v>0.45833333333333298</v>
      </c>
      <c r="D21" s="84">
        <v>8</v>
      </c>
      <c r="E21" s="82">
        <f t="shared" si="0"/>
        <v>5.6338028169014089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138</v>
      </c>
      <c r="P21" s="76">
        <v>148</v>
      </c>
      <c r="Q21" s="76">
        <v>53716424</v>
      </c>
      <c r="R21" s="75">
        <f t="shared" si="3"/>
        <v>6225</v>
      </c>
      <c r="S21" s="74">
        <f t="shared" si="4"/>
        <v>149.4</v>
      </c>
      <c r="T21" s="74">
        <f t="shared" si="5"/>
        <v>6.2249999999999996</v>
      </c>
      <c r="U21" s="73">
        <v>7.6</v>
      </c>
      <c r="V21" s="73">
        <f t="shared" si="6"/>
        <v>7.6</v>
      </c>
      <c r="W21" s="72" t="s">
        <v>22</v>
      </c>
      <c r="X21" s="66">
        <v>1047</v>
      </c>
      <c r="Y21" s="66">
        <v>0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40766948</v>
      </c>
      <c r="AH21" s="69">
        <f t="shared" si="7"/>
        <v>1408</v>
      </c>
      <c r="AI21" s="68">
        <f t="shared" si="8"/>
        <v>226.18473895582329</v>
      </c>
      <c r="AJ21" s="67">
        <v>1</v>
      </c>
      <c r="AK21" s="67">
        <v>0</v>
      </c>
      <c r="AL21" s="67">
        <v>1</v>
      </c>
      <c r="AM21" s="67">
        <v>1</v>
      </c>
      <c r="AN21" s="67">
        <v>1</v>
      </c>
      <c r="AO21" s="67">
        <v>0</v>
      </c>
      <c r="AP21" s="66">
        <v>9317208</v>
      </c>
      <c r="AQ21" s="66">
        <f t="shared" si="9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5</v>
      </c>
      <c r="E22" s="82">
        <f t="shared" si="0"/>
        <v>3.5211267605633805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131</v>
      </c>
      <c r="P22" s="76">
        <v>141</v>
      </c>
      <c r="Q22" s="76">
        <v>53722435</v>
      </c>
      <c r="R22" s="75">
        <f t="shared" si="3"/>
        <v>6011</v>
      </c>
      <c r="S22" s="74">
        <f t="shared" si="4"/>
        <v>144.26400000000001</v>
      </c>
      <c r="T22" s="74">
        <f t="shared" si="5"/>
        <v>6.0110000000000001</v>
      </c>
      <c r="U22" s="73">
        <v>7</v>
      </c>
      <c r="V22" s="73">
        <f t="shared" si="6"/>
        <v>7</v>
      </c>
      <c r="W22" s="72" t="s">
        <v>22</v>
      </c>
      <c r="X22" s="66">
        <v>1068</v>
      </c>
      <c r="Y22" s="66">
        <v>0</v>
      </c>
      <c r="Z22" s="66">
        <v>1187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40768284</v>
      </c>
      <c r="AH22" s="69">
        <f t="shared" si="7"/>
        <v>1336</v>
      </c>
      <c r="AI22" s="68">
        <f t="shared" si="8"/>
        <v>222.25919148228249</v>
      </c>
      <c r="AJ22" s="67">
        <v>1</v>
      </c>
      <c r="AK22" s="67">
        <v>0</v>
      </c>
      <c r="AL22" s="67">
        <v>1</v>
      </c>
      <c r="AM22" s="67">
        <v>1</v>
      </c>
      <c r="AN22" s="67">
        <v>1</v>
      </c>
      <c r="AO22" s="67">
        <v>0</v>
      </c>
      <c r="AP22" s="66">
        <v>9317208</v>
      </c>
      <c r="AQ22" s="66">
        <f t="shared" si="9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28</v>
      </c>
      <c r="B23" s="85">
        <v>2.5</v>
      </c>
      <c r="C23" s="85">
        <v>0.54166666666666696</v>
      </c>
      <c r="D23" s="84">
        <v>5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131</v>
      </c>
      <c r="P23" s="76">
        <v>143</v>
      </c>
      <c r="Q23" s="76">
        <v>53728443</v>
      </c>
      <c r="R23" s="75">
        <f t="shared" si="3"/>
        <v>6008</v>
      </c>
      <c r="S23" s="74">
        <f t="shared" si="4"/>
        <v>144.19200000000001</v>
      </c>
      <c r="T23" s="74">
        <f t="shared" si="5"/>
        <v>6.008</v>
      </c>
      <c r="U23" s="73">
        <v>6.4</v>
      </c>
      <c r="V23" s="73">
        <f t="shared" si="6"/>
        <v>6.4</v>
      </c>
      <c r="W23" s="72" t="s">
        <v>22</v>
      </c>
      <c r="X23" s="66">
        <v>1068</v>
      </c>
      <c r="Y23" s="66">
        <v>0</v>
      </c>
      <c r="Z23" s="66">
        <v>1187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40769660</v>
      </c>
      <c r="AH23" s="69">
        <f t="shared" si="7"/>
        <v>1376</v>
      </c>
      <c r="AI23" s="68">
        <f t="shared" si="8"/>
        <v>229.02796271637817</v>
      </c>
      <c r="AJ23" s="67">
        <v>1</v>
      </c>
      <c r="AK23" s="67">
        <v>0</v>
      </c>
      <c r="AL23" s="67">
        <v>1</v>
      </c>
      <c r="AM23" s="67">
        <v>1</v>
      </c>
      <c r="AN23" s="67">
        <v>1</v>
      </c>
      <c r="AO23" s="67">
        <v>0</v>
      </c>
      <c r="AP23" s="66">
        <v>9317208</v>
      </c>
      <c r="AQ23" s="66">
        <f t="shared" si="9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5</v>
      </c>
      <c r="E24" s="82">
        <f t="shared" ref="E24:E34" si="13">D24/1.42</f>
        <v>3.5211267605633805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129</v>
      </c>
      <c r="P24" s="76">
        <v>139</v>
      </c>
      <c r="Q24" s="76">
        <v>53734607</v>
      </c>
      <c r="R24" s="75">
        <f t="shared" si="3"/>
        <v>6164</v>
      </c>
      <c r="S24" s="74">
        <f t="shared" si="4"/>
        <v>147.93600000000001</v>
      </c>
      <c r="T24" s="74">
        <f t="shared" si="5"/>
        <v>6.1639999999999997</v>
      </c>
      <c r="U24" s="73">
        <v>5.7</v>
      </c>
      <c r="V24" s="73">
        <f t="shared" si="6"/>
        <v>5.7</v>
      </c>
      <c r="W24" s="72" t="s">
        <v>22</v>
      </c>
      <c r="X24" s="66">
        <v>1067</v>
      </c>
      <c r="Y24" s="66">
        <v>0</v>
      </c>
      <c r="Z24" s="66">
        <v>1187</v>
      </c>
      <c r="AA24" s="66">
        <v>1185</v>
      </c>
      <c r="AB24" s="66">
        <v>1188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40771092</v>
      </c>
      <c r="AH24" s="69">
        <f t="shared" si="7"/>
        <v>1432</v>
      </c>
      <c r="AI24" s="68">
        <f t="shared" si="8"/>
        <v>232.31667748215446</v>
      </c>
      <c r="AJ24" s="67">
        <v>1</v>
      </c>
      <c r="AK24" s="67">
        <v>0</v>
      </c>
      <c r="AL24" s="67">
        <v>1</v>
      </c>
      <c r="AM24" s="67">
        <v>1</v>
      </c>
      <c r="AN24" s="67">
        <v>1</v>
      </c>
      <c r="AO24" s="67">
        <v>0</v>
      </c>
      <c r="AP24" s="66">
        <v>9317208</v>
      </c>
      <c r="AQ24" s="66">
        <f t="shared" si="9"/>
        <v>0</v>
      </c>
      <c r="AR24" s="87">
        <v>1.17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5</v>
      </c>
      <c r="E25" s="82">
        <f t="shared" si="13"/>
        <v>3.5211267605633805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130</v>
      </c>
      <c r="P25" s="76">
        <v>136</v>
      </c>
      <c r="Q25" s="76">
        <v>53740225</v>
      </c>
      <c r="R25" s="75">
        <f t="shared" si="3"/>
        <v>5618</v>
      </c>
      <c r="S25" s="74">
        <f t="shared" si="4"/>
        <v>134.83199999999999</v>
      </c>
      <c r="T25" s="74">
        <f t="shared" si="5"/>
        <v>5.6180000000000003</v>
      </c>
      <c r="U25" s="73">
        <v>5.2</v>
      </c>
      <c r="V25" s="73">
        <f t="shared" si="6"/>
        <v>5.2</v>
      </c>
      <c r="W25" s="72" t="s">
        <v>22</v>
      </c>
      <c r="X25" s="66">
        <v>1056</v>
      </c>
      <c r="Y25" s="66">
        <v>0</v>
      </c>
      <c r="Z25" s="66">
        <v>1187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40772404</v>
      </c>
      <c r="AH25" s="69">
        <f t="shared" si="7"/>
        <v>1312</v>
      </c>
      <c r="AI25" s="68">
        <f t="shared" si="8"/>
        <v>233.53506585973653</v>
      </c>
      <c r="AJ25" s="67">
        <v>1</v>
      </c>
      <c r="AK25" s="67">
        <v>0</v>
      </c>
      <c r="AL25" s="67">
        <v>1</v>
      </c>
      <c r="AM25" s="67">
        <v>1</v>
      </c>
      <c r="AN25" s="67">
        <v>1</v>
      </c>
      <c r="AO25" s="67">
        <v>0</v>
      </c>
      <c r="AP25" s="66">
        <v>9317208</v>
      </c>
      <c r="AQ25" s="66">
        <f t="shared" si="9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5</v>
      </c>
      <c r="E26" s="82">
        <f t="shared" si="13"/>
        <v>3.5211267605633805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128</v>
      </c>
      <c r="P26" s="76">
        <v>131</v>
      </c>
      <c r="Q26" s="76">
        <v>53745946</v>
      </c>
      <c r="R26" s="75">
        <f t="shared" si="3"/>
        <v>5721</v>
      </c>
      <c r="S26" s="74">
        <f t="shared" si="4"/>
        <v>137.304</v>
      </c>
      <c r="T26" s="74">
        <f t="shared" si="5"/>
        <v>5.7210000000000001</v>
      </c>
      <c r="U26" s="73">
        <v>4.8</v>
      </c>
      <c r="V26" s="73">
        <f t="shared" si="6"/>
        <v>4.8</v>
      </c>
      <c r="W26" s="72" t="s">
        <v>22</v>
      </c>
      <c r="X26" s="66">
        <v>1045</v>
      </c>
      <c r="Y26" s="66">
        <v>0</v>
      </c>
      <c r="Z26" s="66">
        <v>1187</v>
      </c>
      <c r="AA26" s="66">
        <v>1185</v>
      </c>
      <c r="AB26" s="66">
        <v>1186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40773748</v>
      </c>
      <c r="AH26" s="69">
        <f t="shared" si="7"/>
        <v>1344</v>
      </c>
      <c r="AI26" s="68">
        <f t="shared" si="8"/>
        <v>234.92396434189826</v>
      </c>
      <c r="AJ26" s="67">
        <v>1</v>
      </c>
      <c r="AK26" s="67">
        <v>0</v>
      </c>
      <c r="AL26" s="67">
        <v>1</v>
      </c>
      <c r="AM26" s="67">
        <v>1</v>
      </c>
      <c r="AN26" s="67">
        <v>1</v>
      </c>
      <c r="AO26" s="67">
        <v>0</v>
      </c>
      <c r="AP26" s="66">
        <v>9317208</v>
      </c>
      <c r="AQ26" s="66">
        <f t="shared" si="9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4</v>
      </c>
      <c r="E27" s="82">
        <f t="shared" si="13"/>
        <v>2.8169014084507045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130</v>
      </c>
      <c r="P27" s="76">
        <v>144</v>
      </c>
      <c r="Q27" s="76">
        <v>53751803</v>
      </c>
      <c r="R27" s="75">
        <f t="shared" si="3"/>
        <v>5857</v>
      </c>
      <c r="S27" s="74">
        <f t="shared" si="4"/>
        <v>140.56800000000001</v>
      </c>
      <c r="T27" s="74">
        <f t="shared" si="5"/>
        <v>5.8570000000000002</v>
      </c>
      <c r="U27" s="73">
        <v>4.4000000000000004</v>
      </c>
      <c r="V27" s="73">
        <f t="shared" si="6"/>
        <v>4.4000000000000004</v>
      </c>
      <c r="W27" s="72" t="s">
        <v>22</v>
      </c>
      <c r="X27" s="66">
        <v>1036</v>
      </c>
      <c r="Y27" s="66">
        <v>0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40775112</v>
      </c>
      <c r="AH27" s="69">
        <f t="shared" si="7"/>
        <v>1364</v>
      </c>
      <c r="AI27" s="68">
        <f t="shared" si="8"/>
        <v>232.88372887143589</v>
      </c>
      <c r="AJ27" s="67">
        <v>1</v>
      </c>
      <c r="AK27" s="67">
        <v>0</v>
      </c>
      <c r="AL27" s="67">
        <v>1</v>
      </c>
      <c r="AM27" s="67">
        <v>1</v>
      </c>
      <c r="AN27" s="67">
        <v>1</v>
      </c>
      <c r="AO27" s="67">
        <v>0</v>
      </c>
      <c r="AP27" s="66">
        <v>9317208</v>
      </c>
      <c r="AQ27" s="66">
        <f t="shared" si="9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129</v>
      </c>
      <c r="P28" s="76">
        <v>132</v>
      </c>
      <c r="Q28" s="76">
        <v>53757081</v>
      </c>
      <c r="R28" s="75">
        <f t="shared" si="3"/>
        <v>5278</v>
      </c>
      <c r="S28" s="74">
        <f t="shared" si="4"/>
        <v>126.672</v>
      </c>
      <c r="T28" s="74">
        <f t="shared" si="5"/>
        <v>5.2779999999999996</v>
      </c>
      <c r="U28" s="73">
        <v>4.0999999999999996</v>
      </c>
      <c r="V28" s="73">
        <f t="shared" si="6"/>
        <v>4.0999999999999996</v>
      </c>
      <c r="W28" s="72" t="s">
        <v>22</v>
      </c>
      <c r="X28" s="66">
        <v>1006</v>
      </c>
      <c r="Y28" s="66">
        <v>0</v>
      </c>
      <c r="Z28" s="66">
        <v>1187</v>
      </c>
      <c r="AA28" s="66">
        <v>1185</v>
      </c>
      <c r="AB28" s="66">
        <v>1157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40776332</v>
      </c>
      <c r="AH28" s="69">
        <f t="shared" si="7"/>
        <v>1220</v>
      </c>
      <c r="AI28" s="68">
        <f t="shared" si="8"/>
        <v>231.14816218264497</v>
      </c>
      <c r="AJ28" s="67">
        <v>1</v>
      </c>
      <c r="AK28" s="67">
        <v>0</v>
      </c>
      <c r="AL28" s="67">
        <v>1</v>
      </c>
      <c r="AM28" s="67">
        <v>1</v>
      </c>
      <c r="AN28" s="67">
        <v>1</v>
      </c>
      <c r="AO28" s="67">
        <v>0</v>
      </c>
      <c r="AP28" s="66">
        <v>9317208</v>
      </c>
      <c r="AQ28" s="66">
        <f t="shared" si="9"/>
        <v>0</v>
      </c>
      <c r="AR28" s="87">
        <v>1.34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128</v>
      </c>
      <c r="P29" s="76">
        <v>130</v>
      </c>
      <c r="Q29" s="76">
        <v>53762554</v>
      </c>
      <c r="R29" s="75">
        <f t="shared" si="3"/>
        <v>5473</v>
      </c>
      <c r="S29" s="74">
        <f t="shared" si="4"/>
        <v>131.352</v>
      </c>
      <c r="T29" s="74">
        <f t="shared" si="5"/>
        <v>5.4729999999999999</v>
      </c>
      <c r="U29" s="73">
        <v>3.8</v>
      </c>
      <c r="V29" s="73">
        <f t="shared" si="6"/>
        <v>3.8</v>
      </c>
      <c r="W29" s="72" t="s">
        <v>22</v>
      </c>
      <c r="X29" s="66">
        <v>1006</v>
      </c>
      <c r="Y29" s="66">
        <v>0</v>
      </c>
      <c r="Z29" s="66">
        <v>1186</v>
      </c>
      <c r="AA29" s="66">
        <v>1185</v>
      </c>
      <c r="AB29" s="66">
        <v>1157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40777620</v>
      </c>
      <c r="AH29" s="69">
        <f t="shared" si="7"/>
        <v>1288</v>
      </c>
      <c r="AI29" s="68">
        <f t="shared" si="8"/>
        <v>235.33710944637312</v>
      </c>
      <c r="AJ29" s="67">
        <v>1</v>
      </c>
      <c r="AK29" s="67">
        <v>0</v>
      </c>
      <c r="AL29" s="67">
        <v>1</v>
      </c>
      <c r="AM29" s="67">
        <v>1</v>
      </c>
      <c r="AN29" s="67">
        <v>1</v>
      </c>
      <c r="AO29" s="67">
        <v>0</v>
      </c>
      <c r="AP29" s="66">
        <v>9317208</v>
      </c>
      <c r="AQ29" s="66">
        <f t="shared" si="9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4</v>
      </c>
      <c r="E30" s="82">
        <f t="shared" si="13"/>
        <v>2.8169014084507045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125</v>
      </c>
      <c r="P30" s="76">
        <v>126</v>
      </c>
      <c r="Q30" s="76">
        <v>53768035</v>
      </c>
      <c r="R30" s="75">
        <f t="shared" si="3"/>
        <v>5481</v>
      </c>
      <c r="S30" s="74">
        <f t="shared" si="4"/>
        <v>131.54400000000001</v>
      </c>
      <c r="T30" s="74">
        <f t="shared" si="5"/>
        <v>5.4809999999999999</v>
      </c>
      <c r="U30" s="73">
        <v>3.6</v>
      </c>
      <c r="V30" s="73">
        <f t="shared" si="6"/>
        <v>3.6</v>
      </c>
      <c r="W30" s="72" t="s">
        <v>22</v>
      </c>
      <c r="X30" s="66">
        <v>1006</v>
      </c>
      <c r="Y30" s="66">
        <v>0</v>
      </c>
      <c r="Z30" s="66">
        <v>1187</v>
      </c>
      <c r="AA30" s="66">
        <v>1185</v>
      </c>
      <c r="AB30" s="66">
        <v>1136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40778908</v>
      </c>
      <c r="AH30" s="69">
        <f t="shared" si="7"/>
        <v>1288</v>
      </c>
      <c r="AI30" s="68">
        <f t="shared" si="8"/>
        <v>234.99361430395913</v>
      </c>
      <c r="AJ30" s="67">
        <v>1</v>
      </c>
      <c r="AK30" s="67">
        <v>0</v>
      </c>
      <c r="AL30" s="67">
        <v>1</v>
      </c>
      <c r="AM30" s="67">
        <v>1</v>
      </c>
      <c r="AN30" s="67">
        <v>1</v>
      </c>
      <c r="AO30" s="67">
        <v>0</v>
      </c>
      <c r="AP30" s="66">
        <v>9317208</v>
      </c>
      <c r="AQ30" s="66">
        <f t="shared" si="9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8</v>
      </c>
      <c r="E31" s="82">
        <f t="shared" si="13"/>
        <v>5.6338028169014089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103</v>
      </c>
      <c r="P31" s="76">
        <v>111</v>
      </c>
      <c r="Q31" s="76">
        <v>53773109</v>
      </c>
      <c r="R31" s="75">
        <f t="shared" si="3"/>
        <v>5074</v>
      </c>
      <c r="S31" s="74">
        <f t="shared" si="4"/>
        <v>121.776</v>
      </c>
      <c r="T31" s="74">
        <f t="shared" si="5"/>
        <v>5.0739999999999998</v>
      </c>
      <c r="U31" s="73">
        <v>3.1</v>
      </c>
      <c r="V31" s="73">
        <f t="shared" si="6"/>
        <v>3.1</v>
      </c>
      <c r="W31" s="72" t="s">
        <v>21</v>
      </c>
      <c r="X31" s="66">
        <v>1047</v>
      </c>
      <c r="Y31" s="66">
        <v>0</v>
      </c>
      <c r="Z31" s="66">
        <v>1188</v>
      </c>
      <c r="AA31" s="66">
        <v>0</v>
      </c>
      <c r="AB31" s="66">
        <v>1178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40779972</v>
      </c>
      <c r="AH31" s="69">
        <f t="shared" si="7"/>
        <v>1064</v>
      </c>
      <c r="AI31" s="68">
        <f t="shared" si="8"/>
        <v>209.69649191959007</v>
      </c>
      <c r="AJ31" s="67">
        <v>1</v>
      </c>
      <c r="AK31" s="67">
        <v>0</v>
      </c>
      <c r="AL31" s="67">
        <v>1</v>
      </c>
      <c r="AM31" s="67">
        <v>0</v>
      </c>
      <c r="AN31" s="67">
        <v>1</v>
      </c>
      <c r="AO31" s="67">
        <v>0</v>
      </c>
      <c r="AP31" s="66">
        <v>9317208</v>
      </c>
      <c r="AQ31" s="66">
        <f t="shared" si="9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20</v>
      </c>
      <c r="E32" s="82">
        <f t="shared" si="13"/>
        <v>14.084507042253522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97</v>
      </c>
      <c r="P32" s="76">
        <v>92</v>
      </c>
      <c r="Q32" s="76">
        <v>53777081</v>
      </c>
      <c r="R32" s="75">
        <f t="shared" si="3"/>
        <v>3972</v>
      </c>
      <c r="S32" s="74">
        <f t="shared" si="4"/>
        <v>95.328000000000003</v>
      </c>
      <c r="T32" s="74">
        <f t="shared" si="5"/>
        <v>3.972</v>
      </c>
      <c r="U32" s="73">
        <v>2.9</v>
      </c>
      <c r="V32" s="73">
        <f t="shared" si="6"/>
        <v>2.9</v>
      </c>
      <c r="W32" s="72" t="s">
        <v>21</v>
      </c>
      <c r="X32" s="66">
        <v>965</v>
      </c>
      <c r="Y32" s="66">
        <v>0</v>
      </c>
      <c r="Z32" s="66">
        <v>1188</v>
      </c>
      <c r="AA32" s="66">
        <v>0</v>
      </c>
      <c r="AB32" s="66">
        <v>976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40780772</v>
      </c>
      <c r="AH32" s="69">
        <f t="shared" si="7"/>
        <v>800</v>
      </c>
      <c r="AI32" s="68">
        <f t="shared" si="8"/>
        <v>201.40986908358511</v>
      </c>
      <c r="AJ32" s="67">
        <v>1</v>
      </c>
      <c r="AK32" s="67">
        <v>0</v>
      </c>
      <c r="AL32" s="67">
        <v>1</v>
      </c>
      <c r="AM32" s="67">
        <v>0</v>
      </c>
      <c r="AN32" s="67">
        <v>1</v>
      </c>
      <c r="AO32" s="67">
        <v>0</v>
      </c>
      <c r="AP32" s="66">
        <v>9317208</v>
      </c>
      <c r="AQ32" s="66">
        <f t="shared" si="9"/>
        <v>0</v>
      </c>
      <c r="AR32" s="87">
        <v>1.25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25</v>
      </c>
      <c r="E33" s="82">
        <f t="shared" si="13"/>
        <v>17.605633802816904</v>
      </c>
      <c r="F33" s="83">
        <v>64</v>
      </c>
      <c r="G33" s="82">
        <f t="shared" si="1"/>
        <v>45.070422535211272</v>
      </c>
      <c r="H33" s="80" t="s">
        <v>16</v>
      </c>
      <c r="I33" s="80">
        <f t="shared" si="2"/>
        <v>40.140845070422536</v>
      </c>
      <c r="J33" s="81">
        <f>(F33-5)/1.42</f>
        <v>41.549295774647888</v>
      </c>
      <c r="K33" s="80">
        <f t="shared" si="12"/>
        <v>45.774647887323944</v>
      </c>
      <c r="L33" s="79">
        <v>14</v>
      </c>
      <c r="M33" s="78" t="s">
        <v>15</v>
      </c>
      <c r="N33" s="78">
        <v>11.9</v>
      </c>
      <c r="O33" s="76">
        <v>104</v>
      </c>
      <c r="P33" s="76">
        <v>76</v>
      </c>
      <c r="Q33" s="76">
        <v>53780447</v>
      </c>
      <c r="R33" s="75">
        <f t="shared" si="3"/>
        <v>3366</v>
      </c>
      <c r="S33" s="74">
        <f t="shared" si="4"/>
        <v>80.784000000000006</v>
      </c>
      <c r="T33" s="74">
        <f t="shared" si="5"/>
        <v>3.3660000000000001</v>
      </c>
      <c r="U33" s="73">
        <v>3.8</v>
      </c>
      <c r="V33" s="73">
        <f t="shared" si="6"/>
        <v>3.8</v>
      </c>
      <c r="W33" s="72" t="s">
        <v>138</v>
      </c>
      <c r="X33" s="66">
        <v>0</v>
      </c>
      <c r="Y33" s="66">
        <v>0</v>
      </c>
      <c r="Z33" s="66">
        <v>0</v>
      </c>
      <c r="AA33" s="66">
        <v>0</v>
      </c>
      <c r="AB33" s="66">
        <v>965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40781308</v>
      </c>
      <c r="AH33" s="69">
        <f t="shared" si="7"/>
        <v>536</v>
      </c>
      <c r="AI33" s="68">
        <f t="shared" si="8"/>
        <v>159.23945335710042</v>
      </c>
      <c r="AJ33" s="67">
        <v>0</v>
      </c>
      <c r="AK33" s="67">
        <v>0</v>
      </c>
      <c r="AL33" s="67">
        <v>0</v>
      </c>
      <c r="AM33" s="67">
        <v>0</v>
      </c>
      <c r="AN33" s="67">
        <v>1</v>
      </c>
      <c r="AO33" s="67">
        <v>0.25</v>
      </c>
      <c r="AP33" s="66">
        <v>9318134</v>
      </c>
      <c r="AQ33" s="66">
        <f t="shared" si="9"/>
        <v>926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30</v>
      </c>
      <c r="E34" s="82">
        <f t="shared" si="13"/>
        <v>21.126760563380284</v>
      </c>
      <c r="F34" s="83">
        <v>56</v>
      </c>
      <c r="G34" s="82">
        <f t="shared" si="1"/>
        <v>39.436619718309863</v>
      </c>
      <c r="H34" s="80" t="s">
        <v>16</v>
      </c>
      <c r="I34" s="80">
        <f t="shared" si="2"/>
        <v>34.507042253521128</v>
      </c>
      <c r="J34" s="81">
        <f>(F34-5)/1.42</f>
        <v>35.91549295774648</v>
      </c>
      <c r="K34" s="80">
        <f t="shared" si="12"/>
        <v>40.140845070422536</v>
      </c>
      <c r="L34" s="79">
        <v>14</v>
      </c>
      <c r="M34" s="78" t="s">
        <v>15</v>
      </c>
      <c r="N34" s="77">
        <v>11.5</v>
      </c>
      <c r="O34" s="76">
        <v>97</v>
      </c>
      <c r="P34" s="76">
        <v>66</v>
      </c>
      <c r="Q34" s="76">
        <v>53783431</v>
      </c>
      <c r="R34" s="75">
        <f t="shared" si="3"/>
        <v>2984</v>
      </c>
      <c r="S34" s="74">
        <f t="shared" si="4"/>
        <v>71.616</v>
      </c>
      <c r="T34" s="74">
        <f t="shared" si="5"/>
        <v>2.984</v>
      </c>
      <c r="U34" s="73">
        <v>5</v>
      </c>
      <c r="V34" s="73">
        <f t="shared" si="6"/>
        <v>5</v>
      </c>
      <c r="W34" s="72" t="s">
        <v>138</v>
      </c>
      <c r="X34" s="66">
        <v>0</v>
      </c>
      <c r="Y34" s="66">
        <v>0</v>
      </c>
      <c r="Z34" s="66">
        <v>0</v>
      </c>
      <c r="AA34" s="66">
        <v>0</v>
      </c>
      <c r="AB34" s="66">
        <v>1008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40781692</v>
      </c>
      <c r="AH34" s="69">
        <f t="shared" si="7"/>
        <v>384</v>
      </c>
      <c r="AI34" s="68">
        <f t="shared" si="8"/>
        <v>128.68632707774799</v>
      </c>
      <c r="AJ34" s="67">
        <v>0</v>
      </c>
      <c r="AK34" s="67">
        <v>0</v>
      </c>
      <c r="AL34" s="67">
        <v>0</v>
      </c>
      <c r="AM34" s="67">
        <v>0</v>
      </c>
      <c r="AN34" s="67">
        <v>1</v>
      </c>
      <c r="AO34" s="67">
        <v>0.25</v>
      </c>
      <c r="AP34" s="66">
        <v>9319234</v>
      </c>
      <c r="AQ34" s="66">
        <f t="shared" si="9"/>
        <v>1100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121.75</v>
      </c>
      <c r="Q35" s="56">
        <f>Q34-Q10</f>
        <v>118794</v>
      </c>
      <c r="R35" s="55">
        <f>SUM(R11:R34)</f>
        <v>118794</v>
      </c>
      <c r="S35" s="54">
        <f>AVERAGE(S11:S34)</f>
        <v>118.794</v>
      </c>
      <c r="T35" s="54">
        <f>SUM(T11:T34)</f>
        <v>118.794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24464</v>
      </c>
      <c r="AH35" s="47">
        <f>SUM(AH11:AH34)</f>
        <v>24464</v>
      </c>
      <c r="AI35" s="46">
        <f>$AH$35/$T35</f>
        <v>205.93632675050929</v>
      </c>
      <c r="AJ35" s="45"/>
      <c r="AK35" s="44"/>
      <c r="AL35" s="44"/>
      <c r="AM35" s="44"/>
      <c r="AN35" s="43"/>
      <c r="AO35" s="39"/>
      <c r="AP35" s="42">
        <f>AP34-AP10</f>
        <v>5925</v>
      </c>
      <c r="AQ35" s="41">
        <f>SUM(AQ11:AQ34)</f>
        <v>5925</v>
      </c>
      <c r="AR35" s="40">
        <f>AVERAGE(AR11:AR34)</f>
        <v>1.1766666666666665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140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153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154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155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147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2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2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2:51" x14ac:dyDescent="0.25">
      <c r="B51" s="22" t="s">
        <v>149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2:51" x14ac:dyDescent="0.25">
      <c r="B52" s="13" t="s">
        <v>156</v>
      </c>
      <c r="C52" s="9"/>
      <c r="D52" s="9"/>
      <c r="E52" s="9"/>
      <c r="F52" s="9"/>
      <c r="G52" s="9"/>
      <c r="H52" s="9"/>
      <c r="I52" s="9"/>
      <c r="J52" s="16"/>
      <c r="K52" s="16"/>
      <c r="L52" s="16"/>
      <c r="M52" s="16"/>
      <c r="N52" s="16"/>
      <c r="O52" s="16"/>
      <c r="P52" s="16"/>
      <c r="Q52" s="16"/>
      <c r="R52" s="16"/>
      <c r="S52" s="15"/>
      <c r="T52" s="21"/>
      <c r="U52" s="21"/>
      <c r="V52" s="21"/>
      <c r="W52" s="5"/>
      <c r="X52" s="5"/>
      <c r="Y52" s="5"/>
      <c r="Z52" s="5"/>
      <c r="AA52" s="5"/>
      <c r="AB52" s="5"/>
      <c r="AC52" s="5"/>
      <c r="AD52" s="5"/>
      <c r="AE52" s="5"/>
      <c r="AM52" s="4"/>
      <c r="AN52" s="4"/>
      <c r="AO52" s="4"/>
      <c r="AP52" s="4"/>
      <c r="AQ52" s="4"/>
      <c r="AR52" s="4"/>
      <c r="AS52" s="3"/>
      <c r="AV52" s="12"/>
      <c r="AW52"/>
      <c r="AX52"/>
      <c r="AY52"/>
    </row>
    <row r="53" spans="2:51" x14ac:dyDescent="0.25">
      <c r="B53" s="11" t="s">
        <v>0</v>
      </c>
      <c r="C53" s="9"/>
      <c r="D53" s="9"/>
      <c r="E53" s="9"/>
      <c r="F53" s="9"/>
      <c r="G53" s="9"/>
      <c r="H53" s="9"/>
      <c r="I53" s="9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21"/>
      <c r="U53" s="21"/>
      <c r="V53" s="21"/>
      <c r="W53" s="5"/>
      <c r="X53" s="5"/>
      <c r="Y53" s="5"/>
      <c r="Z53" s="5"/>
      <c r="AA53" s="5"/>
      <c r="AB53" s="5"/>
      <c r="AC53" s="5"/>
      <c r="AD53" s="5"/>
      <c r="AE53" s="5"/>
      <c r="AM53" s="4"/>
      <c r="AN53" s="4"/>
      <c r="AO53" s="4"/>
      <c r="AP53" s="4"/>
      <c r="AQ53" s="4"/>
      <c r="AR53" s="4"/>
      <c r="AS53" s="3"/>
      <c r="AV53" s="12"/>
      <c r="AW53"/>
      <c r="AX53"/>
      <c r="AY53"/>
    </row>
    <row r="54" spans="2:51" x14ac:dyDescent="0.25">
      <c r="B54" s="22" t="s">
        <v>158</v>
      </c>
      <c r="C54" s="11"/>
      <c r="D54" s="9"/>
      <c r="E54" s="17"/>
      <c r="F54" s="9"/>
      <c r="G54" s="9"/>
      <c r="H54" s="9"/>
      <c r="I54" s="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5"/>
      <c r="U54" s="14"/>
      <c r="V54" s="14"/>
      <c r="W54" s="5"/>
      <c r="X54" s="5"/>
      <c r="Y54" s="5"/>
      <c r="Z54" s="5"/>
      <c r="AA54" s="5"/>
      <c r="AB54" s="5"/>
      <c r="AC54" s="5"/>
      <c r="AD54" s="5"/>
      <c r="AE54" s="5"/>
      <c r="AM54" s="4"/>
      <c r="AN54" s="4"/>
      <c r="AO54" s="4"/>
      <c r="AP54" s="4"/>
      <c r="AQ54" s="4"/>
      <c r="AR54" s="4"/>
      <c r="AS54" s="3"/>
      <c r="AV54" s="12"/>
      <c r="AW54"/>
      <c r="AX54"/>
      <c r="AY54"/>
    </row>
    <row r="55" spans="2:51" x14ac:dyDescent="0.25">
      <c r="B55" s="139" t="s">
        <v>157</v>
      </c>
      <c r="C55" s="13"/>
      <c r="D55" s="9"/>
      <c r="E55" s="17"/>
      <c r="F55" s="9"/>
      <c r="G55" s="9"/>
      <c r="H55" s="9"/>
      <c r="I55" s="9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5"/>
      <c r="U55" s="14"/>
      <c r="V55" s="14"/>
      <c r="W55" s="5"/>
      <c r="X55" s="5"/>
      <c r="Y55" s="5"/>
      <c r="Z55" s="8"/>
      <c r="AA55" s="5"/>
      <c r="AB55" s="5"/>
      <c r="AC55" s="5"/>
      <c r="AD55" s="5"/>
      <c r="AE55" s="5"/>
      <c r="AM55" s="4"/>
      <c r="AN55" s="4"/>
      <c r="AO55" s="4"/>
      <c r="AP55" s="4"/>
      <c r="AQ55" s="4"/>
      <c r="AR55" s="4"/>
      <c r="AS55" s="3"/>
      <c r="AV55" s="12"/>
      <c r="AW55"/>
      <c r="AX55"/>
      <c r="AY55"/>
    </row>
    <row r="56" spans="2:51" x14ac:dyDescent="0.25">
      <c r="B56" s="19"/>
      <c r="C56" s="13"/>
      <c r="D56" s="9"/>
      <c r="E56" s="9"/>
      <c r="F56" s="9"/>
      <c r="G56" s="9"/>
      <c r="H56" s="9"/>
      <c r="I56" s="17"/>
      <c r="J56" s="16"/>
      <c r="K56" s="16"/>
      <c r="L56" s="16"/>
      <c r="M56" s="16"/>
      <c r="N56" s="16"/>
      <c r="O56" s="16"/>
      <c r="P56" s="16"/>
      <c r="Q56" s="16"/>
      <c r="R56" s="16"/>
      <c r="S56" s="8"/>
      <c r="T56" s="8"/>
      <c r="U56" s="8"/>
      <c r="V56" s="8"/>
      <c r="W56" s="8"/>
      <c r="X56" s="8"/>
      <c r="Y56" s="8"/>
      <c r="Z56" s="6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12"/>
      <c r="AW56"/>
      <c r="AX56"/>
      <c r="AY56"/>
    </row>
    <row r="57" spans="2:51" x14ac:dyDescent="0.25">
      <c r="B57" s="19"/>
      <c r="C57" s="20"/>
      <c r="D57" s="9"/>
      <c r="E57" s="9"/>
      <c r="F57" s="9"/>
      <c r="G57" s="9"/>
      <c r="H57" s="9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6"/>
      <c r="X57" s="6"/>
      <c r="Y57" s="6"/>
      <c r="Z57" s="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12"/>
      <c r="AW57"/>
      <c r="AX57"/>
      <c r="AY57"/>
    </row>
    <row r="58" spans="2:51" x14ac:dyDescent="0.25">
      <c r="B58" s="19"/>
      <c r="C58" s="20"/>
      <c r="D58" s="17"/>
      <c r="E58" s="9"/>
      <c r="F58" s="9"/>
      <c r="G58" s="9"/>
      <c r="H58" s="9"/>
      <c r="I58" s="9"/>
      <c r="J58" s="8"/>
      <c r="K58" s="8"/>
      <c r="L58" s="8"/>
      <c r="M58" s="8"/>
      <c r="N58" s="8"/>
      <c r="O58" s="8"/>
      <c r="P58" s="8"/>
      <c r="Q58" s="8"/>
      <c r="R58" s="8"/>
      <c r="S58" s="16"/>
      <c r="T58" s="15"/>
      <c r="U58" s="14"/>
      <c r="V58" s="14"/>
      <c r="W58" s="5"/>
      <c r="X58" s="5"/>
      <c r="Y58" s="5"/>
      <c r="Z58" s="5"/>
      <c r="AA58" s="5"/>
      <c r="AB58" s="5"/>
      <c r="AC58" s="5"/>
      <c r="AD58" s="5"/>
      <c r="AE58" s="5"/>
      <c r="AM58" s="4"/>
      <c r="AN58" s="4"/>
      <c r="AO58" s="4"/>
      <c r="AP58" s="4"/>
      <c r="AQ58" s="4"/>
      <c r="AR58" s="4"/>
      <c r="AS58" s="3"/>
      <c r="AV58" s="12"/>
      <c r="AW58"/>
      <c r="AX58"/>
      <c r="AY58"/>
    </row>
    <row r="59" spans="2:51" x14ac:dyDescent="0.25">
      <c r="B59" s="19"/>
      <c r="C59" s="11"/>
      <c r="D59" s="17"/>
      <c r="E59" s="9"/>
      <c r="F59" s="9"/>
      <c r="G59" s="9"/>
      <c r="H59" s="9"/>
      <c r="I59" s="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5"/>
      <c r="U59" s="14"/>
      <c r="V59" s="14"/>
      <c r="W59" s="5"/>
      <c r="X59" s="5"/>
      <c r="Y59" s="5"/>
      <c r="Z59" s="5"/>
      <c r="AA59" s="5"/>
      <c r="AB59" s="5"/>
      <c r="AC59" s="5"/>
      <c r="AD59" s="5"/>
      <c r="AE59" s="5"/>
      <c r="AM59" s="4"/>
      <c r="AN59" s="4"/>
      <c r="AO59" s="4"/>
      <c r="AP59" s="4"/>
      <c r="AQ59" s="4"/>
      <c r="AR59" s="4"/>
      <c r="AS59" s="3"/>
      <c r="AV59" s="12"/>
      <c r="AW59"/>
      <c r="AX59"/>
      <c r="AY59"/>
    </row>
    <row r="60" spans="2:51" x14ac:dyDescent="0.25">
      <c r="B60" s="18"/>
      <c r="C60" s="11"/>
      <c r="D60" s="9"/>
      <c r="E60" s="17"/>
      <c r="F60" s="9"/>
      <c r="G60" s="17"/>
      <c r="H60" s="17"/>
      <c r="I60" s="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5"/>
      <c r="U60" s="14"/>
      <c r="V60" s="14"/>
      <c r="W60" s="5"/>
      <c r="X60" s="5"/>
      <c r="Y60" s="5"/>
      <c r="Z60" s="5"/>
      <c r="AA60" s="5"/>
      <c r="AB60" s="5"/>
      <c r="AC60" s="5"/>
      <c r="AD60" s="5"/>
      <c r="AE60" s="5"/>
      <c r="AM60" s="4"/>
      <c r="AN60" s="4"/>
      <c r="AO60" s="4"/>
      <c r="AP60" s="4"/>
      <c r="AQ60" s="4"/>
      <c r="AR60" s="4"/>
      <c r="AS60" s="3"/>
      <c r="AV60" s="12"/>
      <c r="AW60"/>
      <c r="AX60"/>
      <c r="AY60"/>
    </row>
    <row r="61" spans="2:51" x14ac:dyDescent="0.25">
      <c r="B61" s="18"/>
      <c r="C61" s="13"/>
      <c r="D61" s="9"/>
      <c r="E61" s="17"/>
      <c r="F61" s="17"/>
      <c r="G61" s="17"/>
      <c r="H61" s="17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V61" s="12"/>
      <c r="AW61"/>
      <c r="AX61"/>
      <c r="AY61"/>
    </row>
    <row r="62" spans="2:51" x14ac:dyDescent="0.25">
      <c r="B62" s="7"/>
      <c r="C62" s="13"/>
      <c r="D62" s="9"/>
      <c r="E62" s="9"/>
      <c r="F62" s="17"/>
      <c r="G62" s="9"/>
      <c r="H62" s="9"/>
      <c r="I62" s="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5"/>
      <c r="U62" s="14"/>
      <c r="V62" s="14"/>
      <c r="W62" s="5"/>
      <c r="X62" s="5"/>
      <c r="Y62" s="5"/>
      <c r="Z62" s="5"/>
      <c r="AA62" s="5"/>
      <c r="AB62" s="5"/>
      <c r="AC62" s="5"/>
      <c r="AD62" s="5"/>
      <c r="AE62" s="5"/>
      <c r="AM62" s="4"/>
      <c r="AN62" s="4"/>
      <c r="AO62" s="4"/>
      <c r="AP62" s="4"/>
      <c r="AQ62" s="4"/>
      <c r="AR62" s="4"/>
      <c r="AS62" s="3"/>
      <c r="AV62" s="12"/>
      <c r="AW62"/>
      <c r="AX62"/>
      <c r="AY62"/>
    </row>
    <row r="63" spans="2:51" x14ac:dyDescent="0.25">
      <c r="B63" s="7"/>
      <c r="C63" s="8"/>
      <c r="D63" s="9"/>
      <c r="E63" s="9"/>
      <c r="F63" s="9"/>
      <c r="G63" s="9"/>
      <c r="H63" s="9"/>
      <c r="I63" s="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5"/>
      <c r="U63" s="14"/>
      <c r="V63" s="14"/>
      <c r="W63" s="5"/>
      <c r="X63" s="5"/>
      <c r="Y63" s="5"/>
      <c r="Z63" s="5"/>
      <c r="AA63" s="5"/>
      <c r="AB63" s="5"/>
      <c r="AC63" s="5"/>
      <c r="AD63" s="5"/>
      <c r="AE63" s="5"/>
      <c r="AM63" s="4"/>
      <c r="AN63" s="4"/>
      <c r="AO63" s="4"/>
      <c r="AP63" s="4"/>
      <c r="AQ63" s="4"/>
      <c r="AR63" s="4"/>
      <c r="AS63" s="3"/>
      <c r="AU63"/>
      <c r="AV63" s="12"/>
      <c r="AW63"/>
      <c r="AX63"/>
      <c r="AY63"/>
    </row>
    <row r="64" spans="2:51" ht="229.5" customHeight="1" x14ac:dyDescent="0.25">
      <c r="B64" s="7"/>
      <c r="C64" s="11"/>
      <c r="D64" s="8"/>
      <c r="E64" s="9"/>
      <c r="F64" s="9"/>
      <c r="G64" s="9"/>
      <c r="H64" s="9"/>
      <c r="I64" s="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5"/>
      <c r="U64" s="14"/>
      <c r="V64" s="14"/>
      <c r="W64" s="5"/>
      <c r="X64" s="5"/>
      <c r="Y64" s="5"/>
      <c r="Z64" s="5"/>
      <c r="AA64" s="5"/>
      <c r="AB64" s="5"/>
      <c r="AC64" s="5"/>
      <c r="AD64" s="5"/>
      <c r="AE64" s="5"/>
      <c r="AM64" s="4"/>
      <c r="AN64" s="4"/>
      <c r="AO64" s="4"/>
      <c r="AP64" s="4"/>
      <c r="AQ64" s="4"/>
      <c r="AR64" s="4"/>
      <c r="AS64" s="3"/>
      <c r="AU64"/>
      <c r="AV64" s="12"/>
      <c r="AW64"/>
      <c r="AX64"/>
      <c r="AY64"/>
    </row>
    <row r="65" spans="1:51" x14ac:dyDescent="0.25">
      <c r="A65" s="5"/>
      <c r="B65" s="7"/>
      <c r="C65" s="13"/>
      <c r="D65" s="8"/>
      <c r="E65" s="9"/>
      <c r="F65" s="9"/>
      <c r="G65" s="9"/>
      <c r="H65" s="9"/>
      <c r="I65" s="4"/>
      <c r="J65" s="4"/>
      <c r="K65" s="4"/>
      <c r="L65" s="4"/>
      <c r="M65" s="4"/>
      <c r="N65" s="4"/>
      <c r="O65" s="3"/>
      <c r="P65" s="1"/>
      <c r="R65" s="12"/>
      <c r="AS65"/>
      <c r="AT65"/>
      <c r="AU65"/>
      <c r="AV65"/>
      <c r="AW65"/>
      <c r="AX65"/>
      <c r="AY65"/>
    </row>
    <row r="66" spans="1:51" x14ac:dyDescent="0.25">
      <c r="A66" s="5"/>
      <c r="B66" s="8"/>
      <c r="C66" s="11"/>
      <c r="D66" s="9"/>
      <c r="E66" s="8"/>
      <c r="F66" s="9"/>
      <c r="G66" s="8"/>
      <c r="H66" s="8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B67" s="8"/>
      <c r="C67" s="10"/>
      <c r="D67" s="9"/>
      <c r="E67" s="8"/>
      <c r="F67" s="8"/>
      <c r="G67" s="8"/>
      <c r="H67" s="8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B68" s="7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1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P70" s="1"/>
      <c r="R70" s="1"/>
      <c r="AS70"/>
      <c r="AT70"/>
      <c r="AU70"/>
      <c r="AV70"/>
      <c r="AW70"/>
      <c r="AX70"/>
      <c r="AY70"/>
    </row>
    <row r="71" spans="1:51" x14ac:dyDescent="0.25">
      <c r="A71" s="5"/>
      <c r="I71" s="4"/>
      <c r="J71" s="4"/>
      <c r="K71" s="4"/>
      <c r="L71" s="4"/>
      <c r="M71" s="4"/>
      <c r="N71" s="4"/>
      <c r="O71" s="3"/>
      <c r="P71" s="1"/>
      <c r="R71" s="6"/>
      <c r="AS71"/>
      <c r="AT71"/>
      <c r="AU71"/>
      <c r="AV71"/>
      <c r="AW71"/>
      <c r="AX71"/>
      <c r="AY71"/>
    </row>
    <row r="72" spans="1:51" x14ac:dyDescent="0.25">
      <c r="A72" s="5"/>
      <c r="I72" s="4"/>
      <c r="J72" s="4"/>
      <c r="K72" s="4"/>
      <c r="L72" s="4"/>
      <c r="M72" s="4"/>
      <c r="N72" s="4"/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R75" s="1"/>
      <c r="AS75"/>
      <c r="AT75"/>
      <c r="AU75"/>
      <c r="AV75"/>
      <c r="AW75"/>
      <c r="AX75"/>
      <c r="AY75"/>
    </row>
    <row r="76" spans="1:51" x14ac:dyDescent="0.25">
      <c r="O76" s="3"/>
      <c r="R76" s="1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AS81"/>
      <c r="AT81"/>
      <c r="AU81"/>
      <c r="AV81"/>
      <c r="AW81"/>
      <c r="AX81"/>
      <c r="AY81"/>
    </row>
    <row r="82" spans="15:51" x14ac:dyDescent="0.25">
      <c r="O82" s="3"/>
      <c r="AS82"/>
      <c r="AT82"/>
      <c r="AU82"/>
      <c r="AV82"/>
      <c r="AW82"/>
      <c r="AX82"/>
      <c r="AY82"/>
    </row>
    <row r="83" spans="15:51" x14ac:dyDescent="0.25">
      <c r="O83" s="3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AS93"/>
      <c r="AT93"/>
      <c r="AU93"/>
      <c r="AV93"/>
      <c r="AW93"/>
      <c r="AX93"/>
      <c r="AY93"/>
    </row>
    <row r="94" spans="15:51" x14ac:dyDescent="0.25">
      <c r="O94" s="2"/>
      <c r="P94" s="1"/>
      <c r="Q94" s="1"/>
      <c r="R94" s="1"/>
      <c r="S94" s="1"/>
      <c r="T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T96" s="1"/>
      <c r="AS96"/>
      <c r="AT96"/>
      <c r="AU96"/>
      <c r="AV96"/>
      <c r="AW96"/>
      <c r="AX96"/>
      <c r="AY96"/>
    </row>
    <row r="97" spans="15:51" x14ac:dyDescent="0.25">
      <c r="O97" s="1"/>
      <c r="Q97" s="1"/>
      <c r="R97" s="1"/>
      <c r="S97" s="1"/>
      <c r="AS97"/>
      <c r="AT97"/>
      <c r="AU97"/>
      <c r="AV97"/>
      <c r="AW97"/>
      <c r="AX97"/>
      <c r="AY97"/>
    </row>
    <row r="98" spans="15:51" x14ac:dyDescent="0.25">
      <c r="O98" s="2"/>
      <c r="P98" s="1"/>
      <c r="Q98" s="1"/>
      <c r="R98" s="1"/>
      <c r="S98" s="1"/>
      <c r="T98" s="1"/>
      <c r="AS98"/>
      <c r="AT98"/>
      <c r="AU98"/>
      <c r="AV98"/>
      <c r="AW98"/>
      <c r="AX98"/>
      <c r="AY98"/>
    </row>
    <row r="99" spans="15:51" x14ac:dyDescent="0.25">
      <c r="O99" s="2"/>
      <c r="P99" s="1"/>
      <c r="Q99" s="1"/>
      <c r="R99" s="1"/>
      <c r="S99" s="1"/>
      <c r="T99" s="1"/>
      <c r="U99" s="1"/>
      <c r="AS99"/>
      <c r="AT99"/>
      <c r="AU99"/>
      <c r="AV99"/>
      <c r="AW99"/>
      <c r="AX99"/>
      <c r="AY99"/>
    </row>
    <row r="100" spans="15:51" x14ac:dyDescent="0.25">
      <c r="O100" s="2"/>
      <c r="P100" s="1"/>
      <c r="T100" s="1"/>
      <c r="U100" s="1"/>
      <c r="AS100"/>
      <c r="AT100"/>
      <c r="AU100"/>
      <c r="AV100"/>
      <c r="AW100"/>
      <c r="AX100"/>
      <c r="AY100"/>
    </row>
    <row r="112" spans="15:51" x14ac:dyDescent="0.25">
      <c r="AS112"/>
      <c r="AT112"/>
      <c r="AU112"/>
      <c r="AV112"/>
      <c r="AW112"/>
      <c r="AX112"/>
      <c r="AY112"/>
    </row>
  </sheetData>
  <protectedRanges>
    <protectedRange sqref="N56:R56 B68 S58:T64 B60:B65 N59:R64 T42 S54:T55 T53" name="Range2_12_5_1_1"/>
    <protectedRange sqref="N10 L10 L6 D6 D8 AD8 AF8 O8:U8 AJ8:AR8 AF10 AR11:AR34 L24:N31 N12:N23 N32:N34 N11:P11 E11:E34 G11:G34 O12:P34 R11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Q49:Q51 R48 T47 T52" name="Range2_12_5_1_1_3"/>
    <protectedRange sqref="T45:T46" name="Range2_12_5_1_1_2_2"/>
    <protectedRange sqref="P49:P51 Q48 S45:S47 S52" name="Range2_12_4_1_1_1_4_2_2_2"/>
    <protectedRange sqref="N49:O51 O48:P48 Q45:R47 Q52:R52" name="Range2_12_1_6_1_1_1_2_3_2_1_1_3"/>
    <protectedRange sqref="K49:M51 L48:N48 N45:P47 N52:P52" name="Range2_12_1_2_3_1_1_1_2_3_2_1_1_3"/>
    <protectedRange sqref="H49:J51 I48:K48 K45:M47 K52:M52" name="Range2_2_12_1_4_3_1_1_1_3_3_2_1_1_3"/>
    <protectedRange sqref="G49:G51 H48 J45:J47 J52" name="Range2_2_12_1_4_3_1_1_1_3_2_1_2_2"/>
    <protectedRange sqref="D49:E49 E48:F48 G47:H47" name="Range2_2_12_1_3_1_2_1_1_1_2_1_1_1_1_1_1_2_1_1"/>
    <protectedRange sqref="C48 D47:E47" name="Range2_2_12_1_3_1_2_1_1_1_2_1_1_1_1_3_1_1_1_1"/>
    <protectedRange sqref="C49 D48 F47" name="Range2_2_12_1_3_1_2_1_1_1_3_1_1_1_1_1_3_1_1_1_1"/>
    <protectedRange sqref="F49 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7:B59" name="Range2_12_5_1_1_2"/>
    <protectedRange sqref="B56" name="Range2_12_5_1_1_2_1_4_1_1_1_2_1_1_1_1_1_1_1"/>
    <protectedRange sqref="I52" name="Range2_2_12_1_7_1_1_2_2"/>
    <protectedRange sqref="F50:F51" name="Range2_2_12_1_4_3_1_1_1_3_3_1_1_3_1_1_1_1_1_1_2"/>
    <protectedRange sqref="C50:E51" name="Range2_2_12_1_3_1_2_1_1_1_1_2_1_1_1_1_1_1_2"/>
    <protectedRange sqref="G52:H52" name="Range2_2_12_1_3_1_2_1_1_1_2_1_1_1_1_1_1_2_1_1_1_1_1"/>
    <protectedRange sqref="D52:E52" name="Range2_2_12_1_3_1_2_1_1_1_2_1_1_1_1_3_1_1_1_1_1_2_1"/>
    <protectedRange sqref="F52" name="Range2_2_12_1_3_1_2_1_1_1_3_1_1_1_1_1_3_1_1_1_1_1_1_1"/>
    <protectedRange sqref="I53:I54" name="Range2_2_12_1_7_1_1_2_2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AG10 AP10 Q10:Q34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B45" name="Range2_12_5_1_1_1_2_2_1_1_1_1_1_1_1_1_1_1_1_1_1_1_1_1_1_1_1_1_1_1_1_1_1_1_1_1_1_1_1_1"/>
    <protectedRange sqref="B46" name="Range2_12_5_1_1_1_2_2_1_1_1_1_1_1_1_1_1_1_1_2_1_1_1_1_1_1_1_1_1_1_1_1_1_1_1_1_1_1_1_1_1_1_1_1_1_1_1_1_1_1_1_1_1_1_1_1"/>
    <protectedRange sqref="B44" name="Range2_12_5_1_1_1_2_1_1_1_1_1_1_1_1_1_1_1_2_1_1_1_1_1_1_1_1_1_1_1_1_1_1_1_1_1"/>
    <protectedRange sqref="B47" name="Range2_12_5_1_1_1_2_2_1_1_1_1_1_1_1_1_1_1_1_2_1_1_1_2_1_1_1_2_1_1_1_3_1_1_1_1_1_1_1_1_1_1_1_1_1_1_1_1_1_1_1_1_1_1_1_1_1_1_1_1_1_1_1_1_1_1_1_1_1_1_1_1_1"/>
    <protectedRange sqref="B48" name="Range2_12_5_1_1_1_2_1_1_1_1_1_1_1_1_1_1_1_2_1_2_1_1_1_1_1_1_1_1_1_2_1_1_1_1_1_1_1_1_1_1_1_1_1_1_1_1_1_1_1_1_1_1_1_1_1"/>
    <protectedRange sqref="B49" name="Range2_12_5_1_1_1_1_1_2_1_1_1_1_1_1_1_1_1_1_1_1_1_1_1_1_1_1_1_1_2_1_1_1_1_1_1_1_1_1_1"/>
    <protectedRange sqref="B50" name="Range2_12_5_1_1_1_1_1_2_1_1_2_1_1_1_1_1_1_1_1_1_1_1_1_1_1_1_1_1_2_1_1_1_1_1_1_1_1_1_1"/>
    <protectedRange sqref="B51" name="Range2_12_5_1_1_1_2_2_1_1_1_1_1_1_1_1_1_1_1_2_1_1_1_2_1_1_1_1_1_1_1_1_1_1_1_1_1_1_1_1_2_1_1_1_1_1_1_1_1"/>
    <protectedRange sqref="B52" name="Range2_12_5_1_1_1_2_2_1_1_1_1_1_1_1_1_1_1_1_2_1_1_1_1_1_1_1_1_1_3_1_3_1_2_1_1_1_1_1_1_1_1_1_1_1_1_1_2_1_1_1_1_1_2_1_1_1_1_1_1_1"/>
    <protectedRange sqref="B53" name="Range2_12_5_1_1_1_1_1_2_1_2_1_1_1_2_1_1_1_1_1_1_1_1_1_1_2_1_1_1_1_1_2_1_1_1_1_1_1"/>
    <protectedRange sqref="B55" name="Range2_12_5_1_1_1_2_2_1_1_1_1_1_1_1_1_1_1_1_1_1_1_1_1_1_1_1_1_1_1_1_1_1_1_1_1_1_1_1_1_1_1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713" priority="5" operator="containsText" text="N/A">
      <formula>NOT(ISERROR(SEARCH("N/A",X11)))</formula>
    </cfRule>
    <cfRule type="cellIs" dxfId="712" priority="23" operator="equal">
      <formula>0</formula>
    </cfRule>
  </conditionalFormatting>
  <conditionalFormatting sqref="X11:AE34">
    <cfRule type="cellIs" dxfId="711" priority="22" operator="greaterThanOrEqual">
      <formula>1185</formula>
    </cfRule>
  </conditionalFormatting>
  <conditionalFormatting sqref="X11:AE34">
    <cfRule type="cellIs" dxfId="710" priority="21" operator="between">
      <formula>0.1</formula>
      <formula>1184</formula>
    </cfRule>
  </conditionalFormatting>
  <conditionalFormatting sqref="X8 AJ11:AO34">
    <cfRule type="cellIs" dxfId="709" priority="20" operator="equal">
      <formula>0</formula>
    </cfRule>
  </conditionalFormatting>
  <conditionalFormatting sqref="X8 AJ11:AO34">
    <cfRule type="cellIs" dxfId="708" priority="19" operator="greaterThan">
      <formula>1179</formula>
    </cfRule>
  </conditionalFormatting>
  <conditionalFormatting sqref="X8 AJ11:AO34">
    <cfRule type="cellIs" dxfId="707" priority="18" operator="greaterThan">
      <formula>99</formula>
    </cfRule>
  </conditionalFormatting>
  <conditionalFormatting sqref="X8 AJ11:AO34">
    <cfRule type="cellIs" dxfId="706" priority="17" operator="greaterThan">
      <formula>0.99</formula>
    </cfRule>
  </conditionalFormatting>
  <conditionalFormatting sqref="AB8">
    <cfRule type="cellIs" dxfId="705" priority="16" operator="equal">
      <formula>0</formula>
    </cfRule>
  </conditionalFormatting>
  <conditionalFormatting sqref="AB8">
    <cfRule type="cellIs" dxfId="704" priority="15" operator="greaterThan">
      <formula>1179</formula>
    </cfRule>
  </conditionalFormatting>
  <conditionalFormatting sqref="AB8">
    <cfRule type="cellIs" dxfId="703" priority="14" operator="greaterThan">
      <formula>99</formula>
    </cfRule>
  </conditionalFormatting>
  <conditionalFormatting sqref="AB8">
    <cfRule type="cellIs" dxfId="702" priority="13" operator="greaterThan">
      <formula>0.99</formula>
    </cfRule>
  </conditionalFormatting>
  <conditionalFormatting sqref="AQ11:AQ34">
    <cfRule type="cellIs" dxfId="701" priority="12" operator="equal">
      <formula>0</formula>
    </cfRule>
  </conditionalFormatting>
  <conditionalFormatting sqref="AQ11:AQ34">
    <cfRule type="cellIs" dxfId="700" priority="11" operator="greaterThan">
      <formula>1179</formula>
    </cfRule>
  </conditionalFormatting>
  <conditionalFormatting sqref="AQ11:AQ34">
    <cfRule type="cellIs" dxfId="699" priority="10" operator="greaterThan">
      <formula>99</formula>
    </cfRule>
  </conditionalFormatting>
  <conditionalFormatting sqref="AQ11:AQ34">
    <cfRule type="cellIs" dxfId="698" priority="9" operator="greaterThan">
      <formula>0.99</formula>
    </cfRule>
  </conditionalFormatting>
  <conditionalFormatting sqref="AI11:AI34">
    <cfRule type="cellIs" dxfId="697" priority="8" operator="greaterThan">
      <formula>$AI$8</formula>
    </cfRule>
  </conditionalFormatting>
  <conditionalFormatting sqref="AH11:AH34">
    <cfRule type="cellIs" dxfId="696" priority="6" operator="greaterThan">
      <formula>$AH$8</formula>
    </cfRule>
    <cfRule type="cellIs" dxfId="695" priority="7" operator="greaterThan">
      <formula>$AH$8</formula>
    </cfRule>
  </conditionalFormatting>
  <conditionalFormatting sqref="AP11:AP34">
    <cfRule type="cellIs" dxfId="694" priority="4" operator="equal">
      <formula>0</formula>
    </cfRule>
  </conditionalFormatting>
  <conditionalFormatting sqref="AP11:AP34">
    <cfRule type="cellIs" dxfId="693" priority="3" operator="greaterThan">
      <formula>1179</formula>
    </cfRule>
  </conditionalFormatting>
  <conditionalFormatting sqref="AP11:AP34">
    <cfRule type="cellIs" dxfId="692" priority="2" operator="greaterThan">
      <formula>99</formula>
    </cfRule>
  </conditionalFormatting>
  <conditionalFormatting sqref="AP11:AP34">
    <cfRule type="cellIs" dxfId="691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9"/>
  <sheetViews>
    <sheetView topLeftCell="A37" workbookViewId="0">
      <selection activeCell="B51" sqref="B51:B53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217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47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44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65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69" t="s">
        <v>127</v>
      </c>
      <c r="I7" s="168" t="s">
        <v>126</v>
      </c>
      <c r="J7" s="168" t="s">
        <v>125</v>
      </c>
      <c r="K7" s="168" t="s">
        <v>124</v>
      </c>
      <c r="L7" s="2"/>
      <c r="M7" s="2"/>
      <c r="N7" s="2"/>
      <c r="O7" s="169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68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68" t="s">
        <v>115</v>
      </c>
      <c r="AG7" s="168" t="s">
        <v>114</v>
      </c>
      <c r="AH7" s="168" t="s">
        <v>113</v>
      </c>
      <c r="AI7" s="168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68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42297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26952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68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66" t="s">
        <v>88</v>
      </c>
      <c r="V9" s="166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64" t="s">
        <v>84</v>
      </c>
      <c r="AG9" s="164" t="s">
        <v>83</v>
      </c>
      <c r="AH9" s="234" t="s">
        <v>82</v>
      </c>
      <c r="AI9" s="248" t="s">
        <v>81</v>
      </c>
      <c r="AJ9" s="166" t="s">
        <v>80</v>
      </c>
      <c r="AK9" s="166" t="s">
        <v>79</v>
      </c>
      <c r="AL9" s="166" t="s">
        <v>78</v>
      </c>
      <c r="AM9" s="166" t="s">
        <v>77</v>
      </c>
      <c r="AN9" s="166" t="s">
        <v>76</v>
      </c>
      <c r="AO9" s="166" t="s">
        <v>75</v>
      </c>
      <c r="AP9" s="166" t="s">
        <v>74</v>
      </c>
      <c r="AQ9" s="226" t="s">
        <v>73</v>
      </c>
      <c r="AR9" s="166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66" t="s">
        <v>67</v>
      </c>
      <c r="C10" s="166" t="s">
        <v>66</v>
      </c>
      <c r="D10" s="166" t="s">
        <v>17</v>
      </c>
      <c r="E10" s="166" t="s">
        <v>65</v>
      </c>
      <c r="F10" s="166" t="s">
        <v>17</v>
      </c>
      <c r="G10" s="166" t="s">
        <v>65</v>
      </c>
      <c r="H10" s="225"/>
      <c r="I10" s="166" t="s">
        <v>65</v>
      </c>
      <c r="J10" s="166" t="s">
        <v>65</v>
      </c>
      <c r="K10" s="166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19'!Q34</f>
        <v>55845244</v>
      </c>
      <c r="R10" s="242"/>
      <c r="S10" s="243"/>
      <c r="T10" s="244"/>
      <c r="U10" s="166"/>
      <c r="V10" s="166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19'!AG34</f>
        <v>41209300</v>
      </c>
      <c r="AH10" s="234"/>
      <c r="AI10" s="249"/>
      <c r="AJ10" s="166" t="s">
        <v>56</v>
      </c>
      <c r="AK10" s="166" t="s">
        <v>56</v>
      </c>
      <c r="AL10" s="166" t="s">
        <v>56</v>
      </c>
      <c r="AM10" s="166" t="s">
        <v>56</v>
      </c>
      <c r="AN10" s="166" t="s">
        <v>56</v>
      </c>
      <c r="AO10" s="166" t="s">
        <v>56</v>
      </c>
      <c r="AP10" s="96">
        <f>'OCT 19'!AP34</f>
        <v>9442785</v>
      </c>
      <c r="AQ10" s="227"/>
      <c r="AR10" s="167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13</v>
      </c>
      <c r="E11" s="82">
        <f t="shared" ref="E11:E22" si="0">D11/1.42</f>
        <v>9.1549295774647899</v>
      </c>
      <c r="F11" s="83">
        <v>66</v>
      </c>
      <c r="G11" s="82">
        <f t="shared" ref="G11:G34" si="1">F11/1.42</f>
        <v>46.478873239436624</v>
      </c>
      <c r="H11" s="80" t="s">
        <v>16</v>
      </c>
      <c r="I11" s="80">
        <f t="shared" ref="I11:I34" si="2">J11-(2/1.42)</f>
        <v>41.549295774647888</v>
      </c>
      <c r="J11" s="81">
        <f>(F11-5)/1.42</f>
        <v>42.95774647887324</v>
      </c>
      <c r="K11" s="80">
        <f>J11+(6/1.42)</f>
        <v>47.183098591549296</v>
      </c>
      <c r="L11" s="79">
        <v>14</v>
      </c>
      <c r="M11" s="78" t="s">
        <v>41</v>
      </c>
      <c r="N11" s="78">
        <v>11.4</v>
      </c>
      <c r="O11" s="76">
        <v>118</v>
      </c>
      <c r="P11" s="76">
        <v>88</v>
      </c>
      <c r="Q11" s="76">
        <v>55848879</v>
      </c>
      <c r="R11" s="75">
        <f>IF(ISBLANK(Q11),"-",Q11-Q10)</f>
        <v>3635</v>
      </c>
      <c r="S11" s="74">
        <f t="shared" ref="S11:S34" si="3">R11*24/1000</f>
        <v>87.24</v>
      </c>
      <c r="T11" s="74">
        <f t="shared" ref="T11:T34" si="4">R11/1000</f>
        <v>3.6349999999999998</v>
      </c>
      <c r="U11" s="73">
        <v>5.7</v>
      </c>
      <c r="V11" s="73">
        <f t="shared" ref="V11:V34" si="5">U11</f>
        <v>5.7</v>
      </c>
      <c r="W11" s="72" t="s">
        <v>14</v>
      </c>
      <c r="X11" s="66">
        <v>0</v>
      </c>
      <c r="Y11" s="66">
        <v>0</v>
      </c>
      <c r="Z11" s="66">
        <v>1027</v>
      </c>
      <c r="AA11" s="66">
        <v>0</v>
      </c>
      <c r="AB11" s="66">
        <v>1026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41209890</v>
      </c>
      <c r="AH11" s="69">
        <f t="shared" ref="AH11:AH34" si="6">IF(ISBLANK(AG11),"-",AG11-AG10)</f>
        <v>590</v>
      </c>
      <c r="AI11" s="68">
        <f t="shared" ref="AI11:AI34" si="7">AH11/T11</f>
        <v>162.31086657496562</v>
      </c>
      <c r="AJ11" s="67">
        <v>0</v>
      </c>
      <c r="AK11" s="67">
        <v>0</v>
      </c>
      <c r="AL11" s="67">
        <v>1</v>
      </c>
      <c r="AM11" s="67">
        <v>0</v>
      </c>
      <c r="AN11" s="67">
        <v>1</v>
      </c>
      <c r="AO11" s="67">
        <v>0.4</v>
      </c>
      <c r="AP11" s="66">
        <v>9444175</v>
      </c>
      <c r="AQ11" s="66">
        <f t="shared" ref="AQ11:AQ34" si="8">AP11-AP10</f>
        <v>1390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14</v>
      </c>
      <c r="E12" s="82">
        <f t="shared" si="0"/>
        <v>9.8591549295774659</v>
      </c>
      <c r="F12" s="83">
        <v>66</v>
      </c>
      <c r="G12" s="82">
        <f t="shared" si="1"/>
        <v>46.478873239436624</v>
      </c>
      <c r="H12" s="80" t="s">
        <v>16</v>
      </c>
      <c r="I12" s="80">
        <f t="shared" si="2"/>
        <v>41.549295774647888</v>
      </c>
      <c r="J12" s="81">
        <f>(F12-5)/1.42</f>
        <v>42.95774647887324</v>
      </c>
      <c r="K12" s="80">
        <f>J12+(6/1.42)</f>
        <v>47.183098591549296</v>
      </c>
      <c r="L12" s="79">
        <v>14</v>
      </c>
      <c r="M12" s="78" t="s">
        <v>41</v>
      </c>
      <c r="N12" s="78">
        <v>11.2</v>
      </c>
      <c r="O12" s="76">
        <v>119</v>
      </c>
      <c r="P12" s="76">
        <v>86</v>
      </c>
      <c r="Q12" s="76">
        <v>55852519</v>
      </c>
      <c r="R12" s="75">
        <f>IF(ISBLANK(Q12),"-",Q12-Q11)</f>
        <v>3640</v>
      </c>
      <c r="S12" s="74">
        <f t="shared" si="3"/>
        <v>87.36</v>
      </c>
      <c r="T12" s="74">
        <f t="shared" si="4"/>
        <v>3.64</v>
      </c>
      <c r="U12" s="73">
        <v>6.9</v>
      </c>
      <c r="V12" s="73">
        <f t="shared" si="5"/>
        <v>6.9</v>
      </c>
      <c r="W12" s="72" t="s">
        <v>14</v>
      </c>
      <c r="X12" s="66">
        <v>0</v>
      </c>
      <c r="Y12" s="66">
        <v>0</v>
      </c>
      <c r="Z12" s="66">
        <v>1027</v>
      </c>
      <c r="AA12" s="66">
        <v>0</v>
      </c>
      <c r="AB12" s="66">
        <v>1026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41210485</v>
      </c>
      <c r="AH12" s="69">
        <f t="shared" si="6"/>
        <v>595</v>
      </c>
      <c r="AI12" s="68">
        <f t="shared" si="7"/>
        <v>163.46153846153845</v>
      </c>
      <c r="AJ12" s="67">
        <v>0</v>
      </c>
      <c r="AK12" s="67">
        <v>0</v>
      </c>
      <c r="AL12" s="67">
        <v>1</v>
      </c>
      <c r="AM12" s="67">
        <v>0</v>
      </c>
      <c r="AN12" s="67">
        <v>1</v>
      </c>
      <c r="AO12" s="67">
        <v>0.4</v>
      </c>
      <c r="AP12" s="66">
        <v>9445569</v>
      </c>
      <c r="AQ12" s="66">
        <f t="shared" si="8"/>
        <v>1394</v>
      </c>
      <c r="AR12" s="87">
        <v>1.01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14</v>
      </c>
      <c r="E13" s="82">
        <f t="shared" si="0"/>
        <v>9.8591549295774659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120</v>
      </c>
      <c r="P13" s="76">
        <v>86</v>
      </c>
      <c r="Q13" s="76">
        <v>55856166</v>
      </c>
      <c r="R13" s="75">
        <f t="shared" ref="R13:R34" si="9">IF(ISBLANK(Q13),"-",Q13-Q12)</f>
        <v>3647</v>
      </c>
      <c r="S13" s="74">
        <f t="shared" si="3"/>
        <v>87.528000000000006</v>
      </c>
      <c r="T13" s="74">
        <f t="shared" si="4"/>
        <v>3.6469999999999998</v>
      </c>
      <c r="U13" s="73">
        <v>8.3000000000000007</v>
      </c>
      <c r="V13" s="73">
        <f t="shared" si="5"/>
        <v>8.3000000000000007</v>
      </c>
      <c r="W13" s="72" t="s">
        <v>14</v>
      </c>
      <c r="X13" s="66">
        <v>0</v>
      </c>
      <c r="Y13" s="66">
        <v>0</v>
      </c>
      <c r="Z13" s="66">
        <v>1027</v>
      </c>
      <c r="AA13" s="66">
        <v>0</v>
      </c>
      <c r="AB13" s="66">
        <v>1026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41211084</v>
      </c>
      <c r="AH13" s="69">
        <f t="shared" si="6"/>
        <v>599</v>
      </c>
      <c r="AI13" s="68">
        <f t="shared" si="7"/>
        <v>164.24458459007406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0.4</v>
      </c>
      <c r="AP13" s="66">
        <v>9446968</v>
      </c>
      <c r="AQ13" s="66">
        <f t="shared" si="8"/>
        <v>1399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13</v>
      </c>
      <c r="E14" s="82">
        <f t="shared" si="0"/>
        <v>9.1549295774647899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118</v>
      </c>
      <c r="P14" s="76">
        <v>87</v>
      </c>
      <c r="Q14" s="76">
        <v>55859769</v>
      </c>
      <c r="R14" s="75">
        <f t="shared" si="9"/>
        <v>3603</v>
      </c>
      <c r="S14" s="74">
        <f t="shared" si="3"/>
        <v>86.471999999999994</v>
      </c>
      <c r="T14" s="74">
        <f t="shared" si="4"/>
        <v>3.6030000000000002</v>
      </c>
      <c r="U14" s="73">
        <v>9.3000000000000007</v>
      </c>
      <c r="V14" s="73">
        <f t="shared" si="5"/>
        <v>9.3000000000000007</v>
      </c>
      <c r="W14" s="72" t="s">
        <v>14</v>
      </c>
      <c r="X14" s="66">
        <v>0</v>
      </c>
      <c r="Y14" s="66">
        <v>0</v>
      </c>
      <c r="Z14" s="66">
        <v>1008</v>
      </c>
      <c r="AA14" s="66">
        <v>0</v>
      </c>
      <c r="AB14" s="66">
        <v>1007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41211652</v>
      </c>
      <c r="AH14" s="69">
        <f t="shared" si="6"/>
        <v>568</v>
      </c>
      <c r="AI14" s="68">
        <f t="shared" si="7"/>
        <v>157.64640577296697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0.4</v>
      </c>
      <c r="AP14" s="66">
        <v>9447942</v>
      </c>
      <c r="AQ14" s="66">
        <f t="shared" si="8"/>
        <v>974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18</v>
      </c>
      <c r="E15" s="82">
        <f t="shared" si="0"/>
        <v>12.67605633802817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106</v>
      </c>
      <c r="P15" s="76">
        <v>99</v>
      </c>
      <c r="Q15" s="76">
        <v>55863783</v>
      </c>
      <c r="R15" s="75">
        <f t="shared" si="9"/>
        <v>4014</v>
      </c>
      <c r="S15" s="74">
        <f t="shared" si="3"/>
        <v>96.335999999999999</v>
      </c>
      <c r="T15" s="74">
        <f t="shared" si="4"/>
        <v>4.0140000000000002</v>
      </c>
      <c r="U15" s="73">
        <v>9.5</v>
      </c>
      <c r="V15" s="73">
        <f t="shared" si="5"/>
        <v>9.5</v>
      </c>
      <c r="W15" s="72" t="s">
        <v>14</v>
      </c>
      <c r="X15" s="66">
        <v>0</v>
      </c>
      <c r="Y15" s="66">
        <v>0</v>
      </c>
      <c r="Z15" s="66">
        <v>1028</v>
      </c>
      <c r="AA15" s="66">
        <v>0</v>
      </c>
      <c r="AB15" s="66">
        <v>1027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41212268</v>
      </c>
      <c r="AH15" s="69">
        <f t="shared" si="6"/>
        <v>616</v>
      </c>
      <c r="AI15" s="68">
        <f t="shared" si="7"/>
        <v>153.46287992027902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0.4</v>
      </c>
      <c r="AP15" s="66">
        <v>9448215</v>
      </c>
      <c r="AQ15" s="66">
        <f t="shared" si="8"/>
        <v>273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8</v>
      </c>
      <c r="E16" s="82">
        <f t="shared" si="0"/>
        <v>5.6338028169014089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138</v>
      </c>
      <c r="P16" s="76">
        <v>135</v>
      </c>
      <c r="Q16" s="76">
        <v>55868599</v>
      </c>
      <c r="R16" s="75">
        <f t="shared" si="9"/>
        <v>4816</v>
      </c>
      <c r="S16" s="74">
        <f t="shared" si="3"/>
        <v>115.584</v>
      </c>
      <c r="T16" s="74">
        <f t="shared" si="4"/>
        <v>4.8159999999999998</v>
      </c>
      <c r="U16" s="73">
        <v>9.5</v>
      </c>
      <c r="V16" s="73">
        <f t="shared" si="5"/>
        <v>9.5</v>
      </c>
      <c r="W16" s="72" t="s">
        <v>14</v>
      </c>
      <c r="X16" s="66">
        <v>0</v>
      </c>
      <c r="Y16" s="66">
        <v>0</v>
      </c>
      <c r="Z16" s="66">
        <v>1187</v>
      </c>
      <c r="AA16" s="66">
        <v>0</v>
      </c>
      <c r="AB16" s="66">
        <v>1187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41213220</v>
      </c>
      <c r="AH16" s="69">
        <f t="shared" si="6"/>
        <v>952</v>
      </c>
      <c r="AI16" s="68">
        <f t="shared" si="7"/>
        <v>197.67441860465118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9448215</v>
      </c>
      <c r="AQ16" s="66">
        <f t="shared" si="8"/>
        <v>0</v>
      </c>
      <c r="AR16" s="87">
        <v>1.07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A17" t="s">
        <v>208</v>
      </c>
      <c r="B17" s="85">
        <v>2.25</v>
      </c>
      <c r="C17" s="85">
        <v>0.29166666666666702</v>
      </c>
      <c r="D17" s="84">
        <v>6</v>
      </c>
      <c r="E17" s="82">
        <f t="shared" si="0"/>
        <v>4.2253521126760569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130</v>
      </c>
      <c r="P17" s="76">
        <v>138</v>
      </c>
      <c r="Q17" s="76">
        <v>55874469</v>
      </c>
      <c r="R17" s="75">
        <f t="shared" si="9"/>
        <v>5870</v>
      </c>
      <c r="S17" s="74">
        <f t="shared" si="3"/>
        <v>140.88</v>
      </c>
      <c r="T17" s="74">
        <f t="shared" si="4"/>
        <v>5.87</v>
      </c>
      <c r="U17" s="73">
        <v>9.3000000000000007</v>
      </c>
      <c r="V17" s="73">
        <f t="shared" si="5"/>
        <v>9.3000000000000007</v>
      </c>
      <c r="W17" s="72" t="s">
        <v>22</v>
      </c>
      <c r="X17" s="66">
        <v>1037</v>
      </c>
      <c r="Y17" s="66">
        <v>0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41214572</v>
      </c>
      <c r="AH17" s="69">
        <f t="shared" si="6"/>
        <v>1352</v>
      </c>
      <c r="AI17" s="68">
        <f t="shared" si="7"/>
        <v>230.32367972742759</v>
      </c>
      <c r="AJ17" s="67">
        <v>1</v>
      </c>
      <c r="AK17" s="67">
        <v>0</v>
      </c>
      <c r="AL17" s="67">
        <v>1</v>
      </c>
      <c r="AM17" s="67">
        <v>1</v>
      </c>
      <c r="AN17" s="67">
        <v>1</v>
      </c>
      <c r="AO17" s="67">
        <v>0</v>
      </c>
      <c r="AP17" s="66">
        <v>9448215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7</v>
      </c>
      <c r="E18" s="82">
        <f t="shared" si="0"/>
        <v>4.9295774647887329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133</v>
      </c>
      <c r="P18" s="76">
        <v>145</v>
      </c>
      <c r="Q18" s="76">
        <v>55880457</v>
      </c>
      <c r="R18" s="75">
        <f t="shared" si="9"/>
        <v>5988</v>
      </c>
      <c r="S18" s="74">
        <f t="shared" si="3"/>
        <v>143.71199999999999</v>
      </c>
      <c r="T18" s="74">
        <f t="shared" si="4"/>
        <v>5.9880000000000004</v>
      </c>
      <c r="U18" s="73">
        <v>8.6</v>
      </c>
      <c r="V18" s="73">
        <f t="shared" si="5"/>
        <v>8.6</v>
      </c>
      <c r="W18" s="72" t="s">
        <v>22</v>
      </c>
      <c r="X18" s="66">
        <v>1057</v>
      </c>
      <c r="Y18" s="66">
        <v>0</v>
      </c>
      <c r="Z18" s="66">
        <v>1188</v>
      </c>
      <c r="AA18" s="66">
        <v>1185</v>
      </c>
      <c r="AB18" s="66">
        <v>1188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41215956</v>
      </c>
      <c r="AH18" s="69">
        <f t="shared" si="6"/>
        <v>1384</v>
      </c>
      <c r="AI18" s="68">
        <f t="shared" si="7"/>
        <v>231.12892451569806</v>
      </c>
      <c r="AJ18" s="67">
        <v>1</v>
      </c>
      <c r="AK18" s="67">
        <v>0</v>
      </c>
      <c r="AL18" s="67">
        <v>1</v>
      </c>
      <c r="AM18" s="67">
        <v>1</v>
      </c>
      <c r="AN18" s="67">
        <v>1</v>
      </c>
      <c r="AO18" s="67">
        <v>0</v>
      </c>
      <c r="AP18" s="66">
        <v>9448215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134</v>
      </c>
      <c r="P19" s="76">
        <v>145</v>
      </c>
      <c r="Q19" s="76">
        <v>55886577</v>
      </c>
      <c r="R19" s="75">
        <f t="shared" si="9"/>
        <v>6120</v>
      </c>
      <c r="S19" s="74">
        <f t="shared" si="3"/>
        <v>146.88</v>
      </c>
      <c r="T19" s="74">
        <f t="shared" si="4"/>
        <v>6.12</v>
      </c>
      <c r="U19" s="73">
        <v>7.8</v>
      </c>
      <c r="V19" s="73">
        <f t="shared" si="5"/>
        <v>7.8</v>
      </c>
      <c r="W19" s="72" t="s">
        <v>22</v>
      </c>
      <c r="X19" s="66">
        <v>1119</v>
      </c>
      <c r="Y19" s="66">
        <v>0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41217372</v>
      </c>
      <c r="AH19" s="69">
        <f t="shared" si="6"/>
        <v>1416</v>
      </c>
      <c r="AI19" s="68">
        <f t="shared" si="7"/>
        <v>231.37254901960785</v>
      </c>
      <c r="AJ19" s="67">
        <v>1</v>
      </c>
      <c r="AK19" s="67">
        <v>0</v>
      </c>
      <c r="AL19" s="67">
        <v>1</v>
      </c>
      <c r="AM19" s="67">
        <v>1</v>
      </c>
      <c r="AN19" s="67">
        <v>1</v>
      </c>
      <c r="AO19" s="67">
        <v>0</v>
      </c>
      <c r="AP19" s="66">
        <v>9448215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133</v>
      </c>
      <c r="P20" s="76">
        <v>150</v>
      </c>
      <c r="Q20" s="76">
        <v>55892797</v>
      </c>
      <c r="R20" s="75">
        <f t="shared" si="9"/>
        <v>6220</v>
      </c>
      <c r="S20" s="74">
        <f t="shared" si="3"/>
        <v>149.28</v>
      </c>
      <c r="T20" s="74">
        <f t="shared" si="4"/>
        <v>6.22</v>
      </c>
      <c r="U20" s="73">
        <v>6.9</v>
      </c>
      <c r="V20" s="73">
        <f t="shared" si="5"/>
        <v>6.9</v>
      </c>
      <c r="W20" s="72" t="s">
        <v>22</v>
      </c>
      <c r="X20" s="66">
        <v>1118</v>
      </c>
      <c r="Y20" s="66">
        <v>0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41218796</v>
      </c>
      <c r="AH20" s="69">
        <f t="shared" si="6"/>
        <v>1424</v>
      </c>
      <c r="AI20" s="68">
        <f t="shared" si="7"/>
        <v>228.93890675241158</v>
      </c>
      <c r="AJ20" s="67">
        <v>1</v>
      </c>
      <c r="AK20" s="67">
        <v>0</v>
      </c>
      <c r="AL20" s="67">
        <v>1</v>
      </c>
      <c r="AM20" s="67">
        <v>1</v>
      </c>
      <c r="AN20" s="67">
        <v>1</v>
      </c>
      <c r="AO20" s="67">
        <v>0</v>
      </c>
      <c r="AP20" s="66">
        <v>9448215</v>
      </c>
      <c r="AQ20" s="66">
        <f t="shared" si="8"/>
        <v>0</v>
      </c>
      <c r="AR20" s="87">
        <v>1.27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8</v>
      </c>
      <c r="E21" s="82">
        <f t="shared" si="0"/>
        <v>5.6338028169014089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135</v>
      </c>
      <c r="P21" s="76">
        <v>146</v>
      </c>
      <c r="Q21" s="76">
        <v>55899019</v>
      </c>
      <c r="R21" s="75">
        <f t="shared" si="9"/>
        <v>6222</v>
      </c>
      <c r="S21" s="74">
        <f t="shared" si="3"/>
        <v>149.328</v>
      </c>
      <c r="T21" s="74">
        <f t="shared" si="4"/>
        <v>6.2220000000000004</v>
      </c>
      <c r="U21" s="73">
        <v>6.1</v>
      </c>
      <c r="V21" s="73">
        <f t="shared" si="5"/>
        <v>6.1</v>
      </c>
      <c r="W21" s="72" t="s">
        <v>22</v>
      </c>
      <c r="X21" s="66">
        <v>1118</v>
      </c>
      <c r="Y21" s="66">
        <v>0</v>
      </c>
      <c r="Z21" s="66">
        <v>1188</v>
      </c>
      <c r="AA21" s="66">
        <v>1185</v>
      </c>
      <c r="AB21" s="66">
        <v>1186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41220228</v>
      </c>
      <c r="AH21" s="69">
        <f t="shared" si="6"/>
        <v>1432</v>
      </c>
      <c r="AI21" s="68">
        <f t="shared" si="7"/>
        <v>230.15107682417226</v>
      </c>
      <c r="AJ21" s="67">
        <v>1</v>
      </c>
      <c r="AK21" s="67">
        <v>0</v>
      </c>
      <c r="AL21" s="67">
        <v>1</v>
      </c>
      <c r="AM21" s="67">
        <v>1</v>
      </c>
      <c r="AN21" s="67">
        <v>1</v>
      </c>
      <c r="AO21" s="67">
        <v>0</v>
      </c>
      <c r="AP21" s="66">
        <v>9448215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8</v>
      </c>
      <c r="E22" s="82">
        <f t="shared" si="0"/>
        <v>5.6338028169014089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133</v>
      </c>
      <c r="P22" s="76">
        <v>148</v>
      </c>
      <c r="Q22" s="76">
        <v>55905107</v>
      </c>
      <c r="R22" s="75">
        <f t="shared" si="9"/>
        <v>6088</v>
      </c>
      <c r="S22" s="74">
        <f t="shared" si="3"/>
        <v>146.11199999999999</v>
      </c>
      <c r="T22" s="74">
        <f t="shared" si="4"/>
        <v>6.0880000000000001</v>
      </c>
      <c r="U22" s="73">
        <v>5.3</v>
      </c>
      <c r="V22" s="73">
        <f t="shared" si="5"/>
        <v>5.3</v>
      </c>
      <c r="W22" s="72" t="s">
        <v>22</v>
      </c>
      <c r="X22" s="66">
        <v>1118</v>
      </c>
      <c r="Y22" s="66">
        <v>0</v>
      </c>
      <c r="Z22" s="66">
        <v>1187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41221636</v>
      </c>
      <c r="AH22" s="69">
        <f t="shared" si="6"/>
        <v>1408</v>
      </c>
      <c r="AI22" s="68">
        <f t="shared" si="7"/>
        <v>231.27463863337712</v>
      </c>
      <c r="AJ22" s="67">
        <v>1</v>
      </c>
      <c r="AK22" s="67">
        <v>0</v>
      </c>
      <c r="AL22" s="67">
        <v>1</v>
      </c>
      <c r="AM22" s="67">
        <v>1</v>
      </c>
      <c r="AN22" s="67">
        <v>1</v>
      </c>
      <c r="AO22" s="67">
        <v>0</v>
      </c>
      <c r="AP22" s="66">
        <v>9448215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169</v>
      </c>
      <c r="B23" s="85">
        <v>2.5</v>
      </c>
      <c r="C23" s="85">
        <v>0.54166666666666696</v>
      </c>
      <c r="D23" s="84">
        <v>7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131</v>
      </c>
      <c r="P23" s="76">
        <v>138</v>
      </c>
      <c r="Q23" s="76">
        <v>55911135</v>
      </c>
      <c r="R23" s="75">
        <f t="shared" si="9"/>
        <v>6028</v>
      </c>
      <c r="S23" s="74">
        <f t="shared" si="3"/>
        <v>144.672</v>
      </c>
      <c r="T23" s="74">
        <f t="shared" si="4"/>
        <v>6.0279999999999996</v>
      </c>
      <c r="U23" s="73">
        <v>4.5999999999999996</v>
      </c>
      <c r="V23" s="73">
        <f t="shared" si="5"/>
        <v>4.5999999999999996</v>
      </c>
      <c r="W23" s="72" t="s">
        <v>22</v>
      </c>
      <c r="X23" s="66">
        <v>1097</v>
      </c>
      <c r="Y23" s="66">
        <v>0</v>
      </c>
      <c r="Z23" s="66">
        <v>1187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41223044</v>
      </c>
      <c r="AH23" s="69">
        <f t="shared" si="6"/>
        <v>1408</v>
      </c>
      <c r="AI23" s="68">
        <f t="shared" si="7"/>
        <v>233.57664233576645</v>
      </c>
      <c r="AJ23" s="67">
        <v>1</v>
      </c>
      <c r="AK23" s="67">
        <v>0</v>
      </c>
      <c r="AL23" s="67">
        <v>1</v>
      </c>
      <c r="AM23" s="67">
        <v>1</v>
      </c>
      <c r="AN23" s="67">
        <v>1</v>
      </c>
      <c r="AO23" s="67">
        <v>0</v>
      </c>
      <c r="AP23" s="66">
        <v>9448215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6</v>
      </c>
      <c r="E24" s="82">
        <f t="shared" ref="E24:E34" si="13">D24/1.42</f>
        <v>4.2253521126760569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129</v>
      </c>
      <c r="P24" s="76">
        <v>136</v>
      </c>
      <c r="Q24" s="76">
        <v>55916902</v>
      </c>
      <c r="R24" s="75">
        <f t="shared" si="9"/>
        <v>5767</v>
      </c>
      <c r="S24" s="74">
        <f t="shared" si="3"/>
        <v>138.40799999999999</v>
      </c>
      <c r="T24" s="74">
        <f t="shared" si="4"/>
        <v>5.7670000000000003</v>
      </c>
      <c r="U24" s="73">
        <v>3.8</v>
      </c>
      <c r="V24" s="73">
        <f t="shared" si="5"/>
        <v>3.8</v>
      </c>
      <c r="W24" s="72" t="s">
        <v>22</v>
      </c>
      <c r="X24" s="66">
        <v>1076</v>
      </c>
      <c r="Y24" s="66">
        <v>0</v>
      </c>
      <c r="Z24" s="66">
        <v>1187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41224420</v>
      </c>
      <c r="AH24" s="69">
        <f t="shared" si="6"/>
        <v>1376</v>
      </c>
      <c r="AI24" s="68">
        <f t="shared" si="7"/>
        <v>238.5989249176348</v>
      </c>
      <c r="AJ24" s="67">
        <v>1</v>
      </c>
      <c r="AK24" s="67">
        <v>0</v>
      </c>
      <c r="AL24" s="67">
        <v>1</v>
      </c>
      <c r="AM24" s="67">
        <v>1</v>
      </c>
      <c r="AN24" s="67">
        <v>1</v>
      </c>
      <c r="AO24" s="67">
        <v>0</v>
      </c>
      <c r="AP24" s="66">
        <v>9448215</v>
      </c>
      <c r="AQ24" s="66">
        <f t="shared" si="8"/>
        <v>0</v>
      </c>
      <c r="AR24" s="87">
        <v>1.1200000000000001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6</v>
      </c>
      <c r="E25" s="82">
        <f t="shared" si="13"/>
        <v>4.2253521126760569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128</v>
      </c>
      <c r="P25" s="76">
        <v>135</v>
      </c>
      <c r="Q25" s="76">
        <v>55922594</v>
      </c>
      <c r="R25" s="75">
        <f t="shared" si="9"/>
        <v>5692</v>
      </c>
      <c r="S25" s="74">
        <f t="shared" si="3"/>
        <v>136.608</v>
      </c>
      <c r="T25" s="74">
        <f t="shared" si="4"/>
        <v>5.6920000000000002</v>
      </c>
      <c r="U25" s="73">
        <v>3.3</v>
      </c>
      <c r="V25" s="73">
        <f t="shared" si="5"/>
        <v>3.3</v>
      </c>
      <c r="W25" s="72" t="s">
        <v>22</v>
      </c>
      <c r="X25" s="66">
        <v>1077</v>
      </c>
      <c r="Y25" s="66">
        <v>0</v>
      </c>
      <c r="Z25" s="66">
        <v>1187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41225788</v>
      </c>
      <c r="AH25" s="69">
        <f t="shared" si="6"/>
        <v>1368</v>
      </c>
      <c r="AI25" s="68">
        <f t="shared" si="7"/>
        <v>240.33731553056921</v>
      </c>
      <c r="AJ25" s="67">
        <v>1</v>
      </c>
      <c r="AK25" s="67">
        <v>0</v>
      </c>
      <c r="AL25" s="67">
        <v>1</v>
      </c>
      <c r="AM25" s="67">
        <v>1</v>
      </c>
      <c r="AN25" s="67">
        <v>1</v>
      </c>
      <c r="AO25" s="67">
        <v>0</v>
      </c>
      <c r="AP25" s="66">
        <v>9448215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A26" t="s">
        <v>169</v>
      </c>
      <c r="B26" s="85">
        <v>2.625</v>
      </c>
      <c r="C26" s="85">
        <v>0.66666666666666696</v>
      </c>
      <c r="D26" s="84">
        <v>6</v>
      </c>
      <c r="E26" s="82">
        <f t="shared" si="13"/>
        <v>4.2253521126760569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129</v>
      </c>
      <c r="P26" s="76">
        <v>131</v>
      </c>
      <c r="Q26" s="76">
        <v>55928166</v>
      </c>
      <c r="R26" s="75">
        <f t="shared" si="9"/>
        <v>5572</v>
      </c>
      <c r="S26" s="74">
        <f t="shared" si="3"/>
        <v>133.72800000000001</v>
      </c>
      <c r="T26" s="74">
        <f t="shared" si="4"/>
        <v>5.5720000000000001</v>
      </c>
      <c r="U26" s="73">
        <v>2.9</v>
      </c>
      <c r="V26" s="73">
        <f t="shared" si="5"/>
        <v>2.9</v>
      </c>
      <c r="W26" s="72" t="s">
        <v>22</v>
      </c>
      <c r="X26" s="66">
        <v>1045</v>
      </c>
      <c r="Y26" s="66">
        <v>0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41227124</v>
      </c>
      <c r="AH26" s="69">
        <f t="shared" si="6"/>
        <v>1336</v>
      </c>
      <c r="AI26" s="68">
        <f t="shared" si="7"/>
        <v>239.77027997128499</v>
      </c>
      <c r="AJ26" s="67">
        <v>1</v>
      </c>
      <c r="AK26" s="67">
        <v>0</v>
      </c>
      <c r="AL26" s="67">
        <v>1</v>
      </c>
      <c r="AM26" s="67">
        <v>1</v>
      </c>
      <c r="AN26" s="67">
        <v>1</v>
      </c>
      <c r="AO26" s="67">
        <v>0</v>
      </c>
      <c r="AP26" s="66">
        <v>9448215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4</v>
      </c>
      <c r="E27" s="82">
        <f t="shared" si="13"/>
        <v>2.8169014084507045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129</v>
      </c>
      <c r="P27" s="76">
        <v>133</v>
      </c>
      <c r="Q27" s="76">
        <v>55933797</v>
      </c>
      <c r="R27" s="75">
        <f t="shared" si="9"/>
        <v>5631</v>
      </c>
      <c r="S27" s="74">
        <f t="shared" si="3"/>
        <v>135.14400000000001</v>
      </c>
      <c r="T27" s="74">
        <f t="shared" si="4"/>
        <v>5.6310000000000002</v>
      </c>
      <c r="U27" s="73">
        <v>2.5</v>
      </c>
      <c r="V27" s="73">
        <f t="shared" si="5"/>
        <v>2.5</v>
      </c>
      <c r="W27" s="72" t="s">
        <v>22</v>
      </c>
      <c r="X27" s="66">
        <v>1047</v>
      </c>
      <c r="Y27" s="66">
        <v>0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41228476</v>
      </c>
      <c r="AH27" s="69">
        <f t="shared" si="6"/>
        <v>1352</v>
      </c>
      <c r="AI27" s="68">
        <f t="shared" si="7"/>
        <v>240.09944947611436</v>
      </c>
      <c r="AJ27" s="67">
        <v>1</v>
      </c>
      <c r="AK27" s="67">
        <v>0</v>
      </c>
      <c r="AL27" s="67">
        <v>1</v>
      </c>
      <c r="AM27" s="67">
        <v>1</v>
      </c>
      <c r="AN27" s="67">
        <v>1</v>
      </c>
      <c r="AO27" s="67">
        <v>0</v>
      </c>
      <c r="AP27" s="66">
        <v>9448215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129</v>
      </c>
      <c r="P28" s="76">
        <v>131</v>
      </c>
      <c r="Q28" s="76">
        <v>55939251</v>
      </c>
      <c r="R28" s="75">
        <f t="shared" si="9"/>
        <v>5454</v>
      </c>
      <c r="S28" s="74">
        <f t="shared" si="3"/>
        <v>130.89599999999999</v>
      </c>
      <c r="T28" s="74">
        <f t="shared" si="4"/>
        <v>5.4539999999999997</v>
      </c>
      <c r="U28" s="73">
        <v>2.1</v>
      </c>
      <c r="V28" s="73">
        <f t="shared" si="5"/>
        <v>2.1</v>
      </c>
      <c r="W28" s="72" t="s">
        <v>22</v>
      </c>
      <c r="X28" s="66">
        <v>1046</v>
      </c>
      <c r="Y28" s="66">
        <v>0</v>
      </c>
      <c r="Z28" s="66">
        <v>1187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41229784</v>
      </c>
      <c r="AH28" s="69">
        <f t="shared" si="6"/>
        <v>1308</v>
      </c>
      <c r="AI28" s="68">
        <f t="shared" si="7"/>
        <v>239.82398239823985</v>
      </c>
      <c r="AJ28" s="67">
        <v>1</v>
      </c>
      <c r="AK28" s="67">
        <v>0</v>
      </c>
      <c r="AL28" s="67">
        <v>1</v>
      </c>
      <c r="AM28" s="67">
        <v>1</v>
      </c>
      <c r="AN28" s="67">
        <v>1</v>
      </c>
      <c r="AO28" s="67">
        <v>0</v>
      </c>
      <c r="AP28" s="66">
        <v>9448215</v>
      </c>
      <c r="AQ28" s="66">
        <f t="shared" si="8"/>
        <v>0</v>
      </c>
      <c r="AR28" s="87">
        <v>1.02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132</v>
      </c>
      <c r="P29" s="76">
        <v>131</v>
      </c>
      <c r="Q29" s="76">
        <v>55944760</v>
      </c>
      <c r="R29" s="75">
        <f t="shared" si="9"/>
        <v>5509</v>
      </c>
      <c r="S29" s="74">
        <f t="shared" si="3"/>
        <v>132.21600000000001</v>
      </c>
      <c r="T29" s="74">
        <f t="shared" si="4"/>
        <v>5.5090000000000003</v>
      </c>
      <c r="U29" s="73">
        <v>1.9</v>
      </c>
      <c r="V29" s="73">
        <f t="shared" si="5"/>
        <v>1.9</v>
      </c>
      <c r="W29" s="72" t="s">
        <v>22</v>
      </c>
      <c r="X29" s="66">
        <v>1015</v>
      </c>
      <c r="Y29" s="66">
        <v>0</v>
      </c>
      <c r="Z29" s="66">
        <v>1187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41231104</v>
      </c>
      <c r="AH29" s="69">
        <f t="shared" si="6"/>
        <v>1320</v>
      </c>
      <c r="AI29" s="68">
        <f t="shared" si="7"/>
        <v>239.6079143220185</v>
      </c>
      <c r="AJ29" s="67">
        <v>1</v>
      </c>
      <c r="AK29" s="67">
        <v>0</v>
      </c>
      <c r="AL29" s="67">
        <v>1</v>
      </c>
      <c r="AM29" s="67">
        <v>1</v>
      </c>
      <c r="AN29" s="67">
        <v>1</v>
      </c>
      <c r="AO29" s="67">
        <v>0</v>
      </c>
      <c r="AP29" s="66">
        <v>9448215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4</v>
      </c>
      <c r="E30" s="82">
        <f t="shared" si="13"/>
        <v>2.8169014084507045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132</v>
      </c>
      <c r="P30" s="76">
        <v>131</v>
      </c>
      <c r="Q30" s="76">
        <v>55950913</v>
      </c>
      <c r="R30" s="75">
        <f t="shared" si="9"/>
        <v>6153</v>
      </c>
      <c r="S30" s="74">
        <f t="shared" si="3"/>
        <v>147.672</v>
      </c>
      <c r="T30" s="74">
        <f t="shared" si="4"/>
        <v>6.1529999999999996</v>
      </c>
      <c r="U30" s="73">
        <v>1.7</v>
      </c>
      <c r="V30" s="73">
        <f t="shared" si="5"/>
        <v>1.7</v>
      </c>
      <c r="W30" s="72" t="s">
        <v>22</v>
      </c>
      <c r="X30" s="66">
        <v>1015</v>
      </c>
      <c r="Y30" s="66">
        <v>0</v>
      </c>
      <c r="Z30" s="66">
        <v>1187</v>
      </c>
      <c r="AA30" s="66">
        <v>1185</v>
      </c>
      <c r="AB30" s="66">
        <v>1187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41232420</v>
      </c>
      <c r="AH30" s="69">
        <f t="shared" si="6"/>
        <v>1316</v>
      </c>
      <c r="AI30" s="68">
        <f t="shared" si="7"/>
        <v>213.87940841865759</v>
      </c>
      <c r="AJ30" s="67">
        <v>1</v>
      </c>
      <c r="AK30" s="67">
        <v>0</v>
      </c>
      <c r="AL30" s="67">
        <v>1</v>
      </c>
      <c r="AM30" s="67">
        <v>1</v>
      </c>
      <c r="AN30" s="67">
        <v>1</v>
      </c>
      <c r="AO30" s="67">
        <v>0</v>
      </c>
      <c r="AP30" s="66">
        <v>9448215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4</v>
      </c>
      <c r="E31" s="82">
        <f t="shared" si="13"/>
        <v>2.8169014084507045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131</v>
      </c>
      <c r="P31" s="76">
        <v>122</v>
      </c>
      <c r="Q31" s="76">
        <v>55955583</v>
      </c>
      <c r="R31" s="75">
        <f t="shared" si="9"/>
        <v>4670</v>
      </c>
      <c r="S31" s="74">
        <f t="shared" si="3"/>
        <v>112.08</v>
      </c>
      <c r="T31" s="74">
        <f t="shared" si="4"/>
        <v>4.67</v>
      </c>
      <c r="U31" s="73">
        <v>1.7</v>
      </c>
      <c r="V31" s="73">
        <f t="shared" si="5"/>
        <v>1.7</v>
      </c>
      <c r="W31" s="72" t="s">
        <v>22</v>
      </c>
      <c r="X31" s="66">
        <v>1015</v>
      </c>
      <c r="Y31" s="66">
        <v>0</v>
      </c>
      <c r="Z31" s="66">
        <v>1186</v>
      </c>
      <c r="AA31" s="66">
        <v>1185</v>
      </c>
      <c r="AB31" s="66">
        <v>1187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41233748</v>
      </c>
      <c r="AH31" s="69">
        <f t="shared" si="6"/>
        <v>1328</v>
      </c>
      <c r="AI31" s="68">
        <f t="shared" si="7"/>
        <v>284.36830835117775</v>
      </c>
      <c r="AJ31" s="67">
        <v>1</v>
      </c>
      <c r="AK31" s="67">
        <v>0</v>
      </c>
      <c r="AL31" s="67">
        <v>1</v>
      </c>
      <c r="AM31" s="67">
        <v>1</v>
      </c>
      <c r="AN31" s="67">
        <v>1</v>
      </c>
      <c r="AO31" s="67">
        <v>0</v>
      </c>
      <c r="AP31" s="66">
        <v>9448215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12</v>
      </c>
      <c r="E32" s="82">
        <f t="shared" si="13"/>
        <v>8.4507042253521139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113</v>
      </c>
      <c r="P32" s="76">
        <v>118</v>
      </c>
      <c r="Q32" s="76">
        <v>55960422</v>
      </c>
      <c r="R32" s="75">
        <f t="shared" si="9"/>
        <v>4839</v>
      </c>
      <c r="S32" s="74">
        <f t="shared" si="3"/>
        <v>116.136</v>
      </c>
      <c r="T32" s="74">
        <f t="shared" si="4"/>
        <v>4.8390000000000004</v>
      </c>
      <c r="U32" s="73">
        <v>1.4</v>
      </c>
      <c r="V32" s="73">
        <f t="shared" si="5"/>
        <v>1.4</v>
      </c>
      <c r="W32" s="72" t="s">
        <v>21</v>
      </c>
      <c r="X32" s="66">
        <v>1015</v>
      </c>
      <c r="Y32" s="66">
        <v>0</v>
      </c>
      <c r="Z32" s="66">
        <v>1188</v>
      </c>
      <c r="AA32" s="66"/>
      <c r="AB32" s="66">
        <v>1187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41234768</v>
      </c>
      <c r="AH32" s="69">
        <f t="shared" si="6"/>
        <v>1020</v>
      </c>
      <c r="AI32" s="68">
        <f t="shared" si="7"/>
        <v>210.78735275883446</v>
      </c>
      <c r="AJ32" s="67">
        <v>1</v>
      </c>
      <c r="AK32" s="67">
        <v>0</v>
      </c>
      <c r="AL32" s="67">
        <v>1</v>
      </c>
      <c r="AM32" s="67">
        <v>0</v>
      </c>
      <c r="AN32" s="67">
        <v>1</v>
      </c>
      <c r="AO32" s="67">
        <v>0</v>
      </c>
      <c r="AP32" s="66">
        <v>9448215</v>
      </c>
      <c r="AQ32" s="66">
        <f t="shared" si="8"/>
        <v>0</v>
      </c>
      <c r="AR32" s="87">
        <v>1.21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12</v>
      </c>
      <c r="E33" s="82">
        <f t="shared" si="13"/>
        <v>8.4507042253521139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119</v>
      </c>
      <c r="P33" s="76">
        <v>99</v>
      </c>
      <c r="Q33" s="76">
        <v>55964793</v>
      </c>
      <c r="R33" s="75">
        <f t="shared" si="9"/>
        <v>4371</v>
      </c>
      <c r="S33" s="74">
        <f t="shared" si="3"/>
        <v>104.904</v>
      </c>
      <c r="T33" s="74">
        <f t="shared" si="4"/>
        <v>4.3710000000000004</v>
      </c>
      <c r="U33" s="73">
        <v>1.9</v>
      </c>
      <c r="V33" s="73">
        <f t="shared" si="5"/>
        <v>1.9</v>
      </c>
      <c r="W33" s="72" t="s">
        <v>14</v>
      </c>
      <c r="X33" s="66">
        <v>0</v>
      </c>
      <c r="Y33" s="66">
        <v>0</v>
      </c>
      <c r="Z33" s="66">
        <v>1088</v>
      </c>
      <c r="AA33" s="66"/>
      <c r="AB33" s="66">
        <v>1087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41235596</v>
      </c>
      <c r="AH33" s="69">
        <f t="shared" si="6"/>
        <v>828</v>
      </c>
      <c r="AI33" s="68">
        <f t="shared" si="7"/>
        <v>189.4303363074811</v>
      </c>
      <c r="AJ33" s="67">
        <v>0</v>
      </c>
      <c r="AK33" s="67">
        <v>0</v>
      </c>
      <c r="AL33" s="67">
        <v>1</v>
      </c>
      <c r="AM33" s="67" t="s">
        <v>169</v>
      </c>
      <c r="AN33" s="67">
        <v>1</v>
      </c>
      <c r="AO33" s="67">
        <v>0.25</v>
      </c>
      <c r="AP33" s="66">
        <v>9448801</v>
      </c>
      <c r="AQ33" s="66">
        <f t="shared" si="8"/>
        <v>586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16</v>
      </c>
      <c r="E34" s="82">
        <f t="shared" si="13"/>
        <v>11.267605633802818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114</v>
      </c>
      <c r="P34" s="76">
        <v>88</v>
      </c>
      <c r="Q34" s="76">
        <v>55968672</v>
      </c>
      <c r="R34" s="75">
        <f t="shared" si="9"/>
        <v>3879</v>
      </c>
      <c r="S34" s="74">
        <f t="shared" si="3"/>
        <v>93.096000000000004</v>
      </c>
      <c r="T34" s="74">
        <f t="shared" si="4"/>
        <v>3.879</v>
      </c>
      <c r="U34" s="73">
        <v>2.7</v>
      </c>
      <c r="V34" s="73">
        <f t="shared" si="5"/>
        <v>2.7</v>
      </c>
      <c r="W34" s="72" t="s">
        <v>14</v>
      </c>
      <c r="X34" s="66">
        <v>0</v>
      </c>
      <c r="Y34" s="66">
        <v>0</v>
      </c>
      <c r="Z34" s="66">
        <v>1018</v>
      </c>
      <c r="AA34" s="66"/>
      <c r="AB34" s="66">
        <v>1017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41236252</v>
      </c>
      <c r="AH34" s="69">
        <f t="shared" si="6"/>
        <v>656</v>
      </c>
      <c r="AI34" s="68">
        <f t="shared" si="7"/>
        <v>169.11575148234081</v>
      </c>
      <c r="AJ34" s="67">
        <v>0</v>
      </c>
      <c r="AK34" s="67">
        <v>0</v>
      </c>
      <c r="AL34" s="67">
        <v>1</v>
      </c>
      <c r="AM34" s="67">
        <v>0</v>
      </c>
      <c r="AN34" s="67">
        <v>1</v>
      </c>
      <c r="AO34" s="67">
        <v>0.25</v>
      </c>
      <c r="AP34" s="66">
        <v>9449556</v>
      </c>
      <c r="AQ34" s="66">
        <f t="shared" si="8"/>
        <v>755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122.75</v>
      </c>
      <c r="Q35" s="56">
        <f>Q34-Q10</f>
        <v>123428</v>
      </c>
      <c r="R35" s="55">
        <f>SUM(R11:R34)</f>
        <v>123428</v>
      </c>
      <c r="S35" s="54">
        <f>AVERAGE(S11:S34)</f>
        <v>123.428</v>
      </c>
      <c r="T35" s="54">
        <f>SUM(T11:T34)</f>
        <v>123.428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26952</v>
      </c>
      <c r="AH35" s="47">
        <f>SUM(AH11:AH34)</f>
        <v>26952</v>
      </c>
      <c r="AI35" s="46">
        <f>$AH$35/$T35</f>
        <v>218.36212204686134</v>
      </c>
      <c r="AJ35" s="45"/>
      <c r="AK35" s="44"/>
      <c r="AL35" s="44"/>
      <c r="AM35" s="44"/>
      <c r="AN35" s="43"/>
      <c r="AO35" s="39"/>
      <c r="AP35" s="42">
        <f>AP34-AP10</f>
        <v>6771</v>
      </c>
      <c r="AQ35" s="41">
        <f>SUM(AQ11:AQ34)</f>
        <v>6771</v>
      </c>
      <c r="AR35" s="40">
        <f>AVERAGE(AR11:AR34)</f>
        <v>1.1166666666666667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215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7" t="s">
        <v>216</v>
      </c>
      <c r="C41" s="9"/>
      <c r="D41" s="9"/>
      <c r="E41" s="9"/>
      <c r="F41" s="9"/>
      <c r="G41" s="9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11" t="s">
        <v>5</v>
      </c>
      <c r="C42" s="9"/>
      <c r="D42" s="9"/>
      <c r="E42" s="26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143</v>
      </c>
      <c r="C43" s="9"/>
      <c r="D43" s="9"/>
      <c r="E43" s="9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5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22" t="s">
        <v>4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155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11" t="s">
        <v>218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3</v>
      </c>
      <c r="C47" s="9"/>
      <c r="D47" s="9"/>
      <c r="E47" s="9"/>
      <c r="F47" s="9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5"/>
      <c r="R47" s="21"/>
      <c r="S47" s="21"/>
      <c r="T47" s="25"/>
      <c r="U47" s="5"/>
      <c r="V47" s="5"/>
      <c r="W47" s="5"/>
      <c r="X47" s="5"/>
      <c r="Y47" s="5"/>
      <c r="Z47" s="5"/>
      <c r="AA47" s="5"/>
      <c r="AB47" s="5"/>
      <c r="AC47" s="5"/>
      <c r="AK47" s="4"/>
      <c r="AL47" s="4"/>
      <c r="AM47" s="4"/>
      <c r="AN47" s="4"/>
      <c r="AO47" s="4"/>
      <c r="AP47" s="4"/>
      <c r="AQ47" s="3"/>
      <c r="AR47" s="1"/>
      <c r="AS47" s="1"/>
      <c r="AT47" s="12"/>
      <c r="AU47"/>
      <c r="AV47"/>
      <c r="AW47"/>
      <c r="AX47"/>
      <c r="AY47"/>
    </row>
    <row r="48" spans="2:51" x14ac:dyDescent="0.25">
      <c r="B48" s="11" t="s">
        <v>2</v>
      </c>
      <c r="C48" s="24"/>
      <c r="D48" s="24"/>
      <c r="E48" s="24"/>
      <c r="F48" s="23"/>
      <c r="G48" s="16"/>
      <c r="H48" s="16"/>
      <c r="I48" s="16"/>
      <c r="J48" s="16"/>
      <c r="K48" s="16"/>
      <c r="L48" s="16"/>
      <c r="M48" s="16"/>
      <c r="N48" s="16"/>
      <c r="O48" s="16"/>
      <c r="P48" s="15"/>
      <c r="Q48" s="21"/>
      <c r="R48" s="21"/>
      <c r="S48" s="21"/>
      <c r="T48" s="5"/>
      <c r="U48" s="5"/>
      <c r="V48" s="5"/>
      <c r="W48" s="5"/>
      <c r="X48" s="5"/>
      <c r="Y48" s="5"/>
      <c r="Z48" s="5"/>
      <c r="AA48" s="5"/>
      <c r="AB48" s="5"/>
      <c r="AJ48" s="4"/>
      <c r="AK48" s="4"/>
      <c r="AL48" s="4"/>
      <c r="AM48" s="4"/>
      <c r="AN48" s="4"/>
      <c r="AO48" s="4"/>
      <c r="AP48" s="3"/>
      <c r="AQ48" s="1"/>
      <c r="AR48" s="1"/>
      <c r="AS48" s="12"/>
      <c r="AT48"/>
      <c r="AU48"/>
      <c r="AV48"/>
      <c r="AW48"/>
      <c r="AX48"/>
      <c r="AY48"/>
    </row>
    <row r="49" spans="1:51" x14ac:dyDescent="0.25">
      <c r="B49" s="11" t="s">
        <v>1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1:51" x14ac:dyDescent="0.25">
      <c r="B50" s="13" t="s">
        <v>214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15"/>
      <c r="R50" s="15"/>
      <c r="S50" s="15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1:51" x14ac:dyDescent="0.25">
      <c r="B51" s="22" t="s">
        <v>171</v>
      </c>
      <c r="C51" s="24"/>
      <c r="D51" s="24"/>
      <c r="E51" s="24"/>
      <c r="F51" s="23"/>
      <c r="G51" s="23"/>
      <c r="H51" s="23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1:51" x14ac:dyDescent="0.25">
      <c r="B52" s="11" t="s">
        <v>0</v>
      </c>
      <c r="C52" s="9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1:51" x14ac:dyDescent="0.25">
      <c r="B53" s="22" t="s">
        <v>158</v>
      </c>
      <c r="C53" s="11"/>
      <c r="D53" s="9"/>
      <c r="E53" s="9"/>
      <c r="F53" s="162"/>
      <c r="G53" s="162"/>
      <c r="H53" s="162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1:51" x14ac:dyDescent="0.25">
      <c r="B54" s="139"/>
      <c r="C54" s="13"/>
      <c r="D54" s="159"/>
      <c r="E54" s="159"/>
      <c r="F54" s="160"/>
      <c r="G54" s="160"/>
      <c r="H54" s="160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1:51" x14ac:dyDescent="0.25">
      <c r="B55" s="139"/>
      <c r="C55" s="24"/>
      <c r="D55" s="24"/>
      <c r="E55" s="24"/>
      <c r="F55" s="23"/>
      <c r="G55" s="16"/>
      <c r="H55" s="16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1:51" x14ac:dyDescent="0.25">
      <c r="B56" s="139"/>
      <c r="C56" s="24"/>
      <c r="D56" s="24"/>
      <c r="E56" s="24"/>
      <c r="F56" s="23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1:51" x14ac:dyDescent="0.25">
      <c r="B57" s="139"/>
      <c r="C57" s="24"/>
      <c r="D57" s="24"/>
      <c r="E57" s="24"/>
      <c r="F57" s="23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1:51" x14ac:dyDescent="0.25">
      <c r="B58" s="139"/>
      <c r="C58" s="24"/>
      <c r="D58" s="24"/>
      <c r="E58" s="24"/>
      <c r="F58" s="23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1:51" x14ac:dyDescent="0.25">
      <c r="B59" s="139"/>
      <c r="C59" s="24"/>
      <c r="D59" s="24"/>
      <c r="E59" s="24"/>
      <c r="F59" s="23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1:51" x14ac:dyDescent="0.25">
      <c r="B60" s="22"/>
      <c r="C60" s="24"/>
      <c r="D60" s="24"/>
      <c r="E60" s="24"/>
      <c r="F60" s="23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1:51" ht="229.5" customHeight="1" x14ac:dyDescent="0.25">
      <c r="B61" s="7"/>
      <c r="C61" s="11"/>
      <c r="D61" s="8"/>
      <c r="E61" s="9"/>
      <c r="F61" s="9"/>
      <c r="G61" s="9"/>
      <c r="H61" s="9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U61"/>
      <c r="AV61" s="12"/>
      <c r="AW61"/>
      <c r="AX61"/>
      <c r="AY61"/>
    </row>
    <row r="62" spans="1:51" x14ac:dyDescent="0.25">
      <c r="A62" s="5"/>
      <c r="B62" s="7"/>
      <c r="C62" s="13"/>
      <c r="D62" s="8"/>
      <c r="E62" s="9"/>
      <c r="F62" s="9"/>
      <c r="G62" s="9"/>
      <c r="H62" s="9"/>
      <c r="I62" s="4"/>
      <c r="J62" s="4"/>
      <c r="K62" s="4"/>
      <c r="L62" s="4"/>
      <c r="M62" s="4"/>
      <c r="N62" s="4"/>
      <c r="O62" s="3"/>
      <c r="P62" s="1"/>
      <c r="R62" s="12"/>
      <c r="AS62"/>
      <c r="AT62"/>
      <c r="AU62"/>
      <c r="AV62"/>
      <c r="AW62"/>
      <c r="AX62"/>
      <c r="AY62"/>
    </row>
    <row r="63" spans="1:51" x14ac:dyDescent="0.25">
      <c r="A63" s="5"/>
      <c r="B63" s="8"/>
      <c r="C63" s="11"/>
      <c r="D63" s="9"/>
      <c r="E63" s="8"/>
      <c r="F63" s="9"/>
      <c r="G63" s="8"/>
      <c r="H63" s="8"/>
      <c r="I63" s="4"/>
      <c r="J63" s="4"/>
      <c r="K63" s="4"/>
      <c r="L63" s="4"/>
      <c r="M63" s="4"/>
      <c r="N63" s="4"/>
      <c r="O63" s="3"/>
      <c r="P63" s="1"/>
      <c r="R63" s="1"/>
      <c r="AS63"/>
      <c r="AT63"/>
      <c r="AU63"/>
      <c r="AV63"/>
      <c r="AW63"/>
      <c r="AX63"/>
      <c r="AY63"/>
    </row>
    <row r="64" spans="1:51" x14ac:dyDescent="0.25">
      <c r="A64" s="5"/>
      <c r="B64" s="8"/>
      <c r="C64" s="10"/>
      <c r="D64" s="9"/>
      <c r="E64" s="8"/>
      <c r="F64" s="8"/>
      <c r="G64" s="8"/>
      <c r="H64" s="8"/>
      <c r="I64" s="4"/>
      <c r="J64" s="4"/>
      <c r="K64" s="4"/>
      <c r="L64" s="4"/>
      <c r="M64" s="4"/>
      <c r="N64" s="4"/>
      <c r="O64" s="3"/>
      <c r="P64" s="1"/>
      <c r="R64" s="1"/>
      <c r="AS64"/>
      <c r="AT64"/>
      <c r="AU64"/>
      <c r="AV64"/>
      <c r="AW64"/>
      <c r="AX64"/>
      <c r="AY64"/>
    </row>
    <row r="65" spans="1:51" x14ac:dyDescent="0.25">
      <c r="A65" s="5"/>
      <c r="B65" s="7"/>
      <c r="I65" s="4"/>
      <c r="J65" s="4"/>
      <c r="K65" s="4"/>
      <c r="L65" s="4"/>
      <c r="M65" s="4"/>
      <c r="N65" s="4"/>
      <c r="O65" s="3"/>
      <c r="P65" s="1"/>
      <c r="R65" s="1"/>
      <c r="AS65"/>
      <c r="AT65"/>
      <c r="AU65"/>
      <c r="AV65"/>
      <c r="AW65"/>
      <c r="AX65"/>
      <c r="AY65"/>
    </row>
    <row r="66" spans="1:51" x14ac:dyDescent="0.25">
      <c r="A66" s="5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I68" s="4"/>
      <c r="J68" s="4"/>
      <c r="K68" s="4"/>
      <c r="L68" s="4"/>
      <c r="M68" s="4"/>
      <c r="N68" s="4"/>
      <c r="O68" s="3"/>
      <c r="P68" s="1"/>
      <c r="R68" s="6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R69" s="1"/>
      <c r="AS69"/>
      <c r="AT69"/>
      <c r="AU69"/>
      <c r="AV69"/>
      <c r="AW69"/>
      <c r="AX69"/>
      <c r="AY69"/>
    </row>
    <row r="70" spans="1:51" x14ac:dyDescent="0.25">
      <c r="O70" s="3"/>
      <c r="R70" s="1"/>
      <c r="AS70"/>
      <c r="AT70"/>
      <c r="AU70"/>
      <c r="AV70"/>
      <c r="AW70"/>
      <c r="AX70"/>
      <c r="AY70"/>
    </row>
    <row r="71" spans="1:51" x14ac:dyDescent="0.25">
      <c r="O71" s="3"/>
      <c r="R71" s="1"/>
      <c r="AS71"/>
      <c r="AT71"/>
      <c r="AU71"/>
      <c r="AV71"/>
      <c r="AW71"/>
      <c r="AX71"/>
      <c r="AY71"/>
    </row>
    <row r="72" spans="1:51" x14ac:dyDescent="0.25"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AS74"/>
      <c r="AT74"/>
      <c r="AU74"/>
      <c r="AV74"/>
      <c r="AW74"/>
      <c r="AX74"/>
      <c r="AY74"/>
    </row>
    <row r="75" spans="1:51" x14ac:dyDescent="0.25">
      <c r="O75" s="3"/>
      <c r="AS75"/>
      <c r="AT75"/>
      <c r="AU75"/>
      <c r="AV75"/>
      <c r="AW75"/>
      <c r="AX75"/>
      <c r="AY75"/>
    </row>
    <row r="76" spans="1:51" x14ac:dyDescent="0.25">
      <c r="O76" s="3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Q80" s="1"/>
      <c r="AS80"/>
      <c r="AT80"/>
      <c r="AU80"/>
      <c r="AV80"/>
      <c r="AW80"/>
      <c r="AX80"/>
      <c r="AY80"/>
    </row>
    <row r="81" spans="15:51" x14ac:dyDescent="0.25">
      <c r="O81" s="2"/>
      <c r="P81" s="1"/>
      <c r="Q81" s="1"/>
      <c r="AS81"/>
      <c r="AT81"/>
      <c r="AU81"/>
      <c r="AV81"/>
      <c r="AW81"/>
      <c r="AX81"/>
      <c r="AY81"/>
    </row>
    <row r="82" spans="15:51" x14ac:dyDescent="0.25">
      <c r="O82" s="2"/>
      <c r="P82" s="1"/>
      <c r="Q82" s="1"/>
      <c r="AS82"/>
      <c r="AT82"/>
      <c r="AU82"/>
      <c r="AV82"/>
      <c r="AW82"/>
      <c r="AX82"/>
      <c r="AY82"/>
    </row>
    <row r="83" spans="15:51" x14ac:dyDescent="0.25">
      <c r="O83" s="2"/>
      <c r="P83" s="1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R90" s="1"/>
      <c r="S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R91" s="1"/>
      <c r="S91" s="1"/>
      <c r="T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R92" s="1"/>
      <c r="S92" s="1"/>
      <c r="T92" s="1"/>
      <c r="AS92"/>
      <c r="AT92"/>
      <c r="AU92"/>
      <c r="AV92"/>
      <c r="AW92"/>
      <c r="AX92"/>
      <c r="AY92"/>
    </row>
    <row r="93" spans="15:51" x14ac:dyDescent="0.25">
      <c r="O93" s="2"/>
      <c r="P93" s="1"/>
      <c r="T93" s="1"/>
      <c r="AS93"/>
      <c r="AT93"/>
      <c r="AU93"/>
      <c r="AV93"/>
      <c r="AW93"/>
      <c r="AX93"/>
      <c r="AY93"/>
    </row>
    <row r="94" spans="15:51" x14ac:dyDescent="0.25">
      <c r="O94" s="1"/>
      <c r="Q94" s="1"/>
      <c r="R94" s="1"/>
      <c r="S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T96" s="1"/>
      <c r="U96" s="1"/>
      <c r="AS96"/>
      <c r="AT96"/>
      <c r="AU96"/>
      <c r="AV96"/>
      <c r="AW96"/>
      <c r="AX96"/>
      <c r="AY96"/>
    </row>
    <row r="97" spans="15:51" x14ac:dyDescent="0.25">
      <c r="O97" s="2"/>
      <c r="P97" s="1"/>
      <c r="T97" s="1"/>
      <c r="U97" s="1"/>
      <c r="AS97"/>
      <c r="AT97"/>
      <c r="AU97"/>
      <c r="AV97"/>
      <c r="AW97"/>
      <c r="AX97"/>
      <c r="AY97"/>
    </row>
    <row r="109" spans="15:51" x14ac:dyDescent="0.25">
      <c r="AS109"/>
      <c r="AT109"/>
      <c r="AU109"/>
      <c r="AV109"/>
      <c r="AW109"/>
      <c r="AX109"/>
      <c r="AY109"/>
    </row>
  </sheetData>
  <protectedRanges>
    <protectedRange sqref="B65 B61:B62 N61:T61 T41" name="Range2_12_5_1_1"/>
    <protectedRange sqref="N10 L10 L6 D6 D8 AD8 AF8 O8:U8 AJ8:AR8 AF10 AR11:AR34 L24:N31 N12:N23 N32:N34 N11:P11 G11:G34 O12:P34 E11:E34 R11:AG34" name="Range1_16_3_1_1"/>
    <protectedRange sqref="I61:M6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2:H62 F63 E62" name="Range2_2_2_9_2_1_1"/>
    <protectedRange sqref="D63:D64" name="Range2_1_1_1_1_1_9_2_1_1"/>
    <protectedRange sqref="C61 C63" name="Range2_4_1_1_1"/>
    <protectedRange sqref="AS16:AS34" name="Range1_1_1_1"/>
    <protectedRange sqref="P3:U5" name="Range1_16_1_1_1_1"/>
    <protectedRange sqref="C64 C62" name="Range2_1_3_1_1"/>
    <protectedRange sqref="H11:H34" name="Range1_1_1_1_1_1_1"/>
    <protectedRange sqref="B63:B64 G63:H64 D61:D62 F64 E63:E64" name="Range2_2_1_10_1_1_1_2"/>
    <protectedRange sqref="F61:F62 G61:H61 E61" name="Range2_2_12_1_7_1_1"/>
    <protectedRange sqref="AS11:AS15" name="Range1_4_1_1_1_1"/>
    <protectedRange sqref="J11:J15 J26:J34" name="Range1_1_2_1_10_1_1_1_1"/>
    <protectedRange sqref="R68" name="Range2_2_1_10_1_1_1_1_1"/>
    <protectedRange sqref="S38:S40" name="Range2_12_3_1_1_1_1"/>
    <protectedRange sqref="R38:R40" name="Range2_12_1_3_1_1_1_1"/>
    <protectedRange sqref="S41" name="Range2_12_5_1_1_2_3_1"/>
    <protectedRange sqref="R41" name="Range2_12_1_6_1_1_1_1_2_1"/>
    <protectedRange sqref="T46 Q49:Q60" name="Range2_12_5_1_1_3"/>
    <protectedRange sqref="T44:T45" name="Range2_12_5_1_1_2_2"/>
    <protectedRange sqref="P49:P60" name="Range2_12_4_1_1_1_4_2_2_2"/>
    <protectedRange sqref="N49:O60" name="Range2_12_1_6_1_1_1_2_3_2_1_1_3"/>
    <protectedRange sqref="K49:M60" name="Range2_12_1_2_3_1_1_1_2_3_2_1_1_3"/>
    <protectedRange sqref="T43" name="Range2_12_5_1_1_2_1_1"/>
    <protectedRange sqref="T42" name="Range2_12_5_1_1_6_1_1_1_1_1_1_1"/>
    <protectedRange sqref="S42" name="Range2_12_5_1_1_5_3_1_1_1_1_1_1_1"/>
    <protectedRange sqref="R42" name="Range2_12_1_6_1_1_1_2_3_2_1_1_2_1_1_1_1_1"/>
    <protectedRange sqref="S43" name="Range2_12_4_1_1_1_4_2_2_1_1"/>
    <protectedRange sqref="AG10 AP10 Q11:Q34" name="Range1_16_3_1_1_1_1_1"/>
    <protectedRange sqref="F11:F22" name="Range1_16_3_1_1_2_1_1_1_2_1"/>
    <protectedRange sqref="B41:B42" name="Range2_12_5_1_1_1_1"/>
    <protectedRange sqref="E41 F42:H42" name="Range2_2_12_1_7_1_1_1_1"/>
    <protectedRange sqref="D41" name="Range2_3_2_1_3_1_1_2_10_1_1_1_1_1_1"/>
    <protectedRange sqref="C41" name="Range2_1_1_1_1_11_1_2_1_1_1_1"/>
    <protectedRange sqref="D38:H38 N38:Q39 N41:Q41" name="Range2_12_1_3_1_1_1_1_1"/>
    <protectedRange sqref="I38:M38 E39:M39 F41:M41" name="Range2_2_12_1_6_1_1_1_1_1"/>
    <protectedRange sqref="D39" name="Range2_1_1_1_1_11_1_1_1_1_1_1_1"/>
    <protectedRange sqref="C39" name="Range2_1_2_1_1_1_1_1_1"/>
    <protectedRange sqref="C38" name="Range2_3_1_1_1_1_1_1"/>
    <protectedRange sqref="Q42" name="Range2_12_1_5_1_1_1_1_1_1"/>
    <protectedRange sqref="N42:P42" name="Range2_12_1_2_2_1_1_1_1_1_1"/>
    <protectedRange sqref="K42:M42" name="Range2_2_12_1_4_2_1_1_1_1_1_1"/>
    <protectedRange sqref="E42" name="Range2_2_12_1_7_1_1_3_1_1_1"/>
    <protectedRange sqref="I42:J42" name="Range2_2_12_1_4_2_1_1_1_2_1_1_1"/>
    <protectedRange sqref="D42" name="Range2_2_12_1_3_1_2_1_1_1_2_1_2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49:J60" name="Range2_2_12_1_4_3_1_1_1_3_3_2_1_1_3_2"/>
    <protectedRange sqref="Q48" name="Range2_12_5_1_1_3_2"/>
    <protectedRange sqref="P48 S44:S46" name="Range2_12_4_1_1_1_4_2_2_2_2"/>
    <protectedRange sqref="N48:O48" name="Range2_12_1_6_1_1_1_2_3_2_1_1_3_2"/>
    <protectedRange sqref="K48:M48" name="Range2_12_1_2_3_1_1_1_2_3_2_1_1_3_2"/>
    <protectedRange sqref="J48" name="Range2_2_12_1_4_3_1_1_1_3_3_2_1_1_3_2_1"/>
    <protectedRange sqref="I48" name="Range2_2_12_1_4_3_1_1_1_3_3_2_1_1_3_2_1_1"/>
    <protectedRange sqref="I49:I60" name="Range2_2_12_1_4_3_1_1_1_3_3_2_1_1_3_3_1_1"/>
    <protectedRange sqref="Q10" name="Range1_16_3_1_1_1_1_1_1"/>
    <protectedRange sqref="H55:H60" name="Range2_2_12_1_4_3_1_1_1_3_3_2_1_1_3_3_1_3_1"/>
    <protectedRange sqref="G55:G60" name="Range2_2_12_1_4_3_1_1_1_3_2_1_2_2_3_1_3_1"/>
    <protectedRange sqref="F55:F60" name="Range2_2_12_1_4_3_1_1_1_3_3_1_1_3_1_1_1_1_1_1_2_3_1_3_1"/>
    <protectedRange sqref="C55:E60" name="Range2_2_12_1_3_1_2_1_1_1_1_2_1_1_1_1_1_1_2_2_1_3_1"/>
    <protectedRange sqref="B60" name="Range2_12_5_1_1_1_2_2_1_1_1_1_1_1_1_1_1_1_1_2_1_1_1_2_1_1_1_1_1_1_1_1_1_1_1_1_1_1_1_1_2_1_1_1_1_1_1_1_1_1_2_1_1_3_1_1_1_1"/>
    <protectedRange sqref="B55:B59" name="Range2_12_5_1_1_1_2_2_1_1_1_1_1_1_1_1_1_1_1_1_1_1_1_1_1_1_1_1_1_1_1_1_1_1_1_1_1_1_1_1_1_1_1_1_1_1_1_2_1_1_1_2_1_1_2_1_1_1_2"/>
    <protectedRange sqref="Q43:R43" name="Range2_12_1_6_1_1_1_2_3_2_1_1_1_1_1_1_1"/>
    <protectedRange sqref="N43:P43" name="Range2_12_1_2_3_1_1_1_2_3_2_1_1_1_1_1_1_1"/>
    <protectedRange sqref="K43:M43" name="Range2_2_12_1_4_3_1_1_1_3_3_2_1_1_1_1_1_1_1"/>
    <protectedRange sqref="J43" name="Range2_2_12_1_4_3_1_1_1_3_2_1_2_1_1_1_1_1"/>
    <protectedRange sqref="D43:E43" name="Range2_2_12_1_3_1_2_1_1_1_2_1_2_3_2_1_1_1_1_1"/>
    <protectedRange sqref="I43" name="Range2_2_12_1_4_2_1_1_1_4_1_2_1_1_1_2_1_1_1_1_1"/>
    <protectedRange sqref="F43:H43" name="Range2_2_12_1_3_1_1_1_1_1_4_1_2_1_2_1_2_1_1_1_1_1"/>
    <protectedRange sqref="B43" name="Range2_12_5_1_1_1_2_1_1_1_1_1_1_1_1_1_1_1_2_1_1_1_1_1_1_1_1_1_1_1_1_1_1_1_1_1_1_1_1"/>
    <protectedRange sqref="R47" name="Range2_12_5_1_1_3_1_1_1_1_1"/>
    <protectedRange sqref="Q47" name="Range2_12_4_1_1_1_4_2_2_2_1_1_1_1_1"/>
    <protectedRange sqref="O47:P47 Q44:R46" name="Range2_12_1_6_1_1_1_2_3_2_1_1_3_1_1_1_1_1"/>
    <protectedRange sqref="L47:N47 N44:P46" name="Range2_12_1_2_3_1_1_1_2_3_2_1_1_3_1_1_1_1_1"/>
    <protectedRange sqref="I47:K47 K44:M46" name="Range2_2_12_1_4_3_1_1_1_3_3_2_1_1_3_1_1_1_1_1"/>
    <protectedRange sqref="H47 J44:J46" name="Range2_2_12_1_4_3_1_1_1_3_2_1_2_2_1_1_1_1_1"/>
    <protectedRange sqref="E47:F47 G46:H46" name="Range2_2_12_1_3_1_2_1_1_1_2_1_1_1_1_1_1_2_1_1_1_1_1_1_1"/>
    <protectedRange sqref="C47 D46:E46" name="Range2_2_12_1_3_1_2_1_1_1_2_1_1_1_1_3_1_1_1_1_1_1_1_1_1"/>
    <protectedRange sqref="D47 F46" name="Range2_2_12_1_3_1_2_1_1_1_3_1_1_1_1_1_3_1_1_1_1_1_1_1_1_1"/>
    <protectedRange sqref="G47 I46" name="Range2_2_12_1_4_3_1_1_1_2_1_2_1_1_3_1_1_1_1_1_1_1_1_1_1_1"/>
    <protectedRange sqref="E44:H45" name="Range2_2_12_1_3_1_2_1_1_1_1_2_1_1_1_1_1_1_1_1_1_1_1"/>
    <protectedRange sqref="D44:D45" name="Range2_2_12_1_3_1_2_1_1_1_2_1_2_3_1_1_1_1_1_1_1_1_1"/>
    <protectedRange sqref="I44:I45" name="Range2_2_12_1_4_2_1_1_1_4_1_2_1_1_1_2_2_1_1_1_1_1_1"/>
    <protectedRange sqref="B44" name="Range2_12_5_1_1_1_2_2_1_1_1_1_1_1_1_1_1_1_1_1_1_1_1_1_1_1_1_1_1_1_1_1_1_1_1_1_1_1_1_1_1_1_1_1_1"/>
    <protectedRange sqref="B45" name="Range2_12_5_1_1_1_2_2_1_1_1_1_1_1_1_1_1_1_1_2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"/>
    <protectedRange sqref="B47" name="Range2_12_5_1_1_1_2_1_1_1_1_1_1_1_1_1_1_1_2_1_2_1_1_1_1_1_1_1_1_1_2_1_1_1_1_1_1_1_1_1_1_1_1_1_1_1_1_1_1_1_1_1_1_1_1_1_1_1_1_1_1"/>
    <protectedRange sqref="H48" name="Range2_2_12_1_4_3_1_1_1_3_3_2_1_1_3_2_1_3_1_1"/>
    <protectedRange sqref="G48" name="Range2_2_12_1_4_3_1_1_1_3_2_1_2_2_2_1_3_1_1"/>
    <protectedRange sqref="D48:E48" name="Range2_2_12_1_3_1_2_1_1_1_2_1_1_1_1_1_1_2_1_1_2_1_3_1_1"/>
    <protectedRange sqref="F48" name="Range2_2_12_1_4_3_1_1_1_2_1_2_1_1_3_1_1_1_1_1_1_2_1_3_1_1"/>
    <protectedRange sqref="H49:H54" name="Range2_2_12_1_4_3_1_1_1_3_3_2_1_1_3_3_1_3_1_1"/>
    <protectedRange sqref="G49:G54" name="Range2_2_12_1_4_3_1_1_1_3_2_1_2_2_3_1_3_1_1"/>
    <protectedRange sqref="F49:F54" name="Range2_2_12_1_4_3_1_1_1_3_3_1_1_3_1_1_1_1_1_1_2_3_1_3_1_1"/>
    <protectedRange sqref="D49:E54" name="Range2_2_12_1_3_1_2_1_1_1_1_2_1_1_1_1_1_1_2_2_1_3_1_1"/>
    <protectedRange sqref="C48" name="Range2_2_12_1_3_1_2_1_1_1_3_1_1_1_1_1_3_1_1_1_1_2_1_3_1"/>
    <protectedRange sqref="C49" name="Range2_2_12_1_3_1_2_1_1_1_1_2_1_1_1_1_1_1_2_2_1_3_3"/>
    <protectedRange sqref="C50:C51" name="Range2_2_12_1_3_1_2_1_1_1_1_2_1_1_1_1_1_1_2_2_1_3_2_1"/>
    <protectedRange sqref="C54" name="Range2_1_4_2_1_1_1_2_1_2_1_1"/>
    <protectedRange sqref="B54" name="Range2_12_5_1_1_1_2_2_1_1_1_1_1_1_1_1_1_1_1_1_1_1_1_1_1_1_1_1_1_1_1_1_1_1_1_1_1_1_1_1_1_1_1_1_1_1_1_2_1_1_1_2_1_1_2_1_1_1_3_1"/>
    <protectedRange sqref="B48" name="Range2_12_5_1_1_1_1_1_2_1_1_1_1_1_1_1_1_1_1_1_1_1_1_1_1_1_1_1_1_2_1_1_1_1_1_1_1_1_1_1_1_1_1_3_1_1_1_2_1_1"/>
    <protectedRange sqref="B49" name="Range2_12_5_1_1_1_1_1_2_1_1_2_1_1_1_1_1_1_1_1_1_1_1_1_1_1_1_1_1_2_1_1_1_1_1_1_1_1_1_1_1_1_1_1_3_1_1_1_2_1_1"/>
    <protectedRange sqref="B51" name="Range2_12_5_1_1_1_2_2_1_1_1_1_1_1_1_1_1_1_1_2_1_1_1_2_1_1_1_1_1_1_1_1_1_1_1_1_1_1_1_1_2_1_1_1_1_1_1_1_1_1_2_1_1_3_1_1_1_3_1"/>
    <protectedRange sqref="B50" name="Range2_12_5_1_1_1_2_2_1_1_1_1_1_1_1_1_1_1_1_2_1_1_1_1_1_1_1_1_1_3_1_3_1_2_1_1_1_1_1_1_1_1_1_1_1_1_1_2_1_1_1_1_1_2_1_1_1_1_1_1_1_1_2_1_1_3_1_1_1_2_1"/>
    <protectedRange sqref="B52" name="Range2_12_5_1_1_1_1_1_2_1_2_1_1_1_2_1_1_1_1_1_1_1_1_1_1_2_1_1_1_1_1_2_1_1_1_1_1_1_1_2_1_1_3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99" priority="5" operator="containsText" text="N/A">
      <formula>NOT(ISERROR(SEARCH("N/A",X11)))</formula>
    </cfRule>
    <cfRule type="cellIs" dxfId="298" priority="23" operator="equal">
      <formula>0</formula>
    </cfRule>
  </conditionalFormatting>
  <conditionalFormatting sqref="X11:AE34">
    <cfRule type="cellIs" dxfId="297" priority="22" operator="greaterThanOrEqual">
      <formula>1185</formula>
    </cfRule>
  </conditionalFormatting>
  <conditionalFormatting sqref="X11:AE34">
    <cfRule type="cellIs" dxfId="296" priority="21" operator="between">
      <formula>0.1</formula>
      <formula>1184</formula>
    </cfRule>
  </conditionalFormatting>
  <conditionalFormatting sqref="X8 AJ11:AO34">
    <cfRule type="cellIs" dxfId="295" priority="20" operator="equal">
      <formula>0</formula>
    </cfRule>
  </conditionalFormatting>
  <conditionalFormatting sqref="X8 AJ11:AO34">
    <cfRule type="cellIs" dxfId="294" priority="19" operator="greaterThan">
      <formula>1179</formula>
    </cfRule>
  </conditionalFormatting>
  <conditionalFormatting sqref="X8 AJ11:AO34">
    <cfRule type="cellIs" dxfId="293" priority="18" operator="greaterThan">
      <formula>99</formula>
    </cfRule>
  </conditionalFormatting>
  <conditionalFormatting sqref="X8 AJ11:AO34">
    <cfRule type="cellIs" dxfId="292" priority="17" operator="greaterThan">
      <formula>0.99</formula>
    </cfRule>
  </conditionalFormatting>
  <conditionalFormatting sqref="AB8">
    <cfRule type="cellIs" dxfId="291" priority="16" operator="equal">
      <formula>0</formula>
    </cfRule>
  </conditionalFormatting>
  <conditionalFormatting sqref="AB8">
    <cfRule type="cellIs" dxfId="290" priority="15" operator="greaterThan">
      <formula>1179</formula>
    </cfRule>
  </conditionalFormatting>
  <conditionalFormatting sqref="AB8">
    <cfRule type="cellIs" dxfId="289" priority="14" operator="greaterThan">
      <formula>99</formula>
    </cfRule>
  </conditionalFormatting>
  <conditionalFormatting sqref="AB8">
    <cfRule type="cellIs" dxfId="288" priority="13" operator="greaterThan">
      <formula>0.99</formula>
    </cfRule>
  </conditionalFormatting>
  <conditionalFormatting sqref="AQ11:AQ34">
    <cfRule type="cellIs" dxfId="287" priority="12" operator="equal">
      <formula>0</formula>
    </cfRule>
  </conditionalFormatting>
  <conditionalFormatting sqref="AQ11:AQ34">
    <cfRule type="cellIs" dxfId="286" priority="11" operator="greaterThan">
      <formula>1179</formula>
    </cfRule>
  </conditionalFormatting>
  <conditionalFormatting sqref="AQ11:AQ34">
    <cfRule type="cellIs" dxfId="285" priority="10" operator="greaterThan">
      <formula>99</formula>
    </cfRule>
  </conditionalFormatting>
  <conditionalFormatting sqref="AQ11:AQ34">
    <cfRule type="cellIs" dxfId="284" priority="9" operator="greaterThan">
      <formula>0.99</formula>
    </cfRule>
  </conditionalFormatting>
  <conditionalFormatting sqref="AI11:AI34">
    <cfRule type="cellIs" dxfId="283" priority="8" operator="greaterThan">
      <formula>$AI$8</formula>
    </cfRule>
  </conditionalFormatting>
  <conditionalFormatting sqref="AH11:AH34">
    <cfRule type="cellIs" dxfId="282" priority="6" operator="greaterThan">
      <formula>$AH$8</formula>
    </cfRule>
    <cfRule type="cellIs" dxfId="281" priority="7" operator="greaterThan">
      <formula>$AH$8</formula>
    </cfRule>
  </conditionalFormatting>
  <conditionalFormatting sqref="AP11:AP34">
    <cfRule type="cellIs" dxfId="280" priority="4" operator="equal">
      <formula>0</formula>
    </cfRule>
  </conditionalFormatting>
  <conditionalFormatting sqref="AP11:AP34">
    <cfRule type="cellIs" dxfId="279" priority="3" operator="greaterThan">
      <formula>1179</formula>
    </cfRule>
  </conditionalFormatting>
  <conditionalFormatting sqref="AP11:AP34">
    <cfRule type="cellIs" dxfId="278" priority="2" operator="greaterThan">
      <formula>99</formula>
    </cfRule>
  </conditionalFormatting>
  <conditionalFormatting sqref="AP11:AP34">
    <cfRule type="cellIs" dxfId="277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9"/>
  <sheetViews>
    <sheetView topLeftCell="A34" workbookViewId="0">
      <selection activeCell="B48" sqref="B48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164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44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65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69" t="s">
        <v>127</v>
      </c>
      <c r="I7" s="168" t="s">
        <v>126</v>
      </c>
      <c r="J7" s="168" t="s">
        <v>125</v>
      </c>
      <c r="K7" s="168" t="s">
        <v>124</v>
      </c>
      <c r="L7" s="2"/>
      <c r="M7" s="2"/>
      <c r="N7" s="2"/>
      <c r="O7" s="169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68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68" t="s">
        <v>115</v>
      </c>
      <c r="AG7" s="168" t="s">
        <v>114</v>
      </c>
      <c r="AH7" s="168" t="s">
        <v>113</v>
      </c>
      <c r="AI7" s="168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68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42298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26776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68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66" t="s">
        <v>88</v>
      </c>
      <c r="V9" s="166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64" t="s">
        <v>84</v>
      </c>
      <c r="AG9" s="164" t="s">
        <v>83</v>
      </c>
      <c r="AH9" s="234" t="s">
        <v>82</v>
      </c>
      <c r="AI9" s="248" t="s">
        <v>81</v>
      </c>
      <c r="AJ9" s="166" t="s">
        <v>80</v>
      </c>
      <c r="AK9" s="166" t="s">
        <v>79</v>
      </c>
      <c r="AL9" s="166" t="s">
        <v>78</v>
      </c>
      <c r="AM9" s="166" t="s">
        <v>77</v>
      </c>
      <c r="AN9" s="166" t="s">
        <v>76</v>
      </c>
      <c r="AO9" s="166" t="s">
        <v>75</v>
      </c>
      <c r="AP9" s="166" t="s">
        <v>74</v>
      </c>
      <c r="AQ9" s="226" t="s">
        <v>73</v>
      </c>
      <c r="AR9" s="166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66" t="s">
        <v>67</v>
      </c>
      <c r="C10" s="166" t="s">
        <v>66</v>
      </c>
      <c r="D10" s="166" t="s">
        <v>17</v>
      </c>
      <c r="E10" s="166" t="s">
        <v>65</v>
      </c>
      <c r="F10" s="166" t="s">
        <v>17</v>
      </c>
      <c r="G10" s="166" t="s">
        <v>65</v>
      </c>
      <c r="H10" s="225"/>
      <c r="I10" s="166" t="s">
        <v>65</v>
      </c>
      <c r="J10" s="166" t="s">
        <v>65</v>
      </c>
      <c r="K10" s="166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20'!Q34</f>
        <v>55968672</v>
      </c>
      <c r="R10" s="242"/>
      <c r="S10" s="243"/>
      <c r="T10" s="244"/>
      <c r="U10" s="166"/>
      <c r="V10" s="166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20'!AG34</f>
        <v>41236252</v>
      </c>
      <c r="AH10" s="234"/>
      <c r="AI10" s="249"/>
      <c r="AJ10" s="166" t="s">
        <v>56</v>
      </c>
      <c r="AK10" s="166" t="s">
        <v>56</v>
      </c>
      <c r="AL10" s="166" t="s">
        <v>56</v>
      </c>
      <c r="AM10" s="166" t="s">
        <v>56</v>
      </c>
      <c r="AN10" s="166" t="s">
        <v>56</v>
      </c>
      <c r="AO10" s="166" t="s">
        <v>56</v>
      </c>
      <c r="AP10" s="96">
        <f>'OCT 20'!AP34</f>
        <v>9449556</v>
      </c>
      <c r="AQ10" s="227"/>
      <c r="AR10" s="167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11</v>
      </c>
      <c r="E11" s="82">
        <f t="shared" ref="E11:E22" si="0">D11/1.42</f>
        <v>7.746478873239437</v>
      </c>
      <c r="F11" s="83">
        <v>66</v>
      </c>
      <c r="G11" s="82">
        <f t="shared" ref="G11:G34" si="1">F11/1.42</f>
        <v>46.478873239436624</v>
      </c>
      <c r="H11" s="80" t="s">
        <v>16</v>
      </c>
      <c r="I11" s="80">
        <f t="shared" ref="I11:I34" si="2">J11-(2/1.42)</f>
        <v>41.549295774647888</v>
      </c>
      <c r="J11" s="81">
        <f>(F11-5)/1.42</f>
        <v>42.95774647887324</v>
      </c>
      <c r="K11" s="80">
        <f>J11+(6/1.42)</f>
        <v>47.183098591549296</v>
      </c>
      <c r="L11" s="79">
        <v>14</v>
      </c>
      <c r="M11" s="78" t="s">
        <v>41</v>
      </c>
      <c r="N11" s="78">
        <v>11.4</v>
      </c>
      <c r="O11" s="76">
        <v>115</v>
      </c>
      <c r="P11" s="76">
        <v>88</v>
      </c>
      <c r="Q11" s="76">
        <v>55972456</v>
      </c>
      <c r="R11" s="75">
        <f>IF(ISBLANK(Q11),"-",Q11-Q10)</f>
        <v>3784</v>
      </c>
      <c r="S11" s="74">
        <f t="shared" ref="S11:S34" si="3">R11*24/1000</f>
        <v>90.816000000000003</v>
      </c>
      <c r="T11" s="74">
        <f t="shared" ref="T11:T34" si="4">R11/1000</f>
        <v>3.7839999999999998</v>
      </c>
      <c r="U11" s="73">
        <v>4</v>
      </c>
      <c r="V11" s="73">
        <f t="shared" ref="V11:V34" si="5">U11</f>
        <v>4</v>
      </c>
      <c r="W11" s="72" t="s">
        <v>14</v>
      </c>
      <c r="X11" s="66">
        <v>0</v>
      </c>
      <c r="Y11" s="66">
        <v>0</v>
      </c>
      <c r="Z11" s="66">
        <v>1047</v>
      </c>
      <c r="AA11" s="66">
        <v>0</v>
      </c>
      <c r="AB11" s="66">
        <v>1047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41236884</v>
      </c>
      <c r="AH11" s="69">
        <f t="shared" ref="AH11:AH34" si="6">IF(ISBLANK(AG11),"-",AG11-AG10)</f>
        <v>632</v>
      </c>
      <c r="AI11" s="68">
        <f t="shared" ref="AI11:AI34" si="7">AH11/T11</f>
        <v>167.01902748414378</v>
      </c>
      <c r="AJ11" s="67">
        <v>0</v>
      </c>
      <c r="AK11" s="67">
        <v>0</v>
      </c>
      <c r="AL11" s="67">
        <v>1</v>
      </c>
      <c r="AM11" s="67">
        <v>0</v>
      </c>
      <c r="AN11" s="67">
        <v>1</v>
      </c>
      <c r="AO11" s="67">
        <v>0.45</v>
      </c>
      <c r="AP11" s="66">
        <v>9450751</v>
      </c>
      <c r="AQ11" s="66">
        <f t="shared" ref="AQ11:AQ34" si="8">AP11-AP10</f>
        <v>1195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11</v>
      </c>
      <c r="E12" s="82">
        <f t="shared" si="0"/>
        <v>7.746478873239437</v>
      </c>
      <c r="F12" s="83">
        <v>66</v>
      </c>
      <c r="G12" s="82">
        <f t="shared" si="1"/>
        <v>46.478873239436624</v>
      </c>
      <c r="H12" s="80" t="s">
        <v>16</v>
      </c>
      <c r="I12" s="80">
        <f t="shared" si="2"/>
        <v>41.549295774647888</v>
      </c>
      <c r="J12" s="81">
        <f>(F12-5)/1.42</f>
        <v>42.95774647887324</v>
      </c>
      <c r="K12" s="80">
        <f>J12+(6/1.42)</f>
        <v>47.183098591549296</v>
      </c>
      <c r="L12" s="79">
        <v>14</v>
      </c>
      <c r="M12" s="78" t="s">
        <v>41</v>
      </c>
      <c r="N12" s="78">
        <v>11.2</v>
      </c>
      <c r="O12" s="76">
        <v>126</v>
      </c>
      <c r="P12" s="76">
        <v>85</v>
      </c>
      <c r="Q12" s="76">
        <v>55975804</v>
      </c>
      <c r="R12" s="75">
        <f>IF(ISBLANK(Q12),"-",Q12-Q11)</f>
        <v>3348</v>
      </c>
      <c r="S12" s="74">
        <f t="shared" si="3"/>
        <v>80.352000000000004</v>
      </c>
      <c r="T12" s="74">
        <f t="shared" si="4"/>
        <v>3.3479999999999999</v>
      </c>
      <c r="U12" s="73">
        <v>5.5</v>
      </c>
      <c r="V12" s="73">
        <f t="shared" si="5"/>
        <v>5.5</v>
      </c>
      <c r="W12" s="72" t="s">
        <v>14</v>
      </c>
      <c r="X12" s="66">
        <v>0</v>
      </c>
      <c r="Y12" s="66">
        <v>0</v>
      </c>
      <c r="Z12" s="66">
        <v>1047</v>
      </c>
      <c r="AA12" s="66">
        <v>0</v>
      </c>
      <c r="AB12" s="66">
        <v>10547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41237480</v>
      </c>
      <c r="AH12" s="69">
        <f t="shared" si="6"/>
        <v>596</v>
      </c>
      <c r="AI12" s="68">
        <f t="shared" si="7"/>
        <v>178.01672640382318</v>
      </c>
      <c r="AJ12" s="67">
        <v>0</v>
      </c>
      <c r="AK12" s="67">
        <v>0</v>
      </c>
      <c r="AL12" s="67">
        <v>1</v>
      </c>
      <c r="AM12" s="67">
        <v>0</v>
      </c>
      <c r="AN12" s="67">
        <v>1</v>
      </c>
      <c r="AO12" s="67">
        <v>0.45</v>
      </c>
      <c r="AP12" s="66">
        <v>9452196</v>
      </c>
      <c r="AQ12" s="66">
        <f t="shared" si="8"/>
        <v>1445</v>
      </c>
      <c r="AR12" s="87">
        <v>0.98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13</v>
      </c>
      <c r="E13" s="82">
        <f t="shared" si="0"/>
        <v>9.1549295774647899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124</v>
      </c>
      <c r="P13" s="76">
        <v>83</v>
      </c>
      <c r="Q13" s="76">
        <v>55979358</v>
      </c>
      <c r="R13" s="75">
        <f t="shared" ref="R13:R34" si="9">IF(ISBLANK(Q13),"-",Q13-Q12)</f>
        <v>3554</v>
      </c>
      <c r="S13" s="74">
        <f t="shared" si="3"/>
        <v>85.296000000000006</v>
      </c>
      <c r="T13" s="74">
        <f t="shared" si="4"/>
        <v>3.5539999999999998</v>
      </c>
      <c r="U13" s="73">
        <v>7.2</v>
      </c>
      <c r="V13" s="73">
        <f t="shared" si="5"/>
        <v>7.2</v>
      </c>
      <c r="W13" s="72" t="s">
        <v>14</v>
      </c>
      <c r="X13" s="66">
        <v>0</v>
      </c>
      <c r="Y13" s="66">
        <v>0</v>
      </c>
      <c r="Z13" s="66">
        <v>1037</v>
      </c>
      <c r="AA13" s="66">
        <v>0</v>
      </c>
      <c r="AB13" s="66">
        <v>1037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41238108</v>
      </c>
      <c r="AH13" s="69">
        <f t="shared" si="6"/>
        <v>628</v>
      </c>
      <c r="AI13" s="68">
        <f t="shared" si="7"/>
        <v>176.70230725942602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0.45</v>
      </c>
      <c r="AP13" s="66">
        <v>9453747</v>
      </c>
      <c r="AQ13" s="66">
        <f t="shared" si="8"/>
        <v>1551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14</v>
      </c>
      <c r="E14" s="82">
        <f t="shared" si="0"/>
        <v>9.8591549295774659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127</v>
      </c>
      <c r="P14" s="76">
        <v>89</v>
      </c>
      <c r="Q14" s="76">
        <v>55982913</v>
      </c>
      <c r="R14" s="75">
        <f t="shared" si="9"/>
        <v>3555</v>
      </c>
      <c r="S14" s="74">
        <f t="shared" si="3"/>
        <v>85.32</v>
      </c>
      <c r="T14" s="74">
        <f t="shared" si="4"/>
        <v>3.5550000000000002</v>
      </c>
      <c r="U14" s="73">
        <v>8.6</v>
      </c>
      <c r="V14" s="73">
        <f t="shared" si="5"/>
        <v>8.6</v>
      </c>
      <c r="W14" s="72" t="s">
        <v>14</v>
      </c>
      <c r="X14" s="66">
        <v>0</v>
      </c>
      <c r="Y14" s="66">
        <v>0</v>
      </c>
      <c r="Z14" s="66">
        <v>1037</v>
      </c>
      <c r="AA14" s="66">
        <v>0</v>
      </c>
      <c r="AB14" s="66">
        <v>1037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41238716</v>
      </c>
      <c r="AH14" s="69">
        <f t="shared" si="6"/>
        <v>608</v>
      </c>
      <c r="AI14" s="68">
        <f t="shared" si="7"/>
        <v>171.02672292545711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0.45</v>
      </c>
      <c r="AP14" s="66">
        <v>9455196</v>
      </c>
      <c r="AQ14" s="66">
        <f t="shared" si="8"/>
        <v>1449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11</v>
      </c>
      <c r="E15" s="82">
        <f t="shared" si="0"/>
        <v>7.746478873239437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121</v>
      </c>
      <c r="P15" s="76">
        <v>101</v>
      </c>
      <c r="Q15" s="76">
        <v>55986746</v>
      </c>
      <c r="R15" s="75">
        <f t="shared" si="9"/>
        <v>3833</v>
      </c>
      <c r="S15" s="74">
        <f t="shared" si="3"/>
        <v>91.992000000000004</v>
      </c>
      <c r="T15" s="74">
        <f t="shared" si="4"/>
        <v>3.8330000000000002</v>
      </c>
      <c r="U15" s="73">
        <v>9.4</v>
      </c>
      <c r="V15" s="73">
        <f t="shared" si="5"/>
        <v>9.4</v>
      </c>
      <c r="W15" s="72" t="s">
        <v>14</v>
      </c>
      <c r="X15" s="66">
        <v>0</v>
      </c>
      <c r="Y15" s="66">
        <v>0</v>
      </c>
      <c r="Z15" s="66">
        <v>1098</v>
      </c>
      <c r="AA15" s="66">
        <v>0</v>
      </c>
      <c r="AB15" s="66">
        <v>1098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41239356</v>
      </c>
      <c r="AH15" s="69">
        <f t="shared" si="6"/>
        <v>640</v>
      </c>
      <c r="AI15" s="68">
        <f t="shared" si="7"/>
        <v>166.97104096008349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0.45</v>
      </c>
      <c r="AP15" s="66">
        <v>9455890</v>
      </c>
      <c r="AQ15" s="66">
        <f t="shared" si="8"/>
        <v>694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8</v>
      </c>
      <c r="E16" s="82">
        <f t="shared" si="0"/>
        <v>5.6338028169014089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124</v>
      </c>
      <c r="P16" s="76">
        <v>118</v>
      </c>
      <c r="Q16" s="76">
        <v>55991553</v>
      </c>
      <c r="R16" s="75">
        <f t="shared" si="9"/>
        <v>4807</v>
      </c>
      <c r="S16" s="74">
        <f t="shared" si="3"/>
        <v>115.36799999999999</v>
      </c>
      <c r="T16" s="74">
        <f t="shared" si="4"/>
        <v>4.8070000000000004</v>
      </c>
      <c r="U16" s="73">
        <v>9.5</v>
      </c>
      <c r="V16" s="73">
        <f t="shared" si="5"/>
        <v>9.5</v>
      </c>
      <c r="W16" s="72" t="s">
        <v>14</v>
      </c>
      <c r="X16" s="66">
        <v>0</v>
      </c>
      <c r="Y16" s="66">
        <v>0</v>
      </c>
      <c r="Z16" s="66">
        <v>1187</v>
      </c>
      <c r="AA16" s="66">
        <v>0</v>
      </c>
      <c r="AB16" s="66">
        <v>1187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41240256</v>
      </c>
      <c r="AH16" s="69">
        <f t="shared" si="6"/>
        <v>900</v>
      </c>
      <c r="AI16" s="68">
        <f t="shared" si="7"/>
        <v>187.22696068233824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0.45</v>
      </c>
      <c r="AP16" s="66">
        <v>9456037</v>
      </c>
      <c r="AQ16" s="66">
        <f t="shared" si="8"/>
        <v>147</v>
      </c>
      <c r="AR16" s="87">
        <v>1.2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A17" t="s">
        <v>208</v>
      </c>
      <c r="B17" s="85">
        <v>2.25</v>
      </c>
      <c r="C17" s="85">
        <v>0.29166666666666702</v>
      </c>
      <c r="D17" s="84">
        <v>5</v>
      </c>
      <c r="E17" s="82">
        <f t="shared" si="0"/>
        <v>3.5211267605633805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129</v>
      </c>
      <c r="P17" s="76">
        <v>144</v>
      </c>
      <c r="Q17" s="76">
        <v>55997520</v>
      </c>
      <c r="R17" s="75">
        <f t="shared" si="9"/>
        <v>5967</v>
      </c>
      <c r="S17" s="74">
        <f t="shared" si="3"/>
        <v>143.208</v>
      </c>
      <c r="T17" s="74">
        <f t="shared" si="4"/>
        <v>5.9669999999999996</v>
      </c>
      <c r="U17" s="73">
        <v>9</v>
      </c>
      <c r="V17" s="73">
        <f t="shared" si="5"/>
        <v>9</v>
      </c>
      <c r="W17" s="72" t="s">
        <v>22</v>
      </c>
      <c r="X17" s="66">
        <v>0</v>
      </c>
      <c r="Y17" s="66">
        <v>1119</v>
      </c>
      <c r="Z17" s="66">
        <v>1186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41241620</v>
      </c>
      <c r="AH17" s="69">
        <f t="shared" si="6"/>
        <v>1364</v>
      </c>
      <c r="AI17" s="68">
        <f t="shared" si="7"/>
        <v>228.590581531758</v>
      </c>
      <c r="AJ17" s="67">
        <v>0</v>
      </c>
      <c r="AK17" s="67">
        <v>1</v>
      </c>
      <c r="AL17" s="67">
        <v>1</v>
      </c>
      <c r="AM17" s="67">
        <v>1</v>
      </c>
      <c r="AN17" s="67">
        <v>1</v>
      </c>
      <c r="AO17" s="67">
        <v>0</v>
      </c>
      <c r="AP17" s="66">
        <v>9456037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131</v>
      </c>
      <c r="P18" s="76">
        <v>147</v>
      </c>
      <c r="Q18" s="76">
        <v>56003884</v>
      </c>
      <c r="R18" s="75">
        <f t="shared" si="9"/>
        <v>6364</v>
      </c>
      <c r="S18" s="74">
        <f t="shared" si="3"/>
        <v>152.73599999999999</v>
      </c>
      <c r="T18" s="74">
        <f t="shared" si="4"/>
        <v>6.3639999999999999</v>
      </c>
      <c r="U18" s="73">
        <v>8.1</v>
      </c>
      <c r="V18" s="73">
        <f t="shared" si="5"/>
        <v>8.1</v>
      </c>
      <c r="W18" s="72" t="s">
        <v>22</v>
      </c>
      <c r="X18" s="66">
        <v>0</v>
      </c>
      <c r="Y18" s="66">
        <v>1118</v>
      </c>
      <c r="Z18" s="66">
        <v>1187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41243092</v>
      </c>
      <c r="AH18" s="69">
        <f t="shared" si="6"/>
        <v>1472</v>
      </c>
      <c r="AI18" s="68">
        <f t="shared" si="7"/>
        <v>231.30106851037084</v>
      </c>
      <c r="AJ18" s="67">
        <v>0</v>
      </c>
      <c r="AK18" s="67">
        <v>1</v>
      </c>
      <c r="AL18" s="67">
        <v>1</v>
      </c>
      <c r="AM18" s="67">
        <v>1</v>
      </c>
      <c r="AN18" s="67">
        <v>1</v>
      </c>
      <c r="AO18" s="67">
        <v>0</v>
      </c>
      <c r="AP18" s="66">
        <v>9456037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7</v>
      </c>
      <c r="E19" s="82">
        <f t="shared" si="0"/>
        <v>4.9295774647887329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130</v>
      </c>
      <c r="P19" s="76">
        <v>145</v>
      </c>
      <c r="Q19" s="76">
        <v>56009758</v>
      </c>
      <c r="R19" s="75">
        <f t="shared" si="9"/>
        <v>5874</v>
      </c>
      <c r="S19" s="74">
        <f t="shared" si="3"/>
        <v>140.976</v>
      </c>
      <c r="T19" s="74">
        <f t="shared" si="4"/>
        <v>5.8739999999999997</v>
      </c>
      <c r="U19" s="73">
        <v>7.1</v>
      </c>
      <c r="V19" s="73">
        <f t="shared" si="5"/>
        <v>7.1</v>
      </c>
      <c r="W19" s="72" t="s">
        <v>22</v>
      </c>
      <c r="X19" s="66">
        <v>0</v>
      </c>
      <c r="Y19" s="66">
        <v>1168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41244468</v>
      </c>
      <c r="AH19" s="69">
        <f t="shared" si="6"/>
        <v>1376</v>
      </c>
      <c r="AI19" s="68">
        <f t="shared" si="7"/>
        <v>234.2526387470208</v>
      </c>
      <c r="AJ19" s="67">
        <v>0</v>
      </c>
      <c r="AK19" s="67">
        <v>1</v>
      </c>
      <c r="AL19" s="67">
        <v>1</v>
      </c>
      <c r="AM19" s="67">
        <v>1</v>
      </c>
      <c r="AN19" s="67">
        <v>1</v>
      </c>
      <c r="AO19" s="67">
        <v>0</v>
      </c>
      <c r="AP19" s="66">
        <v>9456037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8</v>
      </c>
      <c r="E20" s="82">
        <f t="shared" si="0"/>
        <v>5.6338028169014089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131</v>
      </c>
      <c r="P20" s="76">
        <v>149</v>
      </c>
      <c r="Q20" s="76">
        <v>56016083</v>
      </c>
      <c r="R20" s="75">
        <f t="shared" si="9"/>
        <v>6325</v>
      </c>
      <c r="S20" s="74">
        <f t="shared" si="3"/>
        <v>151.80000000000001</v>
      </c>
      <c r="T20" s="74">
        <f t="shared" si="4"/>
        <v>6.3250000000000002</v>
      </c>
      <c r="U20" s="73">
        <v>6.1</v>
      </c>
      <c r="V20" s="73">
        <f t="shared" si="5"/>
        <v>6.1</v>
      </c>
      <c r="W20" s="72" t="s">
        <v>22</v>
      </c>
      <c r="X20" s="66">
        <v>0</v>
      </c>
      <c r="Y20" s="66">
        <v>1189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41245956</v>
      </c>
      <c r="AH20" s="69">
        <f t="shared" si="6"/>
        <v>1488</v>
      </c>
      <c r="AI20" s="68">
        <f t="shared" si="7"/>
        <v>235.25691699604744</v>
      </c>
      <c r="AJ20" s="67">
        <v>0</v>
      </c>
      <c r="AK20" s="67">
        <v>1</v>
      </c>
      <c r="AL20" s="67">
        <v>1</v>
      </c>
      <c r="AM20" s="67">
        <v>1</v>
      </c>
      <c r="AN20" s="67">
        <v>1</v>
      </c>
      <c r="AO20" s="67">
        <v>0</v>
      </c>
      <c r="AP20" s="66">
        <v>9456037</v>
      </c>
      <c r="AQ20" s="66">
        <f t="shared" si="8"/>
        <v>0</v>
      </c>
      <c r="AR20" s="87">
        <v>1.0900000000000001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9</v>
      </c>
      <c r="E21" s="82">
        <f t="shared" si="0"/>
        <v>6.3380281690140849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131</v>
      </c>
      <c r="P21" s="76">
        <v>151</v>
      </c>
      <c r="Q21" s="76">
        <v>56022276</v>
      </c>
      <c r="R21" s="75">
        <f t="shared" si="9"/>
        <v>6193</v>
      </c>
      <c r="S21" s="74">
        <f t="shared" si="3"/>
        <v>148.63200000000001</v>
      </c>
      <c r="T21" s="74">
        <f t="shared" si="4"/>
        <v>6.1929999999999996</v>
      </c>
      <c r="U21" s="73">
        <v>5.2</v>
      </c>
      <c r="V21" s="73">
        <f t="shared" si="5"/>
        <v>5.2</v>
      </c>
      <c r="W21" s="72" t="s">
        <v>22</v>
      </c>
      <c r="X21" s="66">
        <v>0</v>
      </c>
      <c r="Y21" s="66">
        <v>1187</v>
      </c>
      <c r="Z21" s="66">
        <v>1188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41247404</v>
      </c>
      <c r="AH21" s="69">
        <f t="shared" si="6"/>
        <v>1448</v>
      </c>
      <c r="AI21" s="68">
        <f t="shared" si="7"/>
        <v>233.81236880348783</v>
      </c>
      <c r="AJ21" s="67">
        <v>0</v>
      </c>
      <c r="AK21" s="67">
        <v>1</v>
      </c>
      <c r="AL21" s="67">
        <v>1</v>
      </c>
      <c r="AM21" s="67">
        <v>1</v>
      </c>
      <c r="AN21" s="67">
        <v>1</v>
      </c>
      <c r="AO21" s="67">
        <v>0</v>
      </c>
      <c r="AP21" s="66">
        <v>9456037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9</v>
      </c>
      <c r="E22" s="82">
        <f t="shared" si="0"/>
        <v>6.3380281690140849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131</v>
      </c>
      <c r="P22" s="76">
        <v>142</v>
      </c>
      <c r="Q22" s="76">
        <v>56028376</v>
      </c>
      <c r="R22" s="75">
        <f t="shared" si="9"/>
        <v>6100</v>
      </c>
      <c r="S22" s="74">
        <f t="shared" si="3"/>
        <v>146.4</v>
      </c>
      <c r="T22" s="74">
        <f t="shared" si="4"/>
        <v>6.1</v>
      </c>
      <c r="U22" s="73">
        <v>4.2</v>
      </c>
      <c r="V22" s="73">
        <f t="shared" si="5"/>
        <v>4.2</v>
      </c>
      <c r="W22" s="72" t="s">
        <v>22</v>
      </c>
      <c r="X22" s="66">
        <v>0</v>
      </c>
      <c r="Y22" s="66">
        <v>1187</v>
      </c>
      <c r="Z22" s="66">
        <v>1188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41248852</v>
      </c>
      <c r="AH22" s="69">
        <f t="shared" si="6"/>
        <v>1448</v>
      </c>
      <c r="AI22" s="68">
        <f t="shared" si="7"/>
        <v>237.37704918032787</v>
      </c>
      <c r="AJ22" s="67">
        <v>0</v>
      </c>
      <c r="AK22" s="67">
        <v>1</v>
      </c>
      <c r="AL22" s="67">
        <v>1</v>
      </c>
      <c r="AM22" s="67">
        <v>1</v>
      </c>
      <c r="AN22" s="67">
        <v>1</v>
      </c>
      <c r="AO22" s="67">
        <v>0</v>
      </c>
      <c r="AP22" s="66">
        <v>9456037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169</v>
      </c>
      <c r="B23" s="85">
        <v>2.5</v>
      </c>
      <c r="C23" s="85">
        <v>0.54166666666666696</v>
      </c>
      <c r="D23" s="84">
        <v>7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128</v>
      </c>
      <c r="P23" s="76">
        <v>136</v>
      </c>
      <c r="Q23" s="76">
        <v>56034326</v>
      </c>
      <c r="R23" s="75">
        <f t="shared" si="9"/>
        <v>5950</v>
      </c>
      <c r="S23" s="74">
        <f t="shared" si="3"/>
        <v>142.80000000000001</v>
      </c>
      <c r="T23" s="74">
        <f t="shared" si="4"/>
        <v>5.95</v>
      </c>
      <c r="U23" s="73">
        <v>3.3</v>
      </c>
      <c r="V23" s="73">
        <f t="shared" si="5"/>
        <v>3.3</v>
      </c>
      <c r="W23" s="72" t="s">
        <v>22</v>
      </c>
      <c r="X23" s="66">
        <v>0</v>
      </c>
      <c r="Y23" s="66">
        <v>1128</v>
      </c>
      <c r="Z23" s="66">
        <v>1187</v>
      </c>
      <c r="AA23" s="66">
        <v>1185</v>
      </c>
      <c r="AB23" s="66">
        <v>1188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41250276</v>
      </c>
      <c r="AH23" s="69">
        <f t="shared" si="6"/>
        <v>1424</v>
      </c>
      <c r="AI23" s="68">
        <f t="shared" si="7"/>
        <v>239.32773109243698</v>
      </c>
      <c r="AJ23" s="67">
        <v>0</v>
      </c>
      <c r="AK23" s="67">
        <v>1</v>
      </c>
      <c r="AL23" s="67">
        <v>1</v>
      </c>
      <c r="AM23" s="67">
        <v>1</v>
      </c>
      <c r="AN23" s="67">
        <v>1</v>
      </c>
      <c r="AO23" s="67">
        <v>0</v>
      </c>
      <c r="AP23" s="66">
        <v>9456037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6</v>
      </c>
      <c r="E24" s="82">
        <f t="shared" ref="E24:E34" si="13">D24/1.42</f>
        <v>4.2253521126760569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127</v>
      </c>
      <c r="P24" s="76">
        <v>134</v>
      </c>
      <c r="Q24" s="76">
        <v>56040143</v>
      </c>
      <c r="R24" s="75">
        <f t="shared" si="9"/>
        <v>5817</v>
      </c>
      <c r="S24" s="74">
        <f t="shared" si="3"/>
        <v>139.608</v>
      </c>
      <c r="T24" s="74">
        <f t="shared" si="4"/>
        <v>5.8170000000000002</v>
      </c>
      <c r="U24" s="73">
        <v>2.6</v>
      </c>
      <c r="V24" s="73">
        <f t="shared" si="5"/>
        <v>2.6</v>
      </c>
      <c r="W24" s="72" t="s">
        <v>22</v>
      </c>
      <c r="X24" s="66">
        <v>0</v>
      </c>
      <c r="Y24" s="66">
        <v>1107</v>
      </c>
      <c r="Z24" s="66">
        <v>1186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41251668</v>
      </c>
      <c r="AH24" s="69">
        <f t="shared" si="6"/>
        <v>1392</v>
      </c>
      <c r="AI24" s="68">
        <f t="shared" si="7"/>
        <v>239.29860752965445</v>
      </c>
      <c r="AJ24" s="67">
        <v>0</v>
      </c>
      <c r="AK24" s="67">
        <v>1</v>
      </c>
      <c r="AL24" s="67">
        <v>1</v>
      </c>
      <c r="AM24" s="67">
        <v>1</v>
      </c>
      <c r="AN24" s="67">
        <v>1</v>
      </c>
      <c r="AO24" s="67">
        <v>0</v>
      </c>
      <c r="AP24" s="66">
        <v>9456037</v>
      </c>
      <c r="AQ24" s="66">
        <f t="shared" si="8"/>
        <v>0</v>
      </c>
      <c r="AR24" s="87">
        <v>1.24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6</v>
      </c>
      <c r="E25" s="82">
        <f t="shared" si="13"/>
        <v>4.2253521126760569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131</v>
      </c>
      <c r="P25" s="76">
        <v>136</v>
      </c>
      <c r="Q25" s="76">
        <v>56045773</v>
      </c>
      <c r="R25" s="75">
        <f t="shared" si="9"/>
        <v>5630</v>
      </c>
      <c r="S25" s="74">
        <f t="shared" si="3"/>
        <v>135.12</v>
      </c>
      <c r="T25" s="74">
        <f t="shared" si="4"/>
        <v>5.63</v>
      </c>
      <c r="U25" s="73">
        <v>2.1</v>
      </c>
      <c r="V25" s="73">
        <f t="shared" si="5"/>
        <v>2.1</v>
      </c>
      <c r="W25" s="72" t="s">
        <v>22</v>
      </c>
      <c r="X25" s="66">
        <v>0</v>
      </c>
      <c r="Y25" s="66">
        <v>1056</v>
      </c>
      <c r="Z25" s="66">
        <v>1187</v>
      </c>
      <c r="AA25" s="66">
        <v>1185</v>
      </c>
      <c r="AB25" s="66">
        <v>1186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41253012</v>
      </c>
      <c r="AH25" s="69">
        <f t="shared" si="6"/>
        <v>1344</v>
      </c>
      <c r="AI25" s="68">
        <f t="shared" si="7"/>
        <v>238.72113676731794</v>
      </c>
      <c r="AJ25" s="67">
        <v>0</v>
      </c>
      <c r="AK25" s="67">
        <v>1</v>
      </c>
      <c r="AL25" s="67">
        <v>1</v>
      </c>
      <c r="AM25" s="67">
        <v>1</v>
      </c>
      <c r="AN25" s="67">
        <v>1</v>
      </c>
      <c r="AO25" s="67">
        <v>0</v>
      </c>
      <c r="AP25" s="66">
        <v>9456037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A26" t="s">
        <v>169</v>
      </c>
      <c r="B26" s="85">
        <v>2.625</v>
      </c>
      <c r="C26" s="85">
        <v>0.66666666666666696</v>
      </c>
      <c r="D26" s="84">
        <v>6</v>
      </c>
      <c r="E26" s="82">
        <f t="shared" si="13"/>
        <v>4.2253521126760569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129</v>
      </c>
      <c r="P26" s="76">
        <v>135</v>
      </c>
      <c r="Q26" s="76">
        <v>56051343</v>
      </c>
      <c r="R26" s="75">
        <f t="shared" si="9"/>
        <v>5570</v>
      </c>
      <c r="S26" s="74">
        <f t="shared" si="3"/>
        <v>133.68</v>
      </c>
      <c r="T26" s="74">
        <f t="shared" si="4"/>
        <v>5.57</v>
      </c>
      <c r="U26" s="73">
        <v>1.8</v>
      </c>
      <c r="V26" s="73">
        <f t="shared" si="5"/>
        <v>1.8</v>
      </c>
      <c r="W26" s="72" t="s">
        <v>22</v>
      </c>
      <c r="X26" s="66">
        <v>0</v>
      </c>
      <c r="Y26" s="66">
        <v>1055</v>
      </c>
      <c r="Z26" s="66">
        <v>1187</v>
      </c>
      <c r="AA26" s="66">
        <v>1185</v>
      </c>
      <c r="AB26" s="66">
        <v>1186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41254344</v>
      </c>
      <c r="AH26" s="69">
        <f t="shared" si="6"/>
        <v>1332</v>
      </c>
      <c r="AI26" s="68">
        <f t="shared" si="7"/>
        <v>239.13824057450628</v>
      </c>
      <c r="AJ26" s="67">
        <v>0</v>
      </c>
      <c r="AK26" s="67">
        <v>1</v>
      </c>
      <c r="AL26" s="67">
        <v>1</v>
      </c>
      <c r="AM26" s="67">
        <v>1</v>
      </c>
      <c r="AN26" s="67">
        <v>1</v>
      </c>
      <c r="AO26" s="67">
        <v>0</v>
      </c>
      <c r="AP26" s="66">
        <v>9456037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5</v>
      </c>
      <c r="E27" s="82">
        <f t="shared" si="13"/>
        <v>3.5211267605633805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131</v>
      </c>
      <c r="P27" s="76">
        <v>138</v>
      </c>
      <c r="Q27" s="76">
        <v>56056993</v>
      </c>
      <c r="R27" s="75">
        <f t="shared" si="9"/>
        <v>5650</v>
      </c>
      <c r="S27" s="74">
        <f t="shared" si="3"/>
        <v>135.6</v>
      </c>
      <c r="T27" s="74">
        <f t="shared" si="4"/>
        <v>5.65</v>
      </c>
      <c r="U27" s="73">
        <v>1.5</v>
      </c>
      <c r="V27" s="73">
        <f t="shared" si="5"/>
        <v>1.5</v>
      </c>
      <c r="W27" s="72" t="s">
        <v>22</v>
      </c>
      <c r="X27" s="66">
        <v>0</v>
      </c>
      <c r="Y27" s="66">
        <v>1056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41255692</v>
      </c>
      <c r="AH27" s="69">
        <f t="shared" si="6"/>
        <v>1348</v>
      </c>
      <c r="AI27" s="68">
        <f t="shared" si="7"/>
        <v>238.58407079646017</v>
      </c>
      <c r="AJ27" s="67">
        <v>0</v>
      </c>
      <c r="AK27" s="67">
        <v>1</v>
      </c>
      <c r="AL27" s="67">
        <v>1</v>
      </c>
      <c r="AM27" s="67">
        <v>1</v>
      </c>
      <c r="AN27" s="67">
        <v>1</v>
      </c>
      <c r="AO27" s="67">
        <v>0</v>
      </c>
      <c r="AP27" s="66">
        <v>9456037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138</v>
      </c>
      <c r="P28" s="76">
        <v>135</v>
      </c>
      <c r="Q28" s="76">
        <v>56062607</v>
      </c>
      <c r="R28" s="75">
        <f t="shared" si="9"/>
        <v>5614</v>
      </c>
      <c r="S28" s="74">
        <f t="shared" si="3"/>
        <v>134.73599999999999</v>
      </c>
      <c r="T28" s="74">
        <f t="shared" si="4"/>
        <v>5.6139999999999999</v>
      </c>
      <c r="U28" s="73">
        <v>1.3</v>
      </c>
      <c r="V28" s="73">
        <f t="shared" si="5"/>
        <v>1.3</v>
      </c>
      <c r="W28" s="72" t="s">
        <v>165</v>
      </c>
      <c r="X28" s="66">
        <v>0</v>
      </c>
      <c r="Y28" s="66">
        <v>0</v>
      </c>
      <c r="Z28" s="66">
        <v>1187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41256996</v>
      </c>
      <c r="AH28" s="69">
        <f t="shared" si="6"/>
        <v>1304</v>
      </c>
      <c r="AI28" s="68">
        <f t="shared" si="7"/>
        <v>232.27645172782331</v>
      </c>
      <c r="AJ28" s="67">
        <v>0</v>
      </c>
      <c r="AK28" s="67">
        <v>0</v>
      </c>
      <c r="AL28" s="67">
        <v>1</v>
      </c>
      <c r="AM28" s="67">
        <v>1</v>
      </c>
      <c r="AN28" s="67">
        <v>1</v>
      </c>
      <c r="AO28" s="67">
        <v>0</v>
      </c>
      <c r="AP28" s="66">
        <v>9456037</v>
      </c>
      <c r="AQ28" s="66">
        <f t="shared" si="8"/>
        <v>0</v>
      </c>
      <c r="AR28" s="87">
        <v>0.8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137</v>
      </c>
      <c r="P29" s="76">
        <v>131</v>
      </c>
      <c r="Q29" s="76">
        <v>56068027</v>
      </c>
      <c r="R29" s="75">
        <f t="shared" si="9"/>
        <v>5420</v>
      </c>
      <c r="S29" s="74">
        <f t="shared" si="3"/>
        <v>130.08000000000001</v>
      </c>
      <c r="T29" s="74">
        <f t="shared" si="4"/>
        <v>5.42</v>
      </c>
      <c r="U29" s="73">
        <v>1.3</v>
      </c>
      <c r="V29" s="73">
        <f t="shared" si="5"/>
        <v>1.3</v>
      </c>
      <c r="W29" s="72" t="s">
        <v>165</v>
      </c>
      <c r="X29" s="66">
        <v>0</v>
      </c>
      <c r="Y29" s="66">
        <v>0</v>
      </c>
      <c r="Z29" s="66">
        <v>1187</v>
      </c>
      <c r="AA29" s="66">
        <v>1185</v>
      </c>
      <c r="AB29" s="66">
        <v>1186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41258244</v>
      </c>
      <c r="AH29" s="69">
        <f t="shared" si="6"/>
        <v>1248</v>
      </c>
      <c r="AI29" s="68">
        <f t="shared" si="7"/>
        <v>230.25830258302582</v>
      </c>
      <c r="AJ29" s="67">
        <v>0</v>
      </c>
      <c r="AK29" s="67">
        <v>0</v>
      </c>
      <c r="AL29" s="67">
        <v>1</v>
      </c>
      <c r="AM29" s="67">
        <v>1</v>
      </c>
      <c r="AN29" s="67">
        <v>1</v>
      </c>
      <c r="AO29" s="67">
        <v>0</v>
      </c>
      <c r="AP29" s="66">
        <v>9456037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4</v>
      </c>
      <c r="E30" s="82">
        <f t="shared" si="13"/>
        <v>2.8169014084507045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127</v>
      </c>
      <c r="P30" s="76">
        <v>118</v>
      </c>
      <c r="Q30" s="76">
        <v>56073339</v>
      </c>
      <c r="R30" s="75">
        <f t="shared" si="9"/>
        <v>5312</v>
      </c>
      <c r="S30" s="74">
        <f t="shared" si="3"/>
        <v>127.488</v>
      </c>
      <c r="T30" s="74">
        <f t="shared" si="4"/>
        <v>5.3120000000000003</v>
      </c>
      <c r="U30" s="73">
        <v>1.3</v>
      </c>
      <c r="V30" s="73">
        <f t="shared" si="5"/>
        <v>1.3</v>
      </c>
      <c r="W30" s="72" t="s">
        <v>165</v>
      </c>
      <c r="X30" s="66">
        <v>0</v>
      </c>
      <c r="Y30" s="66">
        <v>0</v>
      </c>
      <c r="Z30" s="66">
        <v>1157</v>
      </c>
      <c r="AA30" s="66">
        <v>1185</v>
      </c>
      <c r="AB30" s="66">
        <v>1147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41259460</v>
      </c>
      <c r="AH30" s="69">
        <f t="shared" si="6"/>
        <v>1216</v>
      </c>
      <c r="AI30" s="68">
        <f t="shared" si="7"/>
        <v>228.9156626506024</v>
      </c>
      <c r="AJ30" s="67">
        <v>0</v>
      </c>
      <c r="AK30" s="67">
        <v>0</v>
      </c>
      <c r="AL30" s="67">
        <v>1</v>
      </c>
      <c r="AM30" s="67">
        <v>1</v>
      </c>
      <c r="AN30" s="67">
        <v>1</v>
      </c>
      <c r="AO30" s="67">
        <v>0</v>
      </c>
      <c r="AP30" s="66">
        <v>9456037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4</v>
      </c>
      <c r="E31" s="82">
        <f t="shared" si="13"/>
        <v>2.8169014084507045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131</v>
      </c>
      <c r="P31" s="76">
        <v>125</v>
      </c>
      <c r="Q31" s="76">
        <v>56078532</v>
      </c>
      <c r="R31" s="75">
        <f t="shared" si="9"/>
        <v>5193</v>
      </c>
      <c r="S31" s="74">
        <f t="shared" si="3"/>
        <v>124.63200000000001</v>
      </c>
      <c r="T31" s="74">
        <f t="shared" si="4"/>
        <v>5.1929999999999996</v>
      </c>
      <c r="U31" s="73">
        <v>1.3</v>
      </c>
      <c r="V31" s="73">
        <f t="shared" si="5"/>
        <v>1.3</v>
      </c>
      <c r="W31" s="72" t="s">
        <v>165</v>
      </c>
      <c r="X31" s="66">
        <v>0</v>
      </c>
      <c r="Y31" s="66">
        <v>0</v>
      </c>
      <c r="Z31" s="66">
        <v>1157</v>
      </c>
      <c r="AA31" s="66">
        <v>1185</v>
      </c>
      <c r="AB31" s="66">
        <v>1167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41260648</v>
      </c>
      <c r="AH31" s="69">
        <f t="shared" si="6"/>
        <v>1188</v>
      </c>
      <c r="AI31" s="68">
        <f t="shared" si="7"/>
        <v>228.76949740034664</v>
      </c>
      <c r="AJ31" s="67">
        <v>0</v>
      </c>
      <c r="AK31" s="67">
        <v>0</v>
      </c>
      <c r="AL31" s="67">
        <v>1</v>
      </c>
      <c r="AM31" s="67">
        <v>1</v>
      </c>
      <c r="AN31" s="67">
        <v>1</v>
      </c>
      <c r="AO31" s="67">
        <v>0</v>
      </c>
      <c r="AP31" s="66">
        <v>9456037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11</v>
      </c>
      <c r="E32" s="82">
        <f t="shared" si="13"/>
        <v>7.746478873239437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121</v>
      </c>
      <c r="P32" s="76">
        <v>112</v>
      </c>
      <c r="Q32" s="76">
        <v>56083652</v>
      </c>
      <c r="R32" s="75">
        <f t="shared" si="9"/>
        <v>5120</v>
      </c>
      <c r="S32" s="74">
        <f t="shared" si="3"/>
        <v>122.88</v>
      </c>
      <c r="T32" s="74">
        <f t="shared" si="4"/>
        <v>5.12</v>
      </c>
      <c r="U32" s="73">
        <v>1.3</v>
      </c>
      <c r="V32" s="73">
        <f t="shared" si="5"/>
        <v>1.3</v>
      </c>
      <c r="W32" s="72" t="s">
        <v>165</v>
      </c>
      <c r="X32" s="66">
        <v>0</v>
      </c>
      <c r="Y32" s="66">
        <v>0</v>
      </c>
      <c r="Z32" s="66">
        <v>1057</v>
      </c>
      <c r="AA32" s="66">
        <v>1185</v>
      </c>
      <c r="AB32" s="66">
        <v>1047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41261756</v>
      </c>
      <c r="AH32" s="69">
        <f t="shared" si="6"/>
        <v>1108</v>
      </c>
      <c r="AI32" s="68">
        <f t="shared" si="7"/>
        <v>216.40625</v>
      </c>
      <c r="AJ32" s="67">
        <v>0</v>
      </c>
      <c r="AK32" s="67">
        <v>0</v>
      </c>
      <c r="AL32" s="67">
        <v>1</v>
      </c>
      <c r="AM32" s="67">
        <v>1</v>
      </c>
      <c r="AN32" s="67">
        <v>1</v>
      </c>
      <c r="AO32" s="67">
        <v>0</v>
      </c>
      <c r="AP32" s="66">
        <v>9456037</v>
      </c>
      <c r="AQ32" s="66">
        <f t="shared" si="8"/>
        <v>0</v>
      </c>
      <c r="AR32" s="87">
        <v>1.33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12</v>
      </c>
      <c r="E33" s="82">
        <f t="shared" si="13"/>
        <v>8.4507042253521139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110</v>
      </c>
      <c r="P33" s="76">
        <v>89</v>
      </c>
      <c r="Q33" s="76">
        <v>56087426</v>
      </c>
      <c r="R33" s="75">
        <f t="shared" si="9"/>
        <v>3774</v>
      </c>
      <c r="S33" s="74">
        <f t="shared" si="3"/>
        <v>90.575999999999993</v>
      </c>
      <c r="T33" s="74">
        <f t="shared" si="4"/>
        <v>3.774</v>
      </c>
      <c r="U33" s="73">
        <v>2.2000000000000002</v>
      </c>
      <c r="V33" s="73">
        <f t="shared" si="5"/>
        <v>2.2000000000000002</v>
      </c>
      <c r="W33" s="72" t="s">
        <v>14</v>
      </c>
      <c r="X33" s="66">
        <v>0</v>
      </c>
      <c r="Y33" s="66">
        <v>0</v>
      </c>
      <c r="Z33" s="66">
        <v>1058</v>
      </c>
      <c r="AA33" s="66">
        <v>0</v>
      </c>
      <c r="AB33" s="66">
        <v>1047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41262436</v>
      </c>
      <c r="AH33" s="69">
        <f t="shared" si="6"/>
        <v>680</v>
      </c>
      <c r="AI33" s="68">
        <f t="shared" si="7"/>
        <v>180.18018018018017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0.25</v>
      </c>
      <c r="AP33" s="66">
        <v>9456862</v>
      </c>
      <c r="AQ33" s="66">
        <f t="shared" si="8"/>
        <v>825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15</v>
      </c>
      <c r="E34" s="82">
        <f t="shared" si="13"/>
        <v>10.563380281690142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106</v>
      </c>
      <c r="P34" s="76">
        <v>81</v>
      </c>
      <c r="Q34" s="76">
        <v>56090924</v>
      </c>
      <c r="R34" s="75">
        <f t="shared" si="9"/>
        <v>3498</v>
      </c>
      <c r="S34" s="74">
        <f t="shared" si="3"/>
        <v>83.951999999999998</v>
      </c>
      <c r="T34" s="74">
        <f t="shared" si="4"/>
        <v>3.4980000000000002</v>
      </c>
      <c r="U34" s="73">
        <v>3.1</v>
      </c>
      <c r="V34" s="73">
        <f t="shared" si="5"/>
        <v>3.1</v>
      </c>
      <c r="W34" s="72" t="s">
        <v>14</v>
      </c>
      <c r="X34" s="66">
        <v>0</v>
      </c>
      <c r="Y34" s="66">
        <v>0</v>
      </c>
      <c r="Z34" s="66">
        <v>998</v>
      </c>
      <c r="AA34" s="66">
        <v>0</v>
      </c>
      <c r="AB34" s="66">
        <v>997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41263028</v>
      </c>
      <c r="AH34" s="69">
        <f t="shared" si="6"/>
        <v>592</v>
      </c>
      <c r="AI34" s="68">
        <f t="shared" si="7"/>
        <v>169.23956546598055</v>
      </c>
      <c r="AJ34" s="67">
        <v>0</v>
      </c>
      <c r="AK34" s="67">
        <v>0</v>
      </c>
      <c r="AL34" s="67">
        <v>1</v>
      </c>
      <c r="AM34" s="67">
        <v>0</v>
      </c>
      <c r="AN34" s="67">
        <v>1</v>
      </c>
      <c r="AO34" s="67">
        <v>0.25</v>
      </c>
      <c r="AP34" s="66">
        <v>9457927</v>
      </c>
      <c r="AQ34" s="66">
        <f t="shared" si="8"/>
        <v>1065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/>
      <c r="Q35" s="56"/>
      <c r="R35" s="55">
        <f>SUM(R11:R34)</f>
        <v>122252</v>
      </c>
      <c r="S35" s="54">
        <f>AVERAGE(S11:S34)</f>
        <v>122.252</v>
      </c>
      <c r="T35" s="54">
        <f>SUM(T11:T34)</f>
        <v>122.25200000000001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/>
      <c r="AH35" s="47">
        <f>SUM(AH11:AH34)</f>
        <v>26776</v>
      </c>
      <c r="AI35" s="46">
        <f>$AH$35/$T35</f>
        <v>219.02300166868434</v>
      </c>
      <c r="AJ35" s="45"/>
      <c r="AK35" s="44"/>
      <c r="AL35" s="44"/>
      <c r="AM35" s="44"/>
      <c r="AN35" s="43"/>
      <c r="AO35" s="39"/>
      <c r="AP35" s="42">
        <f>AP34-AP10</f>
        <v>8371</v>
      </c>
      <c r="AQ35" s="41">
        <f>SUM(AQ11:AQ34)</f>
        <v>8371</v>
      </c>
      <c r="AR35" s="40">
        <f>AVERAGE(AR11:AR34)</f>
        <v>1.1066666666666667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219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7" t="s">
        <v>216</v>
      </c>
      <c r="C41" s="9"/>
      <c r="D41" s="9"/>
      <c r="E41" s="9"/>
      <c r="F41" s="9"/>
      <c r="G41" s="9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11" t="s">
        <v>5</v>
      </c>
      <c r="C42" s="9"/>
      <c r="D42" s="9"/>
      <c r="E42" s="26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143</v>
      </c>
      <c r="C43" s="9"/>
      <c r="D43" s="9"/>
      <c r="E43" s="9"/>
      <c r="F43" s="9"/>
      <c r="G43" s="9"/>
      <c r="H43" s="9"/>
      <c r="I43" s="16"/>
      <c r="J43" s="16" t="s">
        <v>28</v>
      </c>
      <c r="K43" s="16"/>
      <c r="L43" s="16"/>
      <c r="M43" s="16"/>
      <c r="N43" s="16"/>
      <c r="O43" s="16"/>
      <c r="P43" s="16"/>
      <c r="Q43" s="16"/>
      <c r="R43" s="16"/>
      <c r="S43" s="15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22" t="s">
        <v>4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144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11" t="s">
        <v>220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3</v>
      </c>
      <c r="C47" s="9"/>
      <c r="D47" s="9"/>
      <c r="E47" s="9"/>
      <c r="F47" s="9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5"/>
      <c r="R47" s="21"/>
      <c r="S47" s="21"/>
      <c r="T47" s="25"/>
      <c r="U47" s="5"/>
      <c r="V47" s="5"/>
      <c r="W47" s="5"/>
      <c r="X47" s="5"/>
      <c r="Y47" s="5"/>
      <c r="Z47" s="5"/>
      <c r="AA47" s="5"/>
      <c r="AB47" s="5"/>
      <c r="AC47" s="5"/>
      <c r="AK47" s="4"/>
      <c r="AL47" s="4"/>
      <c r="AM47" s="4"/>
      <c r="AN47" s="4"/>
      <c r="AO47" s="4"/>
      <c r="AP47" s="4"/>
      <c r="AQ47" s="3"/>
      <c r="AR47" s="1"/>
      <c r="AS47" s="1"/>
      <c r="AT47" s="12"/>
      <c r="AU47"/>
      <c r="AV47"/>
      <c r="AW47"/>
      <c r="AX47"/>
      <c r="AY47"/>
    </row>
    <row r="48" spans="2:51" x14ac:dyDescent="0.25">
      <c r="B48" s="11" t="s">
        <v>2</v>
      </c>
      <c r="C48" s="24"/>
      <c r="D48" s="24"/>
      <c r="E48" s="24"/>
      <c r="F48" s="23"/>
      <c r="G48" s="16"/>
      <c r="H48" s="16"/>
      <c r="I48" s="16"/>
      <c r="J48" s="16"/>
      <c r="K48" s="16"/>
      <c r="L48" s="16"/>
      <c r="M48" s="16"/>
      <c r="N48" s="16"/>
      <c r="O48" s="16"/>
      <c r="P48" s="15"/>
      <c r="Q48" s="21"/>
      <c r="R48" s="21"/>
      <c r="S48" s="21"/>
      <c r="T48" s="5"/>
      <c r="U48" s="5"/>
      <c r="V48" s="5"/>
      <c r="W48" s="5"/>
      <c r="X48" s="5"/>
      <c r="Y48" s="5"/>
      <c r="Z48" s="5"/>
      <c r="AA48" s="5"/>
      <c r="AB48" s="5"/>
      <c r="AJ48" s="4"/>
      <c r="AK48" s="4"/>
      <c r="AL48" s="4"/>
      <c r="AM48" s="4"/>
      <c r="AN48" s="4"/>
      <c r="AO48" s="4"/>
      <c r="AP48" s="3"/>
      <c r="AQ48" s="1"/>
      <c r="AR48" s="1"/>
      <c r="AS48" s="12"/>
      <c r="AT48"/>
      <c r="AU48"/>
      <c r="AV48"/>
      <c r="AW48"/>
      <c r="AX48"/>
      <c r="AY48"/>
    </row>
    <row r="49" spans="1:51" x14ac:dyDescent="0.25">
      <c r="B49" s="22" t="s">
        <v>221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1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1:51" x14ac:dyDescent="0.25">
      <c r="B51" s="13" t="s">
        <v>222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1:51" x14ac:dyDescent="0.25">
      <c r="B52" s="11" t="s">
        <v>0</v>
      </c>
      <c r="C52" s="9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1:51" x14ac:dyDescent="0.25">
      <c r="B53" s="22" t="s">
        <v>148</v>
      </c>
      <c r="C53" s="11"/>
      <c r="D53" s="9"/>
      <c r="E53" s="9"/>
      <c r="F53" s="162"/>
      <c r="G53" s="162"/>
      <c r="H53" s="162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1:51" x14ac:dyDescent="0.25">
      <c r="B54" s="139"/>
      <c r="C54" s="13"/>
      <c r="D54" s="159"/>
      <c r="E54" s="159"/>
      <c r="F54" s="160"/>
      <c r="G54" s="160"/>
      <c r="H54" s="160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1:51" x14ac:dyDescent="0.25">
      <c r="B55" s="139"/>
      <c r="C55" s="24"/>
      <c r="D55" s="24"/>
      <c r="E55" s="24"/>
      <c r="F55" s="23"/>
      <c r="G55" s="16"/>
      <c r="H55" s="16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1:51" x14ac:dyDescent="0.25">
      <c r="B56" s="176"/>
      <c r="C56" s="24"/>
      <c r="D56" s="24"/>
      <c r="E56" s="24"/>
      <c r="F56" s="23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1:51" x14ac:dyDescent="0.25">
      <c r="B57" s="139"/>
      <c r="C57" s="24"/>
      <c r="D57" s="24"/>
      <c r="E57" s="24"/>
      <c r="F57" s="23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1:51" x14ac:dyDescent="0.25">
      <c r="B58" s="139"/>
      <c r="C58" s="24"/>
      <c r="D58" s="24"/>
      <c r="E58" s="24"/>
      <c r="F58" s="23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1:51" x14ac:dyDescent="0.25">
      <c r="B59" s="139"/>
      <c r="C59" s="24"/>
      <c r="D59" s="24"/>
      <c r="E59" s="24"/>
      <c r="F59" s="23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1:51" x14ac:dyDescent="0.25">
      <c r="B60" s="22"/>
      <c r="C60" s="24"/>
      <c r="D60" s="24"/>
      <c r="E60" s="24"/>
      <c r="F60" s="23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1:51" ht="229.5" customHeight="1" x14ac:dyDescent="0.25">
      <c r="B61" s="7"/>
      <c r="C61" s="11"/>
      <c r="D61" s="8"/>
      <c r="E61" s="9"/>
      <c r="F61" s="9"/>
      <c r="G61" s="9"/>
      <c r="H61" s="9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U61"/>
      <c r="AV61" s="12"/>
      <c r="AW61"/>
      <c r="AX61"/>
      <c r="AY61"/>
    </row>
    <row r="62" spans="1:51" x14ac:dyDescent="0.25">
      <c r="A62" s="5"/>
      <c r="B62" s="7"/>
      <c r="C62" s="13"/>
      <c r="D62" s="8"/>
      <c r="E62" s="9"/>
      <c r="F62" s="9"/>
      <c r="G62" s="9"/>
      <c r="H62" s="9"/>
      <c r="I62" s="4"/>
      <c r="J62" s="4"/>
      <c r="K62" s="4"/>
      <c r="L62" s="4"/>
      <c r="M62" s="4"/>
      <c r="N62" s="4"/>
      <c r="O62" s="3"/>
      <c r="P62" s="1"/>
      <c r="R62" s="12"/>
      <c r="AS62"/>
      <c r="AT62"/>
      <c r="AU62"/>
      <c r="AV62"/>
      <c r="AW62"/>
      <c r="AX62"/>
      <c r="AY62"/>
    </row>
    <row r="63" spans="1:51" x14ac:dyDescent="0.25">
      <c r="A63" s="5"/>
      <c r="B63" s="8"/>
      <c r="C63" s="11"/>
      <c r="D63" s="9"/>
      <c r="E63" s="8"/>
      <c r="F63" s="9"/>
      <c r="G63" s="8"/>
      <c r="H63" s="8"/>
      <c r="I63" s="4"/>
      <c r="J63" s="4"/>
      <c r="K63" s="4"/>
      <c r="L63" s="4"/>
      <c r="M63" s="4"/>
      <c r="N63" s="4"/>
      <c r="O63" s="3"/>
      <c r="P63" s="1"/>
      <c r="R63" s="1"/>
      <c r="AS63"/>
      <c r="AT63"/>
      <c r="AU63"/>
      <c r="AV63"/>
      <c r="AW63"/>
      <c r="AX63"/>
      <c r="AY63"/>
    </row>
    <row r="64" spans="1:51" x14ac:dyDescent="0.25">
      <c r="A64" s="5"/>
      <c r="B64" s="8"/>
      <c r="C64" s="10"/>
      <c r="D64" s="9"/>
      <c r="E64" s="8"/>
      <c r="F64" s="8"/>
      <c r="G64" s="8"/>
      <c r="H64" s="8"/>
      <c r="I64" s="4"/>
      <c r="J64" s="4"/>
      <c r="K64" s="4"/>
      <c r="L64" s="4"/>
      <c r="M64" s="4"/>
      <c r="N64" s="4"/>
      <c r="O64" s="3"/>
      <c r="P64" s="1"/>
      <c r="R64" s="1"/>
      <c r="AS64"/>
      <c r="AT64"/>
      <c r="AU64"/>
      <c r="AV64"/>
      <c r="AW64"/>
      <c r="AX64"/>
      <c r="AY64"/>
    </row>
    <row r="65" spans="1:51" x14ac:dyDescent="0.25">
      <c r="A65" s="5"/>
      <c r="B65" s="7"/>
      <c r="I65" s="4"/>
      <c r="J65" s="4"/>
      <c r="K65" s="4"/>
      <c r="L65" s="4"/>
      <c r="M65" s="4"/>
      <c r="N65" s="4"/>
      <c r="O65" s="3"/>
      <c r="P65" s="1"/>
      <c r="R65" s="1"/>
      <c r="AS65"/>
      <c r="AT65"/>
      <c r="AU65"/>
      <c r="AV65"/>
      <c r="AW65"/>
      <c r="AX65"/>
      <c r="AY65"/>
    </row>
    <row r="66" spans="1:51" x14ac:dyDescent="0.25">
      <c r="A66" s="5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I68" s="4"/>
      <c r="J68" s="4"/>
      <c r="K68" s="4"/>
      <c r="L68" s="4"/>
      <c r="M68" s="4"/>
      <c r="N68" s="4"/>
      <c r="O68" s="3"/>
      <c r="P68" s="1"/>
      <c r="R68" s="6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R69" s="1"/>
      <c r="AS69"/>
      <c r="AT69"/>
      <c r="AU69"/>
      <c r="AV69"/>
      <c r="AW69"/>
      <c r="AX69"/>
      <c r="AY69"/>
    </row>
    <row r="70" spans="1:51" x14ac:dyDescent="0.25">
      <c r="O70" s="3"/>
      <c r="R70" s="1"/>
      <c r="AS70"/>
      <c r="AT70"/>
      <c r="AU70"/>
      <c r="AV70"/>
      <c r="AW70"/>
      <c r="AX70"/>
      <c r="AY70"/>
    </row>
    <row r="71" spans="1:51" x14ac:dyDescent="0.25">
      <c r="O71" s="3"/>
      <c r="R71" s="1"/>
      <c r="AS71"/>
      <c r="AT71"/>
      <c r="AU71"/>
      <c r="AV71"/>
      <c r="AW71"/>
      <c r="AX71"/>
      <c r="AY71"/>
    </row>
    <row r="72" spans="1:51" x14ac:dyDescent="0.25"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AS74"/>
      <c r="AT74"/>
      <c r="AU74"/>
      <c r="AV74"/>
      <c r="AW74"/>
      <c r="AX74"/>
      <c r="AY74"/>
    </row>
    <row r="75" spans="1:51" x14ac:dyDescent="0.25">
      <c r="O75" s="3"/>
      <c r="AS75"/>
      <c r="AT75"/>
      <c r="AU75"/>
      <c r="AV75"/>
      <c r="AW75"/>
      <c r="AX75"/>
      <c r="AY75"/>
    </row>
    <row r="76" spans="1:51" x14ac:dyDescent="0.25">
      <c r="O76" s="3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Q80" s="1"/>
      <c r="AS80"/>
      <c r="AT80"/>
      <c r="AU80"/>
      <c r="AV80"/>
      <c r="AW80"/>
      <c r="AX80"/>
      <c r="AY80"/>
    </row>
    <row r="81" spans="15:51" x14ac:dyDescent="0.25">
      <c r="O81" s="2"/>
      <c r="P81" s="1"/>
      <c r="Q81" s="1"/>
      <c r="AS81"/>
      <c r="AT81"/>
      <c r="AU81"/>
      <c r="AV81"/>
      <c r="AW81"/>
      <c r="AX81"/>
      <c r="AY81"/>
    </row>
    <row r="82" spans="15:51" x14ac:dyDescent="0.25">
      <c r="O82" s="2"/>
      <c r="P82" s="1"/>
      <c r="Q82" s="1"/>
      <c r="AS82"/>
      <c r="AT82"/>
      <c r="AU82"/>
      <c r="AV82"/>
      <c r="AW82"/>
      <c r="AX82"/>
      <c r="AY82"/>
    </row>
    <row r="83" spans="15:51" x14ac:dyDescent="0.25">
      <c r="O83" s="2"/>
      <c r="P83" s="1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R90" s="1"/>
      <c r="S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R91" s="1"/>
      <c r="S91" s="1"/>
      <c r="T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R92" s="1"/>
      <c r="S92" s="1"/>
      <c r="T92" s="1"/>
      <c r="AS92"/>
      <c r="AT92"/>
      <c r="AU92"/>
      <c r="AV92"/>
      <c r="AW92"/>
      <c r="AX92"/>
      <c r="AY92"/>
    </row>
    <row r="93" spans="15:51" x14ac:dyDescent="0.25">
      <c r="O93" s="2"/>
      <c r="P93" s="1"/>
      <c r="T93" s="1"/>
      <c r="AS93"/>
      <c r="AT93"/>
      <c r="AU93"/>
      <c r="AV93"/>
      <c r="AW93"/>
      <c r="AX93"/>
      <c r="AY93"/>
    </row>
    <row r="94" spans="15:51" x14ac:dyDescent="0.25">
      <c r="O94" s="1"/>
      <c r="Q94" s="1"/>
      <c r="R94" s="1"/>
      <c r="S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T96" s="1"/>
      <c r="U96" s="1"/>
      <c r="AS96"/>
      <c r="AT96"/>
      <c r="AU96"/>
      <c r="AV96"/>
      <c r="AW96"/>
      <c r="AX96"/>
      <c r="AY96"/>
    </row>
    <row r="97" spans="15:51" x14ac:dyDescent="0.25">
      <c r="O97" s="2"/>
      <c r="P97" s="1"/>
      <c r="T97" s="1"/>
      <c r="U97" s="1"/>
      <c r="AS97"/>
      <c r="AT97"/>
      <c r="AU97"/>
      <c r="AV97"/>
      <c r="AW97"/>
      <c r="AX97"/>
      <c r="AY97"/>
    </row>
    <row r="109" spans="15:51" x14ac:dyDescent="0.25">
      <c r="AS109"/>
      <c r="AT109"/>
      <c r="AU109"/>
      <c r="AV109"/>
      <c r="AW109"/>
      <c r="AX109"/>
      <c r="AY109"/>
    </row>
  </sheetData>
  <protectedRanges>
    <protectedRange sqref="B65 B61:B62 N61:T61 T41" name="Range2_12_5_1_1"/>
    <protectedRange sqref="N10 L10 L6 D6 D8 AD8 AF8 O8:U8 AJ8:AR8 AF10 AR11:AR34 L24:N31 N12:N23 N32:N34 N11:P11 G11:G34 O12:P34 E11:E34 R11:AG34" name="Range1_16_3_1_1"/>
    <protectedRange sqref="I61:M6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2:H62 F63 E62" name="Range2_2_2_9_2_1_1"/>
    <protectedRange sqref="D63:D64" name="Range2_1_1_1_1_1_9_2_1_1"/>
    <protectedRange sqref="C61 C63" name="Range2_4_1_1_1"/>
    <protectedRange sqref="AS16:AS34" name="Range1_1_1_1"/>
    <protectedRange sqref="P3:U5" name="Range1_16_1_1_1_1"/>
    <protectedRange sqref="C64 C62" name="Range2_1_3_1_1"/>
    <protectedRange sqref="H11:H34" name="Range1_1_1_1_1_1_1"/>
    <protectedRange sqref="B63:B64 G63:H64 D61:D62 F64 E63:E64" name="Range2_2_1_10_1_1_1_2"/>
    <protectedRange sqref="F61:F62 G61:H61 E61" name="Range2_2_12_1_7_1_1"/>
    <protectedRange sqref="AS11:AS15" name="Range1_4_1_1_1_1"/>
    <protectedRange sqref="J11:J15 J26:J34" name="Range1_1_2_1_10_1_1_1_1"/>
    <protectedRange sqref="R68" name="Range2_2_1_10_1_1_1_1_1"/>
    <protectedRange sqref="S38:S40" name="Range2_12_3_1_1_1_1"/>
    <protectedRange sqref="R38:R40" name="Range2_12_1_3_1_1_1_1"/>
    <protectedRange sqref="S41" name="Range2_12_5_1_1_2_3_1"/>
    <protectedRange sqref="R41" name="Range2_12_1_6_1_1_1_1_2_1"/>
    <protectedRange sqref="T46 Q50:Q60" name="Range2_12_5_1_1_3"/>
    <protectedRange sqref="T44:T45" name="Range2_12_5_1_1_2_2"/>
    <protectedRange sqref="P50:P60" name="Range2_12_4_1_1_1_4_2_2_2"/>
    <protectedRange sqref="N50:O60" name="Range2_12_1_6_1_1_1_2_3_2_1_1_3"/>
    <protectedRange sqref="K50:M60" name="Range2_12_1_2_3_1_1_1_2_3_2_1_1_3"/>
    <protectedRange sqref="T43" name="Range2_12_5_1_1_2_1_1"/>
    <protectedRange sqref="T42" name="Range2_12_5_1_1_6_1_1_1_1_1_1_1"/>
    <protectedRange sqref="S42" name="Range2_12_5_1_1_5_3_1_1_1_1_1_1_1"/>
    <protectedRange sqref="R42" name="Range2_12_1_6_1_1_1_2_3_2_1_1_2_1_1_1_1_1"/>
    <protectedRange sqref="AG10 AP10 Q11:Q34" name="Range1_16_3_1_1_1_1_1"/>
    <protectedRange sqref="F11:F22" name="Range1_16_3_1_1_2_1_1_1_2_1"/>
    <protectedRange sqref="B41:B42" name="Range2_12_5_1_1_1_1"/>
    <protectedRange sqref="E41 F42:H42" name="Range2_2_12_1_7_1_1_1_1"/>
    <protectedRange sqref="D41" name="Range2_3_2_1_3_1_1_2_10_1_1_1_1_1_1"/>
    <protectedRange sqref="C41" name="Range2_1_1_1_1_11_1_2_1_1_1_1"/>
    <protectedRange sqref="D38:H38 N38:Q39 N41:Q41" name="Range2_12_1_3_1_1_1_1_1"/>
    <protectedRange sqref="I38:M38 E39:M39 F41:M41" name="Range2_2_12_1_6_1_1_1_1_1"/>
    <protectedRange sqref="D39" name="Range2_1_1_1_1_11_1_1_1_1_1_1_1"/>
    <protectedRange sqref="C39" name="Range2_1_2_1_1_1_1_1_1"/>
    <protectedRange sqref="C38" name="Range2_3_1_1_1_1_1_1"/>
    <protectedRange sqref="Q42" name="Range2_12_1_5_1_1_1_1_1_1"/>
    <protectedRange sqref="N42:P42" name="Range2_12_1_2_2_1_1_1_1_1_1"/>
    <protectedRange sqref="K42:M42" name="Range2_2_12_1_4_2_1_1_1_1_1_1"/>
    <protectedRange sqref="E42" name="Range2_2_12_1_7_1_1_3_1_1_1"/>
    <protectedRange sqref="I42:J42" name="Range2_2_12_1_4_2_1_1_1_2_1_1_1"/>
    <protectedRange sqref="D42" name="Range2_2_12_1_3_1_2_1_1_1_2_1_2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0:J60" name="Range2_2_12_1_4_3_1_1_1_3_3_2_1_1_3_2"/>
    <protectedRange sqref="Q48:Q49" name="Range2_12_5_1_1_3_2"/>
    <protectedRange sqref="P48:P49" name="Range2_12_4_1_1_1_4_2_2_2_2"/>
    <protectedRange sqref="N48:O49" name="Range2_12_1_6_1_1_1_2_3_2_1_1_3_2"/>
    <protectedRange sqref="K48:M49" name="Range2_12_1_2_3_1_1_1_2_3_2_1_1_3_2"/>
    <protectedRange sqref="J48:J49" name="Range2_2_12_1_4_3_1_1_1_3_3_2_1_1_3_2_1"/>
    <protectedRange sqref="I48:I49" name="Range2_2_12_1_4_3_1_1_1_3_3_2_1_1_3_2_1_1"/>
    <protectedRange sqref="I50:I60" name="Range2_2_12_1_4_3_1_1_1_3_3_2_1_1_3_3_1_1"/>
    <protectedRange sqref="Q10" name="Range1_16_3_1_1_1_1_1_1"/>
    <protectedRange sqref="H55:H60" name="Range2_2_12_1_4_3_1_1_1_3_3_2_1_1_3_3_1_3_1"/>
    <protectedRange sqref="G55:G60" name="Range2_2_12_1_4_3_1_1_1_3_2_1_2_2_3_1_3_1"/>
    <protectedRange sqref="F55:F60" name="Range2_2_12_1_4_3_1_1_1_3_3_1_1_3_1_1_1_1_1_1_2_3_1_3_1"/>
    <protectedRange sqref="C55:E60" name="Range2_2_12_1_3_1_2_1_1_1_1_2_1_1_1_1_1_1_2_2_1_3_1"/>
    <protectedRange sqref="B60" name="Range2_12_5_1_1_1_2_2_1_1_1_1_1_1_1_1_1_1_1_2_1_1_1_2_1_1_1_1_1_1_1_1_1_1_1_1_1_1_1_1_2_1_1_1_1_1_1_1_1_1_2_1_1_3_1_1_1_1"/>
    <protectedRange sqref="B55:B59" name="Range2_12_5_1_1_1_2_2_1_1_1_1_1_1_1_1_1_1_1_1_1_1_1_1_1_1_1_1_1_1_1_1_1_1_1_1_1_1_1_1_1_1_1_1_1_1_1_2_1_1_1_2_1_1_2_1_1_1_2"/>
    <protectedRange sqref="H48:H49" name="Range2_2_12_1_4_3_1_1_1_3_3_2_1_1_3_2_1_3_1_1"/>
    <protectedRange sqref="G48:G49" name="Range2_2_12_1_4_3_1_1_1_3_2_1_2_2_2_1_3_1_1"/>
    <protectedRange sqref="D48:E49" name="Range2_2_12_1_3_1_2_1_1_1_2_1_1_1_1_1_1_2_1_1_2_1_3_1_1"/>
    <protectedRange sqref="F48:F49" name="Range2_2_12_1_4_3_1_1_1_2_1_2_1_1_3_1_1_1_1_1_1_2_1_3_1_1"/>
    <protectedRange sqref="H50:H54" name="Range2_2_12_1_4_3_1_1_1_3_3_2_1_1_3_3_1_3_1_1"/>
    <protectedRange sqref="G50:G54" name="Range2_2_12_1_4_3_1_1_1_3_2_1_2_2_3_1_3_1_1"/>
    <protectedRange sqref="F50:F54" name="Range2_2_12_1_4_3_1_1_1_3_3_1_1_3_1_1_1_1_1_1_2_3_1_3_1_1"/>
    <protectedRange sqref="D50:E54" name="Range2_2_12_1_3_1_2_1_1_1_1_2_1_1_1_1_1_1_2_2_1_3_1_1"/>
    <protectedRange sqref="C48:C49" name="Range2_2_12_1_3_1_2_1_1_1_3_1_1_1_1_1_3_1_1_1_1_2_1_3_1"/>
    <protectedRange sqref="C50" name="Range2_2_12_1_3_1_2_1_1_1_1_2_1_1_1_1_1_1_2_2_1_3_3"/>
    <protectedRange sqref="C51" name="Range2_2_12_1_3_1_2_1_1_1_1_2_1_1_1_1_1_1_2_2_1_3_2_1"/>
    <protectedRange sqref="C54" name="Range2_1_4_2_1_1_1_2_1_2_1_1"/>
    <protectedRange sqref="B54" name="Range2_12_5_1_1_1_2_2_1_1_1_1_1_1_1_1_1_1_1_1_1_1_1_1_1_1_1_1_1_1_1_1_1_1_1_1_1_1_1_1_1_1_1_1_1_1_1_2_1_1_1_2_1_1_2_1_1_1_3_1"/>
    <protectedRange sqref="S43" name="Range2_12_4_1_1_1_4_2_2_1_1_1"/>
    <protectedRange sqref="S44:S46" name="Range2_12_4_1_1_1_4_2_2_2_2_1"/>
    <protectedRange sqref="Q43:R43" name="Range2_12_1_6_1_1_1_2_3_2_1_1_1_1_1_1_1_1"/>
    <protectedRange sqref="N43:P43" name="Range2_12_1_2_3_1_1_1_2_3_2_1_1_1_1_1_1_1_1"/>
    <protectedRange sqref="K43:M43" name="Range2_2_12_1_4_3_1_1_1_3_3_2_1_1_1_1_1_1_1_1"/>
    <protectedRange sqref="J43" name="Range2_2_12_1_4_3_1_1_1_3_2_1_2_1_1_1_1_1_1"/>
    <protectedRange sqref="D43:E43" name="Range2_2_12_1_3_1_2_1_1_1_2_1_2_3_2_1_1_1_1_1_1"/>
    <protectedRange sqref="I43" name="Range2_2_12_1_4_2_1_1_1_4_1_2_1_1_1_2_1_1_1_1_1_1"/>
    <protectedRange sqref="F43:H43" name="Range2_2_12_1_3_1_1_1_1_1_4_1_2_1_2_1_2_1_1_1_1_1_1"/>
    <protectedRange sqref="B43" name="Range2_12_5_1_1_1_2_1_1_1_1_1_1_1_1_1_1_1_2_1_1_1_1_1_1_1_1_1_1_1_1_1_1_1_1_1_1_1_1_1"/>
    <protectedRange sqref="R47" name="Range2_12_5_1_1_3_1_1_1_1_1_1"/>
    <protectedRange sqref="Q47" name="Range2_12_4_1_1_1_4_2_2_2_1_1_1_1_1_1"/>
    <protectedRange sqref="O47:P47 Q44:R46" name="Range2_12_1_6_1_1_1_2_3_2_1_1_3_1_1_1_1_1_1"/>
    <protectedRange sqref="L47:N47 N44:P46" name="Range2_12_1_2_3_1_1_1_2_3_2_1_1_3_1_1_1_1_1_1"/>
    <protectedRange sqref="I47:K47 K44:M46" name="Range2_2_12_1_4_3_1_1_1_3_3_2_1_1_3_1_1_1_1_1_1"/>
    <protectedRange sqref="H47 J44:J46" name="Range2_2_12_1_4_3_1_1_1_3_2_1_2_2_1_1_1_1_1_1"/>
    <protectedRange sqref="E47:F47 G46:H46" name="Range2_2_12_1_3_1_2_1_1_1_2_1_1_1_1_1_1_2_1_1_1_1_1_1_1_1"/>
    <protectedRange sqref="C47 D46:E46" name="Range2_2_12_1_3_1_2_1_1_1_2_1_1_1_1_3_1_1_1_1_1_1_1_1_1_1"/>
    <protectedRange sqref="D47 F46" name="Range2_2_12_1_3_1_2_1_1_1_3_1_1_1_1_1_3_1_1_1_1_1_1_1_1_1_1"/>
    <protectedRange sqref="G47 I46" name="Range2_2_12_1_4_3_1_1_1_2_1_2_1_1_3_1_1_1_1_1_1_1_1_1_1_1_1"/>
    <protectedRange sqref="E44:H45" name="Range2_2_12_1_3_1_2_1_1_1_1_2_1_1_1_1_1_1_1_1_1_1_1_1"/>
    <protectedRange sqref="D44:D45" name="Range2_2_12_1_3_1_2_1_1_1_2_1_2_3_1_1_1_1_1_1_1_1_1_1"/>
    <protectedRange sqref="I44:I45" name="Range2_2_12_1_4_2_1_1_1_4_1_2_1_1_1_2_2_1_1_1_1_1_1_1"/>
    <protectedRange sqref="B44" name="Range2_12_5_1_1_1_2_2_1_1_1_1_1_1_1_1_1_1_1_1_1_1_1_1_1_1_1_1_1_1_1_1_1_1_1_1_1_1_1_1_1_1_1_1_1_1"/>
    <protectedRange sqref="B45" name="Range2_12_5_1_1_1_2_2_1_1_1_1_1_1_1_1_1_1_1_2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"/>
    <protectedRange sqref="B47" name="Range2_12_5_1_1_1_2_1_1_1_1_1_1_1_1_1_1_1_2_1_2_1_1_1_1_1_1_1_1_1_2_1_1_1_1_1_1_1_1_1_1_1_1_1_1_1_1_1_1_1_1_1_1_1_1_1_1_1_1_1_1_1"/>
    <protectedRange sqref="B48" name="Range2_12_5_1_1_1_1_1_2_1_1_1_1_1_1_1_1_1_1_1_1_1_1_1_1_1_1_1_1_2_1_1_1_1_1_1_1_1_1_1_1_1_1_3_1_1_1_2_1_1_1"/>
    <protectedRange sqref="B50" name="Range2_12_5_1_1_1_1_1_2_1_1_2_1_1_1_1_1_1_1_1_1_1_1_1_1_1_1_1_1_2_1_1_1_1_1_1_1_1_1_1_1_1_1_1_3_1_1_1_2_1_1_1"/>
    <protectedRange sqref="B49" name="Range2_12_5_1_1_1_2_2_1_1_1_1_1_1_1_1_1_1_1_2_1_1_1_2_1_1_1_1_1_1_1_1_1_1_1_1_1_1_1_1_2_1_1_1_1_1_1_1_1_1_2_1_1_3_1_1_1_3_1_1"/>
    <protectedRange sqref="B51" name="Range2_12_5_1_1_1_2_2_1_1_1_1_1_1_1_1_1_1_1_2_1_1_1_1_1_1_1_1_1_3_1_3_1_2_1_1_1_1_1_1_1_1_1_1_1_1_1_2_1_1_1_1_1_2_1_1_1_1_1_1_1_1_2_1_1_3_1_1_1_2_1_1"/>
    <protectedRange sqref="B52" name="Range2_12_5_1_1_1_1_1_2_1_2_1_1_1_2_1_1_1_1_1_1_1_1_1_1_2_1_1_1_1_1_2_1_1_1_1_1_1_1_2_1_1_3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76" priority="5" operator="containsText" text="N/A">
      <formula>NOT(ISERROR(SEARCH("N/A",X11)))</formula>
    </cfRule>
    <cfRule type="cellIs" dxfId="275" priority="23" operator="equal">
      <formula>0</formula>
    </cfRule>
  </conditionalFormatting>
  <conditionalFormatting sqref="X11:AE34">
    <cfRule type="cellIs" dxfId="274" priority="22" operator="greaterThanOrEqual">
      <formula>1185</formula>
    </cfRule>
  </conditionalFormatting>
  <conditionalFormatting sqref="X11:AE34">
    <cfRule type="cellIs" dxfId="273" priority="21" operator="between">
      <formula>0.1</formula>
      <formula>1184</formula>
    </cfRule>
  </conditionalFormatting>
  <conditionalFormatting sqref="X8 AJ11:AO34">
    <cfRule type="cellIs" dxfId="272" priority="20" operator="equal">
      <formula>0</formula>
    </cfRule>
  </conditionalFormatting>
  <conditionalFormatting sqref="X8 AJ11:AO34">
    <cfRule type="cellIs" dxfId="271" priority="19" operator="greaterThan">
      <formula>1179</formula>
    </cfRule>
  </conditionalFormatting>
  <conditionalFormatting sqref="X8 AJ11:AO34">
    <cfRule type="cellIs" dxfId="270" priority="18" operator="greaterThan">
      <formula>99</formula>
    </cfRule>
  </conditionalFormatting>
  <conditionalFormatting sqref="X8 AJ11:AO34">
    <cfRule type="cellIs" dxfId="269" priority="17" operator="greaterThan">
      <formula>0.99</formula>
    </cfRule>
  </conditionalFormatting>
  <conditionalFormatting sqref="AB8">
    <cfRule type="cellIs" dxfId="268" priority="16" operator="equal">
      <formula>0</formula>
    </cfRule>
  </conditionalFormatting>
  <conditionalFormatting sqref="AB8">
    <cfRule type="cellIs" dxfId="267" priority="15" operator="greaterThan">
      <formula>1179</formula>
    </cfRule>
  </conditionalFormatting>
  <conditionalFormatting sqref="AB8">
    <cfRule type="cellIs" dxfId="266" priority="14" operator="greaterThan">
      <formula>99</formula>
    </cfRule>
  </conditionalFormatting>
  <conditionalFormatting sqref="AB8">
    <cfRule type="cellIs" dxfId="265" priority="13" operator="greaterThan">
      <formula>0.99</formula>
    </cfRule>
  </conditionalFormatting>
  <conditionalFormatting sqref="AQ11:AQ34">
    <cfRule type="cellIs" dxfId="264" priority="12" operator="equal">
      <formula>0</formula>
    </cfRule>
  </conditionalFormatting>
  <conditionalFormatting sqref="AQ11:AQ34">
    <cfRule type="cellIs" dxfId="263" priority="11" operator="greaterThan">
      <formula>1179</formula>
    </cfRule>
  </conditionalFormatting>
  <conditionalFormatting sqref="AQ11:AQ34">
    <cfRule type="cellIs" dxfId="262" priority="10" operator="greaterThan">
      <formula>99</formula>
    </cfRule>
  </conditionalFormatting>
  <conditionalFormatting sqref="AQ11:AQ34">
    <cfRule type="cellIs" dxfId="261" priority="9" operator="greaterThan">
      <formula>0.99</formula>
    </cfRule>
  </conditionalFormatting>
  <conditionalFormatting sqref="AI11:AI34">
    <cfRule type="cellIs" dxfId="260" priority="8" operator="greaterThan">
      <formula>$AI$8</formula>
    </cfRule>
  </conditionalFormatting>
  <conditionalFormatting sqref="AH11:AH34">
    <cfRule type="cellIs" dxfId="259" priority="6" operator="greaterThan">
      <formula>$AH$8</formula>
    </cfRule>
    <cfRule type="cellIs" dxfId="258" priority="7" operator="greaterThan">
      <formula>$AH$8</formula>
    </cfRule>
  </conditionalFormatting>
  <conditionalFormatting sqref="AP11:AP34">
    <cfRule type="cellIs" dxfId="257" priority="4" operator="equal">
      <formula>0</formula>
    </cfRule>
  </conditionalFormatting>
  <conditionalFormatting sqref="AP11:AP34">
    <cfRule type="cellIs" dxfId="256" priority="3" operator="greaterThan">
      <formula>1179</formula>
    </cfRule>
  </conditionalFormatting>
  <conditionalFormatting sqref="AP11:AP34">
    <cfRule type="cellIs" dxfId="255" priority="2" operator="greaterThan">
      <formula>99</formula>
    </cfRule>
  </conditionalFormatting>
  <conditionalFormatting sqref="AP11:AP34">
    <cfRule type="cellIs" dxfId="254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9"/>
  <sheetViews>
    <sheetView topLeftCell="A31" workbookViewId="0">
      <selection activeCell="B49" sqref="B49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50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145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44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65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69" t="s">
        <v>127</v>
      </c>
      <c r="I7" s="168" t="s">
        <v>126</v>
      </c>
      <c r="J7" s="168" t="s">
        <v>125</v>
      </c>
      <c r="K7" s="168" t="s">
        <v>124</v>
      </c>
      <c r="L7" s="2"/>
      <c r="M7" s="2"/>
      <c r="N7" s="2"/>
      <c r="O7" s="169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68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68" t="s">
        <v>115</v>
      </c>
      <c r="AG7" s="168" t="s">
        <v>114</v>
      </c>
      <c r="AH7" s="168" t="s">
        <v>113</v>
      </c>
      <c r="AI7" s="168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68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42299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26004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68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66" t="s">
        <v>88</v>
      </c>
      <c r="V9" s="166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64" t="s">
        <v>84</v>
      </c>
      <c r="AG9" s="164" t="s">
        <v>83</v>
      </c>
      <c r="AH9" s="234" t="s">
        <v>82</v>
      </c>
      <c r="AI9" s="248" t="s">
        <v>81</v>
      </c>
      <c r="AJ9" s="166" t="s">
        <v>80</v>
      </c>
      <c r="AK9" s="166" t="s">
        <v>79</v>
      </c>
      <c r="AL9" s="166" t="s">
        <v>78</v>
      </c>
      <c r="AM9" s="166" t="s">
        <v>77</v>
      </c>
      <c r="AN9" s="166" t="s">
        <v>76</v>
      </c>
      <c r="AO9" s="166" t="s">
        <v>75</v>
      </c>
      <c r="AP9" s="166" t="s">
        <v>74</v>
      </c>
      <c r="AQ9" s="226" t="s">
        <v>73</v>
      </c>
      <c r="AR9" s="166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66" t="s">
        <v>67</v>
      </c>
      <c r="C10" s="166" t="s">
        <v>66</v>
      </c>
      <c r="D10" s="166" t="s">
        <v>17</v>
      </c>
      <c r="E10" s="166" t="s">
        <v>65</v>
      </c>
      <c r="F10" s="166" t="s">
        <v>17</v>
      </c>
      <c r="G10" s="166" t="s">
        <v>65</v>
      </c>
      <c r="H10" s="225"/>
      <c r="I10" s="166" t="s">
        <v>65</v>
      </c>
      <c r="J10" s="166" t="s">
        <v>65</v>
      </c>
      <c r="K10" s="166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21'!Q34</f>
        <v>56090924</v>
      </c>
      <c r="R10" s="242"/>
      <c r="S10" s="243"/>
      <c r="T10" s="244"/>
      <c r="U10" s="166"/>
      <c r="V10" s="166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21'!AG34</f>
        <v>41263028</v>
      </c>
      <c r="AH10" s="234"/>
      <c r="AI10" s="249"/>
      <c r="AJ10" s="166" t="s">
        <v>56</v>
      </c>
      <c r="AK10" s="166" t="s">
        <v>56</v>
      </c>
      <c r="AL10" s="166" t="s">
        <v>56</v>
      </c>
      <c r="AM10" s="166" t="s">
        <v>56</v>
      </c>
      <c r="AN10" s="166" t="s">
        <v>56</v>
      </c>
      <c r="AO10" s="166" t="s">
        <v>56</v>
      </c>
      <c r="AP10" s="96">
        <f>'OCT 21'!AP34</f>
        <v>9457927</v>
      </c>
      <c r="AQ10" s="227"/>
      <c r="AR10" s="167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12</v>
      </c>
      <c r="E11" s="82">
        <f t="shared" ref="E11:E22" si="0">D11/1.42</f>
        <v>8.4507042253521139</v>
      </c>
      <c r="F11" s="83">
        <v>66</v>
      </c>
      <c r="G11" s="82">
        <f t="shared" ref="G11:G34" si="1">F11/1.42</f>
        <v>46.478873239436624</v>
      </c>
      <c r="H11" s="80" t="s">
        <v>16</v>
      </c>
      <c r="I11" s="80">
        <f t="shared" ref="I11:I34" si="2">J11-(2/1.42)</f>
        <v>41.549295774647888</v>
      </c>
      <c r="J11" s="81">
        <f>(F11-5)/1.42</f>
        <v>42.95774647887324</v>
      </c>
      <c r="K11" s="80">
        <f>J11+(6/1.42)</f>
        <v>47.183098591549296</v>
      </c>
      <c r="L11" s="79">
        <v>14</v>
      </c>
      <c r="M11" s="78" t="s">
        <v>41</v>
      </c>
      <c r="N11" s="78">
        <v>11.4</v>
      </c>
      <c r="O11" s="76">
        <v>119</v>
      </c>
      <c r="P11" s="76">
        <v>79</v>
      </c>
      <c r="Q11" s="76">
        <v>56094196</v>
      </c>
      <c r="R11" s="75">
        <f>IF(ISBLANK(Q11),"-",Q11-Q10)</f>
        <v>3272</v>
      </c>
      <c r="S11" s="74">
        <f t="shared" ref="S11:S34" si="3">R11*24/1000</f>
        <v>78.528000000000006</v>
      </c>
      <c r="T11" s="74">
        <f t="shared" ref="T11:T34" si="4">R11/1000</f>
        <v>3.2719999999999998</v>
      </c>
      <c r="U11" s="73">
        <v>4.9000000000000004</v>
      </c>
      <c r="V11" s="73">
        <f t="shared" ref="V11:V34" si="5">U11</f>
        <v>4.9000000000000004</v>
      </c>
      <c r="W11" s="72" t="s">
        <v>14</v>
      </c>
      <c r="X11" s="66">
        <v>0</v>
      </c>
      <c r="Y11" s="66">
        <v>0</v>
      </c>
      <c r="Z11" s="66">
        <v>1027</v>
      </c>
      <c r="AA11" s="66">
        <v>0</v>
      </c>
      <c r="AB11" s="66">
        <v>1026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41263584</v>
      </c>
      <c r="AH11" s="69">
        <f t="shared" ref="AH11:AH34" si="6">IF(ISBLANK(AG11),"-",AG11-AG10)</f>
        <v>556</v>
      </c>
      <c r="AI11" s="68">
        <f t="shared" ref="AI11:AI34" si="7">AH11/T11</f>
        <v>169.92665036674816</v>
      </c>
      <c r="AJ11" s="67">
        <v>0</v>
      </c>
      <c r="AK11" s="67">
        <v>0</v>
      </c>
      <c r="AL11" s="67">
        <v>1</v>
      </c>
      <c r="AM11" s="67">
        <v>0</v>
      </c>
      <c r="AN11" s="67">
        <v>1</v>
      </c>
      <c r="AO11" s="67">
        <v>0.45</v>
      </c>
      <c r="AP11" s="66">
        <v>9459599</v>
      </c>
      <c r="AQ11" s="66">
        <f t="shared" ref="AQ11:AQ34" si="8">AP11-AP10</f>
        <v>1672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14</v>
      </c>
      <c r="E12" s="82">
        <f t="shared" si="0"/>
        <v>9.8591549295774659</v>
      </c>
      <c r="F12" s="83">
        <v>66</v>
      </c>
      <c r="G12" s="82">
        <f t="shared" si="1"/>
        <v>46.478873239436624</v>
      </c>
      <c r="H12" s="80" t="s">
        <v>16</v>
      </c>
      <c r="I12" s="80">
        <f t="shared" si="2"/>
        <v>41.549295774647888</v>
      </c>
      <c r="J12" s="81">
        <f>(F12-5)/1.42</f>
        <v>42.95774647887324</v>
      </c>
      <c r="K12" s="80">
        <f>J12+(6/1.42)</f>
        <v>47.183098591549296</v>
      </c>
      <c r="L12" s="79">
        <v>14</v>
      </c>
      <c r="M12" s="78" t="s">
        <v>41</v>
      </c>
      <c r="N12" s="78">
        <v>11.2</v>
      </c>
      <c r="O12" s="76">
        <v>119</v>
      </c>
      <c r="P12" s="76">
        <v>80</v>
      </c>
      <c r="Q12" s="76">
        <v>56097463</v>
      </c>
      <c r="R12" s="75">
        <f>IF(ISBLANK(Q12),"-",Q12-Q11)</f>
        <v>3267</v>
      </c>
      <c r="S12" s="74">
        <f t="shared" si="3"/>
        <v>78.408000000000001</v>
      </c>
      <c r="T12" s="74">
        <f t="shared" si="4"/>
        <v>3.2669999999999999</v>
      </c>
      <c r="U12" s="73">
        <v>6.5</v>
      </c>
      <c r="V12" s="73">
        <f t="shared" si="5"/>
        <v>6.5</v>
      </c>
      <c r="W12" s="72" t="s">
        <v>14</v>
      </c>
      <c r="X12" s="66">
        <v>0</v>
      </c>
      <c r="Y12" s="66">
        <v>0</v>
      </c>
      <c r="Z12" s="66">
        <v>997</v>
      </c>
      <c r="AA12" s="66">
        <v>0</v>
      </c>
      <c r="AB12" s="66">
        <v>997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41264148</v>
      </c>
      <c r="AH12" s="69">
        <f t="shared" si="6"/>
        <v>564</v>
      </c>
      <c r="AI12" s="68">
        <f t="shared" si="7"/>
        <v>172.63544536271809</v>
      </c>
      <c r="AJ12" s="67">
        <v>0</v>
      </c>
      <c r="AK12" s="67">
        <v>0</v>
      </c>
      <c r="AL12" s="67">
        <v>1</v>
      </c>
      <c r="AM12" s="67">
        <v>0</v>
      </c>
      <c r="AN12" s="67">
        <v>1</v>
      </c>
      <c r="AO12" s="67">
        <v>0.45</v>
      </c>
      <c r="AP12" s="66">
        <v>9461192</v>
      </c>
      <c r="AQ12" s="66">
        <f t="shared" si="8"/>
        <v>1593</v>
      </c>
      <c r="AR12" s="87">
        <v>1.03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14</v>
      </c>
      <c r="E13" s="82">
        <f t="shared" si="0"/>
        <v>9.8591549295774659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124</v>
      </c>
      <c r="P13" s="76">
        <v>90</v>
      </c>
      <c r="Q13" s="76">
        <v>56101165</v>
      </c>
      <c r="R13" s="75">
        <f t="shared" ref="R13:R34" si="9">IF(ISBLANK(Q13),"-",Q13-Q12)</f>
        <v>3702</v>
      </c>
      <c r="S13" s="74">
        <f t="shared" si="3"/>
        <v>88.847999999999999</v>
      </c>
      <c r="T13" s="74">
        <f t="shared" si="4"/>
        <v>3.702</v>
      </c>
      <c r="U13" s="73">
        <v>8</v>
      </c>
      <c r="V13" s="73">
        <f t="shared" si="5"/>
        <v>8</v>
      </c>
      <c r="W13" s="72" t="s">
        <v>14</v>
      </c>
      <c r="X13" s="66">
        <v>0</v>
      </c>
      <c r="Y13" s="66">
        <v>0</v>
      </c>
      <c r="Z13" s="66">
        <v>1047</v>
      </c>
      <c r="AA13" s="66">
        <v>0</v>
      </c>
      <c r="AB13" s="66">
        <v>1047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41264760</v>
      </c>
      <c r="AH13" s="69">
        <f t="shared" si="6"/>
        <v>612</v>
      </c>
      <c r="AI13" s="68">
        <f t="shared" si="7"/>
        <v>165.31604538087521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0.45</v>
      </c>
      <c r="AP13" s="66">
        <v>9462570</v>
      </c>
      <c r="AQ13" s="66">
        <f t="shared" si="8"/>
        <v>1378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16</v>
      </c>
      <c r="E14" s="82">
        <f t="shared" si="0"/>
        <v>11.267605633802818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132</v>
      </c>
      <c r="P14" s="76">
        <v>94</v>
      </c>
      <c r="Q14" s="76">
        <v>56104916</v>
      </c>
      <c r="R14" s="75">
        <f t="shared" si="9"/>
        <v>3751</v>
      </c>
      <c r="S14" s="74">
        <f t="shared" si="3"/>
        <v>90.024000000000001</v>
      </c>
      <c r="T14" s="74">
        <f t="shared" si="4"/>
        <v>3.7509999999999999</v>
      </c>
      <c r="U14" s="73">
        <v>9.3000000000000007</v>
      </c>
      <c r="V14" s="73">
        <f t="shared" si="5"/>
        <v>9.3000000000000007</v>
      </c>
      <c r="W14" s="72" t="s">
        <v>14</v>
      </c>
      <c r="X14" s="66">
        <v>0</v>
      </c>
      <c r="Y14" s="66">
        <v>0</v>
      </c>
      <c r="Z14" s="66">
        <v>1037</v>
      </c>
      <c r="AA14" s="66">
        <v>0</v>
      </c>
      <c r="AB14" s="66">
        <v>1037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41265376</v>
      </c>
      <c r="AH14" s="69">
        <f t="shared" si="6"/>
        <v>616</v>
      </c>
      <c r="AI14" s="68">
        <f t="shared" si="7"/>
        <v>164.22287390029325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0.45</v>
      </c>
      <c r="AP14" s="66">
        <v>9463902</v>
      </c>
      <c r="AQ14" s="66">
        <f t="shared" si="8"/>
        <v>1332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12</v>
      </c>
      <c r="E15" s="82">
        <f t="shared" si="0"/>
        <v>8.4507042253521139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115</v>
      </c>
      <c r="P15" s="76">
        <v>109</v>
      </c>
      <c r="Q15" s="76">
        <v>56108956</v>
      </c>
      <c r="R15" s="75">
        <f t="shared" si="9"/>
        <v>4040</v>
      </c>
      <c r="S15" s="74">
        <f t="shared" si="3"/>
        <v>96.96</v>
      </c>
      <c r="T15" s="74">
        <f t="shared" si="4"/>
        <v>4.04</v>
      </c>
      <c r="U15" s="73">
        <v>9.8000000000000007</v>
      </c>
      <c r="V15" s="73">
        <f t="shared" si="5"/>
        <v>9.8000000000000007</v>
      </c>
      <c r="W15" s="72" t="s">
        <v>14</v>
      </c>
      <c r="X15" s="66">
        <v>0</v>
      </c>
      <c r="Y15" s="66">
        <v>0</v>
      </c>
      <c r="Z15" s="66">
        <v>1128</v>
      </c>
      <c r="AA15" s="66">
        <v>0</v>
      </c>
      <c r="AB15" s="66">
        <v>1128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41266020</v>
      </c>
      <c r="AH15" s="69">
        <f t="shared" si="6"/>
        <v>644</v>
      </c>
      <c r="AI15" s="68">
        <f t="shared" si="7"/>
        <v>159.40594059405942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0.45</v>
      </c>
      <c r="AP15" s="66">
        <v>9464288</v>
      </c>
      <c r="AQ15" s="66">
        <f t="shared" si="8"/>
        <v>386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10</v>
      </c>
      <c r="E16" s="82">
        <f t="shared" si="0"/>
        <v>7.042253521126761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120</v>
      </c>
      <c r="P16" s="76">
        <v>127</v>
      </c>
      <c r="Q16" s="76">
        <v>56114022</v>
      </c>
      <c r="R16" s="75">
        <f t="shared" si="9"/>
        <v>5066</v>
      </c>
      <c r="S16" s="74">
        <f t="shared" si="3"/>
        <v>121.584</v>
      </c>
      <c r="T16" s="74">
        <f t="shared" si="4"/>
        <v>5.0659999999999998</v>
      </c>
      <c r="U16" s="73">
        <v>9.8000000000000007</v>
      </c>
      <c r="V16" s="73">
        <f t="shared" si="5"/>
        <v>9.8000000000000007</v>
      </c>
      <c r="W16" s="72" t="s">
        <v>14</v>
      </c>
      <c r="X16" s="66">
        <v>0</v>
      </c>
      <c r="Y16" s="66">
        <v>0</v>
      </c>
      <c r="Z16" s="66">
        <v>1188</v>
      </c>
      <c r="AA16" s="66">
        <v>1185</v>
      </c>
      <c r="AB16" s="66">
        <v>1188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41266948</v>
      </c>
      <c r="AH16" s="69">
        <f t="shared" si="6"/>
        <v>928</v>
      </c>
      <c r="AI16" s="68">
        <f t="shared" si="7"/>
        <v>183.18199763126728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0.45</v>
      </c>
      <c r="AP16" s="66">
        <v>9464288</v>
      </c>
      <c r="AQ16" s="66">
        <f t="shared" si="8"/>
        <v>0</v>
      </c>
      <c r="AR16" s="87">
        <v>1.17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A17" t="s">
        <v>208</v>
      </c>
      <c r="B17" s="85">
        <v>2.25</v>
      </c>
      <c r="C17" s="85">
        <v>0.29166666666666702</v>
      </c>
      <c r="D17" s="84">
        <v>5</v>
      </c>
      <c r="E17" s="82">
        <f t="shared" si="0"/>
        <v>3.5211267605633805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132</v>
      </c>
      <c r="P17" s="76">
        <v>148</v>
      </c>
      <c r="Q17" s="76">
        <v>56120146</v>
      </c>
      <c r="R17" s="75">
        <f t="shared" si="9"/>
        <v>6124</v>
      </c>
      <c r="S17" s="74">
        <f t="shared" si="3"/>
        <v>146.976</v>
      </c>
      <c r="T17" s="74">
        <f t="shared" si="4"/>
        <v>6.1239999999999997</v>
      </c>
      <c r="U17" s="73">
        <v>9.3000000000000007</v>
      </c>
      <c r="V17" s="73">
        <f t="shared" si="5"/>
        <v>9.3000000000000007</v>
      </c>
      <c r="W17" s="72" t="s">
        <v>22</v>
      </c>
      <c r="X17" s="66">
        <v>1078</v>
      </c>
      <c r="Y17" s="66">
        <v>0</v>
      </c>
      <c r="Z17" s="66">
        <v>1188</v>
      </c>
      <c r="AA17" s="66">
        <v>1185</v>
      </c>
      <c r="AB17" s="66">
        <v>1188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41268340</v>
      </c>
      <c r="AH17" s="69">
        <f t="shared" si="6"/>
        <v>1392</v>
      </c>
      <c r="AI17" s="68">
        <f t="shared" si="7"/>
        <v>227.30241672109733</v>
      </c>
      <c r="AJ17" s="67">
        <v>1</v>
      </c>
      <c r="AK17" s="67">
        <v>0</v>
      </c>
      <c r="AL17" s="67">
        <v>1</v>
      </c>
      <c r="AM17" s="67">
        <v>1</v>
      </c>
      <c r="AN17" s="67">
        <v>1</v>
      </c>
      <c r="AO17" s="67">
        <v>0</v>
      </c>
      <c r="AP17" s="66">
        <v>9464288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135</v>
      </c>
      <c r="P18" s="76">
        <v>146</v>
      </c>
      <c r="Q18" s="76">
        <v>56126265</v>
      </c>
      <c r="R18" s="75">
        <f t="shared" si="9"/>
        <v>6119</v>
      </c>
      <c r="S18" s="74">
        <f t="shared" si="3"/>
        <v>146.85599999999999</v>
      </c>
      <c r="T18" s="74">
        <f t="shared" si="4"/>
        <v>6.1189999999999998</v>
      </c>
      <c r="U18" s="73">
        <v>8.6</v>
      </c>
      <c r="V18" s="73">
        <f t="shared" si="5"/>
        <v>8.6</v>
      </c>
      <c r="W18" s="72" t="s">
        <v>22</v>
      </c>
      <c r="X18" s="66">
        <v>1068</v>
      </c>
      <c r="Y18" s="66">
        <v>0</v>
      </c>
      <c r="Z18" s="66">
        <v>1188</v>
      </c>
      <c r="AA18" s="66">
        <v>1185</v>
      </c>
      <c r="AB18" s="66">
        <v>1188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41269740</v>
      </c>
      <c r="AH18" s="69">
        <f t="shared" si="6"/>
        <v>1400</v>
      </c>
      <c r="AI18" s="68">
        <f t="shared" si="7"/>
        <v>228.79555482922046</v>
      </c>
      <c r="AJ18" s="67">
        <v>1</v>
      </c>
      <c r="AK18" s="67">
        <v>0</v>
      </c>
      <c r="AL18" s="67">
        <v>1</v>
      </c>
      <c r="AM18" s="67">
        <v>1</v>
      </c>
      <c r="AN18" s="67">
        <v>1</v>
      </c>
      <c r="AO18" s="67">
        <v>0</v>
      </c>
      <c r="AP18" s="66">
        <v>9464288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138</v>
      </c>
      <c r="P19" s="76">
        <v>149</v>
      </c>
      <c r="Q19" s="76">
        <v>56132427</v>
      </c>
      <c r="R19" s="75">
        <f t="shared" si="9"/>
        <v>6162</v>
      </c>
      <c r="S19" s="74">
        <f t="shared" si="3"/>
        <v>147.88800000000001</v>
      </c>
      <c r="T19" s="74">
        <f t="shared" si="4"/>
        <v>6.1619999999999999</v>
      </c>
      <c r="U19" s="73">
        <v>7.8</v>
      </c>
      <c r="V19" s="73">
        <f t="shared" si="5"/>
        <v>7.8</v>
      </c>
      <c r="W19" s="72" t="s">
        <v>22</v>
      </c>
      <c r="X19" s="66">
        <v>1068</v>
      </c>
      <c r="Y19" s="66">
        <v>0</v>
      </c>
      <c r="Z19" s="66">
        <v>1188</v>
      </c>
      <c r="AA19" s="66">
        <v>1185</v>
      </c>
      <c r="AB19" s="66">
        <v>1188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41271132</v>
      </c>
      <c r="AH19" s="69">
        <f t="shared" si="6"/>
        <v>1392</v>
      </c>
      <c r="AI19" s="68">
        <f t="shared" si="7"/>
        <v>225.90068159688414</v>
      </c>
      <c r="AJ19" s="67">
        <v>1</v>
      </c>
      <c r="AK19" s="67">
        <v>0</v>
      </c>
      <c r="AL19" s="67">
        <v>1</v>
      </c>
      <c r="AM19" s="67">
        <v>1</v>
      </c>
      <c r="AN19" s="67">
        <v>1</v>
      </c>
      <c r="AO19" s="67">
        <v>0</v>
      </c>
      <c r="AP19" s="66">
        <v>9464288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138</v>
      </c>
      <c r="P20" s="76">
        <v>148</v>
      </c>
      <c r="Q20" s="76">
        <v>56138519</v>
      </c>
      <c r="R20" s="75">
        <f t="shared" si="9"/>
        <v>6092</v>
      </c>
      <c r="S20" s="74">
        <f t="shared" si="3"/>
        <v>146.208</v>
      </c>
      <c r="T20" s="74">
        <f t="shared" si="4"/>
        <v>6.0919999999999996</v>
      </c>
      <c r="U20" s="73">
        <v>7.2</v>
      </c>
      <c r="V20" s="73">
        <f t="shared" si="5"/>
        <v>7.2</v>
      </c>
      <c r="W20" s="72" t="s">
        <v>22</v>
      </c>
      <c r="X20" s="66">
        <v>1058</v>
      </c>
      <c r="Y20" s="66">
        <v>0</v>
      </c>
      <c r="Z20" s="66">
        <v>1188</v>
      </c>
      <c r="AA20" s="66">
        <v>1185</v>
      </c>
      <c r="AB20" s="66">
        <v>1188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41272540</v>
      </c>
      <c r="AH20" s="69">
        <f t="shared" si="6"/>
        <v>1408</v>
      </c>
      <c r="AI20" s="68">
        <f t="shared" si="7"/>
        <v>231.12278397898885</v>
      </c>
      <c r="AJ20" s="67">
        <v>1</v>
      </c>
      <c r="AK20" s="67">
        <v>0</v>
      </c>
      <c r="AL20" s="67">
        <v>1</v>
      </c>
      <c r="AM20" s="67">
        <v>1</v>
      </c>
      <c r="AN20" s="67">
        <v>1</v>
      </c>
      <c r="AO20" s="67">
        <v>0</v>
      </c>
      <c r="AP20" s="66">
        <v>9464288</v>
      </c>
      <c r="AQ20" s="66">
        <f t="shared" si="8"/>
        <v>0</v>
      </c>
      <c r="AR20" s="87">
        <v>1.07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8</v>
      </c>
      <c r="E21" s="82">
        <f t="shared" si="0"/>
        <v>5.6338028169014089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140</v>
      </c>
      <c r="P21" s="76">
        <v>148</v>
      </c>
      <c r="Q21" s="76">
        <v>56144793</v>
      </c>
      <c r="R21" s="75">
        <f t="shared" si="9"/>
        <v>6274</v>
      </c>
      <c r="S21" s="74">
        <f t="shared" si="3"/>
        <v>150.57599999999999</v>
      </c>
      <c r="T21" s="74">
        <f t="shared" si="4"/>
        <v>6.274</v>
      </c>
      <c r="U21" s="73">
        <v>6.6</v>
      </c>
      <c r="V21" s="73">
        <f t="shared" si="5"/>
        <v>6.6</v>
      </c>
      <c r="W21" s="72" t="s">
        <v>22</v>
      </c>
      <c r="X21" s="66">
        <v>1047</v>
      </c>
      <c r="Y21" s="66">
        <v>0</v>
      </c>
      <c r="Z21" s="66">
        <v>1188</v>
      </c>
      <c r="AA21" s="66">
        <v>1185</v>
      </c>
      <c r="AB21" s="66">
        <v>1188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41273932</v>
      </c>
      <c r="AH21" s="69">
        <f t="shared" si="6"/>
        <v>1392</v>
      </c>
      <c r="AI21" s="68">
        <f t="shared" si="7"/>
        <v>221.86802677717566</v>
      </c>
      <c r="AJ21" s="67">
        <v>1</v>
      </c>
      <c r="AK21" s="67">
        <v>0</v>
      </c>
      <c r="AL21" s="67">
        <v>1</v>
      </c>
      <c r="AM21" s="67">
        <v>1</v>
      </c>
      <c r="AN21" s="67">
        <v>1</v>
      </c>
      <c r="AO21" s="67">
        <v>0</v>
      </c>
      <c r="AP21" s="66">
        <v>9464288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8</v>
      </c>
      <c r="E22" s="82">
        <f t="shared" si="0"/>
        <v>5.6338028169014089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140</v>
      </c>
      <c r="P22" s="76">
        <v>141</v>
      </c>
      <c r="Q22" s="76">
        <v>56150796</v>
      </c>
      <c r="R22" s="75">
        <f t="shared" si="9"/>
        <v>6003</v>
      </c>
      <c r="S22" s="74">
        <f t="shared" si="3"/>
        <v>144.072</v>
      </c>
      <c r="T22" s="74">
        <f t="shared" si="4"/>
        <v>6.0030000000000001</v>
      </c>
      <c r="U22" s="73">
        <v>6.1</v>
      </c>
      <c r="V22" s="73">
        <f t="shared" si="5"/>
        <v>6.1</v>
      </c>
      <c r="W22" s="72" t="s">
        <v>22</v>
      </c>
      <c r="X22" s="66">
        <v>1015</v>
      </c>
      <c r="Y22" s="66">
        <v>0</v>
      </c>
      <c r="Z22" s="66">
        <v>1188</v>
      </c>
      <c r="AA22" s="66">
        <v>1185</v>
      </c>
      <c r="AB22" s="66">
        <v>1188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41275292</v>
      </c>
      <c r="AH22" s="69">
        <f t="shared" si="6"/>
        <v>1360</v>
      </c>
      <c r="AI22" s="68">
        <f t="shared" si="7"/>
        <v>226.55338997168082</v>
      </c>
      <c r="AJ22" s="67">
        <v>1</v>
      </c>
      <c r="AK22" s="67">
        <v>0</v>
      </c>
      <c r="AL22" s="67">
        <v>1</v>
      </c>
      <c r="AM22" s="67">
        <v>1</v>
      </c>
      <c r="AN22" s="67">
        <v>1</v>
      </c>
      <c r="AO22" s="67">
        <v>0</v>
      </c>
      <c r="AP22" s="66">
        <v>9464288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169</v>
      </c>
      <c r="B23" s="85">
        <v>2.5</v>
      </c>
      <c r="C23" s="85">
        <v>0.54166666666666696</v>
      </c>
      <c r="D23" s="84">
        <v>5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133</v>
      </c>
      <c r="P23" s="76">
        <v>139</v>
      </c>
      <c r="Q23" s="76">
        <v>56156634</v>
      </c>
      <c r="R23" s="75">
        <f t="shared" si="9"/>
        <v>5838</v>
      </c>
      <c r="S23" s="74">
        <f t="shared" si="3"/>
        <v>140.11199999999999</v>
      </c>
      <c r="T23" s="74">
        <f t="shared" si="4"/>
        <v>5.8380000000000001</v>
      </c>
      <c r="U23" s="73">
        <v>5.8</v>
      </c>
      <c r="V23" s="73">
        <f t="shared" si="5"/>
        <v>5.8</v>
      </c>
      <c r="W23" s="72" t="s">
        <v>22</v>
      </c>
      <c r="X23" s="66">
        <v>1008</v>
      </c>
      <c r="Y23" s="66">
        <v>0</v>
      </c>
      <c r="Z23" s="66">
        <v>1188</v>
      </c>
      <c r="AA23" s="66">
        <v>1185</v>
      </c>
      <c r="AB23" s="66">
        <v>1188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41276636</v>
      </c>
      <c r="AH23" s="69">
        <f t="shared" si="6"/>
        <v>1344</v>
      </c>
      <c r="AI23" s="68">
        <f t="shared" si="7"/>
        <v>230.21582733812949</v>
      </c>
      <c r="AJ23" s="67">
        <v>1</v>
      </c>
      <c r="AK23" s="67">
        <v>0</v>
      </c>
      <c r="AL23" s="67">
        <v>1</v>
      </c>
      <c r="AM23" s="67">
        <v>1</v>
      </c>
      <c r="AN23" s="67">
        <v>1</v>
      </c>
      <c r="AO23" s="67">
        <v>0</v>
      </c>
      <c r="AP23" s="66">
        <v>9464288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7</v>
      </c>
      <c r="E24" s="82">
        <f t="shared" ref="E24:E34" si="13">D24/1.42</f>
        <v>4.9295774647887329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132</v>
      </c>
      <c r="P24" s="76">
        <v>130</v>
      </c>
      <c r="Q24" s="76">
        <v>56162244</v>
      </c>
      <c r="R24" s="75">
        <f t="shared" si="9"/>
        <v>5610</v>
      </c>
      <c r="S24" s="74">
        <f t="shared" si="3"/>
        <v>134.63999999999999</v>
      </c>
      <c r="T24" s="74">
        <f t="shared" si="4"/>
        <v>5.61</v>
      </c>
      <c r="U24" s="73">
        <v>5.5</v>
      </c>
      <c r="V24" s="73">
        <f t="shared" si="5"/>
        <v>5.5</v>
      </c>
      <c r="W24" s="72" t="s">
        <v>22</v>
      </c>
      <c r="X24" s="66">
        <v>1005</v>
      </c>
      <c r="Y24" s="66">
        <v>0</v>
      </c>
      <c r="Z24" s="66">
        <v>1188</v>
      </c>
      <c r="AA24" s="66">
        <v>1185</v>
      </c>
      <c r="AB24" s="66">
        <v>1188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41277964</v>
      </c>
      <c r="AH24" s="69">
        <f t="shared" si="6"/>
        <v>1328</v>
      </c>
      <c r="AI24" s="68">
        <f t="shared" si="7"/>
        <v>236.72014260249554</v>
      </c>
      <c r="AJ24" s="67">
        <v>1</v>
      </c>
      <c r="AK24" s="67">
        <v>0</v>
      </c>
      <c r="AL24" s="67">
        <v>1</v>
      </c>
      <c r="AM24" s="67">
        <v>1</v>
      </c>
      <c r="AN24" s="67">
        <v>1</v>
      </c>
      <c r="AO24" s="67">
        <v>0</v>
      </c>
      <c r="AP24" s="66">
        <v>9464288</v>
      </c>
      <c r="AQ24" s="66">
        <f t="shared" si="8"/>
        <v>0</v>
      </c>
      <c r="AR24" s="87">
        <v>1.21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7</v>
      </c>
      <c r="E25" s="82">
        <f t="shared" si="13"/>
        <v>4.9295774647887329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133</v>
      </c>
      <c r="P25" s="76">
        <v>131</v>
      </c>
      <c r="Q25" s="76">
        <v>56167592</v>
      </c>
      <c r="R25" s="75">
        <f t="shared" si="9"/>
        <v>5348</v>
      </c>
      <c r="S25" s="74">
        <f t="shared" si="3"/>
        <v>128.352</v>
      </c>
      <c r="T25" s="74">
        <f t="shared" si="4"/>
        <v>5.3479999999999999</v>
      </c>
      <c r="U25" s="73">
        <v>5.4</v>
      </c>
      <c r="V25" s="73">
        <f t="shared" si="5"/>
        <v>5.4</v>
      </c>
      <c r="W25" s="72" t="s">
        <v>22</v>
      </c>
      <c r="X25" s="66">
        <v>995</v>
      </c>
      <c r="Y25" s="66">
        <v>0</v>
      </c>
      <c r="Z25" s="66">
        <v>1187</v>
      </c>
      <c r="AA25" s="66">
        <v>1185</v>
      </c>
      <c r="AB25" s="66">
        <v>1186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41279236</v>
      </c>
      <c r="AH25" s="69">
        <f t="shared" si="6"/>
        <v>1272</v>
      </c>
      <c r="AI25" s="68">
        <f t="shared" si="7"/>
        <v>237.84592370979806</v>
      </c>
      <c r="AJ25" s="67">
        <v>1</v>
      </c>
      <c r="AK25" s="67">
        <v>0</v>
      </c>
      <c r="AL25" s="67">
        <v>1</v>
      </c>
      <c r="AM25" s="67">
        <v>1</v>
      </c>
      <c r="AN25" s="67">
        <v>1</v>
      </c>
      <c r="AO25" s="67">
        <v>0</v>
      </c>
      <c r="AP25" s="66">
        <v>9464288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A26" t="s">
        <v>169</v>
      </c>
      <c r="B26" s="85">
        <v>2.625</v>
      </c>
      <c r="C26" s="85">
        <v>0.66666666666666696</v>
      </c>
      <c r="D26" s="84">
        <v>7</v>
      </c>
      <c r="E26" s="82">
        <f t="shared" si="13"/>
        <v>4.9295774647887329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134</v>
      </c>
      <c r="P26" s="76">
        <v>129</v>
      </c>
      <c r="Q26" s="76">
        <v>56172994</v>
      </c>
      <c r="R26" s="75">
        <f t="shared" si="9"/>
        <v>5402</v>
      </c>
      <c r="S26" s="74">
        <f t="shared" si="3"/>
        <v>129.648</v>
      </c>
      <c r="T26" s="74">
        <f t="shared" si="4"/>
        <v>5.4020000000000001</v>
      </c>
      <c r="U26" s="73">
        <v>5.3</v>
      </c>
      <c r="V26" s="73">
        <f t="shared" si="5"/>
        <v>5.3</v>
      </c>
      <c r="W26" s="72" t="s">
        <v>22</v>
      </c>
      <c r="X26" s="66">
        <v>995</v>
      </c>
      <c r="Y26" s="66">
        <v>0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41280540</v>
      </c>
      <c r="AH26" s="69">
        <f t="shared" si="6"/>
        <v>1304</v>
      </c>
      <c r="AI26" s="68">
        <f t="shared" si="7"/>
        <v>241.39207700851537</v>
      </c>
      <c r="AJ26" s="67">
        <v>1</v>
      </c>
      <c r="AK26" s="67">
        <v>0</v>
      </c>
      <c r="AL26" s="67">
        <v>1</v>
      </c>
      <c r="AM26" s="67">
        <v>1</v>
      </c>
      <c r="AN26" s="67">
        <v>1</v>
      </c>
      <c r="AO26" s="67">
        <v>0</v>
      </c>
      <c r="AP26" s="66">
        <v>9464288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5</v>
      </c>
      <c r="E27" s="82">
        <f t="shared" si="13"/>
        <v>3.5211267605633805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132</v>
      </c>
      <c r="P27" s="76">
        <v>135</v>
      </c>
      <c r="Q27" s="76">
        <v>56178449</v>
      </c>
      <c r="R27" s="75">
        <f t="shared" si="9"/>
        <v>5455</v>
      </c>
      <c r="S27" s="74">
        <f t="shared" si="3"/>
        <v>130.91999999999999</v>
      </c>
      <c r="T27" s="74">
        <f t="shared" si="4"/>
        <v>5.4550000000000001</v>
      </c>
      <c r="U27" s="73">
        <v>5.2</v>
      </c>
      <c r="V27" s="73">
        <f t="shared" si="5"/>
        <v>5.2</v>
      </c>
      <c r="W27" s="72" t="s">
        <v>22</v>
      </c>
      <c r="X27" s="66">
        <v>995</v>
      </c>
      <c r="Y27" s="66">
        <v>0</v>
      </c>
      <c r="Z27" s="66">
        <v>1187</v>
      </c>
      <c r="AA27" s="66">
        <v>1185</v>
      </c>
      <c r="AB27" s="66">
        <v>1186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41281844</v>
      </c>
      <c r="AH27" s="69">
        <f t="shared" si="6"/>
        <v>1304</v>
      </c>
      <c r="AI27" s="68">
        <f t="shared" si="7"/>
        <v>239.04674610449129</v>
      </c>
      <c r="AJ27" s="67">
        <v>1</v>
      </c>
      <c r="AK27" s="67">
        <v>0</v>
      </c>
      <c r="AL27" s="67">
        <v>1</v>
      </c>
      <c r="AM27" s="67">
        <v>1</v>
      </c>
      <c r="AN27" s="67">
        <v>1</v>
      </c>
      <c r="AO27" s="67">
        <v>0</v>
      </c>
      <c r="AP27" s="66">
        <v>9464288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133</v>
      </c>
      <c r="P28" s="76">
        <v>136</v>
      </c>
      <c r="Q28" s="76">
        <v>56184076</v>
      </c>
      <c r="R28" s="75">
        <f t="shared" si="9"/>
        <v>5627</v>
      </c>
      <c r="S28" s="74">
        <f t="shared" si="3"/>
        <v>135.048</v>
      </c>
      <c r="T28" s="74">
        <f t="shared" si="4"/>
        <v>5.6269999999999998</v>
      </c>
      <c r="U28" s="73">
        <v>5</v>
      </c>
      <c r="V28" s="73">
        <f t="shared" si="5"/>
        <v>5</v>
      </c>
      <c r="W28" s="72" t="s">
        <v>22</v>
      </c>
      <c r="X28" s="66">
        <v>995</v>
      </c>
      <c r="Y28" s="66">
        <v>0</v>
      </c>
      <c r="Z28" s="66">
        <v>1187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41283176</v>
      </c>
      <c r="AH28" s="69">
        <f t="shared" si="6"/>
        <v>1332</v>
      </c>
      <c r="AI28" s="68">
        <f t="shared" si="7"/>
        <v>236.71583437000177</v>
      </c>
      <c r="AJ28" s="67">
        <v>1</v>
      </c>
      <c r="AK28" s="67">
        <v>0</v>
      </c>
      <c r="AL28" s="67">
        <v>1</v>
      </c>
      <c r="AM28" s="67">
        <v>1</v>
      </c>
      <c r="AN28" s="67">
        <v>1</v>
      </c>
      <c r="AO28" s="67">
        <v>0</v>
      </c>
      <c r="AP28" s="66">
        <v>9464288</v>
      </c>
      <c r="AQ28" s="66">
        <f t="shared" si="8"/>
        <v>0</v>
      </c>
      <c r="AR28" s="87">
        <v>1.17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131</v>
      </c>
      <c r="P29" s="76">
        <v>131</v>
      </c>
      <c r="Q29" s="76">
        <v>56189714</v>
      </c>
      <c r="R29" s="75">
        <f t="shared" si="9"/>
        <v>5638</v>
      </c>
      <c r="S29" s="74">
        <f t="shared" si="3"/>
        <v>135.31200000000001</v>
      </c>
      <c r="T29" s="74">
        <f t="shared" si="4"/>
        <v>5.6379999999999999</v>
      </c>
      <c r="U29" s="73">
        <v>4.7</v>
      </c>
      <c r="V29" s="73">
        <f t="shared" si="5"/>
        <v>4.7</v>
      </c>
      <c r="W29" s="72" t="s">
        <v>22</v>
      </c>
      <c r="X29" s="66">
        <v>995</v>
      </c>
      <c r="Y29" s="66">
        <v>0</v>
      </c>
      <c r="Z29" s="66">
        <v>1187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41284512</v>
      </c>
      <c r="AH29" s="69">
        <f t="shared" si="6"/>
        <v>1336</v>
      </c>
      <c r="AI29" s="68">
        <f t="shared" si="7"/>
        <v>236.96346222064562</v>
      </c>
      <c r="AJ29" s="67">
        <v>1</v>
      </c>
      <c r="AK29" s="67">
        <v>0</v>
      </c>
      <c r="AL29" s="67">
        <v>1</v>
      </c>
      <c r="AM29" s="67">
        <v>1</v>
      </c>
      <c r="AN29" s="67">
        <v>1</v>
      </c>
      <c r="AO29" s="67">
        <v>0</v>
      </c>
      <c r="AP29" s="66">
        <v>9464288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8</v>
      </c>
      <c r="E30" s="82">
        <f t="shared" si="13"/>
        <v>5.6338028169014089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109</v>
      </c>
      <c r="P30" s="76">
        <v>121</v>
      </c>
      <c r="Q30" s="76">
        <v>56194913</v>
      </c>
      <c r="R30" s="75">
        <f t="shared" si="9"/>
        <v>5199</v>
      </c>
      <c r="S30" s="74">
        <f t="shared" si="3"/>
        <v>124.776</v>
      </c>
      <c r="T30" s="74">
        <f t="shared" si="4"/>
        <v>5.1989999999999998</v>
      </c>
      <c r="U30" s="73">
        <v>3.9</v>
      </c>
      <c r="V30" s="73">
        <f t="shared" si="5"/>
        <v>3.9</v>
      </c>
      <c r="W30" s="72" t="s">
        <v>21</v>
      </c>
      <c r="X30" s="66">
        <v>1099</v>
      </c>
      <c r="Y30" s="66">
        <v>0</v>
      </c>
      <c r="Z30" s="66">
        <v>1188</v>
      </c>
      <c r="AA30" s="66">
        <v>0</v>
      </c>
      <c r="AB30" s="66">
        <v>1188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41285604</v>
      </c>
      <c r="AH30" s="69">
        <f t="shared" si="6"/>
        <v>1092</v>
      </c>
      <c r="AI30" s="68">
        <f t="shared" si="7"/>
        <v>210.04039238315062</v>
      </c>
      <c r="AJ30" s="67">
        <v>1</v>
      </c>
      <c r="AK30" s="67">
        <v>0</v>
      </c>
      <c r="AL30" s="67">
        <v>1</v>
      </c>
      <c r="AM30" s="67">
        <v>0</v>
      </c>
      <c r="AN30" s="67">
        <v>1</v>
      </c>
      <c r="AO30" s="67">
        <v>0</v>
      </c>
      <c r="AP30" s="66">
        <v>9464288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11</v>
      </c>
      <c r="E31" s="82">
        <f t="shared" si="13"/>
        <v>7.746478873239437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111</v>
      </c>
      <c r="P31" s="76">
        <v>125</v>
      </c>
      <c r="Q31" s="76">
        <v>56200134</v>
      </c>
      <c r="R31" s="75">
        <f t="shared" si="9"/>
        <v>5221</v>
      </c>
      <c r="S31" s="74">
        <f t="shared" si="3"/>
        <v>125.304</v>
      </c>
      <c r="T31" s="74">
        <f t="shared" si="4"/>
        <v>5.2210000000000001</v>
      </c>
      <c r="U31" s="73">
        <v>3</v>
      </c>
      <c r="V31" s="73">
        <f t="shared" si="5"/>
        <v>3</v>
      </c>
      <c r="W31" s="72" t="s">
        <v>21</v>
      </c>
      <c r="X31" s="66">
        <v>1098</v>
      </c>
      <c r="Y31" s="66">
        <v>0</v>
      </c>
      <c r="Z31" s="66">
        <v>1188</v>
      </c>
      <c r="AA31" s="66">
        <v>0</v>
      </c>
      <c r="AB31" s="66">
        <v>1187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41286676</v>
      </c>
      <c r="AH31" s="69">
        <f t="shared" si="6"/>
        <v>1072</v>
      </c>
      <c r="AI31" s="68">
        <f t="shared" si="7"/>
        <v>205.32465045010534</v>
      </c>
      <c r="AJ31" s="67">
        <v>1</v>
      </c>
      <c r="AK31" s="67">
        <v>0</v>
      </c>
      <c r="AL31" s="67">
        <v>1</v>
      </c>
      <c r="AM31" s="67">
        <v>0</v>
      </c>
      <c r="AN31" s="67">
        <v>1</v>
      </c>
      <c r="AO31" s="67">
        <v>0</v>
      </c>
      <c r="AP31" s="66">
        <v>9464288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16</v>
      </c>
      <c r="E32" s="82">
        <f t="shared" si="13"/>
        <v>11.267605633802818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112</v>
      </c>
      <c r="P32" s="76">
        <v>122</v>
      </c>
      <c r="Q32" s="76">
        <v>56205412</v>
      </c>
      <c r="R32" s="75">
        <f t="shared" si="9"/>
        <v>5278</v>
      </c>
      <c r="S32" s="74">
        <f t="shared" si="3"/>
        <v>126.672</v>
      </c>
      <c r="T32" s="74">
        <f t="shared" si="4"/>
        <v>5.2779999999999996</v>
      </c>
      <c r="U32" s="73">
        <v>2.2999999999999998</v>
      </c>
      <c r="V32" s="73">
        <f t="shared" si="5"/>
        <v>2.2999999999999998</v>
      </c>
      <c r="W32" s="72" t="s">
        <v>21</v>
      </c>
      <c r="X32" s="66">
        <v>1089</v>
      </c>
      <c r="Y32" s="66">
        <v>0</v>
      </c>
      <c r="Z32" s="66">
        <v>1187</v>
      </c>
      <c r="AA32" s="66">
        <v>0</v>
      </c>
      <c r="AB32" s="66">
        <v>1187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41287772</v>
      </c>
      <c r="AH32" s="69">
        <f t="shared" si="6"/>
        <v>1096</v>
      </c>
      <c r="AI32" s="68">
        <f t="shared" si="7"/>
        <v>207.65441455096629</v>
      </c>
      <c r="AJ32" s="67">
        <v>1</v>
      </c>
      <c r="AK32" s="67">
        <v>0</v>
      </c>
      <c r="AL32" s="67">
        <v>1</v>
      </c>
      <c r="AM32" s="67">
        <v>0</v>
      </c>
      <c r="AN32" s="67">
        <v>1</v>
      </c>
      <c r="AO32" s="67">
        <v>0</v>
      </c>
      <c r="AP32" s="66">
        <v>9464288</v>
      </c>
      <c r="AQ32" s="66">
        <f t="shared" si="8"/>
        <v>0</v>
      </c>
      <c r="AR32" s="87">
        <v>1.08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14</v>
      </c>
      <c r="E33" s="82">
        <f t="shared" si="13"/>
        <v>9.8591549295774659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113</v>
      </c>
      <c r="P33" s="76">
        <v>88</v>
      </c>
      <c r="Q33" s="76">
        <v>56209314</v>
      </c>
      <c r="R33" s="75">
        <f t="shared" si="9"/>
        <v>3902</v>
      </c>
      <c r="S33" s="74">
        <f t="shared" si="3"/>
        <v>93.647999999999996</v>
      </c>
      <c r="T33" s="74">
        <f t="shared" si="4"/>
        <v>3.9020000000000001</v>
      </c>
      <c r="U33" s="73">
        <v>3.1</v>
      </c>
      <c r="V33" s="73">
        <f t="shared" si="5"/>
        <v>3.1</v>
      </c>
      <c r="W33" s="72" t="s">
        <v>14</v>
      </c>
      <c r="X33" s="66">
        <v>0</v>
      </c>
      <c r="Y33" s="66">
        <v>0</v>
      </c>
      <c r="Z33" s="66">
        <v>1018</v>
      </c>
      <c r="AA33" s="66">
        <v>0</v>
      </c>
      <c r="AB33" s="66">
        <v>1017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41288468</v>
      </c>
      <c r="AH33" s="69">
        <f t="shared" si="6"/>
        <v>696</v>
      </c>
      <c r="AI33" s="68">
        <f t="shared" si="7"/>
        <v>178.37006663249616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0.3</v>
      </c>
      <c r="AP33" s="66">
        <v>9465170</v>
      </c>
      <c r="AQ33" s="66">
        <f t="shared" si="8"/>
        <v>882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17</v>
      </c>
      <c r="E34" s="82">
        <f t="shared" si="13"/>
        <v>11.971830985915494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111</v>
      </c>
      <c r="P34" s="76">
        <v>83</v>
      </c>
      <c r="Q34" s="76">
        <v>56212773</v>
      </c>
      <c r="R34" s="75">
        <f t="shared" si="9"/>
        <v>3459</v>
      </c>
      <c r="S34" s="74">
        <f t="shared" si="3"/>
        <v>83.016000000000005</v>
      </c>
      <c r="T34" s="74">
        <f t="shared" si="4"/>
        <v>3.4590000000000001</v>
      </c>
      <c r="U34" s="73">
        <v>4.4000000000000004</v>
      </c>
      <c r="V34" s="73">
        <f t="shared" si="5"/>
        <v>4.4000000000000004</v>
      </c>
      <c r="W34" s="72" t="s">
        <v>14</v>
      </c>
      <c r="X34" s="66">
        <v>0</v>
      </c>
      <c r="Y34" s="66">
        <v>0</v>
      </c>
      <c r="Z34" s="66">
        <v>997</v>
      </c>
      <c r="AA34" s="66">
        <v>0</v>
      </c>
      <c r="AB34" s="66">
        <v>997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41289032</v>
      </c>
      <c r="AH34" s="69">
        <f t="shared" si="6"/>
        <v>564</v>
      </c>
      <c r="AI34" s="68">
        <f t="shared" si="7"/>
        <v>163.05290546400693</v>
      </c>
      <c r="AJ34" s="67">
        <v>0</v>
      </c>
      <c r="AK34" s="67">
        <v>0</v>
      </c>
      <c r="AL34" s="67">
        <v>1</v>
      </c>
      <c r="AM34" s="67">
        <v>0</v>
      </c>
      <c r="AN34" s="67">
        <v>1</v>
      </c>
      <c r="AO34" s="67">
        <v>0.3</v>
      </c>
      <c r="AP34" s="66">
        <v>9466213</v>
      </c>
      <c r="AQ34" s="66">
        <f t="shared" si="8"/>
        <v>1043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/>
      <c r="Q35" s="56"/>
      <c r="R35" s="55">
        <f>SUM(R11:R34)</f>
        <v>121849</v>
      </c>
      <c r="S35" s="54">
        <f>AVERAGE(S11:S34)</f>
        <v>121.849</v>
      </c>
      <c r="T35" s="54">
        <f>SUM(T11:T34)</f>
        <v>121.849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/>
      <c r="AH35" s="47">
        <f>SUM(AH11:AH34)</f>
        <v>26004</v>
      </c>
      <c r="AI35" s="46">
        <f>$AH$35/$T35</f>
        <v>213.4116816715771</v>
      </c>
      <c r="AJ35" s="45"/>
      <c r="AK35" s="44"/>
      <c r="AL35" s="44"/>
      <c r="AM35" s="44"/>
      <c r="AN35" s="43"/>
      <c r="AO35" s="39"/>
      <c r="AP35" s="42">
        <f>AP34-AP10</f>
        <v>8286</v>
      </c>
      <c r="AQ35" s="41">
        <f>SUM(AQ11:AQ34)</f>
        <v>8286</v>
      </c>
      <c r="AR35" s="40">
        <f>AVERAGE(AR11:AR34)</f>
        <v>1.1216666666666668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223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7" t="s">
        <v>224</v>
      </c>
      <c r="C41" s="9"/>
      <c r="D41" s="9"/>
      <c r="E41" s="9"/>
      <c r="F41" s="9"/>
      <c r="G41" s="9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11" t="s">
        <v>5</v>
      </c>
      <c r="C42" s="9"/>
      <c r="D42" s="9"/>
      <c r="E42" s="26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143</v>
      </c>
      <c r="C43" s="9"/>
      <c r="D43" s="9"/>
      <c r="E43" s="9"/>
      <c r="F43" s="9"/>
      <c r="G43" s="9"/>
      <c r="H43" s="9"/>
      <c r="I43" s="16"/>
      <c r="J43" s="16" t="s">
        <v>28</v>
      </c>
      <c r="K43" s="16"/>
      <c r="L43" s="16"/>
      <c r="M43" s="16"/>
      <c r="N43" s="16"/>
      <c r="O43" s="16"/>
      <c r="P43" s="16"/>
      <c r="Q43" s="16"/>
      <c r="R43" s="16"/>
      <c r="S43" s="15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22" t="s">
        <v>4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155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11" t="s">
        <v>220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3</v>
      </c>
      <c r="C47" s="9"/>
      <c r="D47" s="9"/>
      <c r="E47" s="9"/>
      <c r="F47" s="9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5"/>
      <c r="R47" s="21"/>
      <c r="S47" s="21"/>
      <c r="T47" s="25"/>
      <c r="U47" s="5"/>
      <c r="V47" s="5"/>
      <c r="W47" s="5"/>
      <c r="X47" s="5"/>
      <c r="Y47" s="5"/>
      <c r="Z47" s="5"/>
      <c r="AA47" s="5"/>
      <c r="AB47" s="5"/>
      <c r="AC47" s="5"/>
      <c r="AK47" s="4"/>
      <c r="AL47" s="4"/>
      <c r="AM47" s="4"/>
      <c r="AN47" s="4"/>
      <c r="AO47" s="4"/>
      <c r="AP47" s="4"/>
      <c r="AQ47" s="3"/>
      <c r="AR47" s="1"/>
      <c r="AS47" s="1"/>
      <c r="AT47" s="12"/>
      <c r="AU47"/>
      <c r="AV47"/>
      <c r="AW47"/>
      <c r="AX47"/>
      <c r="AY47"/>
    </row>
    <row r="48" spans="2:51" x14ac:dyDescent="0.25">
      <c r="B48" s="11" t="s">
        <v>2</v>
      </c>
      <c r="C48" s="24"/>
      <c r="D48" s="24"/>
      <c r="E48" s="24"/>
      <c r="F48" s="23"/>
      <c r="G48" s="16"/>
      <c r="H48" s="16"/>
      <c r="I48" s="16"/>
      <c r="J48" s="16"/>
      <c r="K48" s="16"/>
      <c r="L48" s="16"/>
      <c r="M48" s="16"/>
      <c r="N48" s="16"/>
      <c r="O48" s="16"/>
      <c r="P48" s="15"/>
      <c r="Q48" s="21"/>
      <c r="R48" s="21"/>
      <c r="S48" s="21"/>
      <c r="T48" s="5"/>
      <c r="U48" s="5"/>
      <c r="V48" s="5"/>
      <c r="W48" s="5"/>
      <c r="X48" s="5"/>
      <c r="Y48" s="5"/>
      <c r="Z48" s="5"/>
      <c r="AA48" s="5"/>
      <c r="AB48" s="5"/>
      <c r="AJ48" s="4"/>
      <c r="AK48" s="4"/>
      <c r="AL48" s="4"/>
      <c r="AM48" s="4"/>
      <c r="AN48" s="4"/>
      <c r="AO48" s="4"/>
      <c r="AP48" s="3"/>
      <c r="AQ48" s="1"/>
      <c r="AR48" s="1"/>
      <c r="AS48" s="12"/>
      <c r="AT48"/>
      <c r="AU48"/>
      <c r="AV48"/>
      <c r="AW48"/>
      <c r="AX48"/>
      <c r="AY48"/>
    </row>
    <row r="49" spans="1:51" x14ac:dyDescent="0.25">
      <c r="B49" s="11" t="s">
        <v>1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1:51" x14ac:dyDescent="0.25">
      <c r="B50" s="13" t="s">
        <v>225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1:51" x14ac:dyDescent="0.25">
      <c r="B51" s="22" t="s">
        <v>171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1:51" x14ac:dyDescent="0.25">
      <c r="B52" s="11" t="s">
        <v>0</v>
      </c>
      <c r="C52" s="9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1:51" x14ac:dyDescent="0.25">
      <c r="B53" s="22" t="s">
        <v>191</v>
      </c>
      <c r="C53" s="11"/>
      <c r="D53" s="9"/>
      <c r="E53" s="9"/>
      <c r="F53" s="162"/>
      <c r="G53" s="162"/>
      <c r="H53" s="162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1:51" x14ac:dyDescent="0.25">
      <c r="B54" s="139"/>
      <c r="C54" s="13"/>
      <c r="D54" s="159"/>
      <c r="E54" s="159"/>
      <c r="F54" s="160"/>
      <c r="G54" s="160"/>
      <c r="H54" s="160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1:51" x14ac:dyDescent="0.25">
      <c r="B55" s="139"/>
      <c r="C55" s="24"/>
      <c r="D55" s="24"/>
      <c r="E55" s="24"/>
      <c r="F55" s="23"/>
      <c r="G55" s="16"/>
      <c r="H55" s="16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1:51" x14ac:dyDescent="0.25">
      <c r="B56" s="176"/>
      <c r="C56" s="24"/>
      <c r="D56" s="24"/>
      <c r="E56" s="24"/>
      <c r="F56" s="23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1:51" x14ac:dyDescent="0.25">
      <c r="B57" s="139"/>
      <c r="C57" s="24"/>
      <c r="D57" s="24"/>
      <c r="E57" s="24"/>
      <c r="F57" s="23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1:51" x14ac:dyDescent="0.25">
      <c r="B58" s="139"/>
      <c r="C58" s="24"/>
      <c r="D58" s="24"/>
      <c r="E58" s="24"/>
      <c r="F58" s="23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1:51" x14ac:dyDescent="0.25">
      <c r="B59" s="139"/>
      <c r="C59" s="24"/>
      <c r="D59" s="24"/>
      <c r="E59" s="24"/>
      <c r="F59" s="23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1:51" x14ac:dyDescent="0.25">
      <c r="B60" s="22"/>
      <c r="C60" s="24"/>
      <c r="D60" s="24"/>
      <c r="E60" s="24"/>
      <c r="F60" s="23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1:51" ht="229.5" customHeight="1" x14ac:dyDescent="0.25">
      <c r="B61" s="7"/>
      <c r="C61" s="11"/>
      <c r="D61" s="8"/>
      <c r="E61" s="9"/>
      <c r="F61" s="9"/>
      <c r="G61" s="9"/>
      <c r="H61" s="9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U61"/>
      <c r="AV61" s="12"/>
      <c r="AW61"/>
      <c r="AX61"/>
      <c r="AY61"/>
    </row>
    <row r="62" spans="1:51" x14ac:dyDescent="0.25">
      <c r="A62" s="5"/>
      <c r="B62" s="7"/>
      <c r="C62" s="13"/>
      <c r="D62" s="8"/>
      <c r="E62" s="9"/>
      <c r="F62" s="9"/>
      <c r="G62" s="9"/>
      <c r="H62" s="9"/>
      <c r="I62" s="4"/>
      <c r="J62" s="4"/>
      <c r="K62" s="4"/>
      <c r="L62" s="4"/>
      <c r="M62" s="4"/>
      <c r="N62" s="4"/>
      <c r="O62" s="3"/>
      <c r="P62" s="1"/>
      <c r="R62" s="12"/>
      <c r="AS62"/>
      <c r="AT62"/>
      <c r="AU62"/>
      <c r="AV62"/>
      <c r="AW62"/>
      <c r="AX62"/>
      <c r="AY62"/>
    </row>
    <row r="63" spans="1:51" x14ac:dyDescent="0.25">
      <c r="A63" s="5"/>
      <c r="B63" s="8"/>
      <c r="C63" s="11"/>
      <c r="D63" s="9"/>
      <c r="E63" s="8"/>
      <c r="F63" s="9"/>
      <c r="G63" s="8"/>
      <c r="H63" s="8"/>
      <c r="I63" s="4"/>
      <c r="J63" s="4"/>
      <c r="K63" s="4"/>
      <c r="L63" s="4"/>
      <c r="M63" s="4"/>
      <c r="N63" s="4"/>
      <c r="O63" s="3"/>
      <c r="P63" s="1"/>
      <c r="R63" s="1"/>
      <c r="AS63"/>
      <c r="AT63"/>
      <c r="AU63"/>
      <c r="AV63"/>
      <c r="AW63"/>
      <c r="AX63"/>
      <c r="AY63"/>
    </row>
    <row r="64" spans="1:51" x14ac:dyDescent="0.25">
      <c r="A64" s="5"/>
      <c r="B64" s="8"/>
      <c r="C64" s="10"/>
      <c r="D64" s="9"/>
      <c r="E64" s="8"/>
      <c r="F64" s="8"/>
      <c r="G64" s="8"/>
      <c r="H64" s="8"/>
      <c r="I64" s="4"/>
      <c r="J64" s="4"/>
      <c r="K64" s="4"/>
      <c r="L64" s="4"/>
      <c r="M64" s="4"/>
      <c r="N64" s="4"/>
      <c r="O64" s="3"/>
      <c r="P64" s="1"/>
      <c r="R64" s="1"/>
      <c r="AS64"/>
      <c r="AT64"/>
      <c r="AU64"/>
      <c r="AV64"/>
      <c r="AW64"/>
      <c r="AX64"/>
      <c r="AY64"/>
    </row>
    <row r="65" spans="1:51" x14ac:dyDescent="0.25">
      <c r="A65" s="5"/>
      <c r="B65" s="7"/>
      <c r="I65" s="4"/>
      <c r="J65" s="4"/>
      <c r="K65" s="4"/>
      <c r="L65" s="4"/>
      <c r="M65" s="4"/>
      <c r="N65" s="4"/>
      <c r="O65" s="3"/>
      <c r="P65" s="1"/>
      <c r="R65" s="1"/>
      <c r="AS65"/>
      <c r="AT65"/>
      <c r="AU65"/>
      <c r="AV65"/>
      <c r="AW65"/>
      <c r="AX65"/>
      <c r="AY65"/>
    </row>
    <row r="66" spans="1:51" x14ac:dyDescent="0.25">
      <c r="A66" s="5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I68" s="4"/>
      <c r="J68" s="4"/>
      <c r="K68" s="4"/>
      <c r="L68" s="4"/>
      <c r="M68" s="4"/>
      <c r="N68" s="4"/>
      <c r="O68" s="3"/>
      <c r="P68" s="1"/>
      <c r="R68" s="6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R69" s="1"/>
      <c r="AS69"/>
      <c r="AT69"/>
      <c r="AU69"/>
      <c r="AV69"/>
      <c r="AW69"/>
      <c r="AX69"/>
      <c r="AY69"/>
    </row>
    <row r="70" spans="1:51" x14ac:dyDescent="0.25">
      <c r="O70" s="3"/>
      <c r="R70" s="1"/>
      <c r="AS70"/>
      <c r="AT70"/>
      <c r="AU70"/>
      <c r="AV70"/>
      <c r="AW70"/>
      <c r="AX70"/>
      <c r="AY70"/>
    </row>
    <row r="71" spans="1:51" x14ac:dyDescent="0.25">
      <c r="O71" s="3"/>
      <c r="R71" s="1"/>
      <c r="AS71"/>
      <c r="AT71"/>
      <c r="AU71"/>
      <c r="AV71"/>
      <c r="AW71"/>
      <c r="AX71"/>
      <c r="AY71"/>
    </row>
    <row r="72" spans="1:51" x14ac:dyDescent="0.25"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AS74"/>
      <c r="AT74"/>
      <c r="AU74"/>
      <c r="AV74"/>
      <c r="AW74"/>
      <c r="AX74"/>
      <c r="AY74"/>
    </row>
    <row r="75" spans="1:51" x14ac:dyDescent="0.25">
      <c r="O75" s="3"/>
      <c r="AS75"/>
      <c r="AT75"/>
      <c r="AU75"/>
      <c r="AV75"/>
      <c r="AW75"/>
      <c r="AX75"/>
      <c r="AY75"/>
    </row>
    <row r="76" spans="1:51" x14ac:dyDescent="0.25">
      <c r="O76" s="3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Q80" s="1"/>
      <c r="AS80"/>
      <c r="AT80"/>
      <c r="AU80"/>
      <c r="AV80"/>
      <c r="AW80"/>
      <c r="AX80"/>
      <c r="AY80"/>
    </row>
    <row r="81" spans="15:51" x14ac:dyDescent="0.25">
      <c r="O81" s="2"/>
      <c r="P81" s="1"/>
      <c r="Q81" s="1"/>
      <c r="AS81"/>
      <c r="AT81"/>
      <c r="AU81"/>
      <c r="AV81"/>
      <c r="AW81"/>
      <c r="AX81"/>
      <c r="AY81"/>
    </row>
    <row r="82" spans="15:51" x14ac:dyDescent="0.25">
      <c r="O82" s="2"/>
      <c r="P82" s="1"/>
      <c r="Q82" s="1"/>
      <c r="AS82"/>
      <c r="AT82"/>
      <c r="AU82"/>
      <c r="AV82"/>
      <c r="AW82"/>
      <c r="AX82"/>
      <c r="AY82"/>
    </row>
    <row r="83" spans="15:51" x14ac:dyDescent="0.25">
      <c r="O83" s="2"/>
      <c r="P83" s="1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R90" s="1"/>
      <c r="S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R91" s="1"/>
      <c r="S91" s="1"/>
      <c r="T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R92" s="1"/>
      <c r="S92" s="1"/>
      <c r="T92" s="1"/>
      <c r="AS92"/>
      <c r="AT92"/>
      <c r="AU92"/>
      <c r="AV92"/>
      <c r="AW92"/>
      <c r="AX92"/>
      <c r="AY92"/>
    </row>
    <row r="93" spans="15:51" x14ac:dyDescent="0.25">
      <c r="O93" s="2"/>
      <c r="P93" s="1"/>
      <c r="T93" s="1"/>
      <c r="AS93"/>
      <c r="AT93"/>
      <c r="AU93"/>
      <c r="AV93"/>
      <c r="AW93"/>
      <c r="AX93"/>
      <c r="AY93"/>
    </row>
    <row r="94" spans="15:51" x14ac:dyDescent="0.25">
      <c r="O94" s="1"/>
      <c r="Q94" s="1"/>
      <c r="R94" s="1"/>
      <c r="S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T96" s="1"/>
      <c r="U96" s="1"/>
      <c r="AS96"/>
      <c r="AT96"/>
      <c r="AU96"/>
      <c r="AV96"/>
      <c r="AW96"/>
      <c r="AX96"/>
      <c r="AY96"/>
    </row>
    <row r="97" spans="15:51" x14ac:dyDescent="0.25">
      <c r="O97" s="2"/>
      <c r="P97" s="1"/>
      <c r="T97" s="1"/>
      <c r="U97" s="1"/>
      <c r="AS97"/>
      <c r="AT97"/>
      <c r="AU97"/>
      <c r="AV97"/>
      <c r="AW97"/>
      <c r="AX97"/>
      <c r="AY97"/>
    </row>
    <row r="109" spans="15:51" x14ac:dyDescent="0.25">
      <c r="AS109"/>
      <c r="AT109"/>
      <c r="AU109"/>
      <c r="AV109"/>
      <c r="AW109"/>
      <c r="AX109"/>
      <c r="AY109"/>
    </row>
  </sheetData>
  <protectedRanges>
    <protectedRange sqref="B65 B61:B62 N61:T61 T41" name="Range2_12_5_1_1"/>
    <protectedRange sqref="N10 L10 L6 D6 D8 AD8 AF8 O8:U8 AJ8:AR8 AF10 AR11:AR34 L24:N31 N12:N23 N32:N34 N11:P11 G11:G34 O12:P34 E11:E34 R11:AG34" name="Range1_16_3_1_1"/>
    <protectedRange sqref="I61:M6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2:H62 F63 E62" name="Range2_2_2_9_2_1_1"/>
    <protectedRange sqref="D63:D64" name="Range2_1_1_1_1_1_9_2_1_1"/>
    <protectedRange sqref="C61 C63" name="Range2_4_1_1_1"/>
    <protectedRange sqref="AS16:AS34" name="Range1_1_1_1"/>
    <protectedRange sqref="P3:U5" name="Range1_16_1_1_1_1"/>
    <protectedRange sqref="C64 C62" name="Range2_1_3_1_1"/>
    <protectedRange sqref="H11:H34" name="Range1_1_1_1_1_1_1"/>
    <protectedRange sqref="B63:B64 G63:H64 D61:D62 F64 E63:E64" name="Range2_2_1_10_1_1_1_2"/>
    <protectedRange sqref="F61:F62 G61:H61 E61" name="Range2_2_12_1_7_1_1"/>
    <protectedRange sqref="AS11:AS15" name="Range1_4_1_1_1_1"/>
    <protectedRange sqref="J11:J15 J26:J34" name="Range1_1_2_1_10_1_1_1_1"/>
    <protectedRange sqref="R68" name="Range2_2_1_10_1_1_1_1_1"/>
    <protectedRange sqref="S38:S40" name="Range2_12_3_1_1_1_1"/>
    <protectedRange sqref="R38:R40" name="Range2_12_1_3_1_1_1_1"/>
    <protectedRange sqref="S41" name="Range2_12_5_1_1_2_3_1"/>
    <protectedRange sqref="R41" name="Range2_12_1_6_1_1_1_1_2_1"/>
    <protectedRange sqref="T46 Q50:Q60" name="Range2_12_5_1_1_3"/>
    <protectedRange sqref="T44:T45" name="Range2_12_5_1_1_2_2"/>
    <protectedRange sqref="P50:P60" name="Range2_12_4_1_1_1_4_2_2_2"/>
    <protectedRange sqref="N50:O60" name="Range2_12_1_6_1_1_1_2_3_2_1_1_3"/>
    <protectedRange sqref="K50:M60" name="Range2_12_1_2_3_1_1_1_2_3_2_1_1_3"/>
    <protectedRange sqref="T43" name="Range2_12_5_1_1_2_1_1"/>
    <protectedRange sqref="T42" name="Range2_12_5_1_1_6_1_1_1_1_1_1_1"/>
    <protectedRange sqref="S42" name="Range2_12_5_1_1_5_3_1_1_1_1_1_1_1"/>
    <protectedRange sqref="R42" name="Range2_12_1_6_1_1_1_2_3_2_1_1_2_1_1_1_1_1"/>
    <protectedRange sqref="AG10 AP10 Q11:Q34" name="Range1_16_3_1_1_1_1_1"/>
    <protectedRange sqref="F11:F22" name="Range1_16_3_1_1_2_1_1_1_2_1"/>
    <protectedRange sqref="B41:B42" name="Range2_12_5_1_1_1_1"/>
    <protectedRange sqref="E41 F42:H42" name="Range2_2_12_1_7_1_1_1_1"/>
    <protectedRange sqref="D41" name="Range2_3_2_1_3_1_1_2_10_1_1_1_1_1_1"/>
    <protectedRange sqref="C41" name="Range2_1_1_1_1_11_1_2_1_1_1_1"/>
    <protectedRange sqref="D38:H38 N38:Q39 N41:Q41" name="Range2_12_1_3_1_1_1_1_1"/>
    <protectedRange sqref="I38:M38 E39:M39 F41:M41" name="Range2_2_12_1_6_1_1_1_1_1"/>
    <protectedRange sqref="D39" name="Range2_1_1_1_1_11_1_1_1_1_1_1_1"/>
    <protectedRange sqref="C39" name="Range2_1_2_1_1_1_1_1_1"/>
    <protectedRange sqref="C38" name="Range2_3_1_1_1_1_1_1"/>
    <protectedRange sqref="Q42" name="Range2_12_1_5_1_1_1_1_1_1"/>
    <protectedRange sqref="N42:P42" name="Range2_12_1_2_2_1_1_1_1_1_1"/>
    <protectedRange sqref="K42:M42" name="Range2_2_12_1_4_2_1_1_1_1_1_1"/>
    <protectedRange sqref="E42" name="Range2_2_12_1_7_1_1_3_1_1_1"/>
    <protectedRange sqref="I42:J42" name="Range2_2_12_1_4_2_1_1_1_2_1_1_1"/>
    <protectedRange sqref="D42" name="Range2_2_12_1_3_1_2_1_1_1_2_1_2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0:J60" name="Range2_2_12_1_4_3_1_1_1_3_3_2_1_1_3_2"/>
    <protectedRange sqref="Q48:Q49" name="Range2_12_5_1_1_3_2"/>
    <protectedRange sqref="P48:P49" name="Range2_12_4_1_1_1_4_2_2_2_2"/>
    <protectedRange sqref="N48:O49" name="Range2_12_1_6_1_1_1_2_3_2_1_1_3_2"/>
    <protectedRange sqref="K48:M49" name="Range2_12_1_2_3_1_1_1_2_3_2_1_1_3_2"/>
    <protectedRange sqref="J48:J49" name="Range2_2_12_1_4_3_1_1_1_3_3_2_1_1_3_2_1"/>
    <protectedRange sqref="I48:I49" name="Range2_2_12_1_4_3_1_1_1_3_3_2_1_1_3_2_1_1"/>
    <protectedRange sqref="I50:I60" name="Range2_2_12_1_4_3_1_1_1_3_3_2_1_1_3_3_1_1"/>
    <protectedRange sqref="Q10" name="Range1_16_3_1_1_1_1_1_1"/>
    <protectedRange sqref="H55:H60" name="Range2_2_12_1_4_3_1_1_1_3_3_2_1_1_3_3_1_3_1"/>
    <protectedRange sqref="G55:G60" name="Range2_2_12_1_4_3_1_1_1_3_2_1_2_2_3_1_3_1"/>
    <protectedRange sqref="F55:F60" name="Range2_2_12_1_4_3_1_1_1_3_3_1_1_3_1_1_1_1_1_1_2_3_1_3_1"/>
    <protectedRange sqref="C55:E60" name="Range2_2_12_1_3_1_2_1_1_1_1_2_1_1_1_1_1_1_2_2_1_3_1"/>
    <protectedRange sqref="B60" name="Range2_12_5_1_1_1_2_2_1_1_1_1_1_1_1_1_1_1_1_2_1_1_1_2_1_1_1_1_1_1_1_1_1_1_1_1_1_1_1_1_2_1_1_1_1_1_1_1_1_1_2_1_1_3_1_1_1_1"/>
    <protectedRange sqref="B55:B59" name="Range2_12_5_1_1_1_2_2_1_1_1_1_1_1_1_1_1_1_1_1_1_1_1_1_1_1_1_1_1_1_1_1_1_1_1_1_1_1_1_1_1_1_1_1_1_1_1_2_1_1_1_2_1_1_2_1_1_1_2"/>
    <protectedRange sqref="H48:H49" name="Range2_2_12_1_4_3_1_1_1_3_3_2_1_1_3_2_1_3_1_1"/>
    <protectedRange sqref="G48:G49" name="Range2_2_12_1_4_3_1_1_1_3_2_1_2_2_2_1_3_1_1"/>
    <protectedRange sqref="D48:E49" name="Range2_2_12_1_3_1_2_1_1_1_2_1_1_1_1_1_1_2_1_1_2_1_3_1_1"/>
    <protectedRange sqref="F48:F49" name="Range2_2_12_1_4_3_1_1_1_2_1_2_1_1_3_1_1_1_1_1_1_2_1_3_1_1"/>
    <protectedRange sqref="H50:H54" name="Range2_2_12_1_4_3_1_1_1_3_3_2_1_1_3_3_1_3_1_1"/>
    <protectedRange sqref="G50:G54" name="Range2_2_12_1_4_3_1_1_1_3_2_1_2_2_3_1_3_1_1"/>
    <protectedRange sqref="F50:F54" name="Range2_2_12_1_4_3_1_1_1_3_3_1_1_3_1_1_1_1_1_1_2_3_1_3_1_1"/>
    <protectedRange sqref="D50:E54" name="Range2_2_12_1_3_1_2_1_1_1_1_2_1_1_1_1_1_1_2_2_1_3_1_1"/>
    <protectedRange sqref="C48:C49" name="Range2_2_12_1_3_1_2_1_1_1_3_1_1_1_1_1_3_1_1_1_1_2_1_3_1"/>
    <protectedRange sqref="C50" name="Range2_2_12_1_3_1_2_1_1_1_1_2_1_1_1_1_1_1_2_2_1_3_3"/>
    <protectedRange sqref="C51" name="Range2_2_12_1_3_1_2_1_1_1_1_2_1_1_1_1_1_1_2_2_1_3_2_1"/>
    <protectedRange sqref="C54" name="Range2_1_4_2_1_1_1_2_1_2_1_1"/>
    <protectedRange sqref="B54" name="Range2_12_5_1_1_1_2_2_1_1_1_1_1_1_1_1_1_1_1_1_1_1_1_1_1_1_1_1_1_1_1_1_1_1_1_1_1_1_1_1_1_1_1_1_1_1_1_2_1_1_1_2_1_1_2_1_1_1_3_1"/>
    <protectedRange sqref="S43" name="Range2_12_4_1_1_1_4_2_2_1_1_1"/>
    <protectedRange sqref="S44:S46" name="Range2_12_4_1_1_1_4_2_2_2_2_1"/>
    <protectedRange sqref="Q43:R43" name="Range2_12_1_6_1_1_1_2_3_2_1_1_1_1_1_1_1_1"/>
    <protectedRange sqref="N43:P43" name="Range2_12_1_2_3_1_1_1_2_3_2_1_1_1_1_1_1_1_1"/>
    <protectedRange sqref="K43:M43" name="Range2_2_12_1_4_3_1_1_1_3_3_2_1_1_1_1_1_1_1_1"/>
    <protectedRange sqref="J43" name="Range2_2_12_1_4_3_1_1_1_3_2_1_2_1_1_1_1_1_1"/>
    <protectedRange sqref="D43:E43" name="Range2_2_12_1_3_1_2_1_1_1_2_1_2_3_2_1_1_1_1_1_1"/>
    <protectedRange sqref="I43" name="Range2_2_12_1_4_2_1_1_1_4_1_2_1_1_1_2_1_1_1_1_1_1"/>
    <protectedRange sqref="F43:H43" name="Range2_2_12_1_3_1_1_1_1_1_4_1_2_1_2_1_2_1_1_1_1_1_1"/>
    <protectedRange sqref="B43" name="Range2_12_5_1_1_1_2_1_1_1_1_1_1_1_1_1_1_1_2_1_1_1_1_1_1_1_1_1_1_1_1_1_1_1_1_1_1_1_1_1"/>
    <protectedRange sqref="R47" name="Range2_12_5_1_1_3_1_1_1_1_1_1"/>
    <protectedRange sqref="Q47" name="Range2_12_4_1_1_1_4_2_2_2_1_1_1_1_1_1"/>
    <protectedRange sqref="O47:P47 Q44:R46" name="Range2_12_1_6_1_1_1_2_3_2_1_1_3_1_1_1_1_1_1"/>
    <protectedRange sqref="L47:N47 N44:P46" name="Range2_12_1_2_3_1_1_1_2_3_2_1_1_3_1_1_1_1_1_1"/>
    <protectedRange sqref="I47:K47 K44:M46" name="Range2_2_12_1_4_3_1_1_1_3_3_2_1_1_3_1_1_1_1_1_1"/>
    <protectedRange sqref="H47 J44:J46" name="Range2_2_12_1_4_3_1_1_1_3_2_1_2_2_1_1_1_1_1_1"/>
    <protectedRange sqref="E47:F47 G46:H46" name="Range2_2_12_1_3_1_2_1_1_1_2_1_1_1_1_1_1_2_1_1_1_1_1_1_1_1"/>
    <protectedRange sqref="C47 D46:E46" name="Range2_2_12_1_3_1_2_1_1_1_2_1_1_1_1_3_1_1_1_1_1_1_1_1_1_1"/>
    <protectedRange sqref="D47 F46" name="Range2_2_12_1_3_1_2_1_1_1_3_1_1_1_1_1_3_1_1_1_1_1_1_1_1_1_1"/>
    <protectedRange sqref="G47 I46" name="Range2_2_12_1_4_3_1_1_1_2_1_2_1_1_3_1_1_1_1_1_1_1_1_1_1_1_1"/>
    <protectedRange sqref="E44:H45" name="Range2_2_12_1_3_1_2_1_1_1_1_2_1_1_1_1_1_1_1_1_1_1_1_1"/>
    <protectedRange sqref="D44:D45" name="Range2_2_12_1_3_1_2_1_1_1_2_1_2_3_1_1_1_1_1_1_1_1_1_1"/>
    <protectedRange sqref="I44:I45" name="Range2_2_12_1_4_2_1_1_1_4_1_2_1_1_1_2_2_1_1_1_1_1_1_1"/>
    <protectedRange sqref="B44" name="Range2_12_5_1_1_1_2_2_1_1_1_1_1_1_1_1_1_1_1_1_1_1_1_1_1_1_1_1_1_1_1_1_1_1_1_1_1_1_1_1_1_1_1_1_1_1"/>
    <protectedRange sqref="B45" name="Range2_12_5_1_1_1_2_2_1_1_1_1_1_1_1_1_1_1_1_2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"/>
    <protectedRange sqref="B47" name="Range2_12_5_1_1_1_2_1_1_1_1_1_1_1_1_1_1_1_2_1_2_1_1_1_1_1_1_1_1_1_2_1_1_1_1_1_1_1_1_1_1_1_1_1_1_1_1_1_1_1_1_1_1_1_1_1_1_1_1_1_1_1"/>
    <protectedRange sqref="B48" name="Range2_12_5_1_1_1_1_1_2_1_1_1_1_1_1_1_1_1_1_1_1_1_1_1_1_1_1_1_1_2_1_1_1_1_1_1_1_1_1_1_1_1_1_3_1_1_1_2_1_1"/>
    <protectedRange sqref="B49" name="Range2_12_5_1_1_1_1_1_2_1_1_2_1_1_1_1_1_1_1_1_1_1_1_1_1_1_1_1_1_2_1_1_1_1_1_1_1_1_1_1_1_1_1_1_3_1_1_1_2_1_1"/>
    <protectedRange sqref="B50" name="Range2_12_5_1_1_1_2_2_1_1_1_1_1_1_1_1_1_1_1_2_1_1_1_1_1_1_1_1_1_3_1_3_1_2_1_1_1_1_1_1_1_1_1_1_1_1_1_2_1_1_1_1_1_2_1_1_1_1_1_1_1_1_2_1_1_3_1_1_1_2_1"/>
    <protectedRange sqref="B51" name="Range2_12_5_1_1_1_2_2_1_1_1_1_1_1_1_1_1_1_1_2_1_1_1_2_1_1_1_1_1_1_1_1_1_1_1_1_1_1_1_1_2_1_1_1_1_1_1_1_1_1_2_1_1_3_1_1_1_3_1"/>
    <protectedRange sqref="B52" name="Range2_12_5_1_1_1_1_1_2_1_2_1_1_1_2_1_1_1_1_1_1_1_1_1_1_2_1_1_1_1_1_2_1_1_1_1_1_1_1_2_1_1_3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53" priority="5" operator="containsText" text="N/A">
      <formula>NOT(ISERROR(SEARCH("N/A",X11)))</formula>
    </cfRule>
    <cfRule type="cellIs" dxfId="252" priority="23" operator="equal">
      <formula>0</formula>
    </cfRule>
  </conditionalFormatting>
  <conditionalFormatting sqref="X11:AE34">
    <cfRule type="cellIs" dxfId="251" priority="22" operator="greaterThanOrEqual">
      <formula>1185</formula>
    </cfRule>
  </conditionalFormatting>
  <conditionalFormatting sqref="X11:AE34">
    <cfRule type="cellIs" dxfId="250" priority="21" operator="between">
      <formula>0.1</formula>
      <formula>1184</formula>
    </cfRule>
  </conditionalFormatting>
  <conditionalFormatting sqref="X8 AJ11:AO34">
    <cfRule type="cellIs" dxfId="249" priority="20" operator="equal">
      <formula>0</formula>
    </cfRule>
  </conditionalFormatting>
  <conditionalFormatting sqref="X8 AJ11:AO34">
    <cfRule type="cellIs" dxfId="248" priority="19" operator="greaterThan">
      <formula>1179</formula>
    </cfRule>
  </conditionalFormatting>
  <conditionalFormatting sqref="X8 AJ11:AO34">
    <cfRule type="cellIs" dxfId="247" priority="18" operator="greaterThan">
      <formula>99</formula>
    </cfRule>
  </conditionalFormatting>
  <conditionalFormatting sqref="X8 AJ11:AO34">
    <cfRule type="cellIs" dxfId="246" priority="17" operator="greaterThan">
      <formula>0.99</formula>
    </cfRule>
  </conditionalFormatting>
  <conditionalFormatting sqref="AB8">
    <cfRule type="cellIs" dxfId="245" priority="16" operator="equal">
      <formula>0</formula>
    </cfRule>
  </conditionalFormatting>
  <conditionalFormatting sqref="AB8">
    <cfRule type="cellIs" dxfId="244" priority="15" operator="greaterThan">
      <formula>1179</formula>
    </cfRule>
  </conditionalFormatting>
  <conditionalFormatting sqref="AB8">
    <cfRule type="cellIs" dxfId="243" priority="14" operator="greaterThan">
      <formula>99</formula>
    </cfRule>
  </conditionalFormatting>
  <conditionalFormatting sqref="AB8">
    <cfRule type="cellIs" dxfId="242" priority="13" operator="greaterThan">
      <formula>0.99</formula>
    </cfRule>
  </conditionalFormatting>
  <conditionalFormatting sqref="AQ11:AQ34">
    <cfRule type="cellIs" dxfId="241" priority="12" operator="equal">
      <formula>0</formula>
    </cfRule>
  </conditionalFormatting>
  <conditionalFormatting sqref="AQ11:AQ34">
    <cfRule type="cellIs" dxfId="240" priority="11" operator="greaterThan">
      <formula>1179</formula>
    </cfRule>
  </conditionalFormatting>
  <conditionalFormatting sqref="AQ11:AQ34">
    <cfRule type="cellIs" dxfId="239" priority="10" operator="greaterThan">
      <formula>99</formula>
    </cfRule>
  </conditionalFormatting>
  <conditionalFormatting sqref="AQ11:AQ34">
    <cfRule type="cellIs" dxfId="238" priority="9" operator="greaterThan">
      <formula>0.99</formula>
    </cfRule>
  </conditionalFormatting>
  <conditionalFormatting sqref="AI11:AI34">
    <cfRule type="cellIs" dxfId="237" priority="8" operator="greaterThan">
      <formula>$AI$8</formula>
    </cfRule>
  </conditionalFormatting>
  <conditionalFormatting sqref="AH11:AH34">
    <cfRule type="cellIs" dxfId="236" priority="6" operator="greaterThan">
      <formula>$AH$8</formula>
    </cfRule>
    <cfRule type="cellIs" dxfId="235" priority="7" operator="greaterThan">
      <formula>$AH$8</formula>
    </cfRule>
  </conditionalFormatting>
  <conditionalFormatting sqref="AP11:AP34">
    <cfRule type="cellIs" dxfId="234" priority="4" operator="equal">
      <formula>0</formula>
    </cfRule>
  </conditionalFormatting>
  <conditionalFormatting sqref="AP11:AP34">
    <cfRule type="cellIs" dxfId="233" priority="3" operator="greaterThan">
      <formula>1179</formula>
    </cfRule>
  </conditionalFormatting>
  <conditionalFormatting sqref="AP11:AP34">
    <cfRule type="cellIs" dxfId="232" priority="2" operator="greaterThan">
      <formula>99</formula>
    </cfRule>
  </conditionalFormatting>
  <conditionalFormatting sqref="AP11:AP34">
    <cfRule type="cellIs" dxfId="231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9"/>
  <sheetViews>
    <sheetView topLeftCell="A34" workbookViewId="0">
      <selection activeCell="B49" sqref="B49:B53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44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164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75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70" t="s">
        <v>127</v>
      </c>
      <c r="I7" s="171" t="s">
        <v>126</v>
      </c>
      <c r="J7" s="171" t="s">
        <v>125</v>
      </c>
      <c r="K7" s="171" t="s">
        <v>124</v>
      </c>
      <c r="L7" s="2"/>
      <c r="M7" s="2"/>
      <c r="N7" s="2"/>
      <c r="O7" s="170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71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71" t="s">
        <v>115</v>
      </c>
      <c r="AG7" s="171" t="s">
        <v>114</v>
      </c>
      <c r="AH7" s="171" t="s">
        <v>113</v>
      </c>
      <c r="AI7" s="171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71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42300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26212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71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72" t="s">
        <v>88</v>
      </c>
      <c r="V9" s="172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74" t="s">
        <v>84</v>
      </c>
      <c r="AG9" s="174" t="s">
        <v>83</v>
      </c>
      <c r="AH9" s="234" t="s">
        <v>82</v>
      </c>
      <c r="AI9" s="248" t="s">
        <v>81</v>
      </c>
      <c r="AJ9" s="172" t="s">
        <v>80</v>
      </c>
      <c r="AK9" s="172" t="s">
        <v>79</v>
      </c>
      <c r="AL9" s="172" t="s">
        <v>78</v>
      </c>
      <c r="AM9" s="172" t="s">
        <v>77</v>
      </c>
      <c r="AN9" s="172" t="s">
        <v>76</v>
      </c>
      <c r="AO9" s="172" t="s">
        <v>75</v>
      </c>
      <c r="AP9" s="172" t="s">
        <v>74</v>
      </c>
      <c r="AQ9" s="226" t="s">
        <v>73</v>
      </c>
      <c r="AR9" s="172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72" t="s">
        <v>67</v>
      </c>
      <c r="C10" s="172" t="s">
        <v>66</v>
      </c>
      <c r="D10" s="172" t="s">
        <v>17</v>
      </c>
      <c r="E10" s="172" t="s">
        <v>65</v>
      </c>
      <c r="F10" s="172" t="s">
        <v>17</v>
      </c>
      <c r="G10" s="172" t="s">
        <v>65</v>
      </c>
      <c r="H10" s="225"/>
      <c r="I10" s="172" t="s">
        <v>65</v>
      </c>
      <c r="J10" s="172" t="s">
        <v>65</v>
      </c>
      <c r="K10" s="172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22'!Q34</f>
        <v>56212773</v>
      </c>
      <c r="R10" s="242"/>
      <c r="S10" s="243"/>
      <c r="T10" s="244"/>
      <c r="U10" s="172"/>
      <c r="V10" s="172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22'!AG34</f>
        <v>41289032</v>
      </c>
      <c r="AH10" s="234"/>
      <c r="AI10" s="249"/>
      <c r="AJ10" s="172" t="s">
        <v>56</v>
      </c>
      <c r="AK10" s="172" t="s">
        <v>56</v>
      </c>
      <c r="AL10" s="172" t="s">
        <v>56</v>
      </c>
      <c r="AM10" s="172" t="s">
        <v>56</v>
      </c>
      <c r="AN10" s="172" t="s">
        <v>56</v>
      </c>
      <c r="AO10" s="172" t="s">
        <v>56</v>
      </c>
      <c r="AP10" s="96">
        <f>'OCT 22'!AP34</f>
        <v>9466213</v>
      </c>
      <c r="AQ10" s="227"/>
      <c r="AR10" s="173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14</v>
      </c>
      <c r="E11" s="82">
        <f t="shared" ref="E11:E22" si="0">D11/1.42</f>
        <v>9.8591549295774659</v>
      </c>
      <c r="F11" s="83">
        <v>66</v>
      </c>
      <c r="G11" s="82">
        <f t="shared" ref="G11:G34" si="1">F11/1.42</f>
        <v>46.478873239436624</v>
      </c>
      <c r="H11" s="80" t="s">
        <v>16</v>
      </c>
      <c r="I11" s="80">
        <f t="shared" ref="I11:I34" si="2">J11-(2/1.42)</f>
        <v>41.549295774647888</v>
      </c>
      <c r="J11" s="81">
        <f>(F11-5)/1.42</f>
        <v>42.95774647887324</v>
      </c>
      <c r="K11" s="80">
        <f>J11+(6/1.42)</f>
        <v>47.183098591549296</v>
      </c>
      <c r="L11" s="79">
        <v>14</v>
      </c>
      <c r="M11" s="78" t="s">
        <v>41</v>
      </c>
      <c r="N11" s="78">
        <v>11.4</v>
      </c>
      <c r="O11" s="76">
        <v>124</v>
      </c>
      <c r="P11" s="76">
        <v>78</v>
      </c>
      <c r="Q11" s="76">
        <v>56216157</v>
      </c>
      <c r="R11" s="75">
        <f>IF(ISBLANK(Q11),"-",Q11-Q10)</f>
        <v>3384</v>
      </c>
      <c r="S11" s="74">
        <f t="shared" ref="S11:S34" si="3">R11*24/1000</f>
        <v>81.215999999999994</v>
      </c>
      <c r="T11" s="74">
        <f t="shared" ref="T11:T34" si="4">R11/1000</f>
        <v>3.3839999999999999</v>
      </c>
      <c r="U11" s="73">
        <v>6.3</v>
      </c>
      <c r="V11" s="73">
        <f t="shared" ref="V11:V34" si="5">U11</f>
        <v>6.3</v>
      </c>
      <c r="W11" s="72" t="s">
        <v>14</v>
      </c>
      <c r="X11" s="66">
        <v>0</v>
      </c>
      <c r="Y11" s="66">
        <v>0</v>
      </c>
      <c r="Z11" s="66">
        <v>996</v>
      </c>
      <c r="AA11" s="66">
        <v>0</v>
      </c>
      <c r="AB11" s="66">
        <v>997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41289596</v>
      </c>
      <c r="AH11" s="69">
        <f t="shared" ref="AH11:AH34" si="6">IF(ISBLANK(AG11),"-",AG11-AG10)</f>
        <v>564</v>
      </c>
      <c r="AI11" s="68">
        <f t="shared" ref="AI11:AI34" si="7">AH11/T11</f>
        <v>166.66666666666669</v>
      </c>
      <c r="AJ11" s="67">
        <v>0</v>
      </c>
      <c r="AK11" s="67">
        <v>0</v>
      </c>
      <c r="AL11" s="67">
        <v>1</v>
      </c>
      <c r="AM11" s="67">
        <v>0</v>
      </c>
      <c r="AN11" s="67">
        <v>1</v>
      </c>
      <c r="AO11" s="67">
        <v>0.45</v>
      </c>
      <c r="AP11" s="66">
        <v>9468084</v>
      </c>
      <c r="AQ11" s="66">
        <f t="shared" ref="AQ11:AQ34" si="8">AP11-AP10</f>
        <v>1871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15</v>
      </c>
      <c r="E12" s="82">
        <f t="shared" si="0"/>
        <v>10.563380281690142</v>
      </c>
      <c r="F12" s="83">
        <v>66</v>
      </c>
      <c r="G12" s="82">
        <f t="shared" si="1"/>
        <v>46.478873239436624</v>
      </c>
      <c r="H12" s="80" t="s">
        <v>16</v>
      </c>
      <c r="I12" s="80">
        <f t="shared" si="2"/>
        <v>41.549295774647888</v>
      </c>
      <c r="J12" s="81">
        <f>(F12-5)/1.42</f>
        <v>42.95774647887324</v>
      </c>
      <c r="K12" s="80">
        <f>J12+(6/1.42)</f>
        <v>47.183098591549296</v>
      </c>
      <c r="L12" s="79">
        <v>14</v>
      </c>
      <c r="M12" s="78" t="s">
        <v>41</v>
      </c>
      <c r="N12" s="78">
        <v>11.2</v>
      </c>
      <c r="O12" s="76">
        <v>123</v>
      </c>
      <c r="P12" s="76">
        <v>76</v>
      </c>
      <c r="Q12" s="76">
        <v>56219413</v>
      </c>
      <c r="R12" s="75">
        <f>IF(ISBLANK(Q12),"-",Q12-Q11)</f>
        <v>3256</v>
      </c>
      <c r="S12" s="74">
        <f t="shared" si="3"/>
        <v>78.144000000000005</v>
      </c>
      <c r="T12" s="74">
        <f t="shared" si="4"/>
        <v>3.2559999999999998</v>
      </c>
      <c r="U12" s="73">
        <v>8.1</v>
      </c>
      <c r="V12" s="73">
        <f t="shared" si="5"/>
        <v>8.1</v>
      </c>
      <c r="W12" s="72" t="s">
        <v>14</v>
      </c>
      <c r="X12" s="66">
        <v>0</v>
      </c>
      <c r="Y12" s="66">
        <v>0</v>
      </c>
      <c r="Z12" s="66">
        <v>997</v>
      </c>
      <c r="AA12" s="66">
        <v>0</v>
      </c>
      <c r="AB12" s="66">
        <v>996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41290132</v>
      </c>
      <c r="AH12" s="69">
        <f t="shared" si="6"/>
        <v>536</v>
      </c>
      <c r="AI12" s="68">
        <f t="shared" si="7"/>
        <v>164.61916461916462</v>
      </c>
      <c r="AJ12" s="67">
        <v>0</v>
      </c>
      <c r="AK12" s="67">
        <v>0</v>
      </c>
      <c r="AL12" s="67">
        <v>1</v>
      </c>
      <c r="AM12" s="67">
        <v>0</v>
      </c>
      <c r="AN12" s="67">
        <v>1</v>
      </c>
      <c r="AO12" s="67">
        <v>0.45</v>
      </c>
      <c r="AP12" s="66">
        <v>9469850</v>
      </c>
      <c r="AQ12" s="66">
        <f t="shared" si="8"/>
        <v>1766</v>
      </c>
      <c r="AR12" s="87">
        <v>1.19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16</v>
      </c>
      <c r="E13" s="82">
        <f t="shared" si="0"/>
        <v>11.267605633802818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115</v>
      </c>
      <c r="P13" s="76">
        <v>75</v>
      </c>
      <c r="Q13" s="76">
        <v>56222401</v>
      </c>
      <c r="R13" s="75">
        <f t="shared" ref="R13:R34" si="9">IF(ISBLANK(Q13),"-",Q13-Q12)</f>
        <v>2988</v>
      </c>
      <c r="S13" s="74">
        <f t="shared" si="3"/>
        <v>71.712000000000003</v>
      </c>
      <c r="T13" s="74">
        <f t="shared" si="4"/>
        <v>2.988</v>
      </c>
      <c r="U13" s="73">
        <v>9.8000000000000007</v>
      </c>
      <c r="V13" s="73">
        <f t="shared" si="5"/>
        <v>9.8000000000000007</v>
      </c>
      <c r="W13" s="72" t="s">
        <v>14</v>
      </c>
      <c r="X13" s="66">
        <v>0</v>
      </c>
      <c r="Y13" s="66">
        <v>0</v>
      </c>
      <c r="Z13" s="66">
        <v>977</v>
      </c>
      <c r="AA13" s="66">
        <v>0</v>
      </c>
      <c r="AB13" s="66">
        <v>977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41290612</v>
      </c>
      <c r="AH13" s="69">
        <f t="shared" si="6"/>
        <v>480</v>
      </c>
      <c r="AI13" s="68">
        <f t="shared" si="7"/>
        <v>160.64257028112451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0.45</v>
      </c>
      <c r="AP13" s="66">
        <v>9471425</v>
      </c>
      <c r="AQ13" s="66">
        <f t="shared" si="8"/>
        <v>1575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17</v>
      </c>
      <c r="E14" s="82">
        <f t="shared" si="0"/>
        <v>11.971830985915494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92</v>
      </c>
      <c r="P14" s="76">
        <v>93</v>
      </c>
      <c r="Q14" s="76">
        <v>56226024</v>
      </c>
      <c r="R14" s="75">
        <f t="shared" si="9"/>
        <v>3623</v>
      </c>
      <c r="S14" s="74">
        <f t="shared" si="3"/>
        <v>86.951999999999998</v>
      </c>
      <c r="T14" s="74">
        <f t="shared" si="4"/>
        <v>3.6230000000000002</v>
      </c>
      <c r="U14" s="73">
        <v>9.8000000000000007</v>
      </c>
      <c r="V14" s="73">
        <f t="shared" si="5"/>
        <v>9.8000000000000007</v>
      </c>
      <c r="W14" s="72" t="s">
        <v>14</v>
      </c>
      <c r="X14" s="66">
        <v>0</v>
      </c>
      <c r="Y14" s="66">
        <v>0</v>
      </c>
      <c r="Z14" s="66">
        <v>997</v>
      </c>
      <c r="AA14" s="66">
        <v>0</v>
      </c>
      <c r="AB14" s="66">
        <v>997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41291124</v>
      </c>
      <c r="AH14" s="69">
        <f t="shared" si="6"/>
        <v>512</v>
      </c>
      <c r="AI14" s="68">
        <f t="shared" si="7"/>
        <v>141.31934860612751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0.45</v>
      </c>
      <c r="AP14" s="66">
        <v>9471464</v>
      </c>
      <c r="AQ14" s="66">
        <f t="shared" si="8"/>
        <v>39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15</v>
      </c>
      <c r="E15" s="82">
        <f t="shared" si="0"/>
        <v>10.563380281690142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112</v>
      </c>
      <c r="P15" s="76">
        <v>104</v>
      </c>
      <c r="Q15" s="76">
        <v>56230046</v>
      </c>
      <c r="R15" s="75">
        <f t="shared" si="9"/>
        <v>4022</v>
      </c>
      <c r="S15" s="74">
        <f t="shared" si="3"/>
        <v>96.528000000000006</v>
      </c>
      <c r="T15" s="74">
        <f t="shared" si="4"/>
        <v>4.0220000000000002</v>
      </c>
      <c r="U15" s="73">
        <v>9.8000000000000007</v>
      </c>
      <c r="V15" s="73">
        <f t="shared" si="5"/>
        <v>9.8000000000000007</v>
      </c>
      <c r="W15" s="72" t="s">
        <v>14</v>
      </c>
      <c r="X15" s="66">
        <v>0</v>
      </c>
      <c r="Y15" s="66">
        <v>0</v>
      </c>
      <c r="Z15" s="66">
        <v>1098</v>
      </c>
      <c r="AA15" s="66">
        <v>0</v>
      </c>
      <c r="AB15" s="66">
        <v>1098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41291772</v>
      </c>
      <c r="AH15" s="69">
        <f t="shared" si="6"/>
        <v>648</v>
      </c>
      <c r="AI15" s="68">
        <f t="shared" si="7"/>
        <v>161.11387369467926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9471464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10</v>
      </c>
      <c r="E16" s="82">
        <f t="shared" si="0"/>
        <v>7.042253521126761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124</v>
      </c>
      <c r="P16" s="76">
        <v>121</v>
      </c>
      <c r="Q16" s="76">
        <v>56234903</v>
      </c>
      <c r="R16" s="75">
        <f t="shared" si="9"/>
        <v>4857</v>
      </c>
      <c r="S16" s="74">
        <f t="shared" si="3"/>
        <v>116.568</v>
      </c>
      <c r="T16" s="74">
        <f t="shared" si="4"/>
        <v>4.8570000000000002</v>
      </c>
      <c r="U16" s="73">
        <v>9.8000000000000007</v>
      </c>
      <c r="V16" s="73">
        <f t="shared" si="5"/>
        <v>9.8000000000000007</v>
      </c>
      <c r="W16" s="72" t="s">
        <v>14</v>
      </c>
      <c r="X16" s="66">
        <v>0</v>
      </c>
      <c r="Y16" s="66">
        <v>0</v>
      </c>
      <c r="Z16" s="66">
        <v>1187</v>
      </c>
      <c r="AA16" s="66">
        <v>0</v>
      </c>
      <c r="AB16" s="66">
        <v>1187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41292660</v>
      </c>
      <c r="AH16" s="69">
        <f t="shared" si="6"/>
        <v>888</v>
      </c>
      <c r="AI16" s="68">
        <f t="shared" si="7"/>
        <v>182.82890673255096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9471464</v>
      </c>
      <c r="AQ16" s="66">
        <f t="shared" si="8"/>
        <v>0</v>
      </c>
      <c r="AR16" s="87">
        <v>1.0900000000000001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A17" t="s">
        <v>208</v>
      </c>
      <c r="B17" s="85">
        <v>2.25</v>
      </c>
      <c r="C17" s="85">
        <v>0.29166666666666702</v>
      </c>
      <c r="D17" s="84">
        <v>5</v>
      </c>
      <c r="E17" s="82">
        <f t="shared" si="0"/>
        <v>3.5211267605633805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129</v>
      </c>
      <c r="P17" s="76">
        <v>142</v>
      </c>
      <c r="Q17" s="76">
        <v>56240750</v>
      </c>
      <c r="R17" s="75">
        <f t="shared" si="9"/>
        <v>5847</v>
      </c>
      <c r="S17" s="74">
        <f t="shared" si="3"/>
        <v>140.328</v>
      </c>
      <c r="T17" s="74">
        <f t="shared" si="4"/>
        <v>5.8470000000000004</v>
      </c>
      <c r="U17" s="73">
        <v>9.3000000000000007</v>
      </c>
      <c r="V17" s="73">
        <f t="shared" si="5"/>
        <v>9.3000000000000007</v>
      </c>
      <c r="W17" s="72" t="s">
        <v>22</v>
      </c>
      <c r="X17" s="66">
        <v>0</v>
      </c>
      <c r="Y17" s="66">
        <v>1069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41294004</v>
      </c>
      <c r="AH17" s="69">
        <f t="shared" si="6"/>
        <v>1344</v>
      </c>
      <c r="AI17" s="68">
        <f t="shared" si="7"/>
        <v>229.86146741918932</v>
      </c>
      <c r="AJ17" s="67">
        <v>0</v>
      </c>
      <c r="AK17" s="67">
        <v>1</v>
      </c>
      <c r="AL17" s="67">
        <v>1</v>
      </c>
      <c r="AM17" s="67">
        <v>1</v>
      </c>
      <c r="AN17" s="67">
        <v>1</v>
      </c>
      <c r="AO17" s="67">
        <v>0</v>
      </c>
      <c r="AP17" s="66">
        <v>9471464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134</v>
      </c>
      <c r="P18" s="76">
        <v>146</v>
      </c>
      <c r="Q18" s="76">
        <v>56246850</v>
      </c>
      <c r="R18" s="75">
        <f t="shared" si="9"/>
        <v>6100</v>
      </c>
      <c r="S18" s="74">
        <f t="shared" si="3"/>
        <v>146.4</v>
      </c>
      <c r="T18" s="74">
        <f t="shared" si="4"/>
        <v>6.1</v>
      </c>
      <c r="U18" s="73">
        <v>8.5</v>
      </c>
      <c r="V18" s="73">
        <f t="shared" si="5"/>
        <v>8.5</v>
      </c>
      <c r="W18" s="72" t="s">
        <v>22</v>
      </c>
      <c r="X18" s="66">
        <v>0</v>
      </c>
      <c r="Y18" s="66">
        <v>1068</v>
      </c>
      <c r="Z18" s="66">
        <v>1187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41295412</v>
      </c>
      <c r="AH18" s="69">
        <f t="shared" si="6"/>
        <v>1408</v>
      </c>
      <c r="AI18" s="68">
        <f t="shared" si="7"/>
        <v>230.81967213114754</v>
      </c>
      <c r="AJ18" s="67">
        <v>0</v>
      </c>
      <c r="AK18" s="67">
        <v>1</v>
      </c>
      <c r="AL18" s="67">
        <v>1</v>
      </c>
      <c r="AM18" s="67">
        <v>1</v>
      </c>
      <c r="AN18" s="67">
        <v>1</v>
      </c>
      <c r="AO18" s="67">
        <v>0</v>
      </c>
      <c r="AP18" s="66">
        <v>9471464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133</v>
      </c>
      <c r="P19" s="76">
        <v>145</v>
      </c>
      <c r="Q19" s="76">
        <v>56252989</v>
      </c>
      <c r="R19" s="75">
        <f t="shared" si="9"/>
        <v>6139</v>
      </c>
      <c r="S19" s="74">
        <f t="shared" si="3"/>
        <v>147.33600000000001</v>
      </c>
      <c r="T19" s="74">
        <f t="shared" si="4"/>
        <v>6.1390000000000002</v>
      </c>
      <c r="U19" s="73">
        <v>7.7</v>
      </c>
      <c r="V19" s="73">
        <f t="shared" si="5"/>
        <v>7.7</v>
      </c>
      <c r="W19" s="72" t="s">
        <v>22</v>
      </c>
      <c r="X19" s="66">
        <v>0</v>
      </c>
      <c r="Y19" s="66">
        <v>1098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41296812</v>
      </c>
      <c r="AH19" s="69">
        <f t="shared" si="6"/>
        <v>1400</v>
      </c>
      <c r="AI19" s="68">
        <f t="shared" si="7"/>
        <v>228.05017103762827</v>
      </c>
      <c r="AJ19" s="67">
        <v>0</v>
      </c>
      <c r="AK19" s="67">
        <v>1</v>
      </c>
      <c r="AL19" s="67">
        <v>1</v>
      </c>
      <c r="AM19" s="67">
        <v>1</v>
      </c>
      <c r="AN19" s="67">
        <v>1</v>
      </c>
      <c r="AO19" s="67">
        <v>0</v>
      </c>
      <c r="AP19" s="66">
        <v>9471464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134</v>
      </c>
      <c r="P20" s="76">
        <v>148</v>
      </c>
      <c r="Q20" s="76">
        <v>56259235</v>
      </c>
      <c r="R20" s="75">
        <f t="shared" si="9"/>
        <v>6246</v>
      </c>
      <c r="S20" s="74">
        <f t="shared" si="3"/>
        <v>149.904</v>
      </c>
      <c r="T20" s="74">
        <f t="shared" si="4"/>
        <v>6.2460000000000004</v>
      </c>
      <c r="U20" s="73">
        <v>6.9</v>
      </c>
      <c r="V20" s="73">
        <f t="shared" si="5"/>
        <v>6.9</v>
      </c>
      <c r="W20" s="72" t="s">
        <v>22</v>
      </c>
      <c r="X20" s="66">
        <v>0</v>
      </c>
      <c r="Y20" s="66">
        <v>1098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41298244</v>
      </c>
      <c r="AH20" s="69">
        <f t="shared" si="6"/>
        <v>1432</v>
      </c>
      <c r="AI20" s="68">
        <f t="shared" si="7"/>
        <v>229.26673070765287</v>
      </c>
      <c r="AJ20" s="67">
        <v>0</v>
      </c>
      <c r="AK20" s="67">
        <v>1</v>
      </c>
      <c r="AL20" s="67">
        <v>1</v>
      </c>
      <c r="AM20" s="67">
        <v>1</v>
      </c>
      <c r="AN20" s="67">
        <v>1</v>
      </c>
      <c r="AO20" s="67">
        <v>0</v>
      </c>
      <c r="AP20" s="66">
        <v>9471464</v>
      </c>
      <c r="AQ20" s="66">
        <f t="shared" si="8"/>
        <v>0</v>
      </c>
      <c r="AR20" s="87">
        <v>1.36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8</v>
      </c>
      <c r="E21" s="82">
        <f t="shared" si="0"/>
        <v>5.6338028169014089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137</v>
      </c>
      <c r="P21" s="76">
        <v>145</v>
      </c>
      <c r="Q21" s="76">
        <v>56265385</v>
      </c>
      <c r="R21" s="75">
        <f t="shared" si="9"/>
        <v>6150</v>
      </c>
      <c r="S21" s="74">
        <f t="shared" si="3"/>
        <v>147.6</v>
      </c>
      <c r="T21" s="74">
        <f t="shared" si="4"/>
        <v>6.15</v>
      </c>
      <c r="U21" s="73">
        <v>6.2</v>
      </c>
      <c r="V21" s="73">
        <f t="shared" si="5"/>
        <v>6.2</v>
      </c>
      <c r="W21" s="72" t="s">
        <v>22</v>
      </c>
      <c r="X21" s="66">
        <v>0</v>
      </c>
      <c r="Y21" s="66">
        <v>1057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41299652</v>
      </c>
      <c r="AH21" s="69">
        <f t="shared" si="6"/>
        <v>1408</v>
      </c>
      <c r="AI21" s="68">
        <f t="shared" si="7"/>
        <v>228.9430894308943</v>
      </c>
      <c r="AJ21" s="67">
        <v>0</v>
      </c>
      <c r="AK21" s="67">
        <v>1</v>
      </c>
      <c r="AL21" s="67">
        <v>1</v>
      </c>
      <c r="AM21" s="67">
        <v>1</v>
      </c>
      <c r="AN21" s="67">
        <v>1</v>
      </c>
      <c r="AO21" s="67">
        <v>0</v>
      </c>
      <c r="AP21" s="66">
        <v>9471464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8</v>
      </c>
      <c r="E22" s="82">
        <f t="shared" si="0"/>
        <v>5.6338028169014089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137</v>
      </c>
      <c r="P22" s="76">
        <v>147</v>
      </c>
      <c r="Q22" s="76">
        <v>56271280</v>
      </c>
      <c r="R22" s="75">
        <f t="shared" si="9"/>
        <v>5895</v>
      </c>
      <c r="S22" s="74">
        <f t="shared" si="3"/>
        <v>141.47999999999999</v>
      </c>
      <c r="T22" s="74">
        <f t="shared" si="4"/>
        <v>5.8949999999999996</v>
      </c>
      <c r="U22" s="73">
        <v>5.7</v>
      </c>
      <c r="V22" s="73">
        <f t="shared" si="5"/>
        <v>5.7</v>
      </c>
      <c r="W22" s="72" t="s">
        <v>22</v>
      </c>
      <c r="X22" s="66">
        <v>0</v>
      </c>
      <c r="Y22" s="66">
        <v>1057</v>
      </c>
      <c r="Z22" s="66">
        <v>1187</v>
      </c>
      <c r="AA22" s="66">
        <v>1185</v>
      </c>
      <c r="AB22" s="66">
        <v>1186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41300992</v>
      </c>
      <c r="AH22" s="69">
        <f t="shared" si="6"/>
        <v>1340</v>
      </c>
      <c r="AI22" s="68">
        <f t="shared" si="7"/>
        <v>227.31128074639525</v>
      </c>
      <c r="AJ22" s="67">
        <v>0</v>
      </c>
      <c r="AK22" s="67">
        <v>1</v>
      </c>
      <c r="AL22" s="67">
        <v>1</v>
      </c>
      <c r="AM22" s="67">
        <v>1</v>
      </c>
      <c r="AN22" s="67">
        <v>1</v>
      </c>
      <c r="AO22" s="67">
        <v>0</v>
      </c>
      <c r="AP22" s="66">
        <v>9471464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169</v>
      </c>
      <c r="B23" s="85">
        <v>2.5</v>
      </c>
      <c r="C23" s="85">
        <v>0.54166666666666696</v>
      </c>
      <c r="D23" s="84">
        <v>7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133</v>
      </c>
      <c r="P23" s="76">
        <v>139</v>
      </c>
      <c r="Q23" s="76">
        <v>56277219</v>
      </c>
      <c r="R23" s="75">
        <f t="shared" si="9"/>
        <v>5939</v>
      </c>
      <c r="S23" s="74">
        <f t="shared" si="3"/>
        <v>142.536</v>
      </c>
      <c r="T23" s="74">
        <f t="shared" si="4"/>
        <v>5.9390000000000001</v>
      </c>
      <c r="U23" s="73">
        <v>5.2</v>
      </c>
      <c r="V23" s="73">
        <f t="shared" si="5"/>
        <v>5.2</v>
      </c>
      <c r="W23" s="72" t="s">
        <v>22</v>
      </c>
      <c r="X23" s="66">
        <v>0</v>
      </c>
      <c r="Y23" s="66">
        <v>1057</v>
      </c>
      <c r="Z23" s="66">
        <v>1187</v>
      </c>
      <c r="AA23" s="66">
        <v>1185</v>
      </c>
      <c r="AB23" s="66">
        <v>1186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41302388</v>
      </c>
      <c r="AH23" s="69">
        <f t="shared" si="6"/>
        <v>1396</v>
      </c>
      <c r="AI23" s="68">
        <f t="shared" si="7"/>
        <v>235.05640680249201</v>
      </c>
      <c r="AJ23" s="67">
        <v>0</v>
      </c>
      <c r="AK23" s="67">
        <v>1</v>
      </c>
      <c r="AL23" s="67">
        <v>1</v>
      </c>
      <c r="AM23" s="67">
        <v>1</v>
      </c>
      <c r="AN23" s="67">
        <v>1</v>
      </c>
      <c r="AO23" s="67">
        <v>0</v>
      </c>
      <c r="AP23" s="66">
        <v>9471464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6</v>
      </c>
      <c r="E24" s="82">
        <f t="shared" ref="E24:E34" si="13">D24/1.42</f>
        <v>4.2253521126760569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130</v>
      </c>
      <c r="P24" s="76">
        <v>132</v>
      </c>
      <c r="Q24" s="76">
        <v>56282956</v>
      </c>
      <c r="R24" s="75">
        <f t="shared" si="9"/>
        <v>5737</v>
      </c>
      <c r="S24" s="74">
        <f t="shared" si="3"/>
        <v>137.68799999999999</v>
      </c>
      <c r="T24" s="74">
        <f t="shared" si="4"/>
        <v>5.7370000000000001</v>
      </c>
      <c r="U24" s="73">
        <v>4.7</v>
      </c>
      <c r="V24" s="73">
        <f t="shared" si="5"/>
        <v>4.7</v>
      </c>
      <c r="W24" s="72" t="s">
        <v>22</v>
      </c>
      <c r="X24" s="66">
        <v>0</v>
      </c>
      <c r="Y24" s="66">
        <v>1056</v>
      </c>
      <c r="Z24" s="66">
        <v>1187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41303740</v>
      </c>
      <c r="AH24" s="69">
        <f t="shared" si="6"/>
        <v>1352</v>
      </c>
      <c r="AI24" s="68">
        <f t="shared" si="7"/>
        <v>235.66323862645982</v>
      </c>
      <c r="AJ24" s="67">
        <v>0</v>
      </c>
      <c r="AK24" s="67">
        <v>1</v>
      </c>
      <c r="AL24" s="67">
        <v>1</v>
      </c>
      <c r="AM24" s="67">
        <v>1</v>
      </c>
      <c r="AN24" s="67">
        <v>1</v>
      </c>
      <c r="AO24" s="67">
        <v>0</v>
      </c>
      <c r="AP24" s="66">
        <v>9471464</v>
      </c>
      <c r="AQ24" s="66">
        <f t="shared" si="8"/>
        <v>0</v>
      </c>
      <c r="AR24" s="87">
        <v>1.24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6</v>
      </c>
      <c r="E25" s="82">
        <f t="shared" si="13"/>
        <v>4.2253521126760569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129</v>
      </c>
      <c r="P25" s="76">
        <v>133</v>
      </c>
      <c r="Q25" s="76">
        <v>56288683</v>
      </c>
      <c r="R25" s="75">
        <f t="shared" si="9"/>
        <v>5727</v>
      </c>
      <c r="S25" s="74">
        <f t="shared" si="3"/>
        <v>137.44800000000001</v>
      </c>
      <c r="T25" s="74">
        <f t="shared" si="4"/>
        <v>5.7270000000000003</v>
      </c>
      <c r="U25" s="73">
        <v>4.2</v>
      </c>
      <c r="V25" s="73">
        <f t="shared" si="5"/>
        <v>4.2</v>
      </c>
      <c r="W25" s="72" t="s">
        <v>22</v>
      </c>
      <c r="X25" s="66">
        <v>0</v>
      </c>
      <c r="Y25" s="66">
        <v>1056</v>
      </c>
      <c r="Z25" s="66">
        <v>1187</v>
      </c>
      <c r="AA25" s="66">
        <v>1185</v>
      </c>
      <c r="AB25" s="66">
        <v>1186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41305100</v>
      </c>
      <c r="AH25" s="69">
        <f t="shared" si="6"/>
        <v>1360</v>
      </c>
      <c r="AI25" s="68">
        <f t="shared" si="7"/>
        <v>237.47162563296664</v>
      </c>
      <c r="AJ25" s="67">
        <v>0</v>
      </c>
      <c r="AK25" s="67">
        <v>1</v>
      </c>
      <c r="AL25" s="67">
        <v>1</v>
      </c>
      <c r="AM25" s="67">
        <v>1</v>
      </c>
      <c r="AN25" s="67">
        <v>1</v>
      </c>
      <c r="AO25" s="67">
        <v>0</v>
      </c>
      <c r="AP25" s="66">
        <v>9471464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A26" t="s">
        <v>169</v>
      </c>
      <c r="B26" s="85">
        <v>2.625</v>
      </c>
      <c r="C26" s="85">
        <v>0.66666666666666696</v>
      </c>
      <c r="D26" s="84">
        <v>6</v>
      </c>
      <c r="E26" s="82">
        <f t="shared" si="13"/>
        <v>4.2253521126760569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127</v>
      </c>
      <c r="P26" s="76">
        <v>130</v>
      </c>
      <c r="Q26" s="76">
        <v>56294352</v>
      </c>
      <c r="R26" s="75">
        <f t="shared" si="9"/>
        <v>5669</v>
      </c>
      <c r="S26" s="74">
        <f t="shared" si="3"/>
        <v>136.05600000000001</v>
      </c>
      <c r="T26" s="74">
        <f t="shared" si="4"/>
        <v>5.6689999999999996</v>
      </c>
      <c r="U26" s="73">
        <v>3.6</v>
      </c>
      <c r="V26" s="73">
        <f t="shared" si="5"/>
        <v>3.6</v>
      </c>
      <c r="W26" s="72" t="s">
        <v>22</v>
      </c>
      <c r="X26" s="66">
        <v>0</v>
      </c>
      <c r="Y26" s="66">
        <v>1057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41306444</v>
      </c>
      <c r="AH26" s="69">
        <f t="shared" si="6"/>
        <v>1344</v>
      </c>
      <c r="AI26" s="68">
        <f t="shared" si="7"/>
        <v>237.07884988534136</v>
      </c>
      <c r="AJ26" s="67">
        <v>0</v>
      </c>
      <c r="AK26" s="67">
        <v>1</v>
      </c>
      <c r="AL26" s="67">
        <v>1</v>
      </c>
      <c r="AM26" s="67">
        <v>1</v>
      </c>
      <c r="AN26" s="67">
        <v>1</v>
      </c>
      <c r="AO26" s="67">
        <v>0</v>
      </c>
      <c r="AP26" s="66">
        <v>9471464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5</v>
      </c>
      <c r="E27" s="82">
        <f t="shared" si="13"/>
        <v>3.5211267605633805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129</v>
      </c>
      <c r="P27" s="76">
        <v>134</v>
      </c>
      <c r="Q27" s="76">
        <v>56300226</v>
      </c>
      <c r="R27" s="75">
        <f t="shared" si="9"/>
        <v>5874</v>
      </c>
      <c r="S27" s="74">
        <f t="shared" si="3"/>
        <v>140.976</v>
      </c>
      <c r="T27" s="74">
        <f t="shared" si="4"/>
        <v>5.8739999999999997</v>
      </c>
      <c r="U27" s="73">
        <v>3.2</v>
      </c>
      <c r="V27" s="73">
        <f t="shared" si="5"/>
        <v>3.2</v>
      </c>
      <c r="W27" s="72" t="s">
        <v>22</v>
      </c>
      <c r="X27" s="66">
        <v>0</v>
      </c>
      <c r="Y27" s="66">
        <v>1056</v>
      </c>
      <c r="Z27" s="66">
        <v>1187</v>
      </c>
      <c r="AA27" s="66">
        <v>1185</v>
      </c>
      <c r="AB27" s="66">
        <v>1186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41307856</v>
      </c>
      <c r="AH27" s="69">
        <f t="shared" si="6"/>
        <v>1412</v>
      </c>
      <c r="AI27" s="68">
        <f t="shared" si="7"/>
        <v>240.38134150493701</v>
      </c>
      <c r="AJ27" s="67">
        <v>0</v>
      </c>
      <c r="AK27" s="67">
        <v>1</v>
      </c>
      <c r="AL27" s="67">
        <v>1</v>
      </c>
      <c r="AM27" s="67">
        <v>1</v>
      </c>
      <c r="AN27" s="67">
        <v>1</v>
      </c>
      <c r="AO27" s="67">
        <v>0</v>
      </c>
      <c r="AP27" s="66">
        <v>9471464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129</v>
      </c>
      <c r="P28" s="76">
        <v>126</v>
      </c>
      <c r="Q28" s="76">
        <v>56305664</v>
      </c>
      <c r="R28" s="75">
        <f t="shared" si="9"/>
        <v>5438</v>
      </c>
      <c r="S28" s="74">
        <f t="shared" si="3"/>
        <v>130.512</v>
      </c>
      <c r="T28" s="74">
        <f t="shared" si="4"/>
        <v>5.4379999999999997</v>
      </c>
      <c r="U28" s="73">
        <v>2.9</v>
      </c>
      <c r="V28" s="73">
        <f t="shared" si="5"/>
        <v>2.9</v>
      </c>
      <c r="W28" s="72" t="s">
        <v>22</v>
      </c>
      <c r="X28" s="66">
        <v>0</v>
      </c>
      <c r="Y28" s="66">
        <v>1026</v>
      </c>
      <c r="Z28" s="66">
        <v>1187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41309144</v>
      </c>
      <c r="AH28" s="69">
        <f t="shared" si="6"/>
        <v>1288</v>
      </c>
      <c r="AI28" s="68">
        <f t="shared" si="7"/>
        <v>236.85178374402355</v>
      </c>
      <c r="AJ28" s="67">
        <v>0</v>
      </c>
      <c r="AK28" s="67">
        <v>1</v>
      </c>
      <c r="AL28" s="67">
        <v>1</v>
      </c>
      <c r="AM28" s="67">
        <v>1</v>
      </c>
      <c r="AN28" s="67">
        <v>1</v>
      </c>
      <c r="AO28" s="67">
        <v>0</v>
      </c>
      <c r="AP28" s="66">
        <v>9471464</v>
      </c>
      <c r="AQ28" s="66">
        <f t="shared" si="8"/>
        <v>0</v>
      </c>
      <c r="AR28" s="87">
        <v>1.3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5</v>
      </c>
      <c r="E29" s="82">
        <f t="shared" si="13"/>
        <v>3.5211267605633805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130</v>
      </c>
      <c r="P29" s="76">
        <v>129</v>
      </c>
      <c r="Q29" s="76">
        <v>56311263</v>
      </c>
      <c r="R29" s="75">
        <f t="shared" si="9"/>
        <v>5599</v>
      </c>
      <c r="S29" s="74">
        <f t="shared" si="3"/>
        <v>134.376</v>
      </c>
      <c r="T29" s="74">
        <f t="shared" si="4"/>
        <v>5.5990000000000002</v>
      </c>
      <c r="U29" s="73">
        <v>2.7</v>
      </c>
      <c r="V29" s="73">
        <f t="shared" si="5"/>
        <v>2.7</v>
      </c>
      <c r="W29" s="72" t="s">
        <v>22</v>
      </c>
      <c r="X29" s="66">
        <v>0</v>
      </c>
      <c r="Y29" s="66">
        <v>1015</v>
      </c>
      <c r="Z29" s="66">
        <v>1186</v>
      </c>
      <c r="AA29" s="66">
        <v>1185</v>
      </c>
      <c r="AB29" s="66">
        <v>1186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41310484</v>
      </c>
      <c r="AH29" s="69">
        <f t="shared" si="6"/>
        <v>1340</v>
      </c>
      <c r="AI29" s="68">
        <f t="shared" si="7"/>
        <v>239.32845150919806</v>
      </c>
      <c r="AJ29" s="67">
        <v>0</v>
      </c>
      <c r="AK29" s="67">
        <v>1</v>
      </c>
      <c r="AL29" s="67">
        <v>1</v>
      </c>
      <c r="AM29" s="67">
        <v>1</v>
      </c>
      <c r="AN29" s="67">
        <v>1</v>
      </c>
      <c r="AO29" s="67">
        <v>0</v>
      </c>
      <c r="AP29" s="66">
        <v>9471464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4</v>
      </c>
      <c r="E30" s="82">
        <f t="shared" si="13"/>
        <v>2.8169014084507045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131</v>
      </c>
      <c r="P30" s="76">
        <v>131</v>
      </c>
      <c r="Q30" s="76">
        <v>56316404</v>
      </c>
      <c r="R30" s="75">
        <f t="shared" si="9"/>
        <v>5141</v>
      </c>
      <c r="S30" s="74">
        <f t="shared" si="3"/>
        <v>123.384</v>
      </c>
      <c r="T30" s="74">
        <f t="shared" si="4"/>
        <v>5.141</v>
      </c>
      <c r="U30" s="73">
        <v>2.6</v>
      </c>
      <c r="V30" s="73">
        <f t="shared" si="5"/>
        <v>2.6</v>
      </c>
      <c r="W30" s="72" t="s">
        <v>21</v>
      </c>
      <c r="X30" s="66">
        <v>0</v>
      </c>
      <c r="Y30" s="66">
        <v>955</v>
      </c>
      <c r="Z30" s="66">
        <v>1187</v>
      </c>
      <c r="AA30" s="66">
        <v>1185</v>
      </c>
      <c r="AB30" s="66">
        <v>1187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41311732</v>
      </c>
      <c r="AH30" s="69">
        <f t="shared" si="6"/>
        <v>1248</v>
      </c>
      <c r="AI30" s="68">
        <f t="shared" si="7"/>
        <v>242.75432795176036</v>
      </c>
      <c r="AJ30" s="67">
        <v>0</v>
      </c>
      <c r="AK30" s="67">
        <v>1</v>
      </c>
      <c r="AL30" s="67">
        <v>1</v>
      </c>
      <c r="AM30" s="67">
        <v>1</v>
      </c>
      <c r="AN30" s="67">
        <v>1</v>
      </c>
      <c r="AO30" s="67">
        <v>0</v>
      </c>
      <c r="AP30" s="66">
        <v>9471464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9</v>
      </c>
      <c r="E31" s="82">
        <f t="shared" si="13"/>
        <v>6.3380281690140849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105</v>
      </c>
      <c r="P31" s="76">
        <v>124</v>
      </c>
      <c r="Q31" s="76">
        <v>56320896</v>
      </c>
      <c r="R31" s="75">
        <f t="shared" si="9"/>
        <v>4492</v>
      </c>
      <c r="S31" s="74">
        <f t="shared" si="3"/>
        <v>107.80800000000001</v>
      </c>
      <c r="T31" s="74">
        <f t="shared" si="4"/>
        <v>4.492</v>
      </c>
      <c r="U31" s="73">
        <v>2</v>
      </c>
      <c r="V31" s="73">
        <f t="shared" si="5"/>
        <v>2</v>
      </c>
      <c r="W31" s="72" t="s">
        <v>21</v>
      </c>
      <c r="X31" s="66">
        <v>0</v>
      </c>
      <c r="Y31" s="66">
        <v>1150</v>
      </c>
      <c r="Z31" s="66">
        <v>1187</v>
      </c>
      <c r="AA31" s="66">
        <v>0</v>
      </c>
      <c r="AB31" s="66">
        <v>1187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41312715</v>
      </c>
      <c r="AH31" s="69">
        <f t="shared" si="6"/>
        <v>983</v>
      </c>
      <c r="AI31" s="68">
        <f t="shared" si="7"/>
        <v>218.83348174532503</v>
      </c>
      <c r="AJ31" s="67">
        <v>0</v>
      </c>
      <c r="AK31" s="67">
        <v>1</v>
      </c>
      <c r="AL31" s="67">
        <v>1</v>
      </c>
      <c r="AM31" s="67">
        <v>0</v>
      </c>
      <c r="AN31" s="67">
        <v>1</v>
      </c>
      <c r="AO31" s="67">
        <v>0</v>
      </c>
      <c r="AP31" s="66">
        <v>9471464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14</v>
      </c>
      <c r="E32" s="82">
        <f t="shared" si="13"/>
        <v>9.8591549295774659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111</v>
      </c>
      <c r="P32" s="76">
        <v>107</v>
      </c>
      <c r="Q32" s="76">
        <v>56326472</v>
      </c>
      <c r="R32" s="75">
        <f t="shared" si="9"/>
        <v>5576</v>
      </c>
      <c r="S32" s="74">
        <f t="shared" si="3"/>
        <v>133.82400000000001</v>
      </c>
      <c r="T32" s="74">
        <f t="shared" si="4"/>
        <v>5.5759999999999996</v>
      </c>
      <c r="U32" s="73">
        <v>1.3</v>
      </c>
      <c r="V32" s="73">
        <f t="shared" si="5"/>
        <v>1.3</v>
      </c>
      <c r="W32" s="72" t="s">
        <v>21</v>
      </c>
      <c r="X32" s="66">
        <v>0</v>
      </c>
      <c r="Y32" s="66">
        <v>996</v>
      </c>
      <c r="Z32" s="66">
        <v>1188</v>
      </c>
      <c r="AA32" s="66">
        <v>0</v>
      </c>
      <c r="AB32" s="66">
        <v>1188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41313900</v>
      </c>
      <c r="AH32" s="69">
        <f t="shared" si="6"/>
        <v>1185</v>
      </c>
      <c r="AI32" s="68">
        <f t="shared" si="7"/>
        <v>212.51793400286945</v>
      </c>
      <c r="AJ32" s="67">
        <v>0</v>
      </c>
      <c r="AK32" s="67">
        <v>1</v>
      </c>
      <c r="AL32" s="67">
        <v>1</v>
      </c>
      <c r="AM32" s="67">
        <v>0</v>
      </c>
      <c r="AN32" s="67">
        <v>1</v>
      </c>
      <c r="AO32" s="67">
        <v>0</v>
      </c>
      <c r="AP32" s="66">
        <v>9471464</v>
      </c>
      <c r="AQ32" s="66">
        <f t="shared" si="8"/>
        <v>0</v>
      </c>
      <c r="AR32" s="87">
        <v>1.03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10</v>
      </c>
      <c r="E33" s="82">
        <f t="shared" si="13"/>
        <v>7.042253521126761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122</v>
      </c>
      <c r="P33" s="76">
        <v>105</v>
      </c>
      <c r="Q33" s="76">
        <v>56330267</v>
      </c>
      <c r="R33" s="75">
        <f t="shared" si="9"/>
        <v>3795</v>
      </c>
      <c r="S33" s="74">
        <f t="shared" si="3"/>
        <v>91.08</v>
      </c>
      <c r="T33" s="74">
        <f t="shared" si="4"/>
        <v>3.7949999999999999</v>
      </c>
      <c r="U33" s="73">
        <v>2.5</v>
      </c>
      <c r="V33" s="73">
        <f t="shared" si="5"/>
        <v>2.5</v>
      </c>
      <c r="W33" s="72" t="s">
        <v>14</v>
      </c>
      <c r="X33" s="66">
        <v>0</v>
      </c>
      <c r="Y33" s="66">
        <v>0</v>
      </c>
      <c r="Z33" s="66">
        <v>1057</v>
      </c>
      <c r="AA33" s="66">
        <v>0</v>
      </c>
      <c r="AB33" s="66">
        <v>1057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41314644</v>
      </c>
      <c r="AH33" s="69">
        <f t="shared" si="6"/>
        <v>744</v>
      </c>
      <c r="AI33" s="68">
        <f t="shared" si="7"/>
        <v>196.04743083003953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0.35</v>
      </c>
      <c r="AP33" s="66">
        <v>9472790</v>
      </c>
      <c r="AQ33" s="66">
        <f t="shared" si="8"/>
        <v>1326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14</v>
      </c>
      <c r="E34" s="82">
        <f t="shared" si="13"/>
        <v>9.8591549295774659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122</v>
      </c>
      <c r="P34" s="76">
        <v>82</v>
      </c>
      <c r="Q34" s="76">
        <v>56333757</v>
      </c>
      <c r="R34" s="75">
        <f t="shared" si="9"/>
        <v>3490</v>
      </c>
      <c r="S34" s="74">
        <f t="shared" si="3"/>
        <v>83.76</v>
      </c>
      <c r="T34" s="74">
        <f t="shared" si="4"/>
        <v>3.49</v>
      </c>
      <c r="U34" s="73">
        <v>3.9</v>
      </c>
      <c r="V34" s="73">
        <f t="shared" si="5"/>
        <v>3.9</v>
      </c>
      <c r="W34" s="72" t="s">
        <v>14</v>
      </c>
      <c r="X34" s="66">
        <v>0</v>
      </c>
      <c r="Y34" s="66">
        <v>0</v>
      </c>
      <c r="Z34" s="66">
        <v>1018</v>
      </c>
      <c r="AA34" s="66">
        <v>0</v>
      </c>
      <c r="AB34" s="66">
        <v>996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41315244</v>
      </c>
      <c r="AH34" s="69">
        <f t="shared" si="6"/>
        <v>600</v>
      </c>
      <c r="AI34" s="68">
        <f t="shared" si="7"/>
        <v>171.91977077363896</v>
      </c>
      <c r="AJ34" s="67">
        <v>0</v>
      </c>
      <c r="AK34" s="67">
        <v>0</v>
      </c>
      <c r="AL34" s="67">
        <v>1</v>
      </c>
      <c r="AM34" s="67">
        <v>0</v>
      </c>
      <c r="AN34" s="67">
        <v>1</v>
      </c>
      <c r="AO34" s="67">
        <v>0.35</v>
      </c>
      <c r="AP34" s="66">
        <v>9474244</v>
      </c>
      <c r="AQ34" s="66">
        <f t="shared" si="8"/>
        <v>1454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/>
      <c r="Q35" s="56"/>
      <c r="R35" s="55">
        <f>SUM(R11:R34)</f>
        <v>120984</v>
      </c>
      <c r="S35" s="54">
        <f>AVERAGE(S11:S34)</f>
        <v>120.98400000000002</v>
      </c>
      <c r="T35" s="54">
        <f>SUM(T11:T34)</f>
        <v>120.98399999999999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/>
      <c r="AH35" s="47">
        <f>SUM(AH11:AH34)</f>
        <v>26212</v>
      </c>
      <c r="AI35" s="46">
        <f>$AH$35/$T35</f>
        <v>216.6567479997355</v>
      </c>
      <c r="AJ35" s="45"/>
      <c r="AK35" s="44"/>
      <c r="AL35" s="44"/>
      <c r="AM35" s="44"/>
      <c r="AN35" s="43"/>
      <c r="AO35" s="39"/>
      <c r="AP35" s="42">
        <f>AP34-AP10</f>
        <v>8031</v>
      </c>
      <c r="AQ35" s="41">
        <f>SUM(AQ11:AQ34)</f>
        <v>8031</v>
      </c>
      <c r="AR35" s="40">
        <f>AVERAGE(AR11:AR34)</f>
        <v>1.2016666666666669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219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7" t="s">
        <v>226</v>
      </c>
      <c r="C41" s="9"/>
      <c r="D41" s="9"/>
      <c r="E41" s="9"/>
      <c r="F41" s="9"/>
      <c r="G41" s="9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11" t="s">
        <v>5</v>
      </c>
      <c r="C42" s="9"/>
      <c r="D42" s="9"/>
      <c r="E42" s="26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143</v>
      </c>
      <c r="C43" s="9"/>
      <c r="D43" s="9"/>
      <c r="E43" s="9"/>
      <c r="F43" s="9"/>
      <c r="G43" s="9"/>
      <c r="H43" s="9"/>
      <c r="I43" s="16"/>
      <c r="J43" s="16" t="s">
        <v>28</v>
      </c>
      <c r="K43" s="16"/>
      <c r="L43" s="16"/>
      <c r="M43" s="16"/>
      <c r="N43" s="16"/>
      <c r="O43" s="16"/>
      <c r="P43" s="16"/>
      <c r="Q43" s="16"/>
      <c r="R43" s="16"/>
      <c r="S43" s="15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22" t="s">
        <v>4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144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11" t="s">
        <v>220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3</v>
      </c>
      <c r="C47" s="9"/>
      <c r="D47" s="9"/>
      <c r="E47" s="9"/>
      <c r="F47" s="9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5"/>
      <c r="R47" s="21"/>
      <c r="S47" s="21"/>
      <c r="T47" s="25"/>
      <c r="U47" s="5"/>
      <c r="V47" s="5"/>
      <c r="W47" s="5"/>
      <c r="X47" s="5"/>
      <c r="Y47" s="5"/>
      <c r="Z47" s="5"/>
      <c r="AA47" s="5"/>
      <c r="AB47" s="5"/>
      <c r="AC47" s="5"/>
      <c r="AK47" s="4"/>
      <c r="AL47" s="4"/>
      <c r="AM47" s="4"/>
      <c r="AN47" s="4"/>
      <c r="AO47" s="4"/>
      <c r="AP47" s="4"/>
      <c r="AQ47" s="3"/>
      <c r="AR47" s="1"/>
      <c r="AS47" s="1"/>
      <c r="AT47" s="12"/>
      <c r="AU47"/>
      <c r="AV47"/>
      <c r="AW47"/>
      <c r="AX47"/>
      <c r="AY47"/>
    </row>
    <row r="48" spans="2:51" x14ac:dyDescent="0.25">
      <c r="B48" s="11" t="s">
        <v>2</v>
      </c>
      <c r="C48" s="24"/>
      <c r="D48" s="24"/>
      <c r="E48" s="24"/>
      <c r="F48" s="23"/>
      <c r="G48" s="16"/>
      <c r="H48" s="16"/>
      <c r="I48" s="16"/>
      <c r="J48" s="16"/>
      <c r="K48" s="16"/>
      <c r="L48" s="16"/>
      <c r="M48" s="16"/>
      <c r="N48" s="16"/>
      <c r="O48" s="16"/>
      <c r="P48" s="15"/>
      <c r="Q48" s="21"/>
      <c r="R48" s="21"/>
      <c r="S48" s="21"/>
      <c r="T48" s="5"/>
      <c r="U48" s="5"/>
      <c r="V48" s="5"/>
      <c r="W48" s="5"/>
      <c r="X48" s="5"/>
      <c r="Y48" s="5"/>
      <c r="Z48" s="5"/>
      <c r="AA48" s="5"/>
      <c r="AB48" s="5"/>
      <c r="AJ48" s="4"/>
      <c r="AK48" s="4"/>
      <c r="AL48" s="4"/>
      <c r="AM48" s="4"/>
      <c r="AN48" s="4"/>
      <c r="AO48" s="4"/>
      <c r="AP48" s="3"/>
      <c r="AQ48" s="1"/>
      <c r="AR48" s="1"/>
      <c r="AS48" s="12"/>
      <c r="AT48"/>
      <c r="AU48"/>
      <c r="AV48"/>
      <c r="AW48"/>
      <c r="AX48"/>
      <c r="AY48"/>
    </row>
    <row r="49" spans="1:51" x14ac:dyDescent="0.25">
      <c r="B49" s="11" t="s">
        <v>1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1:51" x14ac:dyDescent="0.25">
      <c r="B50" s="13" t="s">
        <v>211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1:51" x14ac:dyDescent="0.25">
      <c r="B51" s="22" t="s">
        <v>171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1:51" x14ac:dyDescent="0.25">
      <c r="B52" s="11" t="s">
        <v>0</v>
      </c>
      <c r="C52" s="9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1:51" x14ac:dyDescent="0.25">
      <c r="B53" s="22" t="s">
        <v>227</v>
      </c>
      <c r="C53" s="11"/>
      <c r="D53" s="9"/>
      <c r="E53" s="9"/>
      <c r="F53" s="162"/>
      <c r="G53" s="162"/>
      <c r="H53" s="162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1:51" x14ac:dyDescent="0.25">
      <c r="B54" s="139"/>
      <c r="C54" s="13"/>
      <c r="D54" s="159"/>
      <c r="E54" s="159"/>
      <c r="F54" s="160"/>
      <c r="G54" s="160"/>
      <c r="H54" s="160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1:51" x14ac:dyDescent="0.25">
      <c r="B55" s="139"/>
      <c r="C55" s="24"/>
      <c r="D55" s="24"/>
      <c r="E55" s="24"/>
      <c r="F55" s="23"/>
      <c r="G55" s="16"/>
      <c r="H55" s="16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1:51" x14ac:dyDescent="0.25">
      <c r="B56" s="176"/>
      <c r="C56" s="24"/>
      <c r="D56" s="24"/>
      <c r="E56" s="24"/>
      <c r="F56" s="23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1:51" x14ac:dyDescent="0.25">
      <c r="B57" s="139"/>
      <c r="C57" s="24"/>
      <c r="D57" s="24"/>
      <c r="E57" s="24"/>
      <c r="F57" s="23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1:51" x14ac:dyDescent="0.25">
      <c r="B58" s="139"/>
      <c r="C58" s="24"/>
      <c r="D58" s="24"/>
      <c r="E58" s="24"/>
      <c r="F58" s="23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1:51" x14ac:dyDescent="0.25">
      <c r="B59" s="139"/>
      <c r="C59" s="24"/>
      <c r="D59" s="24"/>
      <c r="E59" s="24"/>
      <c r="F59" s="23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1:51" x14ac:dyDescent="0.25">
      <c r="B60" s="22"/>
      <c r="C60" s="24"/>
      <c r="D60" s="24"/>
      <c r="E60" s="24"/>
      <c r="F60" s="23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1:51" ht="229.5" customHeight="1" x14ac:dyDescent="0.25">
      <c r="B61" s="7"/>
      <c r="C61" s="11"/>
      <c r="D61" s="8"/>
      <c r="E61" s="9"/>
      <c r="F61" s="9"/>
      <c r="G61" s="9"/>
      <c r="H61" s="9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U61"/>
      <c r="AV61" s="12"/>
      <c r="AW61"/>
      <c r="AX61"/>
      <c r="AY61"/>
    </row>
    <row r="62" spans="1:51" x14ac:dyDescent="0.25">
      <c r="A62" s="5"/>
      <c r="B62" s="7"/>
      <c r="C62" s="13"/>
      <c r="D62" s="8"/>
      <c r="E62" s="9"/>
      <c r="F62" s="9"/>
      <c r="G62" s="9"/>
      <c r="H62" s="9"/>
      <c r="I62" s="4"/>
      <c r="J62" s="4"/>
      <c r="K62" s="4"/>
      <c r="L62" s="4"/>
      <c r="M62" s="4"/>
      <c r="N62" s="4"/>
      <c r="O62" s="3"/>
      <c r="P62" s="1"/>
      <c r="R62" s="12"/>
      <c r="AS62"/>
      <c r="AT62"/>
      <c r="AU62"/>
      <c r="AV62"/>
      <c r="AW62"/>
      <c r="AX62"/>
      <c r="AY62"/>
    </row>
    <row r="63" spans="1:51" x14ac:dyDescent="0.25">
      <c r="A63" s="5"/>
      <c r="B63" s="8"/>
      <c r="C63" s="11"/>
      <c r="D63" s="9"/>
      <c r="E63" s="8"/>
      <c r="F63" s="9"/>
      <c r="G63" s="8"/>
      <c r="H63" s="8"/>
      <c r="I63" s="4"/>
      <c r="J63" s="4"/>
      <c r="K63" s="4"/>
      <c r="L63" s="4"/>
      <c r="M63" s="4"/>
      <c r="N63" s="4"/>
      <c r="O63" s="3"/>
      <c r="P63" s="1"/>
      <c r="R63" s="1"/>
      <c r="AS63"/>
      <c r="AT63"/>
      <c r="AU63"/>
      <c r="AV63"/>
      <c r="AW63"/>
      <c r="AX63"/>
      <c r="AY63"/>
    </row>
    <row r="64" spans="1:51" x14ac:dyDescent="0.25">
      <c r="A64" s="5"/>
      <c r="B64" s="8"/>
      <c r="C64" s="10"/>
      <c r="D64" s="9"/>
      <c r="E64" s="8"/>
      <c r="F64" s="8"/>
      <c r="G64" s="8"/>
      <c r="H64" s="8"/>
      <c r="I64" s="4"/>
      <c r="J64" s="4"/>
      <c r="K64" s="4"/>
      <c r="L64" s="4"/>
      <c r="M64" s="4"/>
      <c r="N64" s="4"/>
      <c r="O64" s="3"/>
      <c r="P64" s="1"/>
      <c r="R64" s="1"/>
      <c r="AS64"/>
      <c r="AT64"/>
      <c r="AU64"/>
      <c r="AV64"/>
      <c r="AW64"/>
      <c r="AX64"/>
      <c r="AY64"/>
    </row>
    <row r="65" spans="1:51" x14ac:dyDescent="0.25">
      <c r="A65" s="5"/>
      <c r="B65" s="7"/>
      <c r="I65" s="4"/>
      <c r="J65" s="4"/>
      <c r="K65" s="4"/>
      <c r="L65" s="4"/>
      <c r="M65" s="4"/>
      <c r="N65" s="4"/>
      <c r="O65" s="3"/>
      <c r="P65" s="1"/>
      <c r="R65" s="1"/>
      <c r="AS65"/>
      <c r="AT65"/>
      <c r="AU65"/>
      <c r="AV65"/>
      <c r="AW65"/>
      <c r="AX65"/>
      <c r="AY65"/>
    </row>
    <row r="66" spans="1:51" x14ac:dyDescent="0.25">
      <c r="A66" s="5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I68" s="4"/>
      <c r="J68" s="4"/>
      <c r="K68" s="4"/>
      <c r="L68" s="4"/>
      <c r="M68" s="4"/>
      <c r="N68" s="4"/>
      <c r="O68" s="3"/>
      <c r="P68" s="1"/>
      <c r="R68" s="6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R69" s="1"/>
      <c r="AS69"/>
      <c r="AT69"/>
      <c r="AU69"/>
      <c r="AV69"/>
      <c r="AW69"/>
      <c r="AX69"/>
      <c r="AY69"/>
    </row>
    <row r="70" spans="1:51" x14ac:dyDescent="0.25">
      <c r="O70" s="3"/>
      <c r="R70" s="1"/>
      <c r="AS70"/>
      <c r="AT70"/>
      <c r="AU70"/>
      <c r="AV70"/>
      <c r="AW70"/>
      <c r="AX70"/>
      <c r="AY70"/>
    </row>
    <row r="71" spans="1:51" x14ac:dyDescent="0.25">
      <c r="O71" s="3"/>
      <c r="R71" s="1"/>
      <c r="AS71"/>
      <c r="AT71"/>
      <c r="AU71"/>
      <c r="AV71"/>
      <c r="AW71"/>
      <c r="AX71"/>
      <c r="AY71"/>
    </row>
    <row r="72" spans="1:51" x14ac:dyDescent="0.25"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AS74"/>
      <c r="AT74"/>
      <c r="AU74"/>
      <c r="AV74"/>
      <c r="AW74"/>
      <c r="AX74"/>
      <c r="AY74"/>
    </row>
    <row r="75" spans="1:51" x14ac:dyDescent="0.25">
      <c r="O75" s="3"/>
      <c r="AS75"/>
      <c r="AT75"/>
      <c r="AU75"/>
      <c r="AV75"/>
      <c r="AW75"/>
      <c r="AX75"/>
      <c r="AY75"/>
    </row>
    <row r="76" spans="1:51" x14ac:dyDescent="0.25">
      <c r="O76" s="3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Q80" s="1"/>
      <c r="AS80"/>
      <c r="AT80"/>
      <c r="AU80"/>
      <c r="AV80"/>
      <c r="AW80"/>
      <c r="AX80"/>
      <c r="AY80"/>
    </row>
    <row r="81" spans="15:51" x14ac:dyDescent="0.25">
      <c r="O81" s="2"/>
      <c r="P81" s="1"/>
      <c r="Q81" s="1"/>
      <c r="AS81"/>
      <c r="AT81"/>
      <c r="AU81"/>
      <c r="AV81"/>
      <c r="AW81"/>
      <c r="AX81"/>
      <c r="AY81"/>
    </row>
    <row r="82" spans="15:51" x14ac:dyDescent="0.25">
      <c r="O82" s="2"/>
      <c r="P82" s="1"/>
      <c r="Q82" s="1"/>
      <c r="AS82"/>
      <c r="AT82"/>
      <c r="AU82"/>
      <c r="AV82"/>
      <c r="AW82"/>
      <c r="AX82"/>
      <c r="AY82"/>
    </row>
    <row r="83" spans="15:51" x14ac:dyDescent="0.25">
      <c r="O83" s="2"/>
      <c r="P83" s="1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R90" s="1"/>
      <c r="S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R91" s="1"/>
      <c r="S91" s="1"/>
      <c r="T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R92" s="1"/>
      <c r="S92" s="1"/>
      <c r="T92" s="1"/>
      <c r="AS92"/>
      <c r="AT92"/>
      <c r="AU92"/>
      <c r="AV92"/>
      <c r="AW92"/>
      <c r="AX92"/>
      <c r="AY92"/>
    </row>
    <row r="93" spans="15:51" x14ac:dyDescent="0.25">
      <c r="O93" s="2"/>
      <c r="P93" s="1"/>
      <c r="T93" s="1"/>
      <c r="AS93"/>
      <c r="AT93"/>
      <c r="AU93"/>
      <c r="AV93"/>
      <c r="AW93"/>
      <c r="AX93"/>
      <c r="AY93"/>
    </row>
    <row r="94" spans="15:51" x14ac:dyDescent="0.25">
      <c r="O94" s="1"/>
      <c r="Q94" s="1"/>
      <c r="R94" s="1"/>
      <c r="S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T96" s="1"/>
      <c r="U96" s="1"/>
      <c r="AS96"/>
      <c r="AT96"/>
      <c r="AU96"/>
      <c r="AV96"/>
      <c r="AW96"/>
      <c r="AX96"/>
      <c r="AY96"/>
    </row>
    <row r="97" spans="15:51" x14ac:dyDescent="0.25">
      <c r="O97" s="2"/>
      <c r="P97" s="1"/>
      <c r="T97" s="1"/>
      <c r="U97" s="1"/>
      <c r="AS97"/>
      <c r="AT97"/>
      <c r="AU97"/>
      <c r="AV97"/>
      <c r="AW97"/>
      <c r="AX97"/>
      <c r="AY97"/>
    </row>
    <row r="109" spans="15:51" x14ac:dyDescent="0.25">
      <c r="AS109"/>
      <c r="AT109"/>
      <c r="AU109"/>
      <c r="AV109"/>
      <c r="AW109"/>
      <c r="AX109"/>
      <c r="AY109"/>
    </row>
  </sheetData>
  <protectedRanges>
    <protectedRange sqref="B65 B61:B62 N61:T61 T41" name="Range2_12_5_1_1"/>
    <protectedRange sqref="N10 L10 L6 D6 D8 AD8 AF8 O8:U8 AJ8:AR8 AF10 AR11:AR34 L24:N31 N12:N23 N32:N34 N11:P11 G11:G34 E11:E34 O12:P34 R11:AG34" name="Range1_16_3_1_1"/>
    <protectedRange sqref="I61:M6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2:H62 F63 E62" name="Range2_2_2_9_2_1_1"/>
    <protectedRange sqref="D63:D64" name="Range2_1_1_1_1_1_9_2_1_1"/>
    <protectedRange sqref="C61 C63" name="Range2_4_1_1_1"/>
    <protectedRange sqref="AS16:AS34" name="Range1_1_1_1"/>
    <protectedRange sqref="P3:U5" name="Range1_16_1_1_1_1"/>
    <protectedRange sqref="C64 C62" name="Range2_1_3_1_1"/>
    <protectedRange sqref="H11:H34" name="Range1_1_1_1_1_1_1"/>
    <protectedRange sqref="B63:B64 G63:H64 D61:D62 F64 E63:E64" name="Range2_2_1_10_1_1_1_2"/>
    <protectedRange sqref="F61:F62 G61:H61 E61" name="Range2_2_12_1_7_1_1"/>
    <protectedRange sqref="AS11:AS15" name="Range1_4_1_1_1_1"/>
    <protectedRange sqref="J11:J15 J26:J34" name="Range1_1_2_1_10_1_1_1_1"/>
    <protectedRange sqref="R68" name="Range2_2_1_10_1_1_1_1_1"/>
    <protectedRange sqref="S38:S40" name="Range2_12_3_1_1_1_1"/>
    <protectedRange sqref="R38:R40" name="Range2_12_1_3_1_1_1_1"/>
    <protectedRange sqref="S41" name="Range2_12_5_1_1_2_3_1"/>
    <protectedRange sqref="R41" name="Range2_12_1_6_1_1_1_1_2_1"/>
    <protectedRange sqref="T46 Q50:Q60" name="Range2_12_5_1_1_3"/>
    <protectedRange sqref="T44:T45" name="Range2_12_5_1_1_2_2"/>
    <protectedRange sqref="P50:P60" name="Range2_12_4_1_1_1_4_2_2_2"/>
    <protectedRange sqref="N50:O60" name="Range2_12_1_6_1_1_1_2_3_2_1_1_3"/>
    <protectedRange sqref="K50:M60" name="Range2_12_1_2_3_1_1_1_2_3_2_1_1_3"/>
    <protectedRange sqref="T43" name="Range2_12_5_1_1_2_1_1"/>
    <protectedRange sqref="T42" name="Range2_12_5_1_1_6_1_1_1_1_1_1_1"/>
    <protectedRange sqref="S42" name="Range2_12_5_1_1_5_3_1_1_1_1_1_1_1"/>
    <protectedRange sqref="R42" name="Range2_12_1_6_1_1_1_2_3_2_1_1_2_1_1_1_1_1"/>
    <protectedRange sqref="AG10 AP10 Q11:Q34" name="Range1_16_3_1_1_1_1_1"/>
    <protectedRange sqref="F11:F22" name="Range1_16_3_1_1_2_1_1_1_2_1"/>
    <protectedRange sqref="B41:B42" name="Range2_12_5_1_1_1_1"/>
    <protectedRange sqref="E41 F42:H42" name="Range2_2_12_1_7_1_1_1_1"/>
    <protectedRange sqref="D41" name="Range2_3_2_1_3_1_1_2_10_1_1_1_1_1_1"/>
    <protectedRange sqref="C41" name="Range2_1_1_1_1_11_1_2_1_1_1_1"/>
    <protectedRange sqref="D38:H38 N38:Q39 N41:Q41" name="Range2_12_1_3_1_1_1_1_1"/>
    <protectedRange sqref="I38:M38 E39:M39 F41:M41" name="Range2_2_12_1_6_1_1_1_1_1"/>
    <protectedRange sqref="D39" name="Range2_1_1_1_1_11_1_1_1_1_1_1_1"/>
    <protectedRange sqref="C39" name="Range2_1_2_1_1_1_1_1_1"/>
    <protectedRange sqref="C38" name="Range2_3_1_1_1_1_1_1"/>
    <protectedRange sqref="Q42" name="Range2_12_1_5_1_1_1_1_1_1"/>
    <protectedRange sqref="N42:P42" name="Range2_12_1_2_2_1_1_1_1_1_1"/>
    <protectedRange sqref="K42:M42" name="Range2_2_12_1_4_2_1_1_1_1_1_1"/>
    <protectedRange sqref="E42" name="Range2_2_12_1_7_1_1_3_1_1_1"/>
    <protectedRange sqref="I42:J42" name="Range2_2_12_1_4_2_1_1_1_2_1_1_1"/>
    <protectedRange sqref="D42" name="Range2_2_12_1_3_1_2_1_1_1_2_1_2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0:J60" name="Range2_2_12_1_4_3_1_1_1_3_3_2_1_1_3_2"/>
    <protectedRange sqref="Q48:Q49" name="Range2_12_5_1_1_3_2"/>
    <protectedRange sqref="P48:P49" name="Range2_12_4_1_1_1_4_2_2_2_2"/>
    <protectedRange sqref="N48:O49" name="Range2_12_1_6_1_1_1_2_3_2_1_1_3_2"/>
    <protectedRange sqref="K48:M49" name="Range2_12_1_2_3_1_1_1_2_3_2_1_1_3_2"/>
    <protectedRange sqref="J48:J49" name="Range2_2_12_1_4_3_1_1_1_3_3_2_1_1_3_2_1"/>
    <protectedRange sqref="I48:I49" name="Range2_2_12_1_4_3_1_1_1_3_3_2_1_1_3_2_1_1"/>
    <protectedRange sqref="I50:I60" name="Range2_2_12_1_4_3_1_1_1_3_3_2_1_1_3_3_1_1"/>
    <protectedRange sqref="Q10" name="Range1_16_3_1_1_1_1_1_1"/>
    <protectedRange sqref="H55:H60" name="Range2_2_12_1_4_3_1_1_1_3_3_2_1_1_3_3_1_3_1"/>
    <protectedRange sqref="G55:G60" name="Range2_2_12_1_4_3_1_1_1_3_2_1_2_2_3_1_3_1"/>
    <protectedRange sqref="F55:F60" name="Range2_2_12_1_4_3_1_1_1_3_3_1_1_3_1_1_1_1_1_1_2_3_1_3_1"/>
    <protectedRange sqref="C55:E60" name="Range2_2_12_1_3_1_2_1_1_1_1_2_1_1_1_1_1_1_2_2_1_3_1"/>
    <protectedRange sqref="B60" name="Range2_12_5_1_1_1_2_2_1_1_1_1_1_1_1_1_1_1_1_2_1_1_1_2_1_1_1_1_1_1_1_1_1_1_1_1_1_1_1_1_2_1_1_1_1_1_1_1_1_1_2_1_1_3_1_1_1_1"/>
    <protectedRange sqref="B55:B59" name="Range2_12_5_1_1_1_2_2_1_1_1_1_1_1_1_1_1_1_1_1_1_1_1_1_1_1_1_1_1_1_1_1_1_1_1_1_1_1_1_1_1_1_1_1_1_1_1_2_1_1_1_2_1_1_2_1_1_1_2"/>
    <protectedRange sqref="H48:H49" name="Range2_2_12_1_4_3_1_1_1_3_3_2_1_1_3_2_1_3_1_1"/>
    <protectedRange sqref="G48:G49" name="Range2_2_12_1_4_3_1_1_1_3_2_1_2_2_2_1_3_1_1"/>
    <protectedRange sqref="D48:E49" name="Range2_2_12_1_3_1_2_1_1_1_2_1_1_1_1_1_1_2_1_1_2_1_3_1_1"/>
    <protectedRange sqref="F48:F49" name="Range2_2_12_1_4_3_1_1_1_2_1_2_1_1_3_1_1_1_1_1_1_2_1_3_1_1"/>
    <protectedRange sqref="H50:H54" name="Range2_2_12_1_4_3_1_1_1_3_3_2_1_1_3_3_1_3_1_1"/>
    <protectedRange sqref="G50:G54" name="Range2_2_12_1_4_3_1_1_1_3_2_1_2_2_3_1_3_1_1"/>
    <protectedRange sqref="F50:F54" name="Range2_2_12_1_4_3_1_1_1_3_3_1_1_3_1_1_1_1_1_1_2_3_1_3_1_1"/>
    <protectedRange sqref="D50:E54" name="Range2_2_12_1_3_1_2_1_1_1_1_2_1_1_1_1_1_1_2_2_1_3_1_1"/>
    <protectedRange sqref="C48:C49" name="Range2_2_12_1_3_1_2_1_1_1_3_1_1_1_1_1_3_1_1_1_1_2_1_3_1"/>
    <protectedRange sqref="C50" name="Range2_2_12_1_3_1_2_1_1_1_1_2_1_1_1_1_1_1_2_2_1_3_3"/>
    <protectedRange sqref="C51" name="Range2_2_12_1_3_1_2_1_1_1_1_2_1_1_1_1_1_1_2_2_1_3_2_1"/>
    <protectedRange sqref="C54" name="Range2_1_4_2_1_1_1_2_1_2_1_1"/>
    <protectedRange sqref="B54" name="Range2_12_5_1_1_1_2_2_1_1_1_1_1_1_1_1_1_1_1_1_1_1_1_1_1_1_1_1_1_1_1_1_1_1_1_1_1_1_1_1_1_1_1_1_1_1_1_2_1_1_1_2_1_1_2_1_1_1_3_1"/>
    <protectedRange sqref="S43" name="Range2_12_4_1_1_1_4_2_2_1_1_1"/>
    <protectedRange sqref="S44:S46" name="Range2_12_4_1_1_1_4_2_2_2_2_1"/>
    <protectedRange sqref="Q43:R43" name="Range2_12_1_6_1_1_1_2_3_2_1_1_1_1_1_1_1_1"/>
    <protectedRange sqref="N43:P43" name="Range2_12_1_2_3_1_1_1_2_3_2_1_1_1_1_1_1_1_1"/>
    <protectedRange sqref="K43:M43" name="Range2_2_12_1_4_3_1_1_1_3_3_2_1_1_1_1_1_1_1_1"/>
    <protectedRange sqref="J43" name="Range2_2_12_1_4_3_1_1_1_3_2_1_2_1_1_1_1_1_1"/>
    <protectedRange sqref="D43:E43" name="Range2_2_12_1_3_1_2_1_1_1_2_1_2_3_2_1_1_1_1_1_1"/>
    <protectedRange sqref="I43" name="Range2_2_12_1_4_2_1_1_1_4_1_2_1_1_1_2_1_1_1_1_1_1"/>
    <protectedRange sqref="F43:H43" name="Range2_2_12_1_3_1_1_1_1_1_4_1_2_1_2_1_2_1_1_1_1_1_1"/>
    <protectedRange sqref="B43" name="Range2_12_5_1_1_1_2_1_1_1_1_1_1_1_1_1_1_1_2_1_1_1_1_1_1_1_1_1_1_1_1_1_1_1_1_1_1_1_1_1"/>
    <protectedRange sqref="R47" name="Range2_12_5_1_1_3_1_1_1_1_1_1"/>
    <protectedRange sqref="Q47" name="Range2_12_4_1_1_1_4_2_2_2_1_1_1_1_1_1"/>
    <protectedRange sqref="O47:P47 Q44:R46" name="Range2_12_1_6_1_1_1_2_3_2_1_1_3_1_1_1_1_1_1"/>
    <protectedRange sqref="L47:N47 N44:P46" name="Range2_12_1_2_3_1_1_1_2_3_2_1_1_3_1_1_1_1_1_1"/>
    <protectedRange sqref="I47:K47 K44:M46" name="Range2_2_12_1_4_3_1_1_1_3_3_2_1_1_3_1_1_1_1_1_1"/>
    <protectedRange sqref="H47 J44:J46" name="Range2_2_12_1_4_3_1_1_1_3_2_1_2_2_1_1_1_1_1_1"/>
    <protectedRange sqref="E47:F47 G46:H46" name="Range2_2_12_1_3_1_2_1_1_1_2_1_1_1_1_1_1_2_1_1_1_1_1_1_1_1"/>
    <protectedRange sqref="C47 D46:E46" name="Range2_2_12_1_3_1_2_1_1_1_2_1_1_1_1_3_1_1_1_1_1_1_1_1_1_1"/>
    <protectedRange sqref="D47 F46" name="Range2_2_12_1_3_1_2_1_1_1_3_1_1_1_1_1_3_1_1_1_1_1_1_1_1_1_1"/>
    <protectedRange sqref="G47 I46" name="Range2_2_12_1_4_3_1_1_1_2_1_2_1_1_3_1_1_1_1_1_1_1_1_1_1_1_1"/>
    <protectedRange sqref="E44:H45" name="Range2_2_12_1_3_1_2_1_1_1_1_2_1_1_1_1_1_1_1_1_1_1_1_1"/>
    <protectedRange sqref="D44:D45" name="Range2_2_12_1_3_1_2_1_1_1_2_1_2_3_1_1_1_1_1_1_1_1_1_1"/>
    <protectedRange sqref="I44:I45" name="Range2_2_12_1_4_2_1_1_1_4_1_2_1_1_1_2_2_1_1_1_1_1_1_1"/>
    <protectedRange sqref="B44" name="Range2_12_5_1_1_1_2_2_1_1_1_1_1_1_1_1_1_1_1_1_1_1_1_1_1_1_1_1_1_1_1_1_1_1_1_1_1_1_1_1_1_1_1_1_1_1"/>
    <protectedRange sqref="B45" name="Range2_12_5_1_1_1_2_2_1_1_1_1_1_1_1_1_1_1_1_2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"/>
    <protectedRange sqref="B47" name="Range2_12_5_1_1_1_2_1_1_1_1_1_1_1_1_1_1_1_2_1_2_1_1_1_1_1_1_1_1_1_2_1_1_1_1_1_1_1_1_1_1_1_1_1_1_1_1_1_1_1_1_1_1_1_1_1_1_1_1_1_1_1_1"/>
    <protectedRange sqref="B48" name="Range2_12_5_1_1_1_1_1_2_1_1_1_1_1_1_1_1_1_1_1_1_1_1_1_1_1_1_1_1_2_1_1_1_1_1_1_1_1_1_1_1_1_1_3_1_1_1_2_1_1_1"/>
    <protectedRange sqref="B49" name="Range2_12_5_1_1_1_1_1_2_1_1_2_1_1_1_1_1_1_1_1_1_1_1_1_1_1_1_1_1_2_1_1_1_1_1_1_1_1_1_1_1_1_1_1_3_1_1_1_2_1_1_1"/>
    <protectedRange sqref="B50" name="Range2_12_5_1_1_1_2_2_1_1_1_1_1_1_1_1_1_1_1_2_1_1_1_1_1_1_1_1_1_3_1_3_1_2_1_1_1_1_1_1_1_1_1_1_1_1_1_2_1_1_1_1_1_2_1_1_1_1_1_1_1_1_2_1_1_3_1_1_1_2_1_1"/>
    <protectedRange sqref="B51" name="Range2_12_5_1_1_1_2_2_1_1_1_1_1_1_1_1_1_1_1_2_1_1_1_2_1_1_1_1_1_1_1_1_1_1_1_1_1_1_1_1_2_1_1_1_1_1_1_1_1_1_2_1_1_3_1_1_1_3_1_1"/>
    <protectedRange sqref="B52" name="Range2_12_5_1_1_1_1_1_2_1_2_1_1_1_2_1_1_1_1_1_1_1_1_1_1_2_1_1_1_1_1_2_1_1_1_1_1_1_1_2_1_1_3_1_1_1_2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30" priority="5" operator="containsText" text="N/A">
      <formula>NOT(ISERROR(SEARCH("N/A",X11)))</formula>
    </cfRule>
    <cfRule type="cellIs" dxfId="229" priority="23" operator="equal">
      <formula>0</formula>
    </cfRule>
  </conditionalFormatting>
  <conditionalFormatting sqref="X11:AE34">
    <cfRule type="cellIs" dxfId="228" priority="22" operator="greaterThanOrEqual">
      <formula>1185</formula>
    </cfRule>
  </conditionalFormatting>
  <conditionalFormatting sqref="X11:AE34">
    <cfRule type="cellIs" dxfId="227" priority="21" operator="between">
      <formula>0.1</formula>
      <formula>1184</formula>
    </cfRule>
  </conditionalFormatting>
  <conditionalFormatting sqref="X8 AJ11:AO34">
    <cfRule type="cellIs" dxfId="226" priority="20" operator="equal">
      <formula>0</formula>
    </cfRule>
  </conditionalFormatting>
  <conditionalFormatting sqref="X8 AJ11:AO34">
    <cfRule type="cellIs" dxfId="225" priority="19" operator="greaterThan">
      <formula>1179</formula>
    </cfRule>
  </conditionalFormatting>
  <conditionalFormatting sqref="X8 AJ11:AO34">
    <cfRule type="cellIs" dxfId="224" priority="18" operator="greaterThan">
      <formula>99</formula>
    </cfRule>
  </conditionalFormatting>
  <conditionalFormatting sqref="X8 AJ11:AO34">
    <cfRule type="cellIs" dxfId="223" priority="17" operator="greaterThan">
      <formula>0.99</formula>
    </cfRule>
  </conditionalFormatting>
  <conditionalFormatting sqref="AB8">
    <cfRule type="cellIs" dxfId="222" priority="16" operator="equal">
      <formula>0</formula>
    </cfRule>
  </conditionalFormatting>
  <conditionalFormatting sqref="AB8">
    <cfRule type="cellIs" dxfId="221" priority="15" operator="greaterThan">
      <formula>1179</formula>
    </cfRule>
  </conditionalFormatting>
  <conditionalFormatting sqref="AB8">
    <cfRule type="cellIs" dxfId="220" priority="14" operator="greaterThan">
      <formula>99</formula>
    </cfRule>
  </conditionalFormatting>
  <conditionalFormatting sqref="AB8">
    <cfRule type="cellIs" dxfId="219" priority="13" operator="greaterThan">
      <formula>0.99</formula>
    </cfRule>
  </conditionalFormatting>
  <conditionalFormatting sqref="AQ11:AQ34">
    <cfRule type="cellIs" dxfId="218" priority="12" operator="equal">
      <formula>0</formula>
    </cfRule>
  </conditionalFormatting>
  <conditionalFormatting sqref="AQ11:AQ34">
    <cfRule type="cellIs" dxfId="217" priority="11" operator="greaterThan">
      <formula>1179</formula>
    </cfRule>
  </conditionalFormatting>
  <conditionalFormatting sqref="AQ11:AQ34">
    <cfRule type="cellIs" dxfId="216" priority="10" operator="greaterThan">
      <formula>99</formula>
    </cfRule>
  </conditionalFormatting>
  <conditionalFormatting sqref="AQ11:AQ34">
    <cfRule type="cellIs" dxfId="215" priority="9" operator="greaterThan">
      <formula>0.99</formula>
    </cfRule>
  </conditionalFormatting>
  <conditionalFormatting sqref="AI11:AI34">
    <cfRule type="cellIs" dxfId="214" priority="8" operator="greaterThan">
      <formula>$AI$8</formula>
    </cfRule>
  </conditionalFormatting>
  <conditionalFormatting sqref="AH11:AH34">
    <cfRule type="cellIs" dxfId="213" priority="6" operator="greaterThan">
      <formula>$AH$8</formula>
    </cfRule>
    <cfRule type="cellIs" dxfId="212" priority="7" operator="greaterThan">
      <formula>$AH$8</formula>
    </cfRule>
  </conditionalFormatting>
  <conditionalFormatting sqref="AP11:AP34">
    <cfRule type="cellIs" dxfId="211" priority="4" operator="equal">
      <formula>0</formula>
    </cfRule>
  </conditionalFormatting>
  <conditionalFormatting sqref="AP11:AP34">
    <cfRule type="cellIs" dxfId="210" priority="3" operator="greaterThan">
      <formula>1179</formula>
    </cfRule>
  </conditionalFormatting>
  <conditionalFormatting sqref="AP11:AP34">
    <cfRule type="cellIs" dxfId="209" priority="2" operator="greaterThan">
      <formula>99</formula>
    </cfRule>
  </conditionalFormatting>
  <conditionalFormatting sqref="AP11:AP34">
    <cfRule type="cellIs" dxfId="20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0"/>
  <sheetViews>
    <sheetView topLeftCell="A39" workbookViewId="0">
      <selection activeCell="B47" sqref="B47:B48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50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161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164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75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70" t="s">
        <v>127</v>
      </c>
      <c r="I7" s="171" t="s">
        <v>126</v>
      </c>
      <c r="J7" s="171" t="s">
        <v>125</v>
      </c>
      <c r="K7" s="171" t="s">
        <v>124</v>
      </c>
      <c r="L7" s="2"/>
      <c r="M7" s="2"/>
      <c r="N7" s="2"/>
      <c r="O7" s="170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71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71" t="s">
        <v>115</v>
      </c>
      <c r="AG7" s="171" t="s">
        <v>114</v>
      </c>
      <c r="AH7" s="171" t="s">
        <v>113</v>
      </c>
      <c r="AI7" s="171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71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42301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25752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71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72" t="s">
        <v>88</v>
      </c>
      <c r="V9" s="172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74" t="s">
        <v>84</v>
      </c>
      <c r="AG9" s="174" t="s">
        <v>83</v>
      </c>
      <c r="AH9" s="234" t="s">
        <v>82</v>
      </c>
      <c r="AI9" s="248" t="s">
        <v>81</v>
      </c>
      <c r="AJ9" s="172" t="s">
        <v>80</v>
      </c>
      <c r="AK9" s="172" t="s">
        <v>79</v>
      </c>
      <c r="AL9" s="172" t="s">
        <v>78</v>
      </c>
      <c r="AM9" s="172" t="s">
        <v>77</v>
      </c>
      <c r="AN9" s="172" t="s">
        <v>76</v>
      </c>
      <c r="AO9" s="172" t="s">
        <v>75</v>
      </c>
      <c r="AP9" s="172" t="s">
        <v>74</v>
      </c>
      <c r="AQ9" s="226" t="s">
        <v>73</v>
      </c>
      <c r="AR9" s="172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72" t="s">
        <v>67</v>
      </c>
      <c r="C10" s="172" t="s">
        <v>66</v>
      </c>
      <c r="D10" s="172" t="s">
        <v>17</v>
      </c>
      <c r="E10" s="172" t="s">
        <v>65</v>
      </c>
      <c r="F10" s="172" t="s">
        <v>17</v>
      </c>
      <c r="G10" s="172" t="s">
        <v>65</v>
      </c>
      <c r="H10" s="225"/>
      <c r="I10" s="172" t="s">
        <v>65</v>
      </c>
      <c r="J10" s="172" t="s">
        <v>65</v>
      </c>
      <c r="K10" s="172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23'!Q34</f>
        <v>56333757</v>
      </c>
      <c r="R10" s="242"/>
      <c r="S10" s="243"/>
      <c r="T10" s="244"/>
      <c r="U10" s="172"/>
      <c r="V10" s="172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23'!AG34</f>
        <v>41315244</v>
      </c>
      <c r="AH10" s="234"/>
      <c r="AI10" s="249"/>
      <c r="AJ10" s="172" t="s">
        <v>56</v>
      </c>
      <c r="AK10" s="172" t="s">
        <v>56</v>
      </c>
      <c r="AL10" s="172" t="s">
        <v>56</v>
      </c>
      <c r="AM10" s="172" t="s">
        <v>56</v>
      </c>
      <c r="AN10" s="172" t="s">
        <v>56</v>
      </c>
      <c r="AO10" s="172" t="s">
        <v>56</v>
      </c>
      <c r="AP10" s="96">
        <f>'OCT 23'!AP34</f>
        <v>9474244</v>
      </c>
      <c r="AQ10" s="227"/>
      <c r="AR10" s="173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13</v>
      </c>
      <c r="E11" s="82">
        <f t="shared" ref="E11:E22" si="0">D11/1.42</f>
        <v>9.1549295774647899</v>
      </c>
      <c r="F11" s="83">
        <v>66</v>
      </c>
      <c r="G11" s="82">
        <f t="shared" ref="G11:G34" si="1">F11/1.42</f>
        <v>46.478873239436624</v>
      </c>
      <c r="H11" s="80" t="s">
        <v>16</v>
      </c>
      <c r="I11" s="80">
        <f t="shared" ref="I11:I34" si="2">J11-(2/1.42)</f>
        <v>41.549295774647888</v>
      </c>
      <c r="J11" s="81">
        <f>(F11-5)/1.42</f>
        <v>42.95774647887324</v>
      </c>
      <c r="K11" s="80">
        <f>J11+(6/1.42)</f>
        <v>47.183098591549296</v>
      </c>
      <c r="L11" s="79">
        <v>14</v>
      </c>
      <c r="M11" s="78" t="s">
        <v>41</v>
      </c>
      <c r="N11" s="78">
        <v>11.4</v>
      </c>
      <c r="O11" s="76">
        <v>125</v>
      </c>
      <c r="P11" s="76">
        <v>65</v>
      </c>
      <c r="Q11" s="76">
        <v>56336950</v>
      </c>
      <c r="R11" s="75">
        <f>IF(ISBLANK(Q11),"-",Q11-Q10)</f>
        <v>3193</v>
      </c>
      <c r="S11" s="74">
        <f t="shared" ref="S11:S34" si="3">R11*24/1000</f>
        <v>76.632000000000005</v>
      </c>
      <c r="T11" s="74">
        <f t="shared" ref="T11:T34" si="4">R11/1000</f>
        <v>3.1930000000000001</v>
      </c>
      <c r="U11" s="73">
        <v>5.9</v>
      </c>
      <c r="V11" s="73">
        <f t="shared" ref="V11:V34" si="5">U11</f>
        <v>5.9</v>
      </c>
      <c r="W11" s="72" t="s">
        <v>14</v>
      </c>
      <c r="X11" s="66">
        <v>0</v>
      </c>
      <c r="Y11" s="66">
        <v>0</v>
      </c>
      <c r="Z11" s="66">
        <v>997</v>
      </c>
      <c r="AA11" s="66">
        <v>0</v>
      </c>
      <c r="AB11" s="66">
        <v>1017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41315792</v>
      </c>
      <c r="AH11" s="69">
        <f t="shared" ref="AH11:AH34" si="6">IF(ISBLANK(AG11),"-",AG11-AG10)</f>
        <v>548</v>
      </c>
      <c r="AI11" s="68">
        <f t="shared" ref="AI11:AI34" si="7">AH11/T11</f>
        <v>171.62543062950203</v>
      </c>
      <c r="AJ11" s="67">
        <v>0</v>
      </c>
      <c r="AK11" s="67">
        <v>0</v>
      </c>
      <c r="AL11" s="67">
        <v>1</v>
      </c>
      <c r="AM11" s="67">
        <v>0</v>
      </c>
      <c r="AN11" s="67">
        <v>1</v>
      </c>
      <c r="AO11" s="67">
        <v>0.45</v>
      </c>
      <c r="AP11" s="66">
        <v>9476145</v>
      </c>
      <c r="AQ11" s="66">
        <f t="shared" ref="AQ11:AQ34" si="8">AP11-AP10</f>
        <v>1901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14</v>
      </c>
      <c r="E12" s="82">
        <f t="shared" si="0"/>
        <v>9.8591549295774659</v>
      </c>
      <c r="F12" s="83">
        <v>66</v>
      </c>
      <c r="G12" s="82">
        <f t="shared" si="1"/>
        <v>46.478873239436624</v>
      </c>
      <c r="H12" s="80" t="s">
        <v>16</v>
      </c>
      <c r="I12" s="80">
        <f t="shared" si="2"/>
        <v>41.549295774647888</v>
      </c>
      <c r="J12" s="81">
        <f>(F12-5)/1.42</f>
        <v>42.95774647887324</v>
      </c>
      <c r="K12" s="80">
        <f>J12+(6/1.42)</f>
        <v>47.183098591549296</v>
      </c>
      <c r="L12" s="79">
        <v>14</v>
      </c>
      <c r="M12" s="78" t="s">
        <v>41</v>
      </c>
      <c r="N12" s="78">
        <v>11.2</v>
      </c>
      <c r="O12" s="76">
        <v>122</v>
      </c>
      <c r="P12" s="76">
        <v>74</v>
      </c>
      <c r="Q12" s="76">
        <v>56340065</v>
      </c>
      <c r="R12" s="75">
        <f>IF(ISBLANK(Q12),"-",Q12-Q11)</f>
        <v>3115</v>
      </c>
      <c r="S12" s="74">
        <f t="shared" si="3"/>
        <v>74.760000000000005</v>
      </c>
      <c r="T12" s="74">
        <f t="shared" si="4"/>
        <v>3.1150000000000002</v>
      </c>
      <c r="U12" s="73">
        <v>7.8</v>
      </c>
      <c r="V12" s="73">
        <f t="shared" si="5"/>
        <v>7.8</v>
      </c>
      <c r="W12" s="72" t="s">
        <v>14</v>
      </c>
      <c r="X12" s="66">
        <v>0</v>
      </c>
      <c r="Y12" s="66">
        <v>0</v>
      </c>
      <c r="Z12" s="66">
        <v>997</v>
      </c>
      <c r="AA12" s="66">
        <v>0</v>
      </c>
      <c r="AB12" s="66">
        <v>997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41316332</v>
      </c>
      <c r="AH12" s="69">
        <f t="shared" si="6"/>
        <v>540</v>
      </c>
      <c r="AI12" s="68">
        <f t="shared" si="7"/>
        <v>173.35473515248796</v>
      </c>
      <c r="AJ12" s="67">
        <v>0</v>
      </c>
      <c r="AK12" s="67">
        <v>0</v>
      </c>
      <c r="AL12" s="67">
        <v>1</v>
      </c>
      <c r="AM12" s="67">
        <v>0</v>
      </c>
      <c r="AN12" s="67">
        <v>1</v>
      </c>
      <c r="AO12" s="67">
        <v>0.45</v>
      </c>
      <c r="AP12" s="66">
        <v>9478021</v>
      </c>
      <c r="AQ12" s="66">
        <f t="shared" si="8"/>
        <v>1876</v>
      </c>
      <c r="AR12" s="87">
        <v>1.27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17</v>
      </c>
      <c r="E13" s="82">
        <f t="shared" si="0"/>
        <v>11.971830985915494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92</v>
      </c>
      <c r="P13" s="76">
        <v>88</v>
      </c>
      <c r="Q13" s="76">
        <v>56343675</v>
      </c>
      <c r="R13" s="75">
        <f t="shared" ref="R13:R34" si="9">IF(ISBLANK(Q13),"-",Q13-Q12)</f>
        <v>3610</v>
      </c>
      <c r="S13" s="74">
        <f t="shared" si="3"/>
        <v>86.64</v>
      </c>
      <c r="T13" s="74">
        <f t="shared" si="4"/>
        <v>3.61</v>
      </c>
      <c r="U13" s="73">
        <v>9.6999999999999993</v>
      </c>
      <c r="V13" s="73">
        <f t="shared" si="5"/>
        <v>9.6999999999999993</v>
      </c>
      <c r="W13" s="72" t="s">
        <v>14</v>
      </c>
      <c r="X13" s="66">
        <v>0</v>
      </c>
      <c r="Y13" s="66">
        <v>0</v>
      </c>
      <c r="Z13" s="66">
        <v>997</v>
      </c>
      <c r="AA13" s="66">
        <v>0</v>
      </c>
      <c r="AB13" s="66">
        <v>1017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41316904</v>
      </c>
      <c r="AH13" s="69">
        <f t="shared" si="6"/>
        <v>572</v>
      </c>
      <c r="AI13" s="68">
        <f t="shared" si="7"/>
        <v>158.44875346260389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0.45</v>
      </c>
      <c r="AP13" s="66">
        <v>9479521</v>
      </c>
      <c r="AQ13" s="66">
        <f t="shared" si="8"/>
        <v>1500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20</v>
      </c>
      <c r="E14" s="82">
        <f t="shared" si="0"/>
        <v>14.084507042253522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90</v>
      </c>
      <c r="P14" s="76">
        <v>86</v>
      </c>
      <c r="Q14" s="76">
        <v>56347332</v>
      </c>
      <c r="R14" s="75">
        <f t="shared" si="9"/>
        <v>3657</v>
      </c>
      <c r="S14" s="74">
        <f t="shared" si="3"/>
        <v>87.768000000000001</v>
      </c>
      <c r="T14" s="74">
        <f t="shared" si="4"/>
        <v>3.657</v>
      </c>
      <c r="U14" s="73">
        <v>9.6999999999999993</v>
      </c>
      <c r="V14" s="73">
        <f t="shared" si="5"/>
        <v>9.6999999999999993</v>
      </c>
      <c r="W14" s="72" t="s">
        <v>14</v>
      </c>
      <c r="X14" s="66">
        <v>0</v>
      </c>
      <c r="Y14" s="66">
        <v>0</v>
      </c>
      <c r="Z14" s="66">
        <v>977</v>
      </c>
      <c r="AA14" s="66">
        <v>0</v>
      </c>
      <c r="AB14" s="66">
        <v>967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41317432</v>
      </c>
      <c r="AH14" s="69">
        <f t="shared" si="6"/>
        <v>528</v>
      </c>
      <c r="AI14" s="68">
        <f t="shared" si="7"/>
        <v>144.38063986874488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</v>
      </c>
      <c r="AP14" s="66">
        <v>9479521</v>
      </c>
      <c r="AQ14" s="66">
        <f t="shared" si="8"/>
        <v>0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20</v>
      </c>
      <c r="E15" s="82">
        <f t="shared" si="0"/>
        <v>14.084507042253522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99</v>
      </c>
      <c r="P15" s="76">
        <v>94</v>
      </c>
      <c r="Q15" s="76">
        <v>56351163</v>
      </c>
      <c r="R15" s="75">
        <f t="shared" si="9"/>
        <v>3831</v>
      </c>
      <c r="S15" s="74">
        <f t="shared" si="3"/>
        <v>91.944000000000003</v>
      </c>
      <c r="T15" s="74">
        <f t="shared" si="4"/>
        <v>3.831</v>
      </c>
      <c r="U15" s="73">
        <v>9.6999999999999993</v>
      </c>
      <c r="V15" s="73">
        <f t="shared" si="5"/>
        <v>9.6999999999999993</v>
      </c>
      <c r="W15" s="72" t="s">
        <v>14</v>
      </c>
      <c r="X15" s="66">
        <v>0</v>
      </c>
      <c r="Y15" s="66">
        <v>0</v>
      </c>
      <c r="Z15" s="66">
        <v>977</v>
      </c>
      <c r="AA15" s="66">
        <v>0</v>
      </c>
      <c r="AB15" s="66">
        <v>978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41317972</v>
      </c>
      <c r="AH15" s="69">
        <f t="shared" si="6"/>
        <v>540</v>
      </c>
      <c r="AI15" s="68">
        <f t="shared" si="7"/>
        <v>140.95536413469068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9479521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14</v>
      </c>
      <c r="E16" s="82">
        <f t="shared" si="0"/>
        <v>9.8591549295774659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125</v>
      </c>
      <c r="P16" s="76">
        <v>122</v>
      </c>
      <c r="Q16" s="76">
        <v>56355746</v>
      </c>
      <c r="R16" s="75">
        <f t="shared" si="9"/>
        <v>4583</v>
      </c>
      <c r="S16" s="74">
        <f t="shared" si="3"/>
        <v>109.992</v>
      </c>
      <c r="T16" s="74">
        <f t="shared" si="4"/>
        <v>4.5830000000000002</v>
      </c>
      <c r="U16" s="73">
        <v>9.6999999999999993</v>
      </c>
      <c r="V16" s="73">
        <f t="shared" si="5"/>
        <v>9.6999999999999993</v>
      </c>
      <c r="W16" s="72" t="s">
        <v>14</v>
      </c>
      <c r="X16" s="66">
        <v>0</v>
      </c>
      <c r="Y16" s="66">
        <v>0</v>
      </c>
      <c r="Z16" s="66">
        <v>1187</v>
      </c>
      <c r="AA16" s="66">
        <v>0</v>
      </c>
      <c r="AB16" s="66">
        <v>1187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41318700</v>
      </c>
      <c r="AH16" s="69">
        <f t="shared" si="6"/>
        <v>728</v>
      </c>
      <c r="AI16" s="68">
        <f t="shared" si="7"/>
        <v>158.84791621208814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9479521</v>
      </c>
      <c r="AQ16" s="66">
        <f t="shared" si="8"/>
        <v>0</v>
      </c>
      <c r="AR16" s="87">
        <v>1.03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A17" t="s">
        <v>208</v>
      </c>
      <c r="B17" s="85">
        <v>2.25</v>
      </c>
      <c r="C17" s="85">
        <v>0.29166666666666702</v>
      </c>
      <c r="D17" s="84">
        <v>7</v>
      </c>
      <c r="E17" s="82">
        <f t="shared" si="0"/>
        <v>4.9295774647887329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136</v>
      </c>
      <c r="P17" s="76">
        <v>138</v>
      </c>
      <c r="Q17" s="76">
        <v>56361598</v>
      </c>
      <c r="R17" s="75">
        <f t="shared" si="9"/>
        <v>5852</v>
      </c>
      <c r="S17" s="74">
        <f t="shared" si="3"/>
        <v>140.44800000000001</v>
      </c>
      <c r="T17" s="74">
        <f t="shared" si="4"/>
        <v>5.8520000000000003</v>
      </c>
      <c r="U17" s="73">
        <v>9.4</v>
      </c>
      <c r="V17" s="73">
        <f t="shared" si="5"/>
        <v>9.4</v>
      </c>
      <c r="W17" s="72" t="s">
        <v>22</v>
      </c>
      <c r="X17" s="66">
        <v>1006</v>
      </c>
      <c r="Y17" s="66">
        <v>0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41320012</v>
      </c>
      <c r="AH17" s="69">
        <f t="shared" si="6"/>
        <v>1312</v>
      </c>
      <c r="AI17" s="68">
        <f t="shared" si="7"/>
        <v>224.19685577580313</v>
      </c>
      <c r="AJ17" s="67">
        <v>1</v>
      </c>
      <c r="AK17" s="67">
        <v>0</v>
      </c>
      <c r="AL17" s="67">
        <v>1</v>
      </c>
      <c r="AM17" s="67">
        <v>1</v>
      </c>
      <c r="AN17" s="67">
        <v>1</v>
      </c>
      <c r="AO17" s="67">
        <v>0</v>
      </c>
      <c r="AP17" s="66">
        <v>9479521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137</v>
      </c>
      <c r="P18" s="76">
        <v>144</v>
      </c>
      <c r="Q18" s="76">
        <v>56367723</v>
      </c>
      <c r="R18" s="75">
        <f t="shared" si="9"/>
        <v>6125</v>
      </c>
      <c r="S18" s="74">
        <f t="shared" si="3"/>
        <v>147</v>
      </c>
      <c r="T18" s="74">
        <f t="shared" si="4"/>
        <v>6.125</v>
      </c>
      <c r="U18" s="73">
        <v>8.9</v>
      </c>
      <c r="V18" s="73">
        <f t="shared" si="5"/>
        <v>8.9</v>
      </c>
      <c r="W18" s="72" t="s">
        <v>22</v>
      </c>
      <c r="X18" s="66">
        <v>1017</v>
      </c>
      <c r="Y18" s="66">
        <v>0</v>
      </c>
      <c r="Z18" s="66">
        <v>1187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41321392</v>
      </c>
      <c r="AH18" s="69">
        <f t="shared" si="6"/>
        <v>1380</v>
      </c>
      <c r="AI18" s="68">
        <f t="shared" si="7"/>
        <v>225.30612244897958</v>
      </c>
      <c r="AJ18" s="67">
        <v>1</v>
      </c>
      <c r="AK18" s="67">
        <v>0</v>
      </c>
      <c r="AL18" s="67">
        <v>1</v>
      </c>
      <c r="AM18" s="67">
        <v>1</v>
      </c>
      <c r="AN18" s="67">
        <v>1</v>
      </c>
      <c r="AO18" s="67">
        <v>0</v>
      </c>
      <c r="AP18" s="66">
        <v>9479521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137</v>
      </c>
      <c r="P19" s="76">
        <v>145</v>
      </c>
      <c r="Q19" s="76">
        <v>56373887</v>
      </c>
      <c r="R19" s="75">
        <f t="shared" si="9"/>
        <v>6164</v>
      </c>
      <c r="S19" s="74">
        <f t="shared" si="3"/>
        <v>147.93600000000001</v>
      </c>
      <c r="T19" s="74">
        <f t="shared" si="4"/>
        <v>6.1639999999999997</v>
      </c>
      <c r="U19" s="73">
        <v>8.3000000000000007</v>
      </c>
      <c r="V19" s="73">
        <f t="shared" si="5"/>
        <v>8.3000000000000007</v>
      </c>
      <c r="W19" s="72" t="s">
        <v>22</v>
      </c>
      <c r="X19" s="66">
        <v>1047</v>
      </c>
      <c r="Y19" s="66">
        <v>0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41322776</v>
      </c>
      <c r="AH19" s="69">
        <f t="shared" si="6"/>
        <v>1384</v>
      </c>
      <c r="AI19" s="68">
        <f t="shared" si="7"/>
        <v>224.5295262816353</v>
      </c>
      <c r="AJ19" s="67">
        <v>1</v>
      </c>
      <c r="AK19" s="67">
        <v>0</v>
      </c>
      <c r="AL19" s="67">
        <v>1</v>
      </c>
      <c r="AM19" s="67">
        <v>1</v>
      </c>
      <c r="AN19" s="67">
        <v>1</v>
      </c>
      <c r="AO19" s="67">
        <v>0</v>
      </c>
      <c r="AP19" s="66">
        <v>9479521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138</v>
      </c>
      <c r="P20" s="76">
        <v>159</v>
      </c>
      <c r="Q20" s="76">
        <v>56380099</v>
      </c>
      <c r="R20" s="75">
        <f t="shared" si="9"/>
        <v>6212</v>
      </c>
      <c r="S20" s="74">
        <f t="shared" si="3"/>
        <v>149.08799999999999</v>
      </c>
      <c r="T20" s="74">
        <f t="shared" si="4"/>
        <v>6.2119999999999997</v>
      </c>
      <c r="U20" s="73">
        <v>7.1</v>
      </c>
      <c r="V20" s="73">
        <f t="shared" si="5"/>
        <v>7.1</v>
      </c>
      <c r="W20" s="72" t="s">
        <v>22</v>
      </c>
      <c r="X20" s="66">
        <v>1047</v>
      </c>
      <c r="Y20" s="66">
        <v>0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41324172</v>
      </c>
      <c r="AH20" s="69">
        <f t="shared" si="6"/>
        <v>1396</v>
      </c>
      <c r="AI20" s="68">
        <f t="shared" si="7"/>
        <v>224.72633612363168</v>
      </c>
      <c r="AJ20" s="67">
        <v>1</v>
      </c>
      <c r="AK20" s="67">
        <v>0</v>
      </c>
      <c r="AL20" s="67">
        <v>1</v>
      </c>
      <c r="AM20" s="67">
        <v>1</v>
      </c>
      <c r="AN20" s="67">
        <v>1</v>
      </c>
      <c r="AO20" s="67">
        <v>0</v>
      </c>
      <c r="AP20" s="66">
        <v>9479521</v>
      </c>
      <c r="AQ20" s="66">
        <f t="shared" si="8"/>
        <v>0</v>
      </c>
      <c r="AR20" s="87">
        <v>1.28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7</v>
      </c>
      <c r="E21" s="82">
        <f t="shared" si="0"/>
        <v>4.9295774647887329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138</v>
      </c>
      <c r="P21" s="76">
        <v>150</v>
      </c>
      <c r="Q21" s="76">
        <v>56386276</v>
      </c>
      <c r="R21" s="75">
        <f t="shared" si="9"/>
        <v>6177</v>
      </c>
      <c r="S21" s="74">
        <f t="shared" si="3"/>
        <v>148.24799999999999</v>
      </c>
      <c r="T21" s="74">
        <f t="shared" si="4"/>
        <v>6.1769999999999996</v>
      </c>
      <c r="U21" s="73">
        <v>7</v>
      </c>
      <c r="V21" s="73">
        <f t="shared" si="5"/>
        <v>7</v>
      </c>
      <c r="W21" s="72" t="s">
        <v>22</v>
      </c>
      <c r="X21" s="66">
        <v>1047</v>
      </c>
      <c r="Y21" s="66">
        <v>0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41325556</v>
      </c>
      <c r="AH21" s="69">
        <f t="shared" si="6"/>
        <v>1384</v>
      </c>
      <c r="AI21" s="68">
        <f t="shared" si="7"/>
        <v>224.0569855917112</v>
      </c>
      <c r="AJ21" s="67">
        <v>1</v>
      </c>
      <c r="AK21" s="67">
        <v>0</v>
      </c>
      <c r="AL21" s="67">
        <v>1</v>
      </c>
      <c r="AM21" s="67">
        <v>1</v>
      </c>
      <c r="AN21" s="67">
        <v>1</v>
      </c>
      <c r="AO21" s="67">
        <v>0</v>
      </c>
      <c r="AP21" s="66">
        <v>9479521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8</v>
      </c>
      <c r="E22" s="82">
        <f t="shared" si="0"/>
        <v>5.6338028169014089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139</v>
      </c>
      <c r="P22" s="76">
        <v>145</v>
      </c>
      <c r="Q22" s="76">
        <v>56392430</v>
      </c>
      <c r="R22" s="75">
        <f t="shared" si="9"/>
        <v>6154</v>
      </c>
      <c r="S22" s="74">
        <f t="shared" si="3"/>
        <v>147.696</v>
      </c>
      <c r="T22" s="74">
        <f t="shared" si="4"/>
        <v>6.1539999999999999</v>
      </c>
      <c r="U22" s="73">
        <v>6.5</v>
      </c>
      <c r="V22" s="73">
        <f t="shared" si="5"/>
        <v>6.5</v>
      </c>
      <c r="W22" s="72" t="s">
        <v>22</v>
      </c>
      <c r="X22" s="66">
        <v>1026</v>
      </c>
      <c r="Y22" s="66">
        <v>0</v>
      </c>
      <c r="Z22" s="66">
        <v>1187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41326944</v>
      </c>
      <c r="AH22" s="69">
        <f t="shared" si="6"/>
        <v>1388</v>
      </c>
      <c r="AI22" s="68">
        <f t="shared" si="7"/>
        <v>225.54436139096524</v>
      </c>
      <c r="AJ22" s="67">
        <v>1</v>
      </c>
      <c r="AK22" s="67">
        <v>0</v>
      </c>
      <c r="AL22" s="67">
        <v>1</v>
      </c>
      <c r="AM22" s="67">
        <v>1</v>
      </c>
      <c r="AN22" s="67">
        <v>1</v>
      </c>
      <c r="AO22" s="67">
        <v>0</v>
      </c>
      <c r="AP22" s="66">
        <v>9479521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169</v>
      </c>
      <c r="B23" s="85">
        <v>2.5</v>
      </c>
      <c r="C23" s="85">
        <v>0.54166666666666696</v>
      </c>
      <c r="D23" s="84">
        <v>5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132</v>
      </c>
      <c r="P23" s="76">
        <v>142</v>
      </c>
      <c r="Q23" s="76">
        <v>56398338</v>
      </c>
      <c r="R23" s="75">
        <f t="shared" si="9"/>
        <v>5908</v>
      </c>
      <c r="S23" s="74">
        <f t="shared" si="3"/>
        <v>141.792</v>
      </c>
      <c r="T23" s="74">
        <f t="shared" si="4"/>
        <v>5.9080000000000004</v>
      </c>
      <c r="U23" s="73">
        <v>6.1</v>
      </c>
      <c r="V23" s="73">
        <f t="shared" si="5"/>
        <v>6.1</v>
      </c>
      <c r="W23" s="72" t="s">
        <v>22</v>
      </c>
      <c r="X23" s="66">
        <v>1036</v>
      </c>
      <c r="Y23" s="66">
        <v>0</v>
      </c>
      <c r="Z23" s="66">
        <v>1187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41328311</v>
      </c>
      <c r="AH23" s="69">
        <f t="shared" si="6"/>
        <v>1367</v>
      </c>
      <c r="AI23" s="68">
        <f t="shared" si="7"/>
        <v>231.38117806364249</v>
      </c>
      <c r="AJ23" s="67">
        <v>1</v>
      </c>
      <c r="AK23" s="67">
        <v>0</v>
      </c>
      <c r="AL23" s="67">
        <v>1</v>
      </c>
      <c r="AM23" s="67">
        <v>1</v>
      </c>
      <c r="AN23" s="67">
        <v>1</v>
      </c>
      <c r="AO23" s="67">
        <v>0</v>
      </c>
      <c r="AP23" s="66">
        <v>9479521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7</v>
      </c>
      <c r="E24" s="82">
        <f t="shared" ref="E24:E34" si="13">D24/1.42</f>
        <v>4.9295774647887329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134</v>
      </c>
      <c r="P24" s="76">
        <v>139</v>
      </c>
      <c r="Q24" s="76">
        <v>56404139</v>
      </c>
      <c r="R24" s="75">
        <f t="shared" si="9"/>
        <v>5801</v>
      </c>
      <c r="S24" s="74">
        <f t="shared" si="3"/>
        <v>139.22399999999999</v>
      </c>
      <c r="T24" s="74">
        <f t="shared" si="4"/>
        <v>5.8010000000000002</v>
      </c>
      <c r="U24" s="73">
        <v>5.6</v>
      </c>
      <c r="V24" s="73">
        <f t="shared" si="5"/>
        <v>5.6</v>
      </c>
      <c r="W24" s="72" t="s">
        <v>22</v>
      </c>
      <c r="X24" s="66">
        <v>1026</v>
      </c>
      <c r="Y24" s="66">
        <v>0</v>
      </c>
      <c r="Z24" s="66">
        <v>1187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41329652</v>
      </c>
      <c r="AH24" s="69">
        <f t="shared" si="6"/>
        <v>1341</v>
      </c>
      <c r="AI24" s="68">
        <f t="shared" si="7"/>
        <v>231.16704016548871</v>
      </c>
      <c r="AJ24" s="67">
        <v>1</v>
      </c>
      <c r="AK24" s="67">
        <v>0</v>
      </c>
      <c r="AL24" s="67">
        <v>1</v>
      </c>
      <c r="AM24" s="67">
        <v>1</v>
      </c>
      <c r="AN24" s="67">
        <v>1</v>
      </c>
      <c r="AO24" s="67">
        <v>0</v>
      </c>
      <c r="AP24" s="66">
        <v>9479521</v>
      </c>
      <c r="AQ24" s="66">
        <f t="shared" si="8"/>
        <v>0</v>
      </c>
      <c r="AR24" s="87">
        <v>1.18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5</v>
      </c>
      <c r="E25" s="82">
        <f t="shared" si="13"/>
        <v>3.5211267605633805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131</v>
      </c>
      <c r="P25" s="76">
        <v>136</v>
      </c>
      <c r="Q25" s="76">
        <v>56409821</v>
      </c>
      <c r="R25" s="75">
        <f t="shared" si="9"/>
        <v>5682</v>
      </c>
      <c r="S25" s="74">
        <f t="shared" si="3"/>
        <v>136.36799999999999</v>
      </c>
      <c r="T25" s="74">
        <f t="shared" si="4"/>
        <v>5.6820000000000004</v>
      </c>
      <c r="U25" s="73">
        <v>5.3</v>
      </c>
      <c r="V25" s="73">
        <f t="shared" si="5"/>
        <v>5.3</v>
      </c>
      <c r="W25" s="72" t="s">
        <v>22</v>
      </c>
      <c r="X25" s="66">
        <v>1015</v>
      </c>
      <c r="Y25" s="66">
        <v>0</v>
      </c>
      <c r="Z25" s="66">
        <v>1187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41330944</v>
      </c>
      <c r="AH25" s="69">
        <f t="shared" si="6"/>
        <v>1292</v>
      </c>
      <c r="AI25" s="68">
        <f t="shared" si="7"/>
        <v>227.38472368884194</v>
      </c>
      <c r="AJ25" s="67">
        <v>1</v>
      </c>
      <c r="AK25" s="67">
        <v>0</v>
      </c>
      <c r="AL25" s="67">
        <v>1</v>
      </c>
      <c r="AM25" s="67">
        <v>1</v>
      </c>
      <c r="AN25" s="67">
        <v>1</v>
      </c>
      <c r="AO25" s="67">
        <v>0</v>
      </c>
      <c r="AP25" s="66">
        <v>9479521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A26" t="s">
        <v>169</v>
      </c>
      <c r="B26" s="85">
        <v>2.625</v>
      </c>
      <c r="C26" s="85">
        <v>0.66666666666666696</v>
      </c>
      <c r="D26" s="84">
        <v>4</v>
      </c>
      <c r="E26" s="82">
        <f t="shared" si="13"/>
        <v>2.8169014084507045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127</v>
      </c>
      <c r="P26" s="76">
        <v>135</v>
      </c>
      <c r="Q26" s="76">
        <v>56415561</v>
      </c>
      <c r="R26" s="75">
        <f t="shared" si="9"/>
        <v>5740</v>
      </c>
      <c r="S26" s="74">
        <f t="shared" si="3"/>
        <v>137.76</v>
      </c>
      <c r="T26" s="74">
        <f t="shared" si="4"/>
        <v>5.74</v>
      </c>
      <c r="U26" s="73">
        <v>4.9000000000000004</v>
      </c>
      <c r="V26" s="73">
        <f t="shared" si="5"/>
        <v>4.9000000000000004</v>
      </c>
      <c r="W26" s="72" t="s">
        <v>22</v>
      </c>
      <c r="X26" s="66">
        <v>1035</v>
      </c>
      <c r="Y26" s="66">
        <v>0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41332340</v>
      </c>
      <c r="AH26" s="69">
        <f t="shared" si="6"/>
        <v>1396</v>
      </c>
      <c r="AI26" s="68">
        <f t="shared" si="7"/>
        <v>243.20557491289199</v>
      </c>
      <c r="AJ26" s="67">
        <v>1</v>
      </c>
      <c r="AK26" s="67">
        <v>0</v>
      </c>
      <c r="AL26" s="67">
        <v>1</v>
      </c>
      <c r="AM26" s="67">
        <v>1</v>
      </c>
      <c r="AN26" s="67">
        <v>1</v>
      </c>
      <c r="AO26" s="67">
        <v>0</v>
      </c>
      <c r="AP26" s="66">
        <v>9479521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3</v>
      </c>
      <c r="E27" s="82">
        <f t="shared" si="13"/>
        <v>2.1126760563380285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129</v>
      </c>
      <c r="P27" s="76">
        <v>142</v>
      </c>
      <c r="Q27" s="76">
        <v>56421351</v>
      </c>
      <c r="R27" s="75">
        <f t="shared" si="9"/>
        <v>5790</v>
      </c>
      <c r="S27" s="74">
        <f t="shared" si="3"/>
        <v>138.96</v>
      </c>
      <c r="T27" s="74">
        <f t="shared" si="4"/>
        <v>5.79</v>
      </c>
      <c r="U27" s="73">
        <v>4.2</v>
      </c>
      <c r="V27" s="73">
        <f t="shared" si="5"/>
        <v>4.2</v>
      </c>
      <c r="W27" s="72" t="s">
        <v>22</v>
      </c>
      <c r="X27" s="66">
        <v>1079</v>
      </c>
      <c r="Y27" s="66">
        <v>0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41333708</v>
      </c>
      <c r="AH27" s="69">
        <f t="shared" si="6"/>
        <v>1368</v>
      </c>
      <c r="AI27" s="68">
        <f t="shared" si="7"/>
        <v>236.26943005181346</v>
      </c>
      <c r="AJ27" s="67">
        <v>1</v>
      </c>
      <c r="AK27" s="67">
        <v>0</v>
      </c>
      <c r="AL27" s="67">
        <v>1</v>
      </c>
      <c r="AM27" s="67">
        <v>1</v>
      </c>
      <c r="AN27" s="67">
        <v>1</v>
      </c>
      <c r="AO27" s="67">
        <v>0</v>
      </c>
      <c r="AP27" s="66">
        <v>9479521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3</v>
      </c>
      <c r="E28" s="82">
        <f t="shared" si="13"/>
        <v>2.1126760563380285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129</v>
      </c>
      <c r="P28" s="76">
        <v>125</v>
      </c>
      <c r="Q28" s="76">
        <v>56427008</v>
      </c>
      <c r="R28" s="75">
        <f t="shared" si="9"/>
        <v>5657</v>
      </c>
      <c r="S28" s="74">
        <f t="shared" si="3"/>
        <v>135.768</v>
      </c>
      <c r="T28" s="74">
        <f t="shared" si="4"/>
        <v>5.657</v>
      </c>
      <c r="U28" s="73">
        <v>3.6</v>
      </c>
      <c r="V28" s="73">
        <f t="shared" si="5"/>
        <v>3.6</v>
      </c>
      <c r="W28" s="72" t="s">
        <v>22</v>
      </c>
      <c r="X28" s="66">
        <v>1030</v>
      </c>
      <c r="Y28" s="66">
        <v>0</v>
      </c>
      <c r="Z28" s="66">
        <v>1187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41335044</v>
      </c>
      <c r="AH28" s="69">
        <f t="shared" si="6"/>
        <v>1336</v>
      </c>
      <c r="AI28" s="68">
        <f t="shared" si="7"/>
        <v>236.16757998939366</v>
      </c>
      <c r="AJ28" s="67">
        <v>1</v>
      </c>
      <c r="AK28" s="67">
        <v>0</v>
      </c>
      <c r="AL28" s="67">
        <v>1</v>
      </c>
      <c r="AM28" s="67">
        <v>1</v>
      </c>
      <c r="AN28" s="67">
        <v>1</v>
      </c>
      <c r="AO28" s="67">
        <v>0</v>
      </c>
      <c r="AP28" s="66">
        <v>9479521</v>
      </c>
      <c r="AQ28" s="66">
        <f t="shared" si="8"/>
        <v>0</v>
      </c>
      <c r="AR28" s="87">
        <v>1.1100000000000001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130</v>
      </c>
      <c r="P29" s="76">
        <v>132</v>
      </c>
      <c r="Q29" s="76">
        <v>56432504</v>
      </c>
      <c r="R29" s="75">
        <f t="shared" si="9"/>
        <v>5496</v>
      </c>
      <c r="S29" s="74">
        <f t="shared" si="3"/>
        <v>131.904</v>
      </c>
      <c r="T29" s="74">
        <f t="shared" si="4"/>
        <v>5.4960000000000004</v>
      </c>
      <c r="U29" s="73">
        <v>3.3</v>
      </c>
      <c r="V29" s="73">
        <f t="shared" si="5"/>
        <v>3.3</v>
      </c>
      <c r="W29" s="72" t="s">
        <v>22</v>
      </c>
      <c r="X29" s="66">
        <v>1026</v>
      </c>
      <c r="Y29" s="66">
        <v>0</v>
      </c>
      <c r="Z29" s="66">
        <v>1187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41336348</v>
      </c>
      <c r="AH29" s="69">
        <f t="shared" si="6"/>
        <v>1304</v>
      </c>
      <c r="AI29" s="68">
        <f t="shared" si="7"/>
        <v>237.26346433770013</v>
      </c>
      <c r="AJ29" s="67">
        <v>1</v>
      </c>
      <c r="AK29" s="67">
        <v>0</v>
      </c>
      <c r="AL29" s="67">
        <v>1</v>
      </c>
      <c r="AM29" s="67">
        <v>1</v>
      </c>
      <c r="AN29" s="67">
        <v>1</v>
      </c>
      <c r="AO29" s="67">
        <v>0</v>
      </c>
      <c r="AP29" s="66">
        <v>9479521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8</v>
      </c>
      <c r="E30" s="82">
        <f t="shared" si="13"/>
        <v>5.6338028169014089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107</v>
      </c>
      <c r="P30" s="76">
        <v>130</v>
      </c>
      <c r="Q30" s="76">
        <v>56437804</v>
      </c>
      <c r="R30" s="75">
        <f t="shared" si="9"/>
        <v>5300</v>
      </c>
      <c r="S30" s="74">
        <f t="shared" si="3"/>
        <v>127.2</v>
      </c>
      <c r="T30" s="74">
        <f t="shared" si="4"/>
        <v>5.3</v>
      </c>
      <c r="U30" s="73">
        <v>2.5</v>
      </c>
      <c r="V30" s="73">
        <f t="shared" si="5"/>
        <v>2.5</v>
      </c>
      <c r="W30" s="72" t="s">
        <v>21</v>
      </c>
      <c r="X30" s="66">
        <v>1139</v>
      </c>
      <c r="Y30" s="66">
        <v>0</v>
      </c>
      <c r="Z30" s="66">
        <v>1188</v>
      </c>
      <c r="AA30" s="66">
        <v>0</v>
      </c>
      <c r="AB30" s="66">
        <v>1188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41337476</v>
      </c>
      <c r="AH30" s="69">
        <f t="shared" si="6"/>
        <v>1128</v>
      </c>
      <c r="AI30" s="68">
        <f t="shared" si="7"/>
        <v>212.83018867924528</v>
      </c>
      <c r="AJ30" s="67">
        <v>1</v>
      </c>
      <c r="AK30" s="67">
        <v>0</v>
      </c>
      <c r="AL30" s="67">
        <v>1</v>
      </c>
      <c r="AM30" s="67">
        <v>0</v>
      </c>
      <c r="AN30" s="67">
        <v>1</v>
      </c>
      <c r="AO30" s="67">
        <v>0</v>
      </c>
      <c r="AP30" s="66">
        <v>9479521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8</v>
      </c>
      <c r="E31" s="82">
        <f t="shared" si="13"/>
        <v>5.6338028169014089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106</v>
      </c>
      <c r="P31" s="76">
        <v>120</v>
      </c>
      <c r="Q31" s="76">
        <v>56442890</v>
      </c>
      <c r="R31" s="75">
        <f t="shared" si="9"/>
        <v>5086</v>
      </c>
      <c r="S31" s="74">
        <f t="shared" si="3"/>
        <v>122.06399999999999</v>
      </c>
      <c r="T31" s="74">
        <f t="shared" si="4"/>
        <v>5.0860000000000003</v>
      </c>
      <c r="U31" s="73">
        <v>1.7</v>
      </c>
      <c r="V31" s="73">
        <f t="shared" si="5"/>
        <v>1.7</v>
      </c>
      <c r="W31" s="72" t="s">
        <v>21</v>
      </c>
      <c r="X31" s="66">
        <v>1118</v>
      </c>
      <c r="Y31" s="66">
        <v>0</v>
      </c>
      <c r="Z31" s="66">
        <v>1188</v>
      </c>
      <c r="AA31" s="66">
        <v>0</v>
      </c>
      <c r="AB31" s="66">
        <v>1188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41338548</v>
      </c>
      <c r="AH31" s="69">
        <f t="shared" si="6"/>
        <v>1072</v>
      </c>
      <c r="AI31" s="68">
        <f t="shared" si="7"/>
        <v>210.77467558002357</v>
      </c>
      <c r="AJ31" s="67">
        <v>1</v>
      </c>
      <c r="AK31" s="67">
        <v>0</v>
      </c>
      <c r="AL31" s="67">
        <v>1</v>
      </c>
      <c r="AM31" s="67">
        <v>0</v>
      </c>
      <c r="AN31" s="67">
        <v>1</v>
      </c>
      <c r="AO31" s="67">
        <v>0</v>
      </c>
      <c r="AP31" s="66">
        <v>9479521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13</v>
      </c>
      <c r="E32" s="82">
        <f t="shared" si="13"/>
        <v>9.1549295774647899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110</v>
      </c>
      <c r="P32" s="76">
        <v>109</v>
      </c>
      <c r="Q32" s="76">
        <v>56447761</v>
      </c>
      <c r="R32" s="75">
        <f t="shared" si="9"/>
        <v>4871</v>
      </c>
      <c r="S32" s="74">
        <f t="shared" si="3"/>
        <v>116.904</v>
      </c>
      <c r="T32" s="74">
        <f t="shared" si="4"/>
        <v>4.8710000000000004</v>
      </c>
      <c r="U32" s="73">
        <v>1.3</v>
      </c>
      <c r="V32" s="73">
        <f t="shared" si="5"/>
        <v>1.3</v>
      </c>
      <c r="W32" s="72" t="s">
        <v>21</v>
      </c>
      <c r="X32" s="66">
        <v>965</v>
      </c>
      <c r="Y32" s="66">
        <v>0</v>
      </c>
      <c r="Z32" s="66">
        <v>1188</v>
      </c>
      <c r="AA32" s="66">
        <v>0</v>
      </c>
      <c r="AB32" s="66">
        <v>1188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41339572</v>
      </c>
      <c r="AH32" s="69">
        <f t="shared" si="6"/>
        <v>1024</v>
      </c>
      <c r="AI32" s="68">
        <f t="shared" si="7"/>
        <v>210.22377335249433</v>
      </c>
      <c r="AJ32" s="67">
        <v>1</v>
      </c>
      <c r="AK32" s="67">
        <v>0</v>
      </c>
      <c r="AL32" s="67">
        <v>1</v>
      </c>
      <c r="AM32" s="67">
        <v>0</v>
      </c>
      <c r="AN32" s="67">
        <v>1</v>
      </c>
      <c r="AO32" s="67">
        <v>0</v>
      </c>
      <c r="AP32" s="66">
        <v>9479521</v>
      </c>
      <c r="AQ32" s="66">
        <f t="shared" si="8"/>
        <v>0</v>
      </c>
      <c r="AR32" s="87">
        <v>1.3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12</v>
      </c>
      <c r="E33" s="82">
        <f t="shared" si="13"/>
        <v>8.4507042253521139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121</v>
      </c>
      <c r="P33" s="76">
        <v>85</v>
      </c>
      <c r="Q33" s="76">
        <v>56451644</v>
      </c>
      <c r="R33" s="75">
        <f t="shared" si="9"/>
        <v>3883</v>
      </c>
      <c r="S33" s="74">
        <f t="shared" si="3"/>
        <v>93.191999999999993</v>
      </c>
      <c r="T33" s="74">
        <f t="shared" si="4"/>
        <v>3.883</v>
      </c>
      <c r="U33" s="73">
        <v>2.2000000000000002</v>
      </c>
      <c r="V33" s="73">
        <f t="shared" si="5"/>
        <v>2.2000000000000002</v>
      </c>
      <c r="W33" s="72" t="s">
        <v>14</v>
      </c>
      <c r="X33" s="66">
        <v>0</v>
      </c>
      <c r="Y33" s="66">
        <v>0</v>
      </c>
      <c r="Z33" s="66">
        <v>0</v>
      </c>
      <c r="AA33" s="66">
        <v>1185</v>
      </c>
      <c r="AB33" s="66">
        <v>946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41340308</v>
      </c>
      <c r="AH33" s="69">
        <f t="shared" si="6"/>
        <v>736</v>
      </c>
      <c r="AI33" s="68">
        <f t="shared" si="7"/>
        <v>189.54416688127736</v>
      </c>
      <c r="AJ33" s="67">
        <v>0</v>
      </c>
      <c r="AK33" s="67">
        <v>0</v>
      </c>
      <c r="AL33" s="67">
        <v>0</v>
      </c>
      <c r="AM33" s="67">
        <v>1</v>
      </c>
      <c r="AN33" s="67">
        <v>1</v>
      </c>
      <c r="AO33" s="67">
        <v>0.35</v>
      </c>
      <c r="AP33" s="66">
        <v>9480705</v>
      </c>
      <c r="AQ33" s="66">
        <f t="shared" si="8"/>
        <v>1184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14</v>
      </c>
      <c r="E34" s="82">
        <f t="shared" si="13"/>
        <v>9.8591549295774659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117</v>
      </c>
      <c r="P34" s="76">
        <v>87</v>
      </c>
      <c r="Q34" s="76">
        <v>56455284</v>
      </c>
      <c r="R34" s="75">
        <f t="shared" si="9"/>
        <v>3640</v>
      </c>
      <c r="S34" s="74">
        <f t="shared" si="3"/>
        <v>87.36</v>
      </c>
      <c r="T34" s="74">
        <f t="shared" si="4"/>
        <v>3.64</v>
      </c>
      <c r="U34" s="73">
        <v>3.6</v>
      </c>
      <c r="V34" s="73">
        <f t="shared" si="5"/>
        <v>3.6</v>
      </c>
      <c r="W34" s="72" t="s">
        <v>14</v>
      </c>
      <c r="X34" s="66">
        <v>0</v>
      </c>
      <c r="Y34" s="66">
        <v>0</v>
      </c>
      <c r="Z34" s="66">
        <v>0</v>
      </c>
      <c r="AA34" s="66">
        <v>1185</v>
      </c>
      <c r="AB34" s="66">
        <v>947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41340996</v>
      </c>
      <c r="AH34" s="69">
        <f t="shared" si="6"/>
        <v>688</v>
      </c>
      <c r="AI34" s="68">
        <f t="shared" si="7"/>
        <v>189.01098901098899</v>
      </c>
      <c r="AJ34" s="67">
        <v>0</v>
      </c>
      <c r="AK34" s="67">
        <v>0</v>
      </c>
      <c r="AL34" s="67">
        <v>0</v>
      </c>
      <c r="AM34" s="67">
        <v>1</v>
      </c>
      <c r="AN34" s="67">
        <v>1</v>
      </c>
      <c r="AO34" s="67">
        <v>0.35</v>
      </c>
      <c r="AP34" s="66">
        <v>9482009</v>
      </c>
      <c r="AQ34" s="66">
        <f t="shared" si="8"/>
        <v>1304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/>
      <c r="Q35" s="56"/>
      <c r="R35" s="55">
        <f>SUM(R11:R34)</f>
        <v>121527</v>
      </c>
      <c r="S35" s="54">
        <f>AVERAGE(S11:S34)</f>
        <v>121.52699999999999</v>
      </c>
      <c r="T35" s="54">
        <f>SUM(T11:T34)</f>
        <v>121.52699999999999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/>
      <c r="AH35" s="47">
        <f>SUM(AH11:AH34)</f>
        <v>25752</v>
      </c>
      <c r="AI35" s="46">
        <f>$AH$35/$T35</f>
        <v>211.90352761114815</v>
      </c>
      <c r="AJ35" s="45"/>
      <c r="AK35" s="44"/>
      <c r="AL35" s="44"/>
      <c r="AM35" s="44"/>
      <c r="AN35" s="43"/>
      <c r="AO35" s="39"/>
      <c r="AP35" s="42">
        <f>AP34-AP10</f>
        <v>7765</v>
      </c>
      <c r="AQ35" s="41">
        <f>SUM(AQ11:AQ34)</f>
        <v>7765</v>
      </c>
      <c r="AR35" s="40">
        <f>AVERAGE(AR11:AR34)</f>
        <v>1.1950000000000001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219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7" t="s">
        <v>226</v>
      </c>
      <c r="C41" s="9"/>
      <c r="D41" s="9"/>
      <c r="E41" s="9"/>
      <c r="F41" s="9"/>
      <c r="G41" s="9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11" t="s">
        <v>5</v>
      </c>
      <c r="C42" s="9"/>
      <c r="D42" s="9"/>
      <c r="E42" s="26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143</v>
      </c>
      <c r="C43" s="9"/>
      <c r="D43" s="9"/>
      <c r="E43" s="9"/>
      <c r="F43" s="9"/>
      <c r="G43" s="9"/>
      <c r="H43" s="9"/>
      <c r="I43" s="16"/>
      <c r="J43" s="16" t="s">
        <v>28</v>
      </c>
      <c r="K43" s="16"/>
      <c r="L43" s="16"/>
      <c r="M43" s="16"/>
      <c r="N43" s="16"/>
      <c r="O43" s="16"/>
      <c r="P43" s="16"/>
      <c r="Q43" s="16"/>
      <c r="R43" s="16"/>
      <c r="S43" s="15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22" t="s">
        <v>4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228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11" t="s">
        <v>229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3</v>
      </c>
      <c r="C47" s="9"/>
      <c r="D47" s="9"/>
      <c r="E47" s="9"/>
      <c r="F47" s="9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5"/>
      <c r="R47" s="21"/>
      <c r="S47" s="21"/>
      <c r="T47" s="25"/>
      <c r="U47" s="5"/>
      <c r="V47" s="5"/>
      <c r="W47" s="5"/>
      <c r="X47" s="5"/>
      <c r="Y47" s="5"/>
      <c r="Z47" s="5"/>
      <c r="AA47" s="5"/>
      <c r="AB47" s="5"/>
      <c r="AC47" s="5"/>
      <c r="AK47" s="4"/>
      <c r="AL47" s="4"/>
      <c r="AM47" s="4"/>
      <c r="AN47" s="4"/>
      <c r="AO47" s="4"/>
      <c r="AP47" s="4"/>
      <c r="AQ47" s="3"/>
      <c r="AR47" s="1"/>
      <c r="AS47" s="1"/>
      <c r="AT47" s="12"/>
      <c r="AU47"/>
      <c r="AV47"/>
      <c r="AW47"/>
      <c r="AX47"/>
      <c r="AY47"/>
    </row>
    <row r="48" spans="2:51" x14ac:dyDescent="0.25">
      <c r="B48" s="11" t="s">
        <v>2</v>
      </c>
      <c r="C48" s="24"/>
      <c r="D48" s="24"/>
      <c r="E48" s="24"/>
      <c r="F48" s="23"/>
      <c r="G48" s="16"/>
      <c r="H48" s="16"/>
      <c r="I48" s="16"/>
      <c r="J48" s="16"/>
      <c r="K48" s="16"/>
      <c r="L48" s="16"/>
      <c r="M48" s="16"/>
      <c r="N48" s="16"/>
      <c r="O48" s="16"/>
      <c r="P48" s="15"/>
      <c r="Q48" s="21"/>
      <c r="R48" s="21"/>
      <c r="S48" s="21"/>
      <c r="T48" s="5"/>
      <c r="U48" s="5"/>
      <c r="V48" s="5"/>
      <c r="W48" s="5"/>
      <c r="X48" s="5"/>
      <c r="Y48" s="5"/>
      <c r="Z48" s="5"/>
      <c r="AA48" s="5"/>
      <c r="AB48" s="5"/>
      <c r="AJ48" s="4"/>
      <c r="AK48" s="4"/>
      <c r="AL48" s="4"/>
      <c r="AM48" s="4"/>
      <c r="AN48" s="4"/>
      <c r="AO48" s="4"/>
      <c r="AP48" s="3"/>
      <c r="AQ48" s="1"/>
      <c r="AR48" s="1"/>
      <c r="AS48" s="12"/>
      <c r="AT48"/>
      <c r="AU48"/>
      <c r="AV48"/>
      <c r="AW48"/>
      <c r="AX48"/>
      <c r="AY48"/>
    </row>
    <row r="49" spans="1:51" x14ac:dyDescent="0.25">
      <c r="B49" s="13" t="s">
        <v>225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1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1:51" x14ac:dyDescent="0.25">
      <c r="B51" s="22" t="s">
        <v>171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1:51" x14ac:dyDescent="0.25">
      <c r="B52" s="11" t="s">
        <v>0</v>
      </c>
      <c r="C52" s="9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1:51" x14ac:dyDescent="0.25">
      <c r="B53" s="22" t="s">
        <v>227</v>
      </c>
      <c r="C53" s="11"/>
      <c r="D53" s="9"/>
      <c r="E53" s="9"/>
      <c r="F53" s="162"/>
      <c r="G53" s="162"/>
      <c r="H53" s="162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1:51" x14ac:dyDescent="0.25">
      <c r="B54" s="183" t="s">
        <v>230</v>
      </c>
      <c r="C54" s="183"/>
      <c r="D54" s="184"/>
      <c r="E54" s="184"/>
      <c r="F54" s="185"/>
      <c r="G54" s="185"/>
      <c r="H54" s="185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1:51" x14ac:dyDescent="0.25">
      <c r="B55" s="186" t="s">
        <v>231</v>
      </c>
      <c r="C55" s="187"/>
      <c r="D55" s="187"/>
      <c r="E55" s="187"/>
      <c r="F55" s="188"/>
      <c r="G55" s="189"/>
      <c r="H55" s="189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1:51" x14ac:dyDescent="0.25">
      <c r="B56" s="183" t="s">
        <v>232</v>
      </c>
      <c r="C56" s="187"/>
      <c r="D56" s="187"/>
      <c r="E56" s="187"/>
      <c r="F56" s="188"/>
      <c r="G56" s="189"/>
      <c r="H56" s="189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1:51" x14ac:dyDescent="0.25">
      <c r="B57" s="186" t="s">
        <v>233</v>
      </c>
      <c r="C57" s="187"/>
      <c r="D57" s="187"/>
      <c r="E57" s="187"/>
      <c r="F57" s="188"/>
      <c r="G57" s="189"/>
      <c r="H57" s="189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1:51" x14ac:dyDescent="0.25">
      <c r="B58" s="183" t="s">
        <v>242</v>
      </c>
      <c r="C58" s="187"/>
      <c r="D58" s="187"/>
      <c r="E58" s="187"/>
      <c r="F58" s="188"/>
      <c r="G58" s="189"/>
      <c r="H58" s="189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1:51" x14ac:dyDescent="0.25">
      <c r="B59" s="183" t="s">
        <v>234</v>
      </c>
      <c r="C59" s="187"/>
      <c r="D59" s="187"/>
      <c r="E59" s="187"/>
      <c r="F59" s="188"/>
      <c r="G59" s="189"/>
      <c r="H59" s="189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1:51" x14ac:dyDescent="0.25">
      <c r="B60" s="186" t="s">
        <v>235</v>
      </c>
      <c r="C60" s="190"/>
      <c r="D60" s="187"/>
      <c r="E60" s="187"/>
      <c r="F60" s="188"/>
      <c r="G60" s="189"/>
      <c r="H60" s="189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1:51" x14ac:dyDescent="0.25">
      <c r="B61" s="186" t="s">
        <v>236</v>
      </c>
      <c r="C61" s="190"/>
      <c r="D61" s="187"/>
      <c r="E61" s="187"/>
      <c r="F61" s="188"/>
      <c r="G61" s="189"/>
      <c r="H61" s="189"/>
      <c r="I61" s="16"/>
      <c r="J61" s="16"/>
      <c r="K61" s="16"/>
      <c r="L61" s="16"/>
      <c r="M61" s="16"/>
      <c r="N61" s="16"/>
      <c r="O61" s="16"/>
      <c r="P61" s="15"/>
      <c r="Q61" s="15"/>
      <c r="R61" s="15"/>
      <c r="S61" s="15"/>
      <c r="T61" s="5"/>
      <c r="U61" s="5"/>
      <c r="V61" s="5"/>
      <c r="W61" s="5"/>
      <c r="X61" s="5"/>
      <c r="Y61" s="5"/>
      <c r="Z61" s="5"/>
      <c r="AA61" s="5"/>
      <c r="AB61" s="5"/>
      <c r="AJ61" s="4"/>
      <c r="AK61" s="4"/>
      <c r="AL61" s="4"/>
      <c r="AM61" s="4"/>
      <c r="AN61" s="4"/>
      <c r="AO61" s="4"/>
      <c r="AP61" s="3"/>
      <c r="AQ61" s="1"/>
      <c r="AR61" s="1"/>
      <c r="AS61" s="12"/>
      <c r="AT61"/>
      <c r="AU61"/>
      <c r="AV61"/>
      <c r="AW61"/>
      <c r="AX61"/>
      <c r="AY61"/>
    </row>
    <row r="62" spans="1:51" x14ac:dyDescent="0.25">
      <c r="B62" s="183" t="s">
        <v>237</v>
      </c>
      <c r="C62" s="190"/>
      <c r="D62" s="187"/>
      <c r="E62" s="187"/>
      <c r="F62" s="188"/>
      <c r="G62" s="189"/>
      <c r="H62" s="189"/>
      <c r="I62" s="16"/>
      <c r="J62" s="16"/>
      <c r="K62" s="16"/>
      <c r="L62" s="16"/>
      <c r="M62" s="16"/>
      <c r="N62" s="16"/>
      <c r="O62" s="16"/>
      <c r="P62" s="15"/>
      <c r="Q62" s="15"/>
      <c r="R62" s="15"/>
      <c r="S62" s="15"/>
      <c r="T62" s="5"/>
      <c r="U62" s="5"/>
      <c r="V62" s="5"/>
      <c r="W62" s="5"/>
      <c r="X62" s="5"/>
      <c r="Y62" s="5"/>
      <c r="Z62" s="5"/>
      <c r="AA62" s="5"/>
      <c r="AB62" s="5"/>
      <c r="AJ62" s="4"/>
      <c r="AK62" s="4"/>
      <c r="AL62" s="4"/>
      <c r="AM62" s="4"/>
      <c r="AN62" s="4"/>
      <c r="AO62" s="4"/>
      <c r="AP62" s="3"/>
      <c r="AQ62" s="1"/>
      <c r="AR62" s="1"/>
      <c r="AS62" s="12"/>
      <c r="AT62"/>
      <c r="AU62"/>
      <c r="AV62"/>
      <c r="AW62"/>
      <c r="AX62"/>
      <c r="AY62"/>
    </row>
    <row r="63" spans="1:51" x14ac:dyDescent="0.25">
      <c r="A63" s="5"/>
      <c r="B63" s="7"/>
      <c r="C63" s="13"/>
      <c r="D63" s="8"/>
      <c r="E63" s="9"/>
      <c r="F63" s="9"/>
      <c r="G63" s="9"/>
      <c r="H63" s="9"/>
      <c r="I63" s="4"/>
      <c r="J63" s="4"/>
      <c r="K63" s="4"/>
      <c r="L63" s="4"/>
      <c r="M63" s="4"/>
      <c r="N63" s="4"/>
      <c r="O63" s="3"/>
      <c r="P63" s="1"/>
      <c r="R63" s="12"/>
      <c r="AS63"/>
      <c r="AT63"/>
      <c r="AU63"/>
      <c r="AV63"/>
      <c r="AW63"/>
      <c r="AX63"/>
      <c r="AY63"/>
    </row>
    <row r="64" spans="1:51" x14ac:dyDescent="0.25">
      <c r="A64" s="5"/>
      <c r="B64" s="8"/>
      <c r="C64" s="11"/>
      <c r="D64" s="9"/>
      <c r="E64" s="8"/>
      <c r="F64" s="9"/>
      <c r="G64" s="8"/>
      <c r="H64" s="8"/>
      <c r="I64" s="4"/>
      <c r="J64" s="4"/>
      <c r="K64" s="4"/>
      <c r="L64" s="4"/>
      <c r="M64" s="4"/>
      <c r="N64" s="4"/>
      <c r="O64" s="3"/>
      <c r="P64" s="1"/>
      <c r="R64" s="1"/>
      <c r="AS64"/>
      <c r="AT64"/>
      <c r="AU64"/>
      <c r="AV64"/>
      <c r="AW64"/>
      <c r="AX64"/>
      <c r="AY64"/>
    </row>
    <row r="65" spans="1:51" x14ac:dyDescent="0.25">
      <c r="A65" s="5"/>
      <c r="B65" s="8"/>
      <c r="C65" s="10"/>
      <c r="D65" s="9"/>
      <c r="E65" s="8"/>
      <c r="F65" s="8"/>
      <c r="G65" s="8"/>
      <c r="H65" s="8"/>
      <c r="I65" s="4"/>
      <c r="J65" s="4"/>
      <c r="K65" s="4"/>
      <c r="L65" s="4"/>
      <c r="M65" s="4"/>
      <c r="N65" s="4"/>
      <c r="O65" s="3"/>
      <c r="P65" s="1"/>
      <c r="R65" s="1"/>
      <c r="AS65"/>
      <c r="AT65"/>
      <c r="AU65"/>
      <c r="AV65"/>
      <c r="AW65"/>
      <c r="AX65"/>
      <c r="AY65"/>
    </row>
    <row r="66" spans="1:51" x14ac:dyDescent="0.25">
      <c r="A66" s="5"/>
      <c r="B66" s="7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6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R70" s="1"/>
      <c r="AS70"/>
      <c r="AT70"/>
      <c r="AU70"/>
      <c r="AV70"/>
      <c r="AW70"/>
      <c r="AX70"/>
      <c r="AY70"/>
    </row>
    <row r="71" spans="1:51" x14ac:dyDescent="0.25">
      <c r="O71" s="3"/>
      <c r="R71" s="1"/>
      <c r="AS71"/>
      <c r="AT71"/>
      <c r="AU71"/>
      <c r="AV71"/>
      <c r="AW71"/>
      <c r="AX71"/>
      <c r="AY71"/>
    </row>
    <row r="72" spans="1:51" x14ac:dyDescent="0.25"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AS75"/>
      <c r="AT75"/>
      <c r="AU75"/>
      <c r="AV75"/>
      <c r="AW75"/>
      <c r="AX75"/>
      <c r="AY75"/>
    </row>
    <row r="76" spans="1:51" x14ac:dyDescent="0.25">
      <c r="O76" s="3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Q81" s="1"/>
      <c r="AS81"/>
      <c r="AT81"/>
      <c r="AU81"/>
      <c r="AV81"/>
      <c r="AW81"/>
      <c r="AX81"/>
      <c r="AY81"/>
    </row>
    <row r="82" spans="15:51" x14ac:dyDescent="0.25">
      <c r="O82" s="2"/>
      <c r="P82" s="1"/>
      <c r="Q82" s="1"/>
      <c r="AS82"/>
      <c r="AT82"/>
      <c r="AU82"/>
      <c r="AV82"/>
      <c r="AW82"/>
      <c r="AX82"/>
      <c r="AY82"/>
    </row>
    <row r="83" spans="15:51" x14ac:dyDescent="0.25">
      <c r="O83" s="2"/>
      <c r="P83" s="1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R91" s="1"/>
      <c r="S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R92" s="1"/>
      <c r="S92" s="1"/>
      <c r="T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T93" s="1"/>
      <c r="AS93"/>
      <c r="AT93"/>
      <c r="AU93"/>
      <c r="AV93"/>
      <c r="AW93"/>
      <c r="AX93"/>
      <c r="AY93"/>
    </row>
    <row r="94" spans="15:51" x14ac:dyDescent="0.25">
      <c r="O94" s="2"/>
      <c r="P94" s="1"/>
      <c r="T94" s="1"/>
      <c r="AS94"/>
      <c r="AT94"/>
      <c r="AU94"/>
      <c r="AV94"/>
      <c r="AW94"/>
      <c r="AX94"/>
      <c r="AY94"/>
    </row>
    <row r="95" spans="15:51" x14ac:dyDescent="0.25">
      <c r="O95" s="1"/>
      <c r="Q95" s="1"/>
      <c r="R95" s="1"/>
      <c r="S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T96" s="1"/>
      <c r="AS96"/>
      <c r="AT96"/>
      <c r="AU96"/>
      <c r="AV96"/>
      <c r="AW96"/>
      <c r="AX96"/>
      <c r="AY96"/>
    </row>
    <row r="97" spans="15:51" x14ac:dyDescent="0.25">
      <c r="O97" s="2"/>
      <c r="P97" s="1"/>
      <c r="Q97" s="1"/>
      <c r="R97" s="1"/>
      <c r="S97" s="1"/>
      <c r="T97" s="1"/>
      <c r="U97" s="1"/>
      <c r="AS97"/>
      <c r="AT97"/>
      <c r="AU97"/>
      <c r="AV97"/>
      <c r="AW97"/>
      <c r="AX97"/>
      <c r="AY97"/>
    </row>
    <row r="98" spans="15:51" x14ac:dyDescent="0.25">
      <c r="O98" s="2"/>
      <c r="P98" s="1"/>
      <c r="T98" s="1"/>
      <c r="U98" s="1"/>
      <c r="AS98"/>
      <c r="AT98"/>
      <c r="AU98"/>
      <c r="AV98"/>
      <c r="AW98"/>
      <c r="AX98"/>
      <c r="AY98"/>
    </row>
    <row r="110" spans="15:51" x14ac:dyDescent="0.25">
      <c r="AS110"/>
      <c r="AT110"/>
      <c r="AU110"/>
      <c r="AV110"/>
      <c r="AW110"/>
      <c r="AX110"/>
      <c r="AY110"/>
    </row>
  </sheetData>
  <protectedRanges>
    <protectedRange sqref="B66 B63 T41" name="Range2_12_5_1_1"/>
    <protectedRange sqref="N10 L10 L6 D6 D8 AD8 AF8 O8:U8 AJ8:AR8 AF10 AR11:AR34 L24:N31 N12:N23 N32:N34 N11:P11 G11:G34 O12:P34 E11:E34 R11:AG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3:H63 F64 E63" name="Range2_2_2_9_2_1_1"/>
    <protectedRange sqref="D64:D65" name="Range2_1_1_1_1_1_9_2_1_1"/>
    <protectedRange sqref="C64" name="Range2_4_1_1_1"/>
    <protectedRange sqref="AS16:AS34" name="Range1_1_1_1"/>
    <protectedRange sqref="P3:U5" name="Range1_16_1_1_1_1"/>
    <protectedRange sqref="C65 C63" name="Range2_1_3_1_1"/>
    <protectedRange sqref="H11:H34" name="Range1_1_1_1_1_1_1"/>
    <protectedRange sqref="B64:B65 G64:H65 D63 F65 E64:E65" name="Range2_2_1_10_1_1_1_2"/>
    <protectedRange sqref="F63" name="Range2_2_12_1_7_1_1"/>
    <protectedRange sqref="AS11:AS15" name="Range1_4_1_1_1_1"/>
    <protectedRange sqref="J11:J15 J26:J34" name="Range1_1_2_1_10_1_1_1_1"/>
    <protectedRange sqref="R69" name="Range2_2_1_10_1_1_1_1_1"/>
    <protectedRange sqref="S38:S40" name="Range2_12_3_1_1_1_1"/>
    <protectedRange sqref="R38:R40" name="Range2_12_1_3_1_1_1_1"/>
    <protectedRange sqref="S41" name="Range2_12_5_1_1_2_3_1"/>
    <protectedRange sqref="R41" name="Range2_12_1_6_1_1_1_1_2_1"/>
    <protectedRange sqref="T46 Q51:Q62" name="Range2_12_5_1_1_3"/>
    <protectedRange sqref="T44:T45" name="Range2_12_5_1_1_2_2"/>
    <protectedRange sqref="P51:P62" name="Range2_12_4_1_1_1_4_2_2_2"/>
    <protectedRange sqref="N51:O62" name="Range2_12_1_6_1_1_1_2_3_2_1_1_3"/>
    <protectedRange sqref="K51:M62" name="Range2_12_1_2_3_1_1_1_2_3_2_1_1_3"/>
    <protectedRange sqref="T43" name="Range2_12_5_1_1_2_1_1"/>
    <protectedRange sqref="T42" name="Range2_12_5_1_1_6_1_1_1_1_1_1_1"/>
    <protectedRange sqref="S42" name="Range2_12_5_1_1_5_3_1_1_1_1_1_1_1"/>
    <protectedRange sqref="R42" name="Range2_12_1_6_1_1_1_2_3_2_1_1_2_1_1_1_1_1"/>
    <protectedRange sqref="AG10 AP10 Q11:Q34" name="Range1_16_3_1_1_1_1_1"/>
    <protectedRange sqref="F11:F22" name="Range1_16_3_1_1_2_1_1_1_2_1"/>
    <protectedRange sqref="B41:B42" name="Range2_12_5_1_1_1_1"/>
    <protectedRange sqref="E41 F42:H42" name="Range2_2_12_1_7_1_1_1_1"/>
    <protectedRange sqref="D41" name="Range2_3_2_1_3_1_1_2_10_1_1_1_1_1_1"/>
    <protectedRange sqref="C41" name="Range2_1_1_1_1_11_1_2_1_1_1_1"/>
    <protectedRange sqref="D38:H38 N38:Q39 N41:Q41" name="Range2_12_1_3_1_1_1_1_1"/>
    <protectedRange sqref="I38:M38 E39:M39 F41:M41" name="Range2_2_12_1_6_1_1_1_1_1"/>
    <protectedRange sqref="D39" name="Range2_1_1_1_1_11_1_1_1_1_1_1_1"/>
    <protectedRange sqref="C39" name="Range2_1_2_1_1_1_1_1_1"/>
    <protectedRange sqref="C38" name="Range2_3_1_1_1_1_1_1"/>
    <protectedRange sqref="Q42" name="Range2_12_1_5_1_1_1_1_1_1"/>
    <protectedRange sqref="N42:P42" name="Range2_12_1_2_2_1_1_1_1_1_1"/>
    <protectedRange sqref="K42:M42" name="Range2_2_12_1_4_2_1_1_1_1_1_1"/>
    <protectedRange sqref="E42" name="Range2_2_12_1_7_1_1_3_1_1_1"/>
    <protectedRange sqref="I42:J42" name="Range2_2_12_1_4_2_1_1_1_2_1_1_1"/>
    <protectedRange sqref="D42" name="Range2_2_12_1_3_1_2_1_1_1_2_1_2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1:J62" name="Range2_2_12_1_4_3_1_1_1_3_3_2_1_1_3_2"/>
    <protectedRange sqref="Q48:Q50" name="Range2_12_5_1_1_3_2"/>
    <protectedRange sqref="P48:P50" name="Range2_12_4_1_1_1_4_2_2_2_2"/>
    <protectedRange sqref="N48:O50" name="Range2_12_1_6_1_1_1_2_3_2_1_1_3_2"/>
    <protectedRange sqref="K48:M50" name="Range2_12_1_2_3_1_1_1_2_3_2_1_1_3_2"/>
    <protectedRange sqref="J48:J50" name="Range2_2_12_1_4_3_1_1_1_3_3_2_1_1_3_2_1"/>
    <protectedRange sqref="I48:I50" name="Range2_2_12_1_4_3_1_1_1_3_3_2_1_1_3_2_1_1"/>
    <protectedRange sqref="I51:I62" name="Range2_2_12_1_4_3_1_1_1_3_3_2_1_1_3_3_1_1"/>
    <protectedRange sqref="Q10" name="Range1_16_3_1_1_1_1_1_1"/>
    <protectedRange sqref="H55:H62" name="Range2_2_12_1_4_3_1_1_1_3_3_2_1_1_3_3_1_3_1"/>
    <protectedRange sqref="G55:G62" name="Range2_2_12_1_4_3_1_1_1_3_2_1_2_2_3_1_3_1"/>
    <protectedRange sqref="F55:F62" name="Range2_2_12_1_4_3_1_1_1_3_3_1_1_3_1_1_1_1_1_1_2_3_1_3_1"/>
    <protectedRange sqref="C55:E62" name="Range2_2_12_1_3_1_2_1_1_1_1_2_1_1_1_1_1_1_2_2_1_3_1"/>
    <protectedRange sqref="H48:H50" name="Range2_2_12_1_4_3_1_1_1_3_3_2_1_1_3_2_1_3_1_1"/>
    <protectedRange sqref="G48:G50" name="Range2_2_12_1_4_3_1_1_1_3_2_1_2_2_2_1_3_1_1"/>
    <protectedRange sqref="D48:E50" name="Range2_2_12_1_3_1_2_1_1_1_2_1_1_1_1_1_1_2_1_1_2_1_3_1_1"/>
    <protectedRange sqref="F48:F50" name="Range2_2_12_1_4_3_1_1_1_2_1_2_1_1_3_1_1_1_1_1_1_2_1_3_1_1"/>
    <protectedRange sqref="H51:H54" name="Range2_2_12_1_4_3_1_1_1_3_3_2_1_1_3_3_1_3_1_1"/>
    <protectedRange sqref="G51:G54" name="Range2_2_12_1_4_3_1_1_1_3_2_1_2_2_3_1_3_1_1"/>
    <protectedRange sqref="F51:F54" name="Range2_2_12_1_4_3_1_1_1_3_3_1_1_3_1_1_1_1_1_1_2_3_1_3_1_1"/>
    <protectedRange sqref="D51:E54" name="Range2_2_12_1_3_1_2_1_1_1_1_2_1_1_1_1_1_1_2_2_1_3_1_1"/>
    <protectedRange sqref="C48:C50" name="Range2_2_12_1_3_1_2_1_1_1_3_1_1_1_1_1_3_1_1_1_1_2_1_3_1"/>
    <protectedRange sqref="C51" name="Range2_2_12_1_3_1_2_1_1_1_1_2_1_1_1_1_1_1_2_2_1_3_2_1"/>
    <protectedRange sqref="C54" name="Range2_1_4_2_1_1_1_2_1_2_1_1"/>
    <protectedRange sqref="S43" name="Range2_12_4_1_1_1_4_2_2_1_1_1"/>
    <protectedRange sqref="S44:S46" name="Range2_12_4_1_1_1_4_2_2_2_2_1"/>
    <protectedRange sqref="Q43:R43" name="Range2_12_1_6_1_1_1_2_3_2_1_1_1_1_1_1_1_1"/>
    <protectedRange sqref="N43:P43" name="Range2_12_1_2_3_1_1_1_2_3_2_1_1_1_1_1_1_1_1"/>
    <protectedRange sqref="K43:M43" name="Range2_2_12_1_4_3_1_1_1_3_3_2_1_1_1_1_1_1_1_1"/>
    <protectedRange sqref="J43" name="Range2_2_12_1_4_3_1_1_1_3_2_1_2_1_1_1_1_1_1"/>
    <protectedRange sqref="D43:E43" name="Range2_2_12_1_3_1_2_1_1_1_2_1_2_3_2_1_1_1_1_1_1"/>
    <protectedRange sqref="I43" name="Range2_2_12_1_4_2_1_1_1_4_1_2_1_1_1_2_1_1_1_1_1_1"/>
    <protectedRange sqref="F43:H43" name="Range2_2_12_1_3_1_1_1_1_1_4_1_2_1_2_1_2_1_1_1_1_1_1"/>
    <protectedRange sqref="B43" name="Range2_12_5_1_1_1_2_1_1_1_1_1_1_1_1_1_1_1_2_1_1_1_1_1_1_1_1_1_1_1_1_1_1_1_1_1_1_1_1_1"/>
    <protectedRange sqref="R47" name="Range2_12_5_1_1_3_1_1_1_1_1_1"/>
    <protectedRange sqref="Q47" name="Range2_12_4_1_1_1_4_2_2_2_1_1_1_1_1_1"/>
    <protectedRange sqref="O47:P47 Q44:R46" name="Range2_12_1_6_1_1_1_2_3_2_1_1_3_1_1_1_1_1_1"/>
    <protectedRange sqref="L47:N47 N44:P46" name="Range2_12_1_2_3_1_1_1_2_3_2_1_1_3_1_1_1_1_1_1"/>
    <protectedRange sqref="I47:K47 K44:M46" name="Range2_2_12_1_4_3_1_1_1_3_3_2_1_1_3_1_1_1_1_1_1"/>
    <protectedRange sqref="H47 J44:J46" name="Range2_2_12_1_4_3_1_1_1_3_2_1_2_2_1_1_1_1_1_1"/>
    <protectedRange sqref="E47:F47 G46:H46" name="Range2_2_12_1_3_1_2_1_1_1_2_1_1_1_1_1_1_2_1_1_1_1_1_1_1_1"/>
    <protectedRange sqref="C47 D46:E46" name="Range2_2_12_1_3_1_2_1_1_1_2_1_1_1_1_3_1_1_1_1_1_1_1_1_1_1"/>
    <protectedRange sqref="D47 F46" name="Range2_2_12_1_3_1_2_1_1_1_3_1_1_1_1_1_3_1_1_1_1_1_1_1_1_1_1"/>
    <protectedRange sqref="G47 I46" name="Range2_2_12_1_4_3_1_1_1_2_1_2_1_1_3_1_1_1_1_1_1_1_1_1_1_1_1"/>
    <protectedRange sqref="E44:H45" name="Range2_2_12_1_3_1_2_1_1_1_1_2_1_1_1_1_1_1_1_1_1_1_1_1"/>
    <protectedRange sqref="D44:D45" name="Range2_2_12_1_3_1_2_1_1_1_2_1_2_3_1_1_1_1_1_1_1_1_1_1"/>
    <protectedRange sqref="I44:I45" name="Range2_2_12_1_4_2_1_1_1_4_1_2_1_1_1_2_2_1_1_1_1_1_1_1"/>
    <protectedRange sqref="B44" name="Range2_12_5_1_1_1_2_2_1_1_1_1_1_1_1_1_1_1_1_1_1_1_1_1_1_1_1_1_1_1_1_1_1_1_1_1_1_1_1_1_1_1_1_1_1_1"/>
    <protectedRange sqref="B45" name="Range2_12_5_1_1_1_2_2_1_1_1_1_1_1_1_1_1_1_1_2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"/>
    <protectedRange sqref="B47" name="Range2_12_5_1_1_1_2_1_1_1_1_1_1_1_1_1_1_1_2_1_2_1_1_1_1_1_1_1_1_1_2_1_1_1_1_1_1_1_1_1_1_1_1_1_1_1_1_1_1_1_1_1_1_1_1_1_1_1_1_1_1_1_1"/>
    <protectedRange sqref="B48" name="Range2_12_5_1_1_1_1_1_2_1_1_1_1_1_1_1_1_1_1_1_1_1_1_1_1_1_1_1_1_2_1_1_1_1_1_1_1_1_1_1_1_1_1_3_1_1_1_2_1_1_1_1"/>
    <protectedRange sqref="B50" name="Range2_12_5_1_1_1_1_1_2_1_1_2_1_1_1_1_1_1_1_1_1_1_1_1_1_1_1_1_1_2_1_1_1_1_1_1_1_1_1_1_1_1_1_1_3_1_1_1_2_1_1_1_1"/>
    <protectedRange sqref="B49" name="Range2_12_5_1_1_1_2_2_1_1_1_1_1_1_1_1_1_1_1_2_1_1_1_1_1_1_1_1_1_3_1_3_1_2_1_1_1_1_1_1_1_1_1_1_1_1_1_2_1_1_1_1_1_2_1_1_1_1_1_1_1_1_2_1_1_3_1_1_1_2_1_1_1"/>
    <protectedRange sqref="B51" name="Range2_12_5_1_1_1_2_2_1_1_1_1_1_1_1_1_1_1_1_2_1_1_1_2_1_1_1_1_1_1_1_1_1_1_1_1_1_1_1_1_2_1_1_1_1_1_1_1_1_1_2_1_1_3_1_1_1_3_1_1_1"/>
    <protectedRange sqref="B52" name="Range2_12_5_1_1_1_1_1_2_1_2_1_1_1_2_1_1_1_1_1_1_1_1_1_1_2_1_1_1_1_1_2_1_1_1_1_1_1_1_2_1_1_3_1_1_1_2_1_1_1"/>
    <protectedRange sqref="B55 B57 B60:B61" name="Range2_12_5_1_1_1_2_2_1_1_1_1"/>
    <protectedRange sqref="B54" name="Range2_12_5_1_1_1_2_2_1_1_1_1_1_1_1_1_1_1_1_2_1_1_1_1"/>
    <protectedRange sqref="B56 B62 B58:B59" name="Range2_12_5_1_1_1_2_2_1_1_1_1_1_1_1_1_1_1_1_2_1_1_1_3_3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07" priority="5" operator="containsText" text="N/A">
      <formula>NOT(ISERROR(SEARCH("N/A",X11)))</formula>
    </cfRule>
    <cfRule type="cellIs" dxfId="206" priority="23" operator="equal">
      <formula>0</formula>
    </cfRule>
  </conditionalFormatting>
  <conditionalFormatting sqref="X11:AE34">
    <cfRule type="cellIs" dxfId="205" priority="22" operator="greaterThanOrEqual">
      <formula>1185</formula>
    </cfRule>
  </conditionalFormatting>
  <conditionalFormatting sqref="X11:AE34">
    <cfRule type="cellIs" dxfId="204" priority="21" operator="between">
      <formula>0.1</formula>
      <formula>1184</formula>
    </cfRule>
  </conditionalFormatting>
  <conditionalFormatting sqref="X8 AJ11:AO34">
    <cfRule type="cellIs" dxfId="203" priority="20" operator="equal">
      <formula>0</formula>
    </cfRule>
  </conditionalFormatting>
  <conditionalFormatting sqref="X8 AJ11:AO34">
    <cfRule type="cellIs" dxfId="202" priority="19" operator="greaterThan">
      <formula>1179</formula>
    </cfRule>
  </conditionalFormatting>
  <conditionalFormatting sqref="X8 AJ11:AO34">
    <cfRule type="cellIs" dxfId="201" priority="18" operator="greaterThan">
      <formula>99</formula>
    </cfRule>
  </conditionalFormatting>
  <conditionalFormatting sqref="X8 AJ11:AO34">
    <cfRule type="cellIs" dxfId="200" priority="17" operator="greaterThan">
      <formula>0.99</formula>
    </cfRule>
  </conditionalFormatting>
  <conditionalFormatting sqref="AB8">
    <cfRule type="cellIs" dxfId="199" priority="16" operator="equal">
      <formula>0</formula>
    </cfRule>
  </conditionalFormatting>
  <conditionalFormatting sqref="AB8">
    <cfRule type="cellIs" dxfId="198" priority="15" operator="greaterThan">
      <formula>1179</formula>
    </cfRule>
  </conditionalFormatting>
  <conditionalFormatting sqref="AB8">
    <cfRule type="cellIs" dxfId="197" priority="14" operator="greaterThan">
      <formula>99</formula>
    </cfRule>
  </conditionalFormatting>
  <conditionalFormatting sqref="AB8">
    <cfRule type="cellIs" dxfId="196" priority="13" operator="greaterThan">
      <formula>0.99</formula>
    </cfRule>
  </conditionalFormatting>
  <conditionalFormatting sqref="AQ11:AQ34">
    <cfRule type="cellIs" dxfId="195" priority="12" operator="equal">
      <formula>0</formula>
    </cfRule>
  </conditionalFormatting>
  <conditionalFormatting sqref="AQ11:AQ34">
    <cfRule type="cellIs" dxfId="194" priority="11" operator="greaterThan">
      <formula>1179</formula>
    </cfRule>
  </conditionalFormatting>
  <conditionalFormatting sqref="AQ11:AQ34">
    <cfRule type="cellIs" dxfId="193" priority="10" operator="greaterThan">
      <formula>99</formula>
    </cfRule>
  </conditionalFormatting>
  <conditionalFormatting sqref="AQ11:AQ34">
    <cfRule type="cellIs" dxfId="192" priority="9" operator="greaterThan">
      <formula>0.99</formula>
    </cfRule>
  </conditionalFormatting>
  <conditionalFormatting sqref="AI11:AI34">
    <cfRule type="cellIs" dxfId="191" priority="8" operator="greaterThan">
      <formula>$AI$8</formula>
    </cfRule>
  </conditionalFormatting>
  <conditionalFormatting sqref="AH11:AH34">
    <cfRule type="cellIs" dxfId="190" priority="6" operator="greaterThan">
      <formula>$AH$8</formula>
    </cfRule>
    <cfRule type="cellIs" dxfId="189" priority="7" operator="greaterThan">
      <formula>$AH$8</formula>
    </cfRule>
  </conditionalFormatting>
  <conditionalFormatting sqref="AP11:AP34">
    <cfRule type="cellIs" dxfId="188" priority="4" operator="equal">
      <formula>0</formula>
    </cfRule>
  </conditionalFormatting>
  <conditionalFormatting sqref="AP11:AP34">
    <cfRule type="cellIs" dxfId="187" priority="3" operator="greaterThan">
      <formula>1179</formula>
    </cfRule>
  </conditionalFormatting>
  <conditionalFormatting sqref="AP11:AP34">
    <cfRule type="cellIs" dxfId="186" priority="2" operator="greaterThan">
      <formula>99</formula>
    </cfRule>
  </conditionalFormatting>
  <conditionalFormatting sqref="AP11:AP34">
    <cfRule type="cellIs" dxfId="185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9"/>
  <sheetViews>
    <sheetView topLeftCell="A31" workbookViewId="0">
      <selection activeCell="A41" sqref="A41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44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44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75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70" t="s">
        <v>127</v>
      </c>
      <c r="I7" s="171" t="s">
        <v>126</v>
      </c>
      <c r="J7" s="171" t="s">
        <v>125</v>
      </c>
      <c r="K7" s="171" t="s">
        <v>124</v>
      </c>
      <c r="L7" s="2"/>
      <c r="M7" s="2"/>
      <c r="N7" s="2"/>
      <c r="O7" s="170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71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71" t="s">
        <v>115</v>
      </c>
      <c r="AG7" s="171" t="s">
        <v>114</v>
      </c>
      <c r="AH7" s="171" t="s">
        <v>113</v>
      </c>
      <c r="AI7" s="171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71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42302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25820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71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72" t="s">
        <v>88</v>
      </c>
      <c r="V9" s="172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74" t="s">
        <v>84</v>
      </c>
      <c r="AG9" s="174" t="s">
        <v>83</v>
      </c>
      <c r="AH9" s="234" t="s">
        <v>82</v>
      </c>
      <c r="AI9" s="248" t="s">
        <v>81</v>
      </c>
      <c r="AJ9" s="172" t="s">
        <v>80</v>
      </c>
      <c r="AK9" s="172" t="s">
        <v>79</v>
      </c>
      <c r="AL9" s="172" t="s">
        <v>78</v>
      </c>
      <c r="AM9" s="172" t="s">
        <v>77</v>
      </c>
      <c r="AN9" s="172" t="s">
        <v>76</v>
      </c>
      <c r="AO9" s="172" t="s">
        <v>75</v>
      </c>
      <c r="AP9" s="172" t="s">
        <v>74</v>
      </c>
      <c r="AQ9" s="226" t="s">
        <v>73</v>
      </c>
      <c r="AR9" s="172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72" t="s">
        <v>67</v>
      </c>
      <c r="C10" s="172" t="s">
        <v>66</v>
      </c>
      <c r="D10" s="172" t="s">
        <v>17</v>
      </c>
      <c r="E10" s="172" t="s">
        <v>65</v>
      </c>
      <c r="F10" s="172" t="s">
        <v>17</v>
      </c>
      <c r="G10" s="172" t="s">
        <v>65</v>
      </c>
      <c r="H10" s="225"/>
      <c r="I10" s="172" t="s">
        <v>65</v>
      </c>
      <c r="J10" s="172" t="s">
        <v>65</v>
      </c>
      <c r="K10" s="172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24'!Q34</f>
        <v>56455284</v>
      </c>
      <c r="R10" s="242"/>
      <c r="S10" s="243"/>
      <c r="T10" s="244"/>
      <c r="U10" s="172"/>
      <c r="V10" s="172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24'!AG34</f>
        <v>41340996</v>
      </c>
      <c r="AH10" s="234"/>
      <c r="AI10" s="249"/>
      <c r="AJ10" s="172" t="s">
        <v>56</v>
      </c>
      <c r="AK10" s="172" t="s">
        <v>56</v>
      </c>
      <c r="AL10" s="172" t="s">
        <v>56</v>
      </c>
      <c r="AM10" s="172" t="s">
        <v>56</v>
      </c>
      <c r="AN10" s="172" t="s">
        <v>56</v>
      </c>
      <c r="AO10" s="172" t="s">
        <v>56</v>
      </c>
      <c r="AP10" s="96">
        <f>'OCT 24'!AP34</f>
        <v>9482009</v>
      </c>
      <c r="AQ10" s="227"/>
      <c r="AR10" s="173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12</v>
      </c>
      <c r="E11" s="82">
        <f t="shared" ref="E11:E22" si="0">D11/1.42</f>
        <v>8.4507042253521139</v>
      </c>
      <c r="F11" s="83">
        <v>66</v>
      </c>
      <c r="G11" s="82">
        <f t="shared" ref="G11:G34" si="1">F11/1.42</f>
        <v>46.478873239436624</v>
      </c>
      <c r="H11" s="80" t="s">
        <v>16</v>
      </c>
      <c r="I11" s="80">
        <f t="shared" ref="I11:I34" si="2">J11-(2/1.42)</f>
        <v>41.549295774647888</v>
      </c>
      <c r="J11" s="81">
        <f>(F11-5)/1.42</f>
        <v>42.95774647887324</v>
      </c>
      <c r="K11" s="80">
        <f>J11+(6/1.42)</f>
        <v>47.183098591549296</v>
      </c>
      <c r="L11" s="79">
        <v>14</v>
      </c>
      <c r="M11" s="78" t="s">
        <v>41</v>
      </c>
      <c r="N11" s="78">
        <v>11.4</v>
      </c>
      <c r="O11" s="76">
        <v>125</v>
      </c>
      <c r="P11" s="76">
        <v>84</v>
      </c>
      <c r="Q11" s="76">
        <v>56458808</v>
      </c>
      <c r="R11" s="75">
        <f>IF(ISBLANK(Q11),"-",Q11-Q10)</f>
        <v>3524</v>
      </c>
      <c r="S11" s="74">
        <f t="shared" ref="S11:S34" si="3">R11*24/1000</f>
        <v>84.575999999999993</v>
      </c>
      <c r="T11" s="74">
        <f t="shared" ref="T11:T34" si="4">R11/1000</f>
        <v>3.524</v>
      </c>
      <c r="U11" s="73">
        <v>5.5</v>
      </c>
      <c r="V11" s="73">
        <f t="shared" ref="V11:V34" si="5">U11</f>
        <v>5.5</v>
      </c>
      <c r="W11" s="72" t="s">
        <v>14</v>
      </c>
      <c r="X11" s="66">
        <v>0</v>
      </c>
      <c r="Y11" s="66">
        <v>0</v>
      </c>
      <c r="Z11" s="66">
        <v>946</v>
      </c>
      <c r="AA11" s="66">
        <v>1185</v>
      </c>
      <c r="AB11" s="66">
        <v>0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41341680</v>
      </c>
      <c r="AH11" s="69">
        <f t="shared" ref="AH11:AH34" si="6">IF(ISBLANK(AG11),"-",AG11-AG10)</f>
        <v>684</v>
      </c>
      <c r="AI11" s="68">
        <f t="shared" ref="AI11:AI34" si="7">AH11/T11</f>
        <v>194.09761634506242</v>
      </c>
      <c r="AJ11" s="67">
        <v>0</v>
      </c>
      <c r="AK11" s="67">
        <v>0</v>
      </c>
      <c r="AL11" s="67">
        <v>1</v>
      </c>
      <c r="AM11" s="67">
        <v>1</v>
      </c>
      <c r="AN11" s="67">
        <v>0</v>
      </c>
      <c r="AO11" s="67">
        <v>0.45</v>
      </c>
      <c r="AP11" s="66">
        <v>9483691</v>
      </c>
      <c r="AQ11" s="66">
        <f t="shared" ref="AQ11:AQ34" si="8">AP11-AP10</f>
        <v>1682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13</v>
      </c>
      <c r="E12" s="82">
        <f t="shared" si="0"/>
        <v>9.1549295774647899</v>
      </c>
      <c r="F12" s="83">
        <v>66</v>
      </c>
      <c r="G12" s="82">
        <f t="shared" si="1"/>
        <v>46.478873239436624</v>
      </c>
      <c r="H12" s="80" t="s">
        <v>16</v>
      </c>
      <c r="I12" s="80">
        <f t="shared" si="2"/>
        <v>41.549295774647888</v>
      </c>
      <c r="J12" s="81">
        <f>(F12-5)/1.42</f>
        <v>42.95774647887324</v>
      </c>
      <c r="K12" s="80">
        <f>J12+(6/1.42)</f>
        <v>47.183098591549296</v>
      </c>
      <c r="L12" s="79">
        <v>14</v>
      </c>
      <c r="M12" s="78" t="s">
        <v>41</v>
      </c>
      <c r="N12" s="78">
        <v>11.2</v>
      </c>
      <c r="O12" s="76">
        <v>130</v>
      </c>
      <c r="P12" s="76">
        <v>87</v>
      </c>
      <c r="Q12" s="76">
        <v>56462114</v>
      </c>
      <c r="R12" s="75">
        <f>IF(ISBLANK(Q12),"-",Q12-Q11)</f>
        <v>3306</v>
      </c>
      <c r="S12" s="74">
        <f t="shared" si="3"/>
        <v>79.343999999999994</v>
      </c>
      <c r="T12" s="74">
        <f t="shared" si="4"/>
        <v>3.306</v>
      </c>
      <c r="U12" s="73">
        <v>7.3</v>
      </c>
      <c r="V12" s="73">
        <f t="shared" si="5"/>
        <v>7.3</v>
      </c>
      <c r="W12" s="72" t="s">
        <v>14</v>
      </c>
      <c r="X12" s="66">
        <v>0</v>
      </c>
      <c r="Y12" s="66">
        <v>0</v>
      </c>
      <c r="Z12" s="66">
        <v>886</v>
      </c>
      <c r="AA12" s="66">
        <v>1185</v>
      </c>
      <c r="AB12" s="66">
        <v>0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41342328</v>
      </c>
      <c r="AH12" s="69">
        <f t="shared" si="6"/>
        <v>648</v>
      </c>
      <c r="AI12" s="68">
        <f t="shared" si="7"/>
        <v>196.00725952813067</v>
      </c>
      <c r="AJ12" s="67">
        <v>0</v>
      </c>
      <c r="AK12" s="67">
        <v>0</v>
      </c>
      <c r="AL12" s="67">
        <v>1</v>
      </c>
      <c r="AM12" s="67">
        <v>1</v>
      </c>
      <c r="AN12" s="67">
        <v>0</v>
      </c>
      <c r="AO12" s="67">
        <v>0.45</v>
      </c>
      <c r="AP12" s="66">
        <v>9485352</v>
      </c>
      <c r="AQ12" s="66">
        <f t="shared" si="8"/>
        <v>1661</v>
      </c>
      <c r="AR12" s="87">
        <v>1.42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14</v>
      </c>
      <c r="E13" s="82">
        <f t="shared" si="0"/>
        <v>9.8591549295774659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126</v>
      </c>
      <c r="P13" s="76">
        <v>87</v>
      </c>
      <c r="Q13" s="76">
        <v>56465957</v>
      </c>
      <c r="R13" s="75">
        <f t="shared" ref="R13:R34" si="9">IF(ISBLANK(Q13),"-",Q13-Q12)</f>
        <v>3843</v>
      </c>
      <c r="S13" s="74">
        <f t="shared" si="3"/>
        <v>92.231999999999999</v>
      </c>
      <c r="T13" s="74">
        <f t="shared" si="4"/>
        <v>3.843</v>
      </c>
      <c r="U13" s="73">
        <v>8.6999999999999993</v>
      </c>
      <c r="V13" s="73">
        <f t="shared" si="5"/>
        <v>8.6999999999999993</v>
      </c>
      <c r="W13" s="72" t="s">
        <v>14</v>
      </c>
      <c r="X13" s="66">
        <v>0</v>
      </c>
      <c r="Y13" s="66">
        <v>0</v>
      </c>
      <c r="Z13" s="66">
        <v>1007</v>
      </c>
      <c r="AA13" s="66">
        <v>0</v>
      </c>
      <c r="AB13" s="66">
        <v>1007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41342968</v>
      </c>
      <c r="AH13" s="69">
        <f t="shared" si="6"/>
        <v>640</v>
      </c>
      <c r="AI13" s="68">
        <f t="shared" si="7"/>
        <v>166.53655997918293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0.45</v>
      </c>
      <c r="AP13" s="66">
        <v>9486737</v>
      </c>
      <c r="AQ13" s="66">
        <f t="shared" si="8"/>
        <v>1385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19</v>
      </c>
      <c r="E14" s="82">
        <f t="shared" si="0"/>
        <v>13.380281690140846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90</v>
      </c>
      <c r="P14" s="76">
        <v>89</v>
      </c>
      <c r="Q14" s="76">
        <v>56469667</v>
      </c>
      <c r="R14" s="75">
        <f t="shared" si="9"/>
        <v>3710</v>
      </c>
      <c r="S14" s="74">
        <f t="shared" si="3"/>
        <v>89.04</v>
      </c>
      <c r="T14" s="74">
        <f t="shared" si="4"/>
        <v>3.71</v>
      </c>
      <c r="U14" s="73">
        <v>9.8000000000000007</v>
      </c>
      <c r="V14" s="73">
        <f t="shared" si="5"/>
        <v>9.8000000000000007</v>
      </c>
      <c r="W14" s="72" t="s">
        <v>14</v>
      </c>
      <c r="X14" s="66">
        <v>0</v>
      </c>
      <c r="Y14" s="66">
        <v>0</v>
      </c>
      <c r="Z14" s="66">
        <v>957</v>
      </c>
      <c r="AA14" s="66">
        <v>0</v>
      </c>
      <c r="AB14" s="66">
        <v>957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41343524</v>
      </c>
      <c r="AH14" s="69">
        <f t="shared" si="6"/>
        <v>556</v>
      </c>
      <c r="AI14" s="68">
        <f t="shared" si="7"/>
        <v>149.86522911051213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0.45</v>
      </c>
      <c r="AP14" s="66">
        <v>9487650</v>
      </c>
      <c r="AQ14" s="66">
        <f t="shared" si="8"/>
        <v>913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22</v>
      </c>
      <c r="E15" s="82">
        <f t="shared" si="0"/>
        <v>15.492957746478874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103</v>
      </c>
      <c r="P15" s="76">
        <v>117</v>
      </c>
      <c r="Q15" s="76">
        <v>56473906</v>
      </c>
      <c r="R15" s="75">
        <f t="shared" si="9"/>
        <v>4239</v>
      </c>
      <c r="S15" s="74">
        <f t="shared" si="3"/>
        <v>101.736</v>
      </c>
      <c r="T15" s="74">
        <f t="shared" si="4"/>
        <v>4.2389999999999999</v>
      </c>
      <c r="U15" s="73">
        <v>9.8000000000000007</v>
      </c>
      <c r="V15" s="73">
        <f t="shared" si="5"/>
        <v>9.8000000000000007</v>
      </c>
      <c r="W15" s="72" t="s">
        <v>14</v>
      </c>
      <c r="X15" s="66">
        <v>0</v>
      </c>
      <c r="Y15" s="66">
        <v>0</v>
      </c>
      <c r="Z15" s="66">
        <v>957</v>
      </c>
      <c r="AA15" s="66">
        <v>0</v>
      </c>
      <c r="AB15" s="66">
        <v>957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41344120</v>
      </c>
      <c r="AH15" s="69">
        <f t="shared" si="6"/>
        <v>596</v>
      </c>
      <c r="AI15" s="68">
        <f t="shared" si="7"/>
        <v>140.59919792403869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9487650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16</v>
      </c>
      <c r="E16" s="82">
        <f t="shared" si="0"/>
        <v>11.267605633802818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127</v>
      </c>
      <c r="P16" s="76">
        <v>122</v>
      </c>
      <c r="Q16" s="76">
        <v>56478276</v>
      </c>
      <c r="R16" s="75">
        <f t="shared" si="9"/>
        <v>4370</v>
      </c>
      <c r="S16" s="74">
        <f t="shared" si="3"/>
        <v>104.88</v>
      </c>
      <c r="T16" s="74">
        <f t="shared" si="4"/>
        <v>4.37</v>
      </c>
      <c r="U16" s="73">
        <v>9.8000000000000007</v>
      </c>
      <c r="V16" s="73">
        <f t="shared" si="5"/>
        <v>9.8000000000000007</v>
      </c>
      <c r="W16" s="72" t="s">
        <v>14</v>
      </c>
      <c r="X16" s="66">
        <v>0</v>
      </c>
      <c r="Y16" s="66">
        <v>0</v>
      </c>
      <c r="Z16" s="66">
        <v>1188</v>
      </c>
      <c r="AA16" s="66">
        <v>0</v>
      </c>
      <c r="AB16" s="66">
        <v>1188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41344836</v>
      </c>
      <c r="AH16" s="69">
        <f t="shared" si="6"/>
        <v>716</v>
      </c>
      <c r="AI16" s="68">
        <f t="shared" si="7"/>
        <v>163.84439359267733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9487650</v>
      </c>
      <c r="AQ16" s="66">
        <f t="shared" si="8"/>
        <v>0</v>
      </c>
      <c r="AR16" s="87">
        <v>1.0900000000000001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A17" t="s">
        <v>208</v>
      </c>
      <c r="B17" s="85">
        <v>2.25</v>
      </c>
      <c r="C17" s="85">
        <v>0.29166666666666702</v>
      </c>
      <c r="D17" s="84">
        <v>9</v>
      </c>
      <c r="E17" s="82">
        <f t="shared" si="0"/>
        <v>6.3380281690140849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143</v>
      </c>
      <c r="P17" s="76">
        <v>139</v>
      </c>
      <c r="Q17" s="76">
        <v>56484022</v>
      </c>
      <c r="R17" s="75">
        <f t="shared" si="9"/>
        <v>5746</v>
      </c>
      <c r="S17" s="74">
        <f t="shared" si="3"/>
        <v>137.904</v>
      </c>
      <c r="T17" s="74">
        <f t="shared" si="4"/>
        <v>5.7460000000000004</v>
      </c>
      <c r="U17" s="73">
        <v>9.6999999999999993</v>
      </c>
      <c r="V17" s="73">
        <f t="shared" si="5"/>
        <v>9.6999999999999993</v>
      </c>
      <c r="W17" s="72" t="s">
        <v>165</v>
      </c>
      <c r="X17" s="66">
        <v>0</v>
      </c>
      <c r="Y17" s="66">
        <v>0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41346076</v>
      </c>
      <c r="AH17" s="69">
        <f t="shared" si="6"/>
        <v>1240</v>
      </c>
      <c r="AI17" s="68">
        <f t="shared" si="7"/>
        <v>215.80229725026103</v>
      </c>
      <c r="AJ17" s="67">
        <v>0</v>
      </c>
      <c r="AK17" s="67">
        <v>0</v>
      </c>
      <c r="AL17" s="67">
        <v>1</v>
      </c>
      <c r="AM17" s="67">
        <v>1</v>
      </c>
      <c r="AN17" s="67">
        <v>1</v>
      </c>
      <c r="AO17" s="67">
        <v>0</v>
      </c>
      <c r="AP17" s="66">
        <v>9487650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7</v>
      </c>
      <c r="E18" s="82">
        <f t="shared" si="0"/>
        <v>4.9295774647887329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146</v>
      </c>
      <c r="P18" s="76">
        <v>143</v>
      </c>
      <c r="Q18" s="76">
        <v>56489983</v>
      </c>
      <c r="R18" s="75">
        <f t="shared" si="9"/>
        <v>5961</v>
      </c>
      <c r="S18" s="74">
        <f t="shared" si="3"/>
        <v>143.06399999999999</v>
      </c>
      <c r="T18" s="74">
        <f t="shared" si="4"/>
        <v>5.9610000000000003</v>
      </c>
      <c r="U18" s="73">
        <v>9.6999999999999993</v>
      </c>
      <c r="V18" s="73">
        <f t="shared" si="5"/>
        <v>9.6999999999999993</v>
      </c>
      <c r="W18" s="72" t="s">
        <v>165</v>
      </c>
      <c r="X18" s="66">
        <v>0</v>
      </c>
      <c r="Y18" s="66">
        <v>0</v>
      </c>
      <c r="Z18" s="66">
        <v>1187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41347356</v>
      </c>
      <c r="AH18" s="69">
        <f t="shared" si="6"/>
        <v>1280</v>
      </c>
      <c r="AI18" s="68">
        <f t="shared" si="7"/>
        <v>214.7290723033048</v>
      </c>
      <c r="AJ18" s="67">
        <v>0</v>
      </c>
      <c r="AK18" s="67">
        <v>0</v>
      </c>
      <c r="AL18" s="67">
        <v>1</v>
      </c>
      <c r="AM18" s="67">
        <v>1</v>
      </c>
      <c r="AN18" s="67">
        <v>1</v>
      </c>
      <c r="AO18" s="67">
        <v>0</v>
      </c>
      <c r="AP18" s="66">
        <v>9487650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7</v>
      </c>
      <c r="E19" s="82">
        <f t="shared" si="0"/>
        <v>4.9295774647887329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134</v>
      </c>
      <c r="P19" s="76">
        <v>151</v>
      </c>
      <c r="Q19" s="76">
        <v>56496205</v>
      </c>
      <c r="R19" s="75">
        <f t="shared" si="9"/>
        <v>6222</v>
      </c>
      <c r="S19" s="74">
        <f t="shared" si="3"/>
        <v>149.328</v>
      </c>
      <c r="T19" s="74">
        <f t="shared" si="4"/>
        <v>6.2220000000000004</v>
      </c>
      <c r="U19" s="73">
        <v>9.1999999999999993</v>
      </c>
      <c r="V19" s="73">
        <f t="shared" si="5"/>
        <v>9.1999999999999993</v>
      </c>
      <c r="W19" s="72" t="s">
        <v>22</v>
      </c>
      <c r="X19" s="66">
        <v>0</v>
      </c>
      <c r="Y19" s="66">
        <v>1098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41348748</v>
      </c>
      <c r="AH19" s="69">
        <f t="shared" si="6"/>
        <v>1392</v>
      </c>
      <c r="AI19" s="68">
        <f t="shared" si="7"/>
        <v>223.72227579556412</v>
      </c>
      <c r="AJ19" s="67">
        <v>0</v>
      </c>
      <c r="AK19" s="67">
        <v>1</v>
      </c>
      <c r="AL19" s="67">
        <v>1</v>
      </c>
      <c r="AM19" s="67">
        <v>1</v>
      </c>
      <c r="AN19" s="67">
        <v>1</v>
      </c>
      <c r="AO19" s="67">
        <v>0</v>
      </c>
      <c r="AP19" s="66">
        <v>9487650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135</v>
      </c>
      <c r="P20" s="76">
        <v>147</v>
      </c>
      <c r="Q20" s="76">
        <v>56502513</v>
      </c>
      <c r="R20" s="75">
        <f t="shared" si="9"/>
        <v>6308</v>
      </c>
      <c r="S20" s="74">
        <f t="shared" si="3"/>
        <v>151.392</v>
      </c>
      <c r="T20" s="74">
        <f t="shared" si="4"/>
        <v>6.3079999999999998</v>
      </c>
      <c r="U20" s="73">
        <v>8.4</v>
      </c>
      <c r="V20" s="73">
        <f t="shared" si="5"/>
        <v>8.4</v>
      </c>
      <c r="W20" s="72" t="s">
        <v>22</v>
      </c>
      <c r="X20" s="66">
        <v>0</v>
      </c>
      <c r="Y20" s="66">
        <v>1098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41350176</v>
      </c>
      <c r="AH20" s="69">
        <f t="shared" si="6"/>
        <v>1428</v>
      </c>
      <c r="AI20" s="68">
        <f t="shared" si="7"/>
        <v>226.37920101458465</v>
      </c>
      <c r="AJ20" s="67">
        <v>0</v>
      </c>
      <c r="AK20" s="67">
        <v>1</v>
      </c>
      <c r="AL20" s="67">
        <v>1</v>
      </c>
      <c r="AM20" s="67">
        <v>1</v>
      </c>
      <c r="AN20" s="67">
        <v>1</v>
      </c>
      <c r="AO20" s="67">
        <v>0</v>
      </c>
      <c r="AP20" s="66">
        <v>9487650</v>
      </c>
      <c r="AQ20" s="66">
        <f t="shared" si="8"/>
        <v>0</v>
      </c>
      <c r="AR20" s="87">
        <v>1.05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7</v>
      </c>
      <c r="E21" s="82">
        <f t="shared" si="0"/>
        <v>4.9295774647887329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135</v>
      </c>
      <c r="P21" s="76">
        <v>150</v>
      </c>
      <c r="Q21" s="76">
        <v>56508791</v>
      </c>
      <c r="R21" s="75">
        <f t="shared" si="9"/>
        <v>6278</v>
      </c>
      <c r="S21" s="74">
        <f t="shared" si="3"/>
        <v>150.672</v>
      </c>
      <c r="T21" s="74">
        <f t="shared" si="4"/>
        <v>6.2779999999999996</v>
      </c>
      <c r="U21" s="73">
        <v>7.6</v>
      </c>
      <c r="V21" s="73">
        <f t="shared" si="5"/>
        <v>7.6</v>
      </c>
      <c r="W21" s="72" t="s">
        <v>22</v>
      </c>
      <c r="X21" s="66">
        <v>0</v>
      </c>
      <c r="Y21" s="66">
        <v>1099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41351592</v>
      </c>
      <c r="AH21" s="69">
        <f t="shared" si="6"/>
        <v>1416</v>
      </c>
      <c r="AI21" s="68">
        <f t="shared" si="7"/>
        <v>225.54953806944889</v>
      </c>
      <c r="AJ21" s="67">
        <v>0</v>
      </c>
      <c r="AK21" s="67">
        <v>1</v>
      </c>
      <c r="AL21" s="67">
        <v>1</v>
      </c>
      <c r="AM21" s="67">
        <v>1</v>
      </c>
      <c r="AN21" s="67">
        <v>1</v>
      </c>
      <c r="AO21" s="67">
        <v>0</v>
      </c>
      <c r="AP21" s="66">
        <v>9487650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8</v>
      </c>
      <c r="E22" s="82">
        <f t="shared" si="0"/>
        <v>5.6338028169014089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135</v>
      </c>
      <c r="P22" s="76">
        <v>148</v>
      </c>
      <c r="Q22" s="76">
        <v>56515088</v>
      </c>
      <c r="R22" s="75">
        <f t="shared" si="9"/>
        <v>6297</v>
      </c>
      <c r="S22" s="74">
        <f t="shared" si="3"/>
        <v>151.12799999999999</v>
      </c>
      <c r="T22" s="74">
        <f t="shared" si="4"/>
        <v>6.2969999999999997</v>
      </c>
      <c r="U22" s="73">
        <v>6.8</v>
      </c>
      <c r="V22" s="73">
        <f t="shared" si="5"/>
        <v>6.8</v>
      </c>
      <c r="W22" s="72" t="s">
        <v>22</v>
      </c>
      <c r="X22" s="66">
        <v>0</v>
      </c>
      <c r="Y22" s="66">
        <v>1098</v>
      </c>
      <c r="Z22" s="66">
        <v>1187</v>
      </c>
      <c r="AA22" s="66">
        <v>1185</v>
      </c>
      <c r="AB22" s="66">
        <v>1188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41353024</v>
      </c>
      <c r="AH22" s="69">
        <f t="shared" si="6"/>
        <v>1432</v>
      </c>
      <c r="AI22" s="68">
        <f t="shared" si="7"/>
        <v>227.409877719549</v>
      </c>
      <c r="AJ22" s="67">
        <v>0</v>
      </c>
      <c r="AK22" s="67">
        <v>1</v>
      </c>
      <c r="AL22" s="67">
        <v>1</v>
      </c>
      <c r="AM22" s="67">
        <v>1</v>
      </c>
      <c r="AN22" s="67">
        <v>1</v>
      </c>
      <c r="AO22" s="67">
        <v>0</v>
      </c>
      <c r="AP22" s="66">
        <v>9487650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169</v>
      </c>
      <c r="B23" s="85">
        <v>2.5</v>
      </c>
      <c r="C23" s="85">
        <v>0.54166666666666696</v>
      </c>
      <c r="D23" s="84">
        <v>7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140</v>
      </c>
      <c r="P23" s="76">
        <v>146</v>
      </c>
      <c r="Q23" s="76">
        <v>56521215</v>
      </c>
      <c r="R23" s="75">
        <f t="shared" si="9"/>
        <v>6127</v>
      </c>
      <c r="S23" s="74">
        <f t="shared" si="3"/>
        <v>147.048</v>
      </c>
      <c r="T23" s="74">
        <f t="shared" si="4"/>
        <v>6.1269999999999998</v>
      </c>
      <c r="U23" s="73">
        <v>6.3</v>
      </c>
      <c r="V23" s="73">
        <f t="shared" si="5"/>
        <v>6.3</v>
      </c>
      <c r="W23" s="72" t="s">
        <v>22</v>
      </c>
      <c r="X23" s="66">
        <v>0</v>
      </c>
      <c r="Y23" s="66">
        <v>1016</v>
      </c>
      <c r="Z23" s="66">
        <v>1188</v>
      </c>
      <c r="AA23" s="66">
        <v>1185</v>
      </c>
      <c r="AB23" s="66">
        <v>1188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41354412</v>
      </c>
      <c r="AH23" s="69">
        <f t="shared" si="6"/>
        <v>1388</v>
      </c>
      <c r="AI23" s="68">
        <f t="shared" si="7"/>
        <v>226.53827321690878</v>
      </c>
      <c r="AJ23" s="67">
        <v>0</v>
      </c>
      <c r="AK23" s="67">
        <v>1</v>
      </c>
      <c r="AL23" s="67">
        <v>1</v>
      </c>
      <c r="AM23" s="67">
        <v>1</v>
      </c>
      <c r="AN23" s="67">
        <v>1</v>
      </c>
      <c r="AO23" s="67">
        <v>0</v>
      </c>
      <c r="AP23" s="66">
        <v>9487650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4</v>
      </c>
      <c r="E24" s="82">
        <f t="shared" ref="E24:E34" si="13">D24/1.42</f>
        <v>2.8169014084507045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130</v>
      </c>
      <c r="P24" s="76">
        <v>141</v>
      </c>
      <c r="Q24" s="76">
        <v>56527071</v>
      </c>
      <c r="R24" s="75">
        <f t="shared" si="9"/>
        <v>5856</v>
      </c>
      <c r="S24" s="74">
        <f t="shared" si="3"/>
        <v>140.54400000000001</v>
      </c>
      <c r="T24" s="74">
        <f t="shared" si="4"/>
        <v>5.8559999999999999</v>
      </c>
      <c r="U24" s="73">
        <v>5.9</v>
      </c>
      <c r="V24" s="73">
        <f t="shared" si="5"/>
        <v>5.9</v>
      </c>
      <c r="W24" s="72" t="s">
        <v>22</v>
      </c>
      <c r="X24" s="66">
        <v>0</v>
      </c>
      <c r="Y24" s="66">
        <v>1046</v>
      </c>
      <c r="Z24" s="66">
        <v>1187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41355764</v>
      </c>
      <c r="AH24" s="69">
        <f t="shared" si="6"/>
        <v>1352</v>
      </c>
      <c r="AI24" s="68">
        <f t="shared" si="7"/>
        <v>230.87431693989072</v>
      </c>
      <c r="AJ24" s="67">
        <v>0</v>
      </c>
      <c r="AK24" s="67">
        <v>1</v>
      </c>
      <c r="AL24" s="67">
        <v>1</v>
      </c>
      <c r="AM24" s="67">
        <v>1</v>
      </c>
      <c r="AN24" s="67">
        <v>1</v>
      </c>
      <c r="AO24" s="67">
        <v>0</v>
      </c>
      <c r="AP24" s="66">
        <v>9487650</v>
      </c>
      <c r="AQ24" s="66">
        <f t="shared" si="8"/>
        <v>0</v>
      </c>
      <c r="AR24" s="87">
        <v>1.18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5</v>
      </c>
      <c r="E25" s="82">
        <f t="shared" si="13"/>
        <v>3.5211267605633805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129</v>
      </c>
      <c r="P25" s="76">
        <v>140</v>
      </c>
      <c r="Q25" s="76">
        <v>56532890</v>
      </c>
      <c r="R25" s="75">
        <f t="shared" si="9"/>
        <v>5819</v>
      </c>
      <c r="S25" s="74">
        <f t="shared" si="3"/>
        <v>139.65600000000001</v>
      </c>
      <c r="T25" s="74">
        <f t="shared" si="4"/>
        <v>5.819</v>
      </c>
      <c r="U25" s="73">
        <v>5.3</v>
      </c>
      <c r="V25" s="73">
        <f t="shared" si="5"/>
        <v>5.3</v>
      </c>
      <c r="W25" s="72" t="s">
        <v>22</v>
      </c>
      <c r="X25" s="66">
        <v>0</v>
      </c>
      <c r="Y25" s="66">
        <v>1047</v>
      </c>
      <c r="Z25" s="66">
        <v>1187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41357132</v>
      </c>
      <c r="AH25" s="69">
        <f t="shared" si="6"/>
        <v>1368</v>
      </c>
      <c r="AI25" s="68">
        <f t="shared" si="7"/>
        <v>235.09194019590996</v>
      </c>
      <c r="AJ25" s="67">
        <v>0</v>
      </c>
      <c r="AK25" s="67">
        <v>1</v>
      </c>
      <c r="AL25" s="67">
        <v>1</v>
      </c>
      <c r="AM25" s="67">
        <v>1</v>
      </c>
      <c r="AN25" s="67">
        <v>1</v>
      </c>
      <c r="AO25" s="67">
        <v>0</v>
      </c>
      <c r="AP25" s="66">
        <v>9487650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A26" t="s">
        <v>169</v>
      </c>
      <c r="B26" s="85">
        <v>2.625</v>
      </c>
      <c r="C26" s="85">
        <v>0.66666666666666696</v>
      </c>
      <c r="D26" s="84">
        <v>5</v>
      </c>
      <c r="E26" s="82">
        <f t="shared" si="13"/>
        <v>3.5211267605633805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128</v>
      </c>
      <c r="P26" s="76">
        <v>135</v>
      </c>
      <c r="Q26" s="76">
        <v>56538559</v>
      </c>
      <c r="R26" s="75">
        <f t="shared" si="9"/>
        <v>5669</v>
      </c>
      <c r="S26" s="74">
        <f t="shared" si="3"/>
        <v>136.05600000000001</v>
      </c>
      <c r="T26" s="74">
        <f t="shared" si="4"/>
        <v>5.6689999999999996</v>
      </c>
      <c r="U26" s="73">
        <v>4.9000000000000004</v>
      </c>
      <c r="V26" s="73">
        <f t="shared" si="5"/>
        <v>4.9000000000000004</v>
      </c>
      <c r="W26" s="72" t="s">
        <v>22</v>
      </c>
      <c r="X26" s="66">
        <v>0</v>
      </c>
      <c r="Y26" s="66">
        <v>1047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41358464</v>
      </c>
      <c r="AH26" s="69">
        <f t="shared" si="6"/>
        <v>1332</v>
      </c>
      <c r="AI26" s="68">
        <f t="shared" si="7"/>
        <v>234.96207443993652</v>
      </c>
      <c r="AJ26" s="67">
        <v>0</v>
      </c>
      <c r="AK26" s="67">
        <v>1</v>
      </c>
      <c r="AL26" s="67">
        <v>1</v>
      </c>
      <c r="AM26" s="67">
        <v>1</v>
      </c>
      <c r="AN26" s="67">
        <v>1</v>
      </c>
      <c r="AO26" s="67">
        <v>0</v>
      </c>
      <c r="AP26" s="66">
        <v>9487650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4</v>
      </c>
      <c r="E27" s="82">
        <f t="shared" si="13"/>
        <v>2.8169014084507045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129</v>
      </c>
      <c r="P27" s="76">
        <v>139</v>
      </c>
      <c r="Q27" s="76">
        <v>56544310</v>
      </c>
      <c r="R27" s="75">
        <f t="shared" si="9"/>
        <v>5751</v>
      </c>
      <c r="S27" s="74">
        <f t="shared" si="3"/>
        <v>138.024</v>
      </c>
      <c r="T27" s="74">
        <f t="shared" si="4"/>
        <v>5.7510000000000003</v>
      </c>
      <c r="U27" s="73">
        <v>4.5</v>
      </c>
      <c r="V27" s="73">
        <f t="shared" si="5"/>
        <v>4.5</v>
      </c>
      <c r="W27" s="72" t="s">
        <v>22</v>
      </c>
      <c r="X27" s="66">
        <v>0</v>
      </c>
      <c r="Y27" s="66">
        <v>1047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41359816</v>
      </c>
      <c r="AH27" s="69">
        <f t="shared" si="6"/>
        <v>1352</v>
      </c>
      <c r="AI27" s="68">
        <f t="shared" si="7"/>
        <v>235.08954964354024</v>
      </c>
      <c r="AJ27" s="67">
        <v>0</v>
      </c>
      <c r="AK27" s="67">
        <v>1</v>
      </c>
      <c r="AL27" s="67">
        <v>1</v>
      </c>
      <c r="AM27" s="67">
        <v>1</v>
      </c>
      <c r="AN27" s="67">
        <v>1</v>
      </c>
      <c r="AO27" s="67">
        <v>0</v>
      </c>
      <c r="AP27" s="66">
        <v>9487650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129</v>
      </c>
      <c r="P28" s="76">
        <v>133</v>
      </c>
      <c r="Q28" s="76">
        <v>56550146</v>
      </c>
      <c r="R28" s="75">
        <f t="shared" si="9"/>
        <v>5836</v>
      </c>
      <c r="S28" s="74">
        <f t="shared" si="3"/>
        <v>140.06399999999999</v>
      </c>
      <c r="T28" s="74">
        <f t="shared" si="4"/>
        <v>5.8360000000000003</v>
      </c>
      <c r="U28" s="73">
        <v>3.9</v>
      </c>
      <c r="V28" s="73">
        <f t="shared" si="5"/>
        <v>3.9</v>
      </c>
      <c r="W28" s="72" t="s">
        <v>22</v>
      </c>
      <c r="X28" s="66">
        <v>0</v>
      </c>
      <c r="Y28" s="66">
        <v>1035</v>
      </c>
      <c r="Z28" s="66">
        <v>1187</v>
      </c>
      <c r="AA28" s="66">
        <v>1185</v>
      </c>
      <c r="AB28" s="66">
        <v>1186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41361184</v>
      </c>
      <c r="AH28" s="69">
        <f t="shared" si="6"/>
        <v>1368</v>
      </c>
      <c r="AI28" s="68">
        <f t="shared" si="7"/>
        <v>234.40712816997942</v>
      </c>
      <c r="AJ28" s="67">
        <v>0</v>
      </c>
      <c r="AK28" s="67">
        <v>1</v>
      </c>
      <c r="AL28" s="67">
        <v>1</v>
      </c>
      <c r="AM28" s="67">
        <v>1</v>
      </c>
      <c r="AN28" s="67">
        <v>1</v>
      </c>
      <c r="AO28" s="67">
        <v>0</v>
      </c>
      <c r="AP28" s="66">
        <v>9487650</v>
      </c>
      <c r="AQ28" s="66">
        <f t="shared" si="8"/>
        <v>0</v>
      </c>
      <c r="AR28" s="87">
        <v>1.1399999999999999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134</v>
      </c>
      <c r="P29" s="76">
        <v>134</v>
      </c>
      <c r="Q29" s="76">
        <v>56555643</v>
      </c>
      <c r="R29" s="75">
        <f t="shared" si="9"/>
        <v>5497</v>
      </c>
      <c r="S29" s="74">
        <f t="shared" si="3"/>
        <v>131.928</v>
      </c>
      <c r="T29" s="74">
        <f t="shared" si="4"/>
        <v>5.4969999999999999</v>
      </c>
      <c r="U29" s="73">
        <v>3.7</v>
      </c>
      <c r="V29" s="73">
        <f t="shared" si="5"/>
        <v>3.7</v>
      </c>
      <c r="W29" s="72" t="s">
        <v>22</v>
      </c>
      <c r="X29" s="66">
        <v>0</v>
      </c>
      <c r="Y29" s="66">
        <v>995</v>
      </c>
      <c r="Z29" s="66">
        <v>1187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41362476</v>
      </c>
      <c r="AH29" s="69">
        <f t="shared" si="6"/>
        <v>1292</v>
      </c>
      <c r="AI29" s="68">
        <f t="shared" si="7"/>
        <v>235.0372930689467</v>
      </c>
      <c r="AJ29" s="67">
        <v>0</v>
      </c>
      <c r="AK29" s="67">
        <v>1</v>
      </c>
      <c r="AL29" s="67">
        <v>1</v>
      </c>
      <c r="AM29" s="67">
        <v>1</v>
      </c>
      <c r="AN29" s="67">
        <v>1</v>
      </c>
      <c r="AO29" s="67">
        <v>0</v>
      </c>
      <c r="AP29" s="66">
        <v>9487650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8</v>
      </c>
      <c r="E30" s="82">
        <f t="shared" si="13"/>
        <v>5.6338028169014089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111</v>
      </c>
      <c r="P30" s="76">
        <v>127</v>
      </c>
      <c r="Q30" s="76">
        <v>56561003</v>
      </c>
      <c r="R30" s="75">
        <f t="shared" si="9"/>
        <v>5360</v>
      </c>
      <c r="S30" s="74">
        <f t="shared" si="3"/>
        <v>128.63999999999999</v>
      </c>
      <c r="T30" s="74">
        <f t="shared" si="4"/>
        <v>5.36</v>
      </c>
      <c r="U30" s="73">
        <v>3.1</v>
      </c>
      <c r="V30" s="73">
        <f t="shared" si="5"/>
        <v>3.1</v>
      </c>
      <c r="W30" s="72" t="s">
        <v>21</v>
      </c>
      <c r="X30" s="66">
        <v>0</v>
      </c>
      <c r="Y30" s="66">
        <v>1099</v>
      </c>
      <c r="Z30" s="66">
        <v>1187</v>
      </c>
      <c r="AA30" s="66">
        <v>0</v>
      </c>
      <c r="AB30" s="66">
        <v>1187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41363580</v>
      </c>
      <c r="AH30" s="69">
        <f t="shared" si="6"/>
        <v>1104</v>
      </c>
      <c r="AI30" s="68">
        <f t="shared" si="7"/>
        <v>205.97014925373134</v>
      </c>
      <c r="AJ30" s="67">
        <v>0</v>
      </c>
      <c r="AK30" s="67">
        <v>1</v>
      </c>
      <c r="AL30" s="67">
        <v>1</v>
      </c>
      <c r="AM30" s="67">
        <v>0</v>
      </c>
      <c r="AN30" s="67">
        <v>1</v>
      </c>
      <c r="AO30" s="67">
        <v>0</v>
      </c>
      <c r="AP30" s="66">
        <v>9487650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9</v>
      </c>
      <c r="E31" s="82">
        <f t="shared" si="13"/>
        <v>6.3380281690140849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111</v>
      </c>
      <c r="P31" s="76">
        <v>119</v>
      </c>
      <c r="Q31" s="76">
        <v>56566315</v>
      </c>
      <c r="R31" s="75">
        <f t="shared" si="9"/>
        <v>5312</v>
      </c>
      <c r="S31" s="74">
        <f t="shared" si="3"/>
        <v>127.488</v>
      </c>
      <c r="T31" s="74">
        <f t="shared" si="4"/>
        <v>5.3120000000000003</v>
      </c>
      <c r="U31" s="73">
        <v>2.4</v>
      </c>
      <c r="V31" s="73">
        <f t="shared" si="5"/>
        <v>2.4</v>
      </c>
      <c r="W31" s="72" t="s">
        <v>21</v>
      </c>
      <c r="X31" s="66">
        <v>0</v>
      </c>
      <c r="Y31" s="66">
        <v>1056</v>
      </c>
      <c r="Z31" s="66">
        <v>1188</v>
      </c>
      <c r="AA31" s="66">
        <v>0</v>
      </c>
      <c r="AB31" s="66">
        <v>1188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41364664</v>
      </c>
      <c r="AH31" s="69">
        <f t="shared" si="6"/>
        <v>1084</v>
      </c>
      <c r="AI31" s="68">
        <f t="shared" si="7"/>
        <v>204.06626506024097</v>
      </c>
      <c r="AJ31" s="67">
        <v>0</v>
      </c>
      <c r="AK31" s="67">
        <v>1</v>
      </c>
      <c r="AL31" s="67">
        <v>1</v>
      </c>
      <c r="AM31" s="67">
        <v>0</v>
      </c>
      <c r="AN31" s="67">
        <v>1</v>
      </c>
      <c r="AO31" s="67">
        <v>0</v>
      </c>
      <c r="AP31" s="66">
        <v>9487650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15</v>
      </c>
      <c r="E32" s="82">
        <f t="shared" si="13"/>
        <v>10.563380281690142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104</v>
      </c>
      <c r="P32" s="76">
        <v>101</v>
      </c>
      <c r="Q32" s="76">
        <v>56571198</v>
      </c>
      <c r="R32" s="75">
        <f t="shared" si="9"/>
        <v>4883</v>
      </c>
      <c r="S32" s="74">
        <f t="shared" si="3"/>
        <v>117.19199999999999</v>
      </c>
      <c r="T32" s="74">
        <f t="shared" si="4"/>
        <v>4.883</v>
      </c>
      <c r="U32" s="73">
        <v>2.1</v>
      </c>
      <c r="V32" s="73">
        <f t="shared" si="5"/>
        <v>2.1</v>
      </c>
      <c r="W32" s="72" t="s">
        <v>21</v>
      </c>
      <c r="X32" s="66">
        <v>0</v>
      </c>
      <c r="Y32" s="66">
        <v>955</v>
      </c>
      <c r="Z32" s="66">
        <v>1098</v>
      </c>
      <c r="AA32" s="66">
        <v>0</v>
      </c>
      <c r="AB32" s="66">
        <v>1098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41365656</v>
      </c>
      <c r="AH32" s="69">
        <f t="shared" si="6"/>
        <v>992</v>
      </c>
      <c r="AI32" s="68">
        <f t="shared" si="7"/>
        <v>203.15379889412247</v>
      </c>
      <c r="AJ32" s="67">
        <v>0</v>
      </c>
      <c r="AK32" s="67">
        <v>1</v>
      </c>
      <c r="AL32" s="67">
        <v>1</v>
      </c>
      <c r="AM32" s="67">
        <v>0</v>
      </c>
      <c r="AN32" s="67">
        <v>1</v>
      </c>
      <c r="AO32" s="67">
        <v>0</v>
      </c>
      <c r="AP32" s="66">
        <v>9487650</v>
      </c>
      <c r="AQ32" s="66">
        <f t="shared" si="8"/>
        <v>0</v>
      </c>
      <c r="AR32" s="87">
        <v>1.19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13</v>
      </c>
      <c r="E33" s="82">
        <f t="shared" si="13"/>
        <v>9.1549295774647899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111</v>
      </c>
      <c r="P33" s="76">
        <v>87</v>
      </c>
      <c r="Q33" s="76">
        <v>56574826</v>
      </c>
      <c r="R33" s="75">
        <f t="shared" si="9"/>
        <v>3628</v>
      </c>
      <c r="S33" s="74">
        <f t="shared" si="3"/>
        <v>87.072000000000003</v>
      </c>
      <c r="T33" s="74">
        <f t="shared" si="4"/>
        <v>3.6280000000000001</v>
      </c>
      <c r="U33" s="73">
        <v>3.1</v>
      </c>
      <c r="V33" s="73">
        <f t="shared" si="5"/>
        <v>3.1</v>
      </c>
      <c r="W33" s="72" t="s">
        <v>14</v>
      </c>
      <c r="X33" s="66">
        <v>0</v>
      </c>
      <c r="Y33" s="66">
        <v>0</v>
      </c>
      <c r="Z33" s="66">
        <v>996</v>
      </c>
      <c r="AA33" s="66">
        <v>0</v>
      </c>
      <c r="AB33" s="66">
        <v>997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41366276</v>
      </c>
      <c r="AH33" s="69">
        <f t="shared" si="6"/>
        <v>620</v>
      </c>
      <c r="AI33" s="68">
        <f t="shared" si="7"/>
        <v>170.89305402425578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0.3</v>
      </c>
      <c r="AP33" s="66">
        <v>9488702</v>
      </c>
      <c r="AQ33" s="66">
        <f t="shared" si="8"/>
        <v>1052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17</v>
      </c>
      <c r="E34" s="82">
        <f t="shared" si="13"/>
        <v>11.971830985915494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110</v>
      </c>
      <c r="P34" s="76">
        <v>80</v>
      </c>
      <c r="Q34" s="76">
        <v>56578314</v>
      </c>
      <c r="R34" s="75">
        <f t="shared" si="9"/>
        <v>3488</v>
      </c>
      <c r="S34" s="74">
        <f t="shared" si="3"/>
        <v>83.712000000000003</v>
      </c>
      <c r="T34" s="74">
        <f t="shared" si="4"/>
        <v>3.488</v>
      </c>
      <c r="U34" s="73">
        <v>4.5</v>
      </c>
      <c r="V34" s="73">
        <f t="shared" si="5"/>
        <v>4.5</v>
      </c>
      <c r="W34" s="72" t="s">
        <v>14</v>
      </c>
      <c r="X34" s="66">
        <v>0</v>
      </c>
      <c r="Y34" s="66">
        <v>0</v>
      </c>
      <c r="Z34" s="66">
        <v>957</v>
      </c>
      <c r="AA34" s="66">
        <v>0</v>
      </c>
      <c r="AB34" s="66">
        <v>957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41366816</v>
      </c>
      <c r="AH34" s="69">
        <f t="shared" si="6"/>
        <v>540</v>
      </c>
      <c r="AI34" s="68">
        <f t="shared" si="7"/>
        <v>154.81651376146789</v>
      </c>
      <c r="AJ34" s="67">
        <v>0</v>
      </c>
      <c r="AK34" s="67">
        <v>0</v>
      </c>
      <c r="AL34" s="67">
        <v>1</v>
      </c>
      <c r="AM34" s="67">
        <v>0</v>
      </c>
      <c r="AN34" s="67">
        <v>1</v>
      </c>
      <c r="AO34" s="67">
        <v>0.3</v>
      </c>
      <c r="AP34" s="66">
        <v>9489928</v>
      </c>
      <c r="AQ34" s="66">
        <f t="shared" si="8"/>
        <v>1226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/>
      <c r="Q35" s="56"/>
      <c r="R35" s="55">
        <f>SUM(R11:R34)</f>
        <v>123030</v>
      </c>
      <c r="S35" s="54">
        <f>AVERAGE(S11:S34)</f>
        <v>123.02999999999997</v>
      </c>
      <c r="T35" s="54">
        <f>SUM(T11:T34)</f>
        <v>123.02999999999999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/>
      <c r="AH35" s="47">
        <f>SUM(AH11:AH34)</f>
        <v>25820</v>
      </c>
      <c r="AI35" s="46">
        <f>$AH$35/$T35</f>
        <v>209.86751198894581</v>
      </c>
      <c r="AJ35" s="45"/>
      <c r="AK35" s="44"/>
      <c r="AL35" s="44"/>
      <c r="AM35" s="44"/>
      <c r="AN35" s="43"/>
      <c r="AO35" s="39"/>
      <c r="AP35" s="42">
        <f>AP34-AP10</f>
        <v>7919</v>
      </c>
      <c r="AQ35" s="41">
        <f>SUM(AQ11:AQ34)</f>
        <v>7919</v>
      </c>
      <c r="AR35" s="40">
        <f>AVERAGE(AR11:AR34)</f>
        <v>1.178333333333333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239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7" t="s">
        <v>238</v>
      </c>
      <c r="C41" s="9"/>
      <c r="D41" s="9"/>
      <c r="E41" s="9"/>
      <c r="F41" s="9"/>
      <c r="G41" s="9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11" t="s">
        <v>5</v>
      </c>
      <c r="C42" s="9"/>
      <c r="D42" s="9"/>
      <c r="E42" s="26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143</v>
      </c>
      <c r="C43" s="9"/>
      <c r="D43" s="9"/>
      <c r="E43" s="9"/>
      <c r="F43" s="9"/>
      <c r="G43" s="9"/>
      <c r="H43" s="9"/>
      <c r="I43" s="16"/>
      <c r="J43" s="16" t="s">
        <v>28</v>
      </c>
      <c r="K43" s="16"/>
      <c r="L43" s="16"/>
      <c r="M43" s="16"/>
      <c r="N43" s="16"/>
      <c r="O43" s="16"/>
      <c r="P43" s="16"/>
      <c r="Q43" s="16"/>
      <c r="R43" s="16"/>
      <c r="S43" s="15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22" t="s">
        <v>4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241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11" t="s">
        <v>240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3</v>
      </c>
      <c r="C47" s="9"/>
      <c r="D47" s="9"/>
      <c r="E47" s="9"/>
      <c r="F47" s="9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5"/>
      <c r="R47" s="21"/>
      <c r="S47" s="21"/>
      <c r="T47" s="25"/>
      <c r="U47" s="5"/>
      <c r="V47" s="5"/>
      <c r="W47" s="5"/>
      <c r="X47" s="5"/>
      <c r="Y47" s="5"/>
      <c r="Z47" s="5"/>
      <c r="AA47" s="5"/>
      <c r="AB47" s="5"/>
      <c r="AC47" s="5"/>
      <c r="AK47" s="4"/>
      <c r="AL47" s="4"/>
      <c r="AM47" s="4"/>
      <c r="AN47" s="4"/>
      <c r="AO47" s="4"/>
      <c r="AP47" s="4"/>
      <c r="AQ47" s="3"/>
      <c r="AR47" s="1"/>
      <c r="AS47" s="1"/>
      <c r="AT47" s="12"/>
      <c r="AU47"/>
      <c r="AV47"/>
      <c r="AW47"/>
      <c r="AX47"/>
      <c r="AY47"/>
    </row>
    <row r="48" spans="2:51" x14ac:dyDescent="0.25">
      <c r="B48" s="11" t="s">
        <v>2</v>
      </c>
      <c r="C48" s="24"/>
      <c r="D48" s="24"/>
      <c r="E48" s="24"/>
      <c r="F48" s="23"/>
      <c r="G48" s="16"/>
      <c r="H48" s="16"/>
      <c r="I48" s="16"/>
      <c r="J48" s="16"/>
      <c r="K48" s="16"/>
      <c r="L48" s="16"/>
      <c r="M48" s="16"/>
      <c r="N48" s="16"/>
      <c r="O48" s="16"/>
      <c r="P48" s="15"/>
      <c r="Q48" s="21"/>
      <c r="R48" s="21"/>
      <c r="S48" s="21"/>
      <c r="T48" s="5"/>
      <c r="U48" s="5"/>
      <c r="V48" s="5"/>
      <c r="W48" s="5"/>
      <c r="X48" s="5"/>
      <c r="Y48" s="5"/>
      <c r="Z48" s="5"/>
      <c r="AA48" s="5"/>
      <c r="AB48" s="5"/>
      <c r="AJ48" s="4"/>
      <c r="AK48" s="4"/>
      <c r="AL48" s="4"/>
      <c r="AM48" s="4"/>
      <c r="AN48" s="4"/>
      <c r="AO48" s="4"/>
      <c r="AP48" s="3"/>
      <c r="AQ48" s="1"/>
      <c r="AR48" s="1"/>
      <c r="AS48" s="12"/>
      <c r="AT48"/>
      <c r="AU48"/>
      <c r="AV48"/>
      <c r="AW48"/>
      <c r="AX48"/>
      <c r="AY48"/>
    </row>
    <row r="49" spans="1:51" x14ac:dyDescent="0.25">
      <c r="B49" s="13" t="s">
        <v>225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1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1:51" x14ac:dyDescent="0.25">
      <c r="B51" s="22" t="s">
        <v>177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1:51" x14ac:dyDescent="0.25">
      <c r="B52" s="11" t="s">
        <v>0</v>
      </c>
      <c r="C52" s="9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1:51" x14ac:dyDescent="0.25">
      <c r="B53" s="22" t="s">
        <v>243</v>
      </c>
      <c r="C53" s="11"/>
      <c r="D53" s="9"/>
      <c r="E53" s="9"/>
      <c r="F53" s="162"/>
      <c r="G53" s="162"/>
      <c r="H53" s="162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1:51" x14ac:dyDescent="0.25">
      <c r="B54" s="13"/>
      <c r="C54" s="13"/>
      <c r="D54" s="159"/>
      <c r="E54" s="159"/>
      <c r="F54" s="160"/>
      <c r="G54" s="160"/>
      <c r="H54" s="160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1:51" x14ac:dyDescent="0.25">
      <c r="B55" s="22"/>
      <c r="C55" s="24"/>
      <c r="D55" s="24"/>
      <c r="E55" s="24"/>
      <c r="F55" s="23"/>
      <c r="G55" s="16"/>
      <c r="H55" s="16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1:51" x14ac:dyDescent="0.25">
      <c r="B56" s="13"/>
      <c r="C56" s="24"/>
      <c r="D56" s="24"/>
      <c r="E56" s="24"/>
      <c r="F56" s="23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1:51" x14ac:dyDescent="0.25">
      <c r="B57" s="22"/>
      <c r="C57" s="24"/>
      <c r="D57" s="24"/>
      <c r="E57" s="24"/>
      <c r="F57" s="23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1:51" x14ac:dyDescent="0.25">
      <c r="B58" s="13"/>
      <c r="C58" s="24"/>
      <c r="D58" s="24"/>
      <c r="E58" s="24"/>
      <c r="F58" s="23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1:51" x14ac:dyDescent="0.25">
      <c r="B59" s="22"/>
      <c r="C59" s="24"/>
      <c r="D59" s="24"/>
      <c r="E59" s="24"/>
      <c r="F59" s="23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1:51" x14ac:dyDescent="0.25">
      <c r="B60" s="22"/>
      <c r="C60" s="24"/>
      <c r="D60" s="24"/>
      <c r="E60" s="24"/>
      <c r="F60" s="23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1:51" ht="229.5" customHeight="1" x14ac:dyDescent="0.25">
      <c r="B61" s="7"/>
      <c r="C61" s="11"/>
      <c r="D61" s="8"/>
      <c r="E61" s="9"/>
      <c r="F61" s="9"/>
      <c r="G61" s="9"/>
      <c r="H61" s="9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U61"/>
      <c r="AV61" s="12"/>
      <c r="AW61"/>
      <c r="AX61"/>
      <c r="AY61"/>
    </row>
    <row r="62" spans="1:51" x14ac:dyDescent="0.25">
      <c r="A62" s="5"/>
      <c r="B62" s="7"/>
      <c r="C62" s="13"/>
      <c r="D62" s="8"/>
      <c r="E62" s="9"/>
      <c r="F62" s="9"/>
      <c r="G62" s="9"/>
      <c r="H62" s="9"/>
      <c r="I62" s="4"/>
      <c r="J62" s="4"/>
      <c r="K62" s="4"/>
      <c r="L62" s="4"/>
      <c r="M62" s="4"/>
      <c r="N62" s="4"/>
      <c r="O62" s="3"/>
      <c r="P62" s="1"/>
      <c r="R62" s="12"/>
      <c r="AS62"/>
      <c r="AT62"/>
      <c r="AU62"/>
      <c r="AV62"/>
      <c r="AW62"/>
      <c r="AX62"/>
      <c r="AY62"/>
    </row>
    <row r="63" spans="1:51" x14ac:dyDescent="0.25">
      <c r="A63" s="5"/>
      <c r="B63" s="8"/>
      <c r="C63" s="11"/>
      <c r="D63" s="9"/>
      <c r="E63" s="8"/>
      <c r="F63" s="9"/>
      <c r="G63" s="8"/>
      <c r="H63" s="8"/>
      <c r="I63" s="4"/>
      <c r="J63" s="4"/>
      <c r="K63" s="4"/>
      <c r="L63" s="4"/>
      <c r="M63" s="4"/>
      <c r="N63" s="4"/>
      <c r="O63" s="3"/>
      <c r="P63" s="1"/>
      <c r="R63" s="1"/>
      <c r="AS63"/>
      <c r="AT63"/>
      <c r="AU63"/>
      <c r="AV63"/>
      <c r="AW63"/>
      <c r="AX63"/>
      <c r="AY63"/>
    </row>
    <row r="64" spans="1:51" x14ac:dyDescent="0.25">
      <c r="A64" s="5"/>
      <c r="B64" s="8"/>
      <c r="C64" s="10"/>
      <c r="D64" s="9"/>
      <c r="E64" s="8"/>
      <c r="F64" s="8"/>
      <c r="G64" s="8"/>
      <c r="H64" s="8"/>
      <c r="I64" s="4"/>
      <c r="J64" s="4"/>
      <c r="K64" s="4"/>
      <c r="L64" s="4"/>
      <c r="M64" s="4"/>
      <c r="N64" s="4"/>
      <c r="O64" s="3"/>
      <c r="P64" s="1"/>
      <c r="R64" s="1"/>
      <c r="AS64"/>
      <c r="AT64"/>
      <c r="AU64"/>
      <c r="AV64"/>
      <c r="AW64"/>
      <c r="AX64"/>
      <c r="AY64"/>
    </row>
    <row r="65" spans="1:51" x14ac:dyDescent="0.25">
      <c r="A65" s="5"/>
      <c r="B65" s="7"/>
      <c r="I65" s="4"/>
      <c r="J65" s="4"/>
      <c r="K65" s="4"/>
      <c r="L65" s="4"/>
      <c r="M65" s="4"/>
      <c r="N65" s="4"/>
      <c r="O65" s="3"/>
      <c r="P65" s="1"/>
      <c r="R65" s="1"/>
      <c r="AS65"/>
      <c r="AT65"/>
      <c r="AU65"/>
      <c r="AV65"/>
      <c r="AW65"/>
      <c r="AX65"/>
      <c r="AY65"/>
    </row>
    <row r="66" spans="1:51" x14ac:dyDescent="0.25">
      <c r="A66" s="5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I68" s="4"/>
      <c r="J68" s="4"/>
      <c r="K68" s="4"/>
      <c r="L68" s="4"/>
      <c r="M68" s="4"/>
      <c r="N68" s="4"/>
      <c r="O68" s="3"/>
      <c r="P68" s="1"/>
      <c r="R68" s="6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R69" s="1"/>
      <c r="AS69"/>
      <c r="AT69"/>
      <c r="AU69"/>
      <c r="AV69"/>
      <c r="AW69"/>
      <c r="AX69"/>
      <c r="AY69"/>
    </row>
    <row r="70" spans="1:51" x14ac:dyDescent="0.25">
      <c r="O70" s="3"/>
      <c r="R70" s="1"/>
      <c r="AS70"/>
      <c r="AT70"/>
      <c r="AU70"/>
      <c r="AV70"/>
      <c r="AW70"/>
      <c r="AX70"/>
      <c r="AY70"/>
    </row>
    <row r="71" spans="1:51" x14ac:dyDescent="0.25">
      <c r="O71" s="3"/>
      <c r="R71" s="1"/>
      <c r="AS71"/>
      <c r="AT71"/>
      <c r="AU71"/>
      <c r="AV71"/>
      <c r="AW71"/>
      <c r="AX71"/>
      <c r="AY71"/>
    </row>
    <row r="72" spans="1:51" x14ac:dyDescent="0.25"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AS74"/>
      <c r="AT74"/>
      <c r="AU74"/>
      <c r="AV74"/>
      <c r="AW74"/>
      <c r="AX74"/>
      <c r="AY74"/>
    </row>
    <row r="75" spans="1:51" x14ac:dyDescent="0.25">
      <c r="O75" s="3"/>
      <c r="AS75"/>
      <c r="AT75"/>
      <c r="AU75"/>
      <c r="AV75"/>
      <c r="AW75"/>
      <c r="AX75"/>
      <c r="AY75"/>
    </row>
    <row r="76" spans="1:51" x14ac:dyDescent="0.25">
      <c r="O76" s="3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Q80" s="1"/>
      <c r="AS80"/>
      <c r="AT80"/>
      <c r="AU80"/>
      <c r="AV80"/>
      <c r="AW80"/>
      <c r="AX80"/>
      <c r="AY80"/>
    </row>
    <row r="81" spans="15:51" x14ac:dyDescent="0.25">
      <c r="O81" s="2"/>
      <c r="P81" s="1"/>
      <c r="Q81" s="1"/>
      <c r="AS81"/>
      <c r="AT81"/>
      <c r="AU81"/>
      <c r="AV81"/>
      <c r="AW81"/>
      <c r="AX81"/>
      <c r="AY81"/>
    </row>
    <row r="82" spans="15:51" x14ac:dyDescent="0.25">
      <c r="O82" s="2"/>
      <c r="P82" s="1"/>
      <c r="Q82" s="1"/>
      <c r="AS82"/>
      <c r="AT82"/>
      <c r="AU82"/>
      <c r="AV82"/>
      <c r="AW82"/>
      <c r="AX82"/>
      <c r="AY82"/>
    </row>
    <row r="83" spans="15:51" x14ac:dyDescent="0.25">
      <c r="O83" s="2"/>
      <c r="P83" s="1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R90" s="1"/>
      <c r="S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R91" s="1"/>
      <c r="S91" s="1"/>
      <c r="T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R92" s="1"/>
      <c r="S92" s="1"/>
      <c r="T92" s="1"/>
      <c r="AS92"/>
      <c r="AT92"/>
      <c r="AU92"/>
      <c r="AV92"/>
      <c r="AW92"/>
      <c r="AX92"/>
      <c r="AY92"/>
    </row>
    <row r="93" spans="15:51" x14ac:dyDescent="0.25">
      <c r="O93" s="2"/>
      <c r="P93" s="1"/>
      <c r="T93" s="1"/>
      <c r="AS93"/>
      <c r="AT93"/>
      <c r="AU93"/>
      <c r="AV93"/>
      <c r="AW93"/>
      <c r="AX93"/>
      <c r="AY93"/>
    </row>
    <row r="94" spans="15:51" x14ac:dyDescent="0.25">
      <c r="O94" s="1"/>
      <c r="Q94" s="1"/>
      <c r="R94" s="1"/>
      <c r="S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T96" s="1"/>
      <c r="U96" s="1"/>
      <c r="AS96"/>
      <c r="AT96"/>
      <c r="AU96"/>
      <c r="AV96"/>
      <c r="AW96"/>
      <c r="AX96"/>
      <c r="AY96"/>
    </row>
    <row r="97" spans="15:51" x14ac:dyDescent="0.25">
      <c r="O97" s="2"/>
      <c r="P97" s="1"/>
      <c r="T97" s="1"/>
      <c r="U97" s="1"/>
      <c r="AS97"/>
      <c r="AT97"/>
      <c r="AU97"/>
      <c r="AV97"/>
      <c r="AW97"/>
      <c r="AX97"/>
      <c r="AY97"/>
    </row>
    <row r="109" spans="15:51" x14ac:dyDescent="0.25">
      <c r="AS109"/>
      <c r="AT109"/>
      <c r="AU109"/>
      <c r="AV109"/>
      <c r="AW109"/>
      <c r="AX109"/>
      <c r="AY109"/>
    </row>
  </sheetData>
  <protectedRanges>
    <protectedRange sqref="B65 B61:B62 N61:T61 T41" name="Range2_12_5_1_1"/>
    <protectedRange sqref="N10 L10 L6 D6 D8 AD8 AF8 O8:U8 AJ8:AR8 AF10 AR11:AR34 L24:N31 N12:N23 N32:N34 N11:P11 G11:G34 E11:E34 O12:P34 R11:AG34" name="Range1_16_3_1_1"/>
    <protectedRange sqref="I61:M6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2:H62 F63 E62" name="Range2_2_2_9_2_1_1"/>
    <protectedRange sqref="D63:D64" name="Range2_1_1_1_1_1_9_2_1_1"/>
    <protectedRange sqref="C61 C63" name="Range2_4_1_1_1"/>
    <protectedRange sqref="AS16:AS34" name="Range1_1_1_1"/>
    <protectedRange sqref="P3:U5" name="Range1_16_1_1_1_1"/>
    <protectedRange sqref="C64 C62" name="Range2_1_3_1_1"/>
    <protectedRange sqref="H11:H34" name="Range1_1_1_1_1_1_1"/>
    <protectedRange sqref="B63:B64 G63:H64 D61:D62 F64 E63:E64" name="Range2_2_1_10_1_1_1_2"/>
    <protectedRange sqref="F61:F62 G61:H61 E61" name="Range2_2_12_1_7_1_1"/>
    <protectedRange sqref="AS11:AS15" name="Range1_4_1_1_1_1"/>
    <protectedRange sqref="J11:J15 J26:J34" name="Range1_1_2_1_10_1_1_1_1"/>
    <protectedRange sqref="R68" name="Range2_2_1_10_1_1_1_1_1"/>
    <protectedRange sqref="S38:S40" name="Range2_12_3_1_1_1_1"/>
    <protectedRange sqref="R38:R40" name="Range2_12_1_3_1_1_1_1"/>
    <protectedRange sqref="S41" name="Range2_12_5_1_1_2_3_1"/>
    <protectedRange sqref="R41" name="Range2_12_1_6_1_1_1_1_2_1"/>
    <protectedRange sqref="T46 Q51:Q60" name="Range2_12_5_1_1_3"/>
    <protectedRange sqref="T44:T45" name="Range2_12_5_1_1_2_2"/>
    <protectedRange sqref="P51:P60" name="Range2_12_4_1_1_1_4_2_2_2"/>
    <protectedRange sqref="N51:O60" name="Range2_12_1_6_1_1_1_2_3_2_1_1_3"/>
    <protectedRange sqref="K51:M60" name="Range2_12_1_2_3_1_1_1_2_3_2_1_1_3"/>
    <protectedRange sqref="T43" name="Range2_12_5_1_1_2_1_1"/>
    <protectedRange sqref="T42" name="Range2_12_5_1_1_6_1_1_1_1_1_1_1"/>
    <protectedRange sqref="S42" name="Range2_12_5_1_1_5_3_1_1_1_1_1_1_1"/>
    <protectedRange sqref="R42" name="Range2_12_1_6_1_1_1_2_3_2_1_1_2_1_1_1_1_1"/>
    <protectedRange sqref="AG10 AP10 Q11:Q34" name="Range1_16_3_1_1_1_1_1"/>
    <protectedRange sqref="F11:F22" name="Range1_16_3_1_1_2_1_1_1_2_1"/>
    <protectedRange sqref="B41:B42" name="Range2_12_5_1_1_1_1"/>
    <protectedRange sqref="E41 F42:H42" name="Range2_2_12_1_7_1_1_1_1"/>
    <protectedRange sqref="D41" name="Range2_3_2_1_3_1_1_2_10_1_1_1_1_1_1"/>
    <protectedRange sqref="C41" name="Range2_1_1_1_1_11_1_2_1_1_1_1"/>
    <protectedRange sqref="D38:H38 N38:Q39 N41:Q41" name="Range2_12_1_3_1_1_1_1_1"/>
    <protectedRange sqref="I38:M38 E39:M39 F41:M41" name="Range2_2_12_1_6_1_1_1_1_1"/>
    <protectedRange sqref="D39" name="Range2_1_1_1_1_11_1_1_1_1_1_1_1"/>
    <protectedRange sqref="C39" name="Range2_1_2_1_1_1_1_1_1"/>
    <protectedRange sqref="C38" name="Range2_3_1_1_1_1_1_1"/>
    <protectedRange sqref="Q42" name="Range2_12_1_5_1_1_1_1_1_1"/>
    <protectedRange sqref="N42:P42" name="Range2_12_1_2_2_1_1_1_1_1_1"/>
    <protectedRange sqref="K42:M42" name="Range2_2_12_1_4_2_1_1_1_1_1_1"/>
    <protectedRange sqref="E42" name="Range2_2_12_1_7_1_1_3_1_1_1"/>
    <protectedRange sqref="I42:J42" name="Range2_2_12_1_4_2_1_1_1_2_1_1_1"/>
    <protectedRange sqref="D42" name="Range2_2_12_1_3_1_2_1_1_1_2_1_2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1:J60" name="Range2_2_12_1_4_3_1_1_1_3_3_2_1_1_3_2"/>
    <protectedRange sqref="Q48:Q50" name="Range2_12_5_1_1_3_2"/>
    <protectedRange sqref="P48:P50" name="Range2_12_4_1_1_1_4_2_2_2_2"/>
    <protectedRange sqref="N48:O50" name="Range2_12_1_6_1_1_1_2_3_2_1_1_3_2"/>
    <protectedRange sqref="K48:M50" name="Range2_12_1_2_3_1_1_1_2_3_2_1_1_3_2"/>
    <protectedRange sqref="J48:J50" name="Range2_2_12_1_4_3_1_1_1_3_3_2_1_1_3_2_1"/>
    <protectedRange sqref="I48:I50" name="Range2_2_12_1_4_3_1_1_1_3_3_2_1_1_3_2_1_1"/>
    <protectedRange sqref="I51:I60" name="Range2_2_12_1_4_3_1_1_1_3_3_2_1_1_3_3_1_1"/>
    <protectedRange sqref="Q10" name="Range1_16_3_1_1_1_1_1_1"/>
    <protectedRange sqref="H55:H60" name="Range2_2_12_1_4_3_1_1_1_3_3_2_1_1_3_3_1_3_1"/>
    <protectedRange sqref="G55:G60" name="Range2_2_12_1_4_3_1_1_1_3_2_1_2_2_3_1_3_1"/>
    <protectedRange sqref="F55:F60" name="Range2_2_12_1_4_3_1_1_1_3_3_1_1_3_1_1_1_1_1_1_2_3_1_3_1"/>
    <protectedRange sqref="C55:E60" name="Range2_2_12_1_3_1_2_1_1_1_1_2_1_1_1_1_1_1_2_2_1_3_1"/>
    <protectedRange sqref="H48:H50" name="Range2_2_12_1_4_3_1_1_1_3_3_2_1_1_3_2_1_3_1_1"/>
    <protectedRange sqref="G48:G50" name="Range2_2_12_1_4_3_1_1_1_3_2_1_2_2_2_1_3_1_1"/>
    <protectedRange sqref="D48:E50" name="Range2_2_12_1_3_1_2_1_1_1_2_1_1_1_1_1_1_2_1_1_2_1_3_1_1"/>
    <protectedRange sqref="F48:F50" name="Range2_2_12_1_4_3_1_1_1_2_1_2_1_1_3_1_1_1_1_1_1_2_1_3_1_1"/>
    <protectedRange sqref="H51:H54" name="Range2_2_12_1_4_3_1_1_1_3_3_2_1_1_3_3_1_3_1_1"/>
    <protectedRange sqref="G51:G54" name="Range2_2_12_1_4_3_1_1_1_3_2_1_2_2_3_1_3_1_1"/>
    <protectedRange sqref="F51:F54" name="Range2_2_12_1_4_3_1_1_1_3_3_1_1_3_1_1_1_1_1_1_2_3_1_3_1_1"/>
    <protectedRange sqref="D51:E54" name="Range2_2_12_1_3_1_2_1_1_1_1_2_1_1_1_1_1_1_2_2_1_3_1_1"/>
    <protectedRange sqref="C48:C50" name="Range2_2_12_1_3_1_2_1_1_1_3_1_1_1_1_1_3_1_1_1_1_2_1_3_1"/>
    <protectedRange sqref="C51" name="Range2_2_12_1_3_1_2_1_1_1_1_2_1_1_1_1_1_1_2_2_1_3_2_1"/>
    <protectedRange sqref="C54" name="Range2_1_4_2_1_1_1_2_1_2_1_1"/>
    <protectedRange sqref="S43" name="Range2_12_4_1_1_1_4_2_2_1_1_1"/>
    <protectedRange sqref="S44:S46" name="Range2_12_4_1_1_1_4_2_2_2_2_1"/>
    <protectedRange sqref="Q43:R43" name="Range2_12_1_6_1_1_1_2_3_2_1_1_1_1_1_1_1_1"/>
    <protectedRange sqref="N43:P43" name="Range2_12_1_2_3_1_1_1_2_3_2_1_1_1_1_1_1_1_1"/>
    <protectedRange sqref="K43:M43" name="Range2_2_12_1_4_3_1_1_1_3_3_2_1_1_1_1_1_1_1_1"/>
    <protectedRange sqref="J43" name="Range2_2_12_1_4_3_1_1_1_3_2_1_2_1_1_1_1_1_1"/>
    <protectedRange sqref="D43:E43" name="Range2_2_12_1_3_1_2_1_1_1_2_1_2_3_2_1_1_1_1_1_1"/>
    <protectedRange sqref="I43" name="Range2_2_12_1_4_2_1_1_1_4_1_2_1_1_1_2_1_1_1_1_1_1"/>
    <protectedRange sqref="F43:H43" name="Range2_2_12_1_3_1_1_1_1_1_4_1_2_1_2_1_2_1_1_1_1_1_1"/>
    <protectedRange sqref="B43" name="Range2_12_5_1_1_1_2_1_1_1_1_1_1_1_1_1_1_1_2_1_1_1_1_1_1_1_1_1_1_1_1_1_1_1_1_1_1_1_1_1"/>
    <protectedRange sqref="R47" name="Range2_12_5_1_1_3_1_1_1_1_1_1"/>
    <protectedRange sqref="Q47" name="Range2_12_4_1_1_1_4_2_2_2_1_1_1_1_1_1"/>
    <protectedRange sqref="O47:P47 Q44:R46" name="Range2_12_1_6_1_1_1_2_3_2_1_1_3_1_1_1_1_1_1"/>
    <protectedRange sqref="L47:N47 N44:P46" name="Range2_12_1_2_3_1_1_1_2_3_2_1_1_3_1_1_1_1_1_1"/>
    <protectedRange sqref="I47:K47 K44:M46" name="Range2_2_12_1_4_3_1_1_1_3_3_2_1_1_3_1_1_1_1_1_1"/>
    <protectedRange sqref="H47 J44:J46" name="Range2_2_12_1_4_3_1_1_1_3_2_1_2_2_1_1_1_1_1_1"/>
    <protectedRange sqref="E47:F47 G46:H46" name="Range2_2_12_1_3_1_2_1_1_1_2_1_1_1_1_1_1_2_1_1_1_1_1_1_1_1"/>
    <protectedRange sqref="C47 D46:E46" name="Range2_2_12_1_3_1_2_1_1_1_2_1_1_1_1_3_1_1_1_1_1_1_1_1_1_1"/>
    <protectedRange sqref="D47 F46" name="Range2_2_12_1_3_1_2_1_1_1_3_1_1_1_1_1_3_1_1_1_1_1_1_1_1_1_1"/>
    <protectedRange sqref="G47 I46" name="Range2_2_12_1_4_3_1_1_1_2_1_2_1_1_3_1_1_1_1_1_1_1_1_1_1_1_1"/>
    <protectedRange sqref="E44:H45" name="Range2_2_12_1_3_1_2_1_1_1_1_2_1_1_1_1_1_1_1_1_1_1_1_1"/>
    <protectedRange sqref="D44:D45" name="Range2_2_12_1_3_1_2_1_1_1_2_1_2_3_1_1_1_1_1_1_1_1_1_1"/>
    <protectedRange sqref="I44:I45" name="Range2_2_12_1_4_2_1_1_1_4_1_2_1_1_1_2_2_1_1_1_1_1_1_1"/>
    <protectedRange sqref="B44" name="Range2_12_5_1_1_1_2_2_1_1_1_1_1_1_1_1_1_1_1_1_1_1_1_1_1_1_1_1_1_1_1_1_1_1_1_1_1_1_1_1_1_1_1_1_1_1"/>
    <protectedRange sqref="B45" name="Range2_12_5_1_1_1_2_2_1_1_1_1_1_1_1_1_1_1_1_2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"/>
    <protectedRange sqref="B47" name="Range2_12_5_1_1_1_2_1_1_1_1_1_1_1_1_1_1_1_2_1_2_1_1_1_1_1_1_1_1_1_2_1_1_1_1_1_1_1_1_1_1_1_1_1_1_1_1_1_1_1_1_1_1_1_1_1_1_1_1_1_1_1_1"/>
    <protectedRange sqref="B60 B55 B57" name="Range2_12_5_1_1_1_2_2_1_1_1_1"/>
    <protectedRange sqref="B54" name="Range2_12_5_1_1_1_2_2_1_1_1_1_1_1_1_1_1_1_1_2_1_1_1_1"/>
    <protectedRange sqref="B56 B58" name="Range2_12_5_1_1_1_2_2_1_1_1_1_1_1_1_1_1_1_1_2_1_1_1_3_3_1_1_1"/>
    <protectedRange sqref="B48" name="Range2_12_5_1_1_1_1_1_2_1_1_1_1_1_1_1_1_1_1_1_1_1_1_1_1_1_1_1_1_2_1_1_1_1_1_1_1_1_1_1_1_1_1_3_1_1_1_2_1_1_1_1_1"/>
    <protectedRange sqref="B50" name="Range2_12_5_1_1_1_1_1_2_1_1_2_1_1_1_1_1_1_1_1_1_1_1_1_1_1_1_1_1_2_1_1_1_1_1_1_1_1_1_1_1_1_1_1_3_1_1_1_2_1_1_1_1_1"/>
    <protectedRange sqref="B49" name="Range2_12_5_1_1_1_2_2_1_1_1_1_1_1_1_1_1_1_1_2_1_1_1_1_1_1_1_1_1_3_1_3_1_2_1_1_1_1_1_1_1_1_1_1_1_1_1_2_1_1_1_1_1_2_1_1_1_1_1_1_1_1_2_1_1_3_1_1_1_2_1_1_1_1"/>
    <protectedRange sqref="B51" name="Range2_12_5_1_1_1_2_2_1_1_1_1_1_1_1_1_1_1_1_2_1_1_1_2_1_1_1_1_1_1_1_1_1_1_1_1_1_1_1_1_2_1_1_1_1_1_1_1_1_1_2_1_1_3_1_1_1_3_1_1_1_1"/>
    <protectedRange sqref="B52" name="Range2_12_5_1_1_1_1_1_2_1_2_1_1_1_2_1_1_1_1_1_1_1_1_1_1_2_1_1_1_1_1_2_1_1_1_1_1_1_1_2_1_1_3_1_1_1_2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84" priority="5" operator="containsText" text="N/A">
      <formula>NOT(ISERROR(SEARCH("N/A",X11)))</formula>
    </cfRule>
    <cfRule type="cellIs" dxfId="183" priority="23" operator="equal">
      <formula>0</formula>
    </cfRule>
  </conditionalFormatting>
  <conditionalFormatting sqref="X11:AE34">
    <cfRule type="cellIs" dxfId="182" priority="22" operator="greaterThanOrEqual">
      <formula>1185</formula>
    </cfRule>
  </conditionalFormatting>
  <conditionalFormatting sqref="X11:AE34">
    <cfRule type="cellIs" dxfId="181" priority="21" operator="between">
      <formula>0.1</formula>
      <formula>1184</formula>
    </cfRule>
  </conditionalFormatting>
  <conditionalFormatting sqref="X8 AJ11:AO34">
    <cfRule type="cellIs" dxfId="180" priority="20" operator="equal">
      <formula>0</formula>
    </cfRule>
  </conditionalFormatting>
  <conditionalFormatting sqref="X8 AJ11:AO34">
    <cfRule type="cellIs" dxfId="179" priority="19" operator="greaterThan">
      <formula>1179</formula>
    </cfRule>
  </conditionalFormatting>
  <conditionalFormatting sqref="X8 AJ11:AO34">
    <cfRule type="cellIs" dxfId="178" priority="18" operator="greaterThan">
      <formula>99</formula>
    </cfRule>
  </conditionalFormatting>
  <conditionalFormatting sqref="X8 AJ11:AO34">
    <cfRule type="cellIs" dxfId="177" priority="17" operator="greaterThan">
      <formula>0.99</formula>
    </cfRule>
  </conditionalFormatting>
  <conditionalFormatting sqref="AB8">
    <cfRule type="cellIs" dxfId="176" priority="16" operator="equal">
      <formula>0</formula>
    </cfRule>
  </conditionalFormatting>
  <conditionalFormatting sqref="AB8">
    <cfRule type="cellIs" dxfId="175" priority="15" operator="greaterThan">
      <formula>1179</formula>
    </cfRule>
  </conditionalFormatting>
  <conditionalFormatting sqref="AB8">
    <cfRule type="cellIs" dxfId="174" priority="14" operator="greaterThan">
      <formula>99</formula>
    </cfRule>
  </conditionalFormatting>
  <conditionalFormatting sqref="AB8">
    <cfRule type="cellIs" dxfId="173" priority="13" operator="greaterThan">
      <formula>0.99</formula>
    </cfRule>
  </conditionalFormatting>
  <conditionalFormatting sqref="AQ11:AQ34">
    <cfRule type="cellIs" dxfId="172" priority="12" operator="equal">
      <formula>0</formula>
    </cfRule>
  </conditionalFormatting>
  <conditionalFormatting sqref="AQ11:AQ34">
    <cfRule type="cellIs" dxfId="171" priority="11" operator="greaterThan">
      <formula>1179</formula>
    </cfRule>
  </conditionalFormatting>
  <conditionalFormatting sqref="AQ11:AQ34">
    <cfRule type="cellIs" dxfId="170" priority="10" operator="greaterThan">
      <formula>99</formula>
    </cfRule>
  </conditionalFormatting>
  <conditionalFormatting sqref="AQ11:AQ34">
    <cfRule type="cellIs" dxfId="169" priority="9" operator="greaterThan">
      <formula>0.99</formula>
    </cfRule>
  </conditionalFormatting>
  <conditionalFormatting sqref="AI11:AI34">
    <cfRule type="cellIs" dxfId="168" priority="8" operator="greaterThan">
      <formula>$AI$8</formula>
    </cfRule>
  </conditionalFormatting>
  <conditionalFormatting sqref="AH11:AH34">
    <cfRule type="cellIs" dxfId="167" priority="6" operator="greaterThan">
      <formula>$AH$8</formula>
    </cfRule>
    <cfRule type="cellIs" dxfId="166" priority="7" operator="greaterThan">
      <formula>$AH$8</formula>
    </cfRule>
  </conditionalFormatting>
  <conditionalFormatting sqref="AP11:AP34">
    <cfRule type="cellIs" dxfId="165" priority="4" operator="equal">
      <formula>0</formula>
    </cfRule>
  </conditionalFormatting>
  <conditionalFormatting sqref="AP11:AP34">
    <cfRule type="cellIs" dxfId="164" priority="3" operator="greaterThan">
      <formula>1179</formula>
    </cfRule>
  </conditionalFormatting>
  <conditionalFormatting sqref="AP11:AP34">
    <cfRule type="cellIs" dxfId="163" priority="2" operator="greaterThan">
      <formula>99</formula>
    </cfRule>
  </conditionalFormatting>
  <conditionalFormatting sqref="AP11:AP34">
    <cfRule type="cellIs" dxfId="162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9"/>
  <sheetViews>
    <sheetView topLeftCell="AH4" workbookViewId="0">
      <selection activeCell="AI35" sqref="AI35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176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50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50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78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82" t="s">
        <v>127</v>
      </c>
      <c r="I7" s="181" t="s">
        <v>126</v>
      </c>
      <c r="J7" s="181" t="s">
        <v>125</v>
      </c>
      <c r="K7" s="181" t="s">
        <v>124</v>
      </c>
      <c r="L7" s="2"/>
      <c r="M7" s="2"/>
      <c r="N7" s="2"/>
      <c r="O7" s="182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81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81" t="s">
        <v>115</v>
      </c>
      <c r="AG7" s="181" t="s">
        <v>114</v>
      </c>
      <c r="AH7" s="181" t="s">
        <v>113</v>
      </c>
      <c r="AI7" s="181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81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42303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25956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81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79" t="s">
        <v>88</v>
      </c>
      <c r="V9" s="179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77" t="s">
        <v>84</v>
      </c>
      <c r="AG9" s="177" t="s">
        <v>83</v>
      </c>
      <c r="AH9" s="234" t="s">
        <v>82</v>
      </c>
      <c r="AI9" s="248" t="s">
        <v>81</v>
      </c>
      <c r="AJ9" s="179" t="s">
        <v>80</v>
      </c>
      <c r="AK9" s="179" t="s">
        <v>79</v>
      </c>
      <c r="AL9" s="179" t="s">
        <v>78</v>
      </c>
      <c r="AM9" s="179" t="s">
        <v>77</v>
      </c>
      <c r="AN9" s="179" t="s">
        <v>76</v>
      </c>
      <c r="AO9" s="179" t="s">
        <v>75</v>
      </c>
      <c r="AP9" s="179" t="s">
        <v>74</v>
      </c>
      <c r="AQ9" s="226" t="s">
        <v>73</v>
      </c>
      <c r="AR9" s="179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79" t="s">
        <v>67</v>
      </c>
      <c r="C10" s="179" t="s">
        <v>66</v>
      </c>
      <c r="D10" s="179" t="s">
        <v>17</v>
      </c>
      <c r="E10" s="179" t="s">
        <v>65</v>
      </c>
      <c r="F10" s="179" t="s">
        <v>17</v>
      </c>
      <c r="G10" s="179" t="s">
        <v>65</v>
      </c>
      <c r="H10" s="225"/>
      <c r="I10" s="179" t="s">
        <v>65</v>
      </c>
      <c r="J10" s="179" t="s">
        <v>65</v>
      </c>
      <c r="K10" s="179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25'!Q34</f>
        <v>56578314</v>
      </c>
      <c r="R10" s="242"/>
      <c r="S10" s="243"/>
      <c r="T10" s="244"/>
      <c r="U10" s="179"/>
      <c r="V10" s="179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25'!AG34</f>
        <v>41366816</v>
      </c>
      <c r="AH10" s="234"/>
      <c r="AI10" s="249"/>
      <c r="AJ10" s="179" t="s">
        <v>56</v>
      </c>
      <c r="AK10" s="179" t="s">
        <v>56</v>
      </c>
      <c r="AL10" s="179" t="s">
        <v>56</v>
      </c>
      <c r="AM10" s="179" t="s">
        <v>56</v>
      </c>
      <c r="AN10" s="179" t="s">
        <v>56</v>
      </c>
      <c r="AO10" s="179" t="s">
        <v>56</v>
      </c>
      <c r="AP10" s="96">
        <f>'OCT 25'!AP34</f>
        <v>9489928</v>
      </c>
      <c r="AQ10" s="227"/>
      <c r="AR10" s="180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14</v>
      </c>
      <c r="E11" s="82">
        <f t="shared" ref="E11:E22" si="0">D11/1.42</f>
        <v>9.8591549295774659</v>
      </c>
      <c r="F11" s="83">
        <v>66</v>
      </c>
      <c r="G11" s="82">
        <f t="shared" ref="G11:G34" si="1">F11/1.42</f>
        <v>46.478873239436624</v>
      </c>
      <c r="H11" s="80" t="s">
        <v>16</v>
      </c>
      <c r="I11" s="80">
        <f t="shared" ref="I11:I34" si="2">J11-(2/1.42)</f>
        <v>41.549295774647888</v>
      </c>
      <c r="J11" s="81">
        <f>(F11-5)/1.42</f>
        <v>42.95774647887324</v>
      </c>
      <c r="K11" s="80">
        <f>J11+(6/1.42)</f>
        <v>47.183098591549296</v>
      </c>
      <c r="L11" s="79">
        <v>14</v>
      </c>
      <c r="M11" s="78" t="s">
        <v>41</v>
      </c>
      <c r="N11" s="78">
        <v>11.4</v>
      </c>
      <c r="O11" s="76">
        <v>115</v>
      </c>
      <c r="P11" s="76">
        <v>76</v>
      </c>
      <c r="Q11" s="76">
        <v>56581542</v>
      </c>
      <c r="R11" s="75">
        <f>IF(ISBLANK(Q11),"-",Q11-Q10)</f>
        <v>3228</v>
      </c>
      <c r="S11" s="74">
        <f t="shared" ref="S11:S34" si="3">R11*24/1000</f>
        <v>77.471999999999994</v>
      </c>
      <c r="T11" s="74">
        <f t="shared" ref="T11:T34" si="4">R11/1000</f>
        <v>3.2280000000000002</v>
      </c>
      <c r="U11" s="73">
        <v>6.2</v>
      </c>
      <c r="V11" s="73">
        <f t="shared" ref="V11:V34" si="5">U11</f>
        <v>6.2</v>
      </c>
      <c r="W11" s="72" t="s">
        <v>14</v>
      </c>
      <c r="X11" s="66">
        <v>0</v>
      </c>
      <c r="Y11" s="66">
        <v>0</v>
      </c>
      <c r="Z11" s="66">
        <v>987</v>
      </c>
      <c r="AA11" s="66">
        <v>0</v>
      </c>
      <c r="AB11" s="66">
        <v>978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41367332</v>
      </c>
      <c r="AH11" s="69">
        <f t="shared" ref="AH11:AH34" si="6">IF(ISBLANK(AG11),"-",AG11-AG10)</f>
        <v>516</v>
      </c>
      <c r="AI11" s="68">
        <f t="shared" ref="AI11:AI34" si="7">AH11/T11</f>
        <v>159.85130111524163</v>
      </c>
      <c r="AJ11" s="67">
        <v>0</v>
      </c>
      <c r="AK11" s="67">
        <v>0</v>
      </c>
      <c r="AL11" s="67">
        <v>1</v>
      </c>
      <c r="AM11" s="67">
        <v>0</v>
      </c>
      <c r="AN11" s="67">
        <v>1</v>
      </c>
      <c r="AO11" s="67">
        <v>0.4</v>
      </c>
      <c r="AP11" s="66">
        <v>9491659</v>
      </c>
      <c r="AQ11" s="66">
        <f t="shared" ref="AQ11:AQ34" si="8">AP11-AP10</f>
        <v>1731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13</v>
      </c>
      <c r="E12" s="82">
        <f t="shared" si="0"/>
        <v>9.1549295774647899</v>
      </c>
      <c r="F12" s="83">
        <v>66</v>
      </c>
      <c r="G12" s="82">
        <f t="shared" si="1"/>
        <v>46.478873239436624</v>
      </c>
      <c r="H12" s="80" t="s">
        <v>16</v>
      </c>
      <c r="I12" s="80">
        <f t="shared" si="2"/>
        <v>41.549295774647888</v>
      </c>
      <c r="J12" s="81">
        <f>(F12-5)/1.42</f>
        <v>42.95774647887324</v>
      </c>
      <c r="K12" s="80">
        <f>J12+(6/1.42)</f>
        <v>47.183098591549296</v>
      </c>
      <c r="L12" s="79">
        <v>14</v>
      </c>
      <c r="M12" s="78" t="s">
        <v>41</v>
      </c>
      <c r="N12" s="78">
        <v>11.2</v>
      </c>
      <c r="O12" s="76">
        <v>124</v>
      </c>
      <c r="P12" s="76">
        <v>90</v>
      </c>
      <c r="Q12" s="76">
        <v>56584952</v>
      </c>
      <c r="R12" s="75">
        <f>IF(ISBLANK(Q12),"-",Q12-Q11)</f>
        <v>3410</v>
      </c>
      <c r="S12" s="74">
        <f t="shared" si="3"/>
        <v>81.84</v>
      </c>
      <c r="T12" s="74">
        <f t="shared" si="4"/>
        <v>3.41</v>
      </c>
      <c r="U12" s="73">
        <v>7.8</v>
      </c>
      <c r="V12" s="73">
        <f t="shared" si="5"/>
        <v>7.8</v>
      </c>
      <c r="W12" s="72" t="s">
        <v>14</v>
      </c>
      <c r="X12" s="66">
        <v>0</v>
      </c>
      <c r="Y12" s="66">
        <v>0</v>
      </c>
      <c r="Z12" s="66">
        <v>1037</v>
      </c>
      <c r="AA12" s="66">
        <v>0</v>
      </c>
      <c r="AB12" s="66">
        <v>1038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41367880</v>
      </c>
      <c r="AH12" s="69">
        <f t="shared" si="6"/>
        <v>548</v>
      </c>
      <c r="AI12" s="68">
        <f t="shared" si="7"/>
        <v>160.70381231671553</v>
      </c>
      <c r="AJ12" s="67">
        <v>0</v>
      </c>
      <c r="AK12" s="67">
        <v>0</v>
      </c>
      <c r="AL12" s="67">
        <v>1</v>
      </c>
      <c r="AM12" s="67">
        <v>0</v>
      </c>
      <c r="AN12" s="67">
        <v>1</v>
      </c>
      <c r="AO12" s="67">
        <v>0.4</v>
      </c>
      <c r="AP12" s="66">
        <v>9493190</v>
      </c>
      <c r="AQ12" s="66">
        <f t="shared" si="8"/>
        <v>1531</v>
      </c>
      <c r="AR12" s="87">
        <v>1.02</v>
      </c>
      <c r="AS12" s="64" t="s">
        <v>12</v>
      </c>
      <c r="AV12" s="93" t="s">
        <v>49</v>
      </c>
      <c r="AW12" s="93" t="s">
        <v>48</v>
      </c>
      <c r="AY12" s="94" t="s">
        <v>176</v>
      </c>
    </row>
    <row r="13" spans="2:51" x14ac:dyDescent="0.25">
      <c r="B13" s="85">
        <v>2.0833333333333299</v>
      </c>
      <c r="C13" s="85">
        <v>0.125</v>
      </c>
      <c r="D13" s="84">
        <v>16</v>
      </c>
      <c r="E13" s="82">
        <f t="shared" si="0"/>
        <v>11.267605633802818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124</v>
      </c>
      <c r="P13" s="76">
        <v>86</v>
      </c>
      <c r="Q13" s="76">
        <v>56589021</v>
      </c>
      <c r="R13" s="75">
        <f t="shared" ref="R13:R34" si="9">IF(ISBLANK(Q13),"-",Q13-Q12)</f>
        <v>4069</v>
      </c>
      <c r="S13" s="74">
        <f t="shared" si="3"/>
        <v>97.656000000000006</v>
      </c>
      <c r="T13" s="74">
        <f t="shared" si="4"/>
        <v>4.069</v>
      </c>
      <c r="U13" s="73">
        <v>9.1</v>
      </c>
      <c r="V13" s="73">
        <f t="shared" si="5"/>
        <v>9.1</v>
      </c>
      <c r="W13" s="72" t="s">
        <v>14</v>
      </c>
      <c r="X13" s="66">
        <v>0</v>
      </c>
      <c r="Y13" s="66">
        <v>0</v>
      </c>
      <c r="Z13" s="66">
        <v>997</v>
      </c>
      <c r="AA13" s="66">
        <v>0</v>
      </c>
      <c r="AB13" s="66">
        <v>997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41368435</v>
      </c>
      <c r="AH13" s="69">
        <f t="shared" si="6"/>
        <v>555</v>
      </c>
      <c r="AI13" s="68">
        <f t="shared" si="7"/>
        <v>136.3971491767019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0.4</v>
      </c>
      <c r="AP13" s="66">
        <v>9494553</v>
      </c>
      <c r="AQ13" s="66">
        <f t="shared" si="8"/>
        <v>1363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18</v>
      </c>
      <c r="E14" s="82">
        <f t="shared" si="0"/>
        <v>12.67605633802817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92</v>
      </c>
      <c r="P14" s="76">
        <v>91</v>
      </c>
      <c r="Q14" s="76">
        <v>56593060</v>
      </c>
      <c r="R14" s="75">
        <f t="shared" si="9"/>
        <v>4039</v>
      </c>
      <c r="S14" s="74">
        <f t="shared" si="3"/>
        <v>96.936000000000007</v>
      </c>
      <c r="T14" s="74">
        <f t="shared" si="4"/>
        <v>4.0389999999999997</v>
      </c>
      <c r="U14" s="73">
        <v>9.8000000000000007</v>
      </c>
      <c r="V14" s="73">
        <f t="shared" si="5"/>
        <v>9.8000000000000007</v>
      </c>
      <c r="W14" s="72" t="s">
        <v>14</v>
      </c>
      <c r="X14" s="66">
        <v>0</v>
      </c>
      <c r="Y14" s="66">
        <v>0</v>
      </c>
      <c r="Z14" s="66">
        <v>977</v>
      </c>
      <c r="AA14" s="66">
        <v>0</v>
      </c>
      <c r="AB14" s="66">
        <v>957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41369104</v>
      </c>
      <c r="AH14" s="69">
        <f t="shared" si="6"/>
        <v>669</v>
      </c>
      <c r="AI14" s="68">
        <f t="shared" si="7"/>
        <v>165.6350581827185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0.4</v>
      </c>
      <c r="AP14" s="66">
        <v>9494924</v>
      </c>
      <c r="AQ14" s="66">
        <f t="shared" si="8"/>
        <v>371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21</v>
      </c>
      <c r="E15" s="82">
        <f t="shared" si="0"/>
        <v>14.788732394366198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102</v>
      </c>
      <c r="P15" s="76">
        <v>103</v>
      </c>
      <c r="Q15" s="76">
        <v>56596405</v>
      </c>
      <c r="R15" s="75">
        <f t="shared" si="9"/>
        <v>3345</v>
      </c>
      <c r="S15" s="74">
        <f t="shared" si="3"/>
        <v>80.28</v>
      </c>
      <c r="T15" s="74">
        <f t="shared" si="4"/>
        <v>3.3450000000000002</v>
      </c>
      <c r="U15" s="73">
        <v>9.8000000000000007</v>
      </c>
      <c r="V15" s="73">
        <f t="shared" si="5"/>
        <v>9.8000000000000007</v>
      </c>
      <c r="W15" s="72" t="s">
        <v>14</v>
      </c>
      <c r="X15" s="66">
        <v>0</v>
      </c>
      <c r="Y15" s="66">
        <v>0</v>
      </c>
      <c r="Z15" s="66">
        <v>988</v>
      </c>
      <c r="AA15" s="66">
        <v>0</v>
      </c>
      <c r="AB15" s="66">
        <v>988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41369596</v>
      </c>
      <c r="AH15" s="69">
        <f t="shared" si="6"/>
        <v>492</v>
      </c>
      <c r="AI15" s="68">
        <f t="shared" si="7"/>
        <v>147.08520179372198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9494924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11</v>
      </c>
      <c r="E16" s="82">
        <f t="shared" si="0"/>
        <v>7.746478873239437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128</v>
      </c>
      <c r="P16" s="76">
        <v>128</v>
      </c>
      <c r="Q16" s="76">
        <v>56601282</v>
      </c>
      <c r="R16" s="75">
        <f t="shared" si="9"/>
        <v>4877</v>
      </c>
      <c r="S16" s="74">
        <f t="shared" si="3"/>
        <v>117.048</v>
      </c>
      <c r="T16" s="74">
        <f t="shared" si="4"/>
        <v>4.8769999999999998</v>
      </c>
      <c r="U16" s="73">
        <v>9.8000000000000007</v>
      </c>
      <c r="V16" s="73">
        <f t="shared" si="5"/>
        <v>9.8000000000000007</v>
      </c>
      <c r="W16" s="72" t="s">
        <v>14</v>
      </c>
      <c r="X16" s="66">
        <v>0</v>
      </c>
      <c r="Y16" s="66">
        <v>0</v>
      </c>
      <c r="Z16" s="66">
        <v>1187</v>
      </c>
      <c r="AA16" s="66">
        <v>0</v>
      </c>
      <c r="AB16" s="66">
        <v>1189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41370420</v>
      </c>
      <c r="AH16" s="69">
        <f t="shared" si="6"/>
        <v>824</v>
      </c>
      <c r="AI16" s="68">
        <f t="shared" si="7"/>
        <v>168.95632561000616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9494924</v>
      </c>
      <c r="AQ16" s="66">
        <f t="shared" si="8"/>
        <v>0</v>
      </c>
      <c r="AR16" s="87">
        <v>1.3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A17" t="s">
        <v>208</v>
      </c>
      <c r="B17" s="85">
        <v>2.25</v>
      </c>
      <c r="C17" s="85">
        <v>0.29166666666666702</v>
      </c>
      <c r="D17" s="84">
        <v>5</v>
      </c>
      <c r="E17" s="82">
        <f t="shared" si="0"/>
        <v>3.5211267605633805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135</v>
      </c>
      <c r="P17" s="76">
        <v>143</v>
      </c>
      <c r="Q17" s="76">
        <v>56607305</v>
      </c>
      <c r="R17" s="75">
        <f t="shared" si="9"/>
        <v>6023</v>
      </c>
      <c r="S17" s="74">
        <f t="shared" si="3"/>
        <v>144.55199999999999</v>
      </c>
      <c r="T17" s="74">
        <f t="shared" si="4"/>
        <v>6.0229999999999997</v>
      </c>
      <c r="U17" s="73">
        <v>9.5</v>
      </c>
      <c r="V17" s="73">
        <f t="shared" si="5"/>
        <v>9.5</v>
      </c>
      <c r="W17" s="72" t="s">
        <v>22</v>
      </c>
      <c r="X17" s="66">
        <v>1006</v>
      </c>
      <c r="Y17" s="66">
        <v>0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41371756</v>
      </c>
      <c r="AH17" s="69">
        <f t="shared" si="6"/>
        <v>1336</v>
      </c>
      <c r="AI17" s="68">
        <f t="shared" si="7"/>
        <v>221.81637057944548</v>
      </c>
      <c r="AJ17" s="67">
        <v>1</v>
      </c>
      <c r="AK17" s="67">
        <v>0</v>
      </c>
      <c r="AL17" s="67">
        <v>1</v>
      </c>
      <c r="AM17" s="67">
        <v>1</v>
      </c>
      <c r="AN17" s="67">
        <v>1</v>
      </c>
      <c r="AO17" s="67">
        <v>0</v>
      </c>
      <c r="AP17" s="66">
        <v>9494924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136</v>
      </c>
      <c r="P18" s="76">
        <v>147</v>
      </c>
      <c r="Q18" s="76">
        <v>56613447</v>
      </c>
      <c r="R18" s="75">
        <f t="shared" si="9"/>
        <v>6142</v>
      </c>
      <c r="S18" s="74">
        <f t="shared" si="3"/>
        <v>147.40799999999999</v>
      </c>
      <c r="T18" s="74">
        <f t="shared" si="4"/>
        <v>6.1420000000000003</v>
      </c>
      <c r="U18" s="73">
        <v>9</v>
      </c>
      <c r="V18" s="73">
        <f t="shared" si="5"/>
        <v>9</v>
      </c>
      <c r="W18" s="72" t="s">
        <v>22</v>
      </c>
      <c r="X18" s="66">
        <v>1048</v>
      </c>
      <c r="Y18" s="66">
        <v>0</v>
      </c>
      <c r="Z18" s="66">
        <v>1186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41373132</v>
      </c>
      <c r="AH18" s="69">
        <f t="shared" si="6"/>
        <v>1376</v>
      </c>
      <c r="AI18" s="68">
        <f t="shared" si="7"/>
        <v>224.03126017583847</v>
      </c>
      <c r="AJ18" s="67">
        <v>1</v>
      </c>
      <c r="AK18" s="67">
        <v>0</v>
      </c>
      <c r="AL18" s="67">
        <v>1</v>
      </c>
      <c r="AM18" s="67">
        <v>1</v>
      </c>
      <c r="AN18" s="67">
        <v>1</v>
      </c>
      <c r="AO18" s="67">
        <v>0</v>
      </c>
      <c r="AP18" s="66">
        <v>9494924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134</v>
      </c>
      <c r="P19" s="76">
        <v>150</v>
      </c>
      <c r="Q19" s="76">
        <v>56619703</v>
      </c>
      <c r="R19" s="75">
        <f t="shared" si="9"/>
        <v>6256</v>
      </c>
      <c r="S19" s="74">
        <f t="shared" si="3"/>
        <v>150.14400000000001</v>
      </c>
      <c r="T19" s="74">
        <f t="shared" si="4"/>
        <v>6.2560000000000002</v>
      </c>
      <c r="U19" s="73">
        <v>8.1999999999999993</v>
      </c>
      <c r="V19" s="73">
        <f t="shared" si="5"/>
        <v>8.1999999999999993</v>
      </c>
      <c r="W19" s="72" t="s">
        <v>22</v>
      </c>
      <c r="X19" s="66">
        <v>1098</v>
      </c>
      <c r="Y19" s="66">
        <v>0</v>
      </c>
      <c r="Z19" s="66">
        <v>1187</v>
      </c>
      <c r="AA19" s="66">
        <v>1185</v>
      </c>
      <c r="AB19" s="66">
        <v>1188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41374536</v>
      </c>
      <c r="AH19" s="69">
        <f t="shared" si="6"/>
        <v>1404</v>
      </c>
      <c r="AI19" s="68">
        <f t="shared" si="7"/>
        <v>224.4245524296675</v>
      </c>
      <c r="AJ19" s="67">
        <v>1</v>
      </c>
      <c r="AK19" s="67">
        <v>0</v>
      </c>
      <c r="AL19" s="67">
        <v>1</v>
      </c>
      <c r="AM19" s="67">
        <v>1</v>
      </c>
      <c r="AN19" s="67">
        <v>1</v>
      </c>
      <c r="AO19" s="67">
        <v>0</v>
      </c>
      <c r="AP19" s="66">
        <v>9494924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6</v>
      </c>
      <c r="E20" s="82">
        <f t="shared" si="0"/>
        <v>4.2253521126760569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136</v>
      </c>
      <c r="P20" s="76">
        <v>155</v>
      </c>
      <c r="Q20" s="76">
        <v>56626053</v>
      </c>
      <c r="R20" s="75">
        <f t="shared" si="9"/>
        <v>6350</v>
      </c>
      <c r="S20" s="74">
        <f t="shared" si="3"/>
        <v>152.4</v>
      </c>
      <c r="T20" s="74">
        <f t="shared" si="4"/>
        <v>6.35</v>
      </c>
      <c r="U20" s="73">
        <v>7.5</v>
      </c>
      <c r="V20" s="73">
        <f t="shared" si="5"/>
        <v>7.5</v>
      </c>
      <c r="W20" s="72" t="s">
        <v>22</v>
      </c>
      <c r="X20" s="66">
        <v>1098</v>
      </c>
      <c r="Y20" s="66">
        <v>0</v>
      </c>
      <c r="Z20" s="66">
        <v>1187</v>
      </c>
      <c r="AA20" s="66">
        <v>1185</v>
      </c>
      <c r="AB20" s="66">
        <v>1188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41375964</v>
      </c>
      <c r="AH20" s="69">
        <f t="shared" si="6"/>
        <v>1428</v>
      </c>
      <c r="AI20" s="68">
        <f t="shared" si="7"/>
        <v>224.88188976377953</v>
      </c>
      <c r="AJ20" s="67">
        <v>1</v>
      </c>
      <c r="AK20" s="67">
        <v>0</v>
      </c>
      <c r="AL20" s="67">
        <v>1</v>
      </c>
      <c r="AM20" s="67">
        <v>1</v>
      </c>
      <c r="AN20" s="67">
        <v>1</v>
      </c>
      <c r="AO20" s="67">
        <v>0</v>
      </c>
      <c r="AP20" s="66">
        <v>9494924</v>
      </c>
      <c r="AQ20" s="66">
        <f t="shared" si="8"/>
        <v>0</v>
      </c>
      <c r="AR20" s="87">
        <v>1.1599999999999999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7</v>
      </c>
      <c r="E21" s="82">
        <f t="shared" si="0"/>
        <v>4.9295774647887329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135</v>
      </c>
      <c r="P21" s="76">
        <v>147</v>
      </c>
      <c r="Q21" s="76">
        <v>56632302</v>
      </c>
      <c r="R21" s="75">
        <f t="shared" si="9"/>
        <v>6249</v>
      </c>
      <c r="S21" s="74">
        <f t="shared" si="3"/>
        <v>149.976</v>
      </c>
      <c r="T21" s="74">
        <f t="shared" si="4"/>
        <v>6.2489999999999997</v>
      </c>
      <c r="U21" s="73">
        <v>6.7</v>
      </c>
      <c r="V21" s="73">
        <f t="shared" si="5"/>
        <v>6.7</v>
      </c>
      <c r="W21" s="72" t="s">
        <v>22</v>
      </c>
      <c r="X21" s="66">
        <v>1097</v>
      </c>
      <c r="Y21" s="66">
        <v>0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41377372</v>
      </c>
      <c r="AH21" s="69">
        <f t="shared" si="6"/>
        <v>1408</v>
      </c>
      <c r="AI21" s="68">
        <f t="shared" si="7"/>
        <v>225.3160505680909</v>
      </c>
      <c r="AJ21" s="67">
        <v>1</v>
      </c>
      <c r="AK21" s="67">
        <v>0</v>
      </c>
      <c r="AL21" s="67">
        <v>1</v>
      </c>
      <c r="AM21" s="67">
        <v>1</v>
      </c>
      <c r="AN21" s="67">
        <v>1</v>
      </c>
      <c r="AO21" s="67">
        <v>0</v>
      </c>
      <c r="AP21" s="66">
        <v>9494924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8</v>
      </c>
      <c r="E22" s="82">
        <f t="shared" si="0"/>
        <v>5.6338028169014089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137</v>
      </c>
      <c r="P22" s="76">
        <v>149</v>
      </c>
      <c r="Q22" s="76">
        <v>56638529</v>
      </c>
      <c r="R22" s="75">
        <f t="shared" si="9"/>
        <v>6227</v>
      </c>
      <c r="S22" s="74">
        <f t="shared" si="3"/>
        <v>149.44800000000001</v>
      </c>
      <c r="T22" s="74">
        <f t="shared" si="4"/>
        <v>6.2270000000000003</v>
      </c>
      <c r="U22" s="73">
        <v>6</v>
      </c>
      <c r="V22" s="73">
        <f t="shared" si="5"/>
        <v>6</v>
      </c>
      <c r="W22" s="72" t="s">
        <v>22</v>
      </c>
      <c r="X22" s="66">
        <v>1077</v>
      </c>
      <c r="Y22" s="66">
        <v>0</v>
      </c>
      <c r="Z22" s="66">
        <v>1186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41378780</v>
      </c>
      <c r="AH22" s="69">
        <f t="shared" si="6"/>
        <v>1408</v>
      </c>
      <c r="AI22" s="68">
        <f t="shared" si="7"/>
        <v>226.11209250040147</v>
      </c>
      <c r="AJ22" s="67">
        <v>1</v>
      </c>
      <c r="AK22" s="67">
        <v>0</v>
      </c>
      <c r="AL22" s="67">
        <v>1</v>
      </c>
      <c r="AM22" s="67">
        <v>1</v>
      </c>
      <c r="AN22" s="67">
        <v>1</v>
      </c>
      <c r="AO22" s="67">
        <v>0</v>
      </c>
      <c r="AP22" s="66">
        <v>9494924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169</v>
      </c>
      <c r="B23" s="85">
        <v>2.5</v>
      </c>
      <c r="C23" s="85">
        <v>0.54166666666666696</v>
      </c>
      <c r="D23" s="84">
        <v>6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135</v>
      </c>
      <c r="P23" s="76">
        <v>144</v>
      </c>
      <c r="Q23" s="76">
        <v>56644654</v>
      </c>
      <c r="R23" s="75">
        <f t="shared" si="9"/>
        <v>6125</v>
      </c>
      <c r="S23" s="74">
        <f t="shared" si="3"/>
        <v>147</v>
      </c>
      <c r="T23" s="74">
        <f t="shared" si="4"/>
        <v>6.125</v>
      </c>
      <c r="U23" s="73">
        <v>5.5</v>
      </c>
      <c r="V23" s="73">
        <f t="shared" si="5"/>
        <v>5.5</v>
      </c>
      <c r="W23" s="72" t="s">
        <v>22</v>
      </c>
      <c r="X23" s="66">
        <v>1046</v>
      </c>
      <c r="Y23" s="66">
        <v>0</v>
      </c>
      <c r="Z23" s="66">
        <v>1187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41380164</v>
      </c>
      <c r="AH23" s="69">
        <f t="shared" si="6"/>
        <v>1384</v>
      </c>
      <c r="AI23" s="68">
        <f t="shared" si="7"/>
        <v>225.9591836734694</v>
      </c>
      <c r="AJ23" s="67">
        <v>1</v>
      </c>
      <c r="AK23" s="67">
        <v>0</v>
      </c>
      <c r="AL23" s="67">
        <v>1</v>
      </c>
      <c r="AM23" s="67">
        <v>1</v>
      </c>
      <c r="AN23" s="67">
        <v>1</v>
      </c>
      <c r="AO23" s="67">
        <v>0</v>
      </c>
      <c r="AP23" s="66">
        <v>9494924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5</v>
      </c>
      <c r="E24" s="82">
        <f t="shared" ref="E24:E34" si="13">D24/1.42</f>
        <v>3.5211267605633805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132</v>
      </c>
      <c r="P24" s="76">
        <v>137</v>
      </c>
      <c r="Q24" s="76">
        <v>56650519</v>
      </c>
      <c r="R24" s="75">
        <f t="shared" si="9"/>
        <v>5865</v>
      </c>
      <c r="S24" s="74">
        <f t="shared" si="3"/>
        <v>140.76</v>
      </c>
      <c r="T24" s="74">
        <f t="shared" si="4"/>
        <v>5.8650000000000002</v>
      </c>
      <c r="U24" s="73">
        <v>5</v>
      </c>
      <c r="V24" s="73">
        <f t="shared" si="5"/>
        <v>5</v>
      </c>
      <c r="W24" s="72" t="s">
        <v>22</v>
      </c>
      <c r="X24" s="66">
        <v>1046</v>
      </c>
      <c r="Y24" s="66">
        <v>0</v>
      </c>
      <c r="Z24" s="66">
        <v>1187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41381516</v>
      </c>
      <c r="AH24" s="69">
        <f t="shared" si="6"/>
        <v>1352</v>
      </c>
      <c r="AI24" s="68">
        <f t="shared" si="7"/>
        <v>230.52003410059675</v>
      </c>
      <c r="AJ24" s="67">
        <v>1</v>
      </c>
      <c r="AK24" s="67">
        <v>0</v>
      </c>
      <c r="AL24" s="67">
        <v>1</v>
      </c>
      <c r="AM24" s="67">
        <v>1</v>
      </c>
      <c r="AN24" s="67">
        <v>1</v>
      </c>
      <c r="AO24" s="67">
        <v>0</v>
      </c>
      <c r="AP24" s="66">
        <v>9494924</v>
      </c>
      <c r="AQ24" s="66">
        <f t="shared" si="8"/>
        <v>0</v>
      </c>
      <c r="AR24" s="87">
        <v>1.1299999999999999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5</v>
      </c>
      <c r="E25" s="82">
        <f t="shared" si="13"/>
        <v>3.5211267605633805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132</v>
      </c>
      <c r="P25" s="76">
        <v>137</v>
      </c>
      <c r="Q25" s="76">
        <v>56656260</v>
      </c>
      <c r="R25" s="75">
        <f t="shared" si="9"/>
        <v>5741</v>
      </c>
      <c r="S25" s="74">
        <f t="shared" si="3"/>
        <v>137.78399999999999</v>
      </c>
      <c r="T25" s="74">
        <f t="shared" si="4"/>
        <v>5.7409999999999997</v>
      </c>
      <c r="U25" s="73">
        <v>4.7</v>
      </c>
      <c r="V25" s="73">
        <f t="shared" si="5"/>
        <v>4.7</v>
      </c>
      <c r="W25" s="72" t="s">
        <v>22</v>
      </c>
      <c r="X25" s="66">
        <v>1015</v>
      </c>
      <c r="Y25" s="66">
        <v>0</v>
      </c>
      <c r="Z25" s="66">
        <v>1187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41382868</v>
      </c>
      <c r="AH25" s="69">
        <f t="shared" si="6"/>
        <v>1352</v>
      </c>
      <c r="AI25" s="68">
        <f t="shared" si="7"/>
        <v>235.49904197874937</v>
      </c>
      <c r="AJ25" s="67">
        <v>1</v>
      </c>
      <c r="AK25" s="67">
        <v>0</v>
      </c>
      <c r="AL25" s="67">
        <v>1</v>
      </c>
      <c r="AM25" s="67">
        <v>1</v>
      </c>
      <c r="AN25" s="67">
        <v>1</v>
      </c>
      <c r="AO25" s="67">
        <v>0</v>
      </c>
      <c r="AP25" s="66">
        <v>9494924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A26" t="s">
        <v>169</v>
      </c>
      <c r="B26" s="85">
        <v>2.625</v>
      </c>
      <c r="C26" s="85">
        <v>0.66666666666666696</v>
      </c>
      <c r="D26" s="84">
        <v>5</v>
      </c>
      <c r="E26" s="82">
        <f t="shared" si="13"/>
        <v>3.5211267605633805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132</v>
      </c>
      <c r="P26" s="76">
        <v>132</v>
      </c>
      <c r="Q26" s="76">
        <v>56661944</v>
      </c>
      <c r="R26" s="75">
        <f t="shared" si="9"/>
        <v>5684</v>
      </c>
      <c r="S26" s="74">
        <f t="shared" si="3"/>
        <v>136.416</v>
      </c>
      <c r="T26" s="74">
        <f t="shared" si="4"/>
        <v>5.6840000000000002</v>
      </c>
      <c r="U26" s="73">
        <v>4.4000000000000004</v>
      </c>
      <c r="V26" s="73">
        <f t="shared" si="5"/>
        <v>4.4000000000000004</v>
      </c>
      <c r="W26" s="72" t="s">
        <v>22</v>
      </c>
      <c r="X26" s="66">
        <v>1015</v>
      </c>
      <c r="Y26" s="66">
        <v>0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41384192</v>
      </c>
      <c r="AH26" s="69">
        <f t="shared" si="6"/>
        <v>1324</v>
      </c>
      <c r="AI26" s="68">
        <f t="shared" si="7"/>
        <v>232.93455313159745</v>
      </c>
      <c r="AJ26" s="67">
        <v>1</v>
      </c>
      <c r="AK26" s="67">
        <v>0</v>
      </c>
      <c r="AL26" s="67">
        <v>1</v>
      </c>
      <c r="AM26" s="67">
        <v>1</v>
      </c>
      <c r="AN26" s="67">
        <v>1</v>
      </c>
      <c r="AO26" s="67">
        <v>0</v>
      </c>
      <c r="AP26" s="66">
        <v>9494924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4</v>
      </c>
      <c r="E27" s="82">
        <f t="shared" si="13"/>
        <v>2.8169014084507045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130</v>
      </c>
      <c r="P27" s="76">
        <v>140</v>
      </c>
      <c r="Q27" s="76">
        <v>56667760</v>
      </c>
      <c r="R27" s="75">
        <f t="shared" si="9"/>
        <v>5816</v>
      </c>
      <c r="S27" s="74">
        <f t="shared" si="3"/>
        <v>139.584</v>
      </c>
      <c r="T27" s="74">
        <f t="shared" si="4"/>
        <v>5.8159999999999998</v>
      </c>
      <c r="U27" s="73">
        <v>4</v>
      </c>
      <c r="V27" s="73">
        <f t="shared" si="5"/>
        <v>4</v>
      </c>
      <c r="W27" s="72" t="s">
        <v>22</v>
      </c>
      <c r="X27" s="66">
        <v>1057</v>
      </c>
      <c r="Y27" s="66">
        <v>0</v>
      </c>
      <c r="Z27" s="66">
        <v>1186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41385548</v>
      </c>
      <c r="AH27" s="69">
        <f t="shared" si="6"/>
        <v>1356</v>
      </c>
      <c r="AI27" s="68">
        <f t="shared" si="7"/>
        <v>233.1499312242091</v>
      </c>
      <c r="AJ27" s="67">
        <v>1</v>
      </c>
      <c r="AK27" s="67">
        <v>0</v>
      </c>
      <c r="AL27" s="67">
        <v>1</v>
      </c>
      <c r="AM27" s="67">
        <v>1</v>
      </c>
      <c r="AN27" s="67">
        <v>1</v>
      </c>
      <c r="AO27" s="67">
        <v>0</v>
      </c>
      <c r="AP27" s="66">
        <v>9494924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3</v>
      </c>
      <c r="E28" s="82">
        <f t="shared" si="13"/>
        <v>2.1126760563380285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133</v>
      </c>
      <c r="P28" s="76">
        <v>138</v>
      </c>
      <c r="Q28" s="76">
        <v>56673652</v>
      </c>
      <c r="R28" s="75">
        <f t="shared" si="9"/>
        <v>5892</v>
      </c>
      <c r="S28" s="74">
        <f t="shared" si="3"/>
        <v>141.40799999999999</v>
      </c>
      <c r="T28" s="74">
        <f t="shared" si="4"/>
        <v>5.8920000000000003</v>
      </c>
      <c r="U28" s="73">
        <v>3.4</v>
      </c>
      <c r="V28" s="73">
        <f t="shared" si="5"/>
        <v>3.4</v>
      </c>
      <c r="W28" s="72" t="s">
        <v>22</v>
      </c>
      <c r="X28" s="66">
        <v>1006</v>
      </c>
      <c r="Y28" s="66">
        <v>0</v>
      </c>
      <c r="Z28" s="66">
        <v>1186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41386920</v>
      </c>
      <c r="AH28" s="69">
        <f t="shared" si="6"/>
        <v>1372</v>
      </c>
      <c r="AI28" s="68">
        <f t="shared" si="7"/>
        <v>232.8581126951799</v>
      </c>
      <c r="AJ28" s="67">
        <v>1</v>
      </c>
      <c r="AK28" s="67">
        <v>0</v>
      </c>
      <c r="AL28" s="67">
        <v>1</v>
      </c>
      <c r="AM28" s="67">
        <v>1</v>
      </c>
      <c r="AN28" s="67">
        <v>1</v>
      </c>
      <c r="AO28" s="67">
        <v>0</v>
      </c>
      <c r="AP28" s="66">
        <v>9494924</v>
      </c>
      <c r="AQ28" s="66">
        <f t="shared" si="8"/>
        <v>0</v>
      </c>
      <c r="AR28" s="87">
        <v>1.18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134</v>
      </c>
      <c r="P29" s="76">
        <v>131</v>
      </c>
      <c r="Q29" s="76">
        <v>56679273</v>
      </c>
      <c r="R29" s="75">
        <f t="shared" si="9"/>
        <v>5621</v>
      </c>
      <c r="S29" s="74">
        <f t="shared" si="3"/>
        <v>134.904</v>
      </c>
      <c r="T29" s="74">
        <f t="shared" si="4"/>
        <v>5.6210000000000004</v>
      </c>
      <c r="U29" s="73">
        <v>3.2</v>
      </c>
      <c r="V29" s="73">
        <f t="shared" si="5"/>
        <v>3.2</v>
      </c>
      <c r="W29" s="72" t="s">
        <v>22</v>
      </c>
      <c r="X29" s="66">
        <v>1006</v>
      </c>
      <c r="Y29" s="66">
        <v>0</v>
      </c>
      <c r="Z29" s="66">
        <v>1186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41388244</v>
      </c>
      <c r="AH29" s="69">
        <f t="shared" si="6"/>
        <v>1324</v>
      </c>
      <c r="AI29" s="68">
        <f t="shared" si="7"/>
        <v>235.54527664116702</v>
      </c>
      <c r="AJ29" s="67">
        <v>1</v>
      </c>
      <c r="AK29" s="67">
        <v>0</v>
      </c>
      <c r="AL29" s="67">
        <v>1</v>
      </c>
      <c r="AM29" s="67">
        <v>1</v>
      </c>
      <c r="AN29" s="67">
        <v>1</v>
      </c>
      <c r="AO29" s="67">
        <v>0</v>
      </c>
      <c r="AP29" s="66">
        <v>9494924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4</v>
      </c>
      <c r="E30" s="82">
        <f t="shared" si="13"/>
        <v>2.8169014084507045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130</v>
      </c>
      <c r="P30" s="76">
        <v>133</v>
      </c>
      <c r="Q30" s="76">
        <v>56684871</v>
      </c>
      <c r="R30" s="75">
        <f t="shared" si="9"/>
        <v>5598</v>
      </c>
      <c r="S30" s="74">
        <f t="shared" si="3"/>
        <v>134.352</v>
      </c>
      <c r="T30" s="74">
        <f t="shared" si="4"/>
        <v>5.5979999999999999</v>
      </c>
      <c r="U30" s="73">
        <v>3</v>
      </c>
      <c r="V30" s="73">
        <f t="shared" si="5"/>
        <v>3</v>
      </c>
      <c r="W30" s="72" t="s">
        <v>22</v>
      </c>
      <c r="X30" s="66">
        <v>1006</v>
      </c>
      <c r="Y30" s="66">
        <v>0</v>
      </c>
      <c r="Z30" s="66">
        <v>1186</v>
      </c>
      <c r="AA30" s="66">
        <v>1185</v>
      </c>
      <c r="AB30" s="66">
        <v>1187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41389532</v>
      </c>
      <c r="AH30" s="69">
        <f t="shared" si="6"/>
        <v>1288</v>
      </c>
      <c r="AI30" s="68">
        <f t="shared" si="7"/>
        <v>230.0821722043587</v>
      </c>
      <c r="AJ30" s="67">
        <v>1</v>
      </c>
      <c r="AK30" s="67">
        <v>0</v>
      </c>
      <c r="AL30" s="67">
        <v>1</v>
      </c>
      <c r="AM30" s="67">
        <v>1</v>
      </c>
      <c r="AN30" s="67">
        <v>1</v>
      </c>
      <c r="AO30" s="67">
        <v>0</v>
      </c>
      <c r="AP30" s="66">
        <v>9494924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7</v>
      </c>
      <c r="E31" s="82">
        <f t="shared" si="13"/>
        <v>4.9295774647887329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110</v>
      </c>
      <c r="P31" s="76">
        <v>125</v>
      </c>
      <c r="Q31" s="76">
        <v>56690186</v>
      </c>
      <c r="R31" s="75">
        <f t="shared" si="9"/>
        <v>5315</v>
      </c>
      <c r="S31" s="74">
        <f t="shared" si="3"/>
        <v>127.56</v>
      </c>
      <c r="T31" s="74">
        <f t="shared" si="4"/>
        <v>5.3150000000000004</v>
      </c>
      <c r="U31" s="73">
        <v>2.2999999999999998</v>
      </c>
      <c r="V31" s="73">
        <f t="shared" si="5"/>
        <v>2.2999999999999998</v>
      </c>
      <c r="W31" s="72" t="s">
        <v>21</v>
      </c>
      <c r="X31" s="66">
        <v>1087</v>
      </c>
      <c r="Y31" s="66">
        <v>0</v>
      </c>
      <c r="Z31" s="66">
        <v>1186</v>
      </c>
      <c r="AA31" s="66">
        <v>0</v>
      </c>
      <c r="AB31" s="66">
        <v>1187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41390628</v>
      </c>
      <c r="AH31" s="69">
        <f t="shared" si="6"/>
        <v>1096</v>
      </c>
      <c r="AI31" s="68">
        <f t="shared" si="7"/>
        <v>206.20884289746002</v>
      </c>
      <c r="AJ31" s="67">
        <v>1</v>
      </c>
      <c r="AK31" s="67">
        <v>0</v>
      </c>
      <c r="AL31" s="67">
        <v>1</v>
      </c>
      <c r="AM31" s="67">
        <v>0</v>
      </c>
      <c r="AN31" s="67">
        <v>1</v>
      </c>
      <c r="AO31" s="67">
        <v>0</v>
      </c>
      <c r="AP31" s="66">
        <v>9494924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12</v>
      </c>
      <c r="E32" s="82">
        <f t="shared" si="13"/>
        <v>8.4507042253521139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105</v>
      </c>
      <c r="P32" s="76">
        <v>120</v>
      </c>
      <c r="Q32" s="76">
        <v>56695117</v>
      </c>
      <c r="R32" s="75">
        <f t="shared" si="9"/>
        <v>4931</v>
      </c>
      <c r="S32" s="74">
        <f t="shared" si="3"/>
        <v>118.34399999999999</v>
      </c>
      <c r="T32" s="74">
        <f t="shared" si="4"/>
        <v>4.931</v>
      </c>
      <c r="U32" s="73">
        <v>1.9</v>
      </c>
      <c r="V32" s="73">
        <f t="shared" si="5"/>
        <v>1.9</v>
      </c>
      <c r="W32" s="72" t="s">
        <v>21</v>
      </c>
      <c r="X32" s="66">
        <v>1025</v>
      </c>
      <c r="Y32" s="66">
        <v>0</v>
      </c>
      <c r="Z32" s="66">
        <v>1186</v>
      </c>
      <c r="AA32" s="66">
        <v>0</v>
      </c>
      <c r="AB32" s="66">
        <v>1187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41391636</v>
      </c>
      <c r="AH32" s="69">
        <f t="shared" si="6"/>
        <v>1008</v>
      </c>
      <c r="AI32" s="68">
        <f t="shared" si="7"/>
        <v>204.42100993713242</v>
      </c>
      <c r="AJ32" s="67">
        <v>1</v>
      </c>
      <c r="AK32" s="67">
        <v>0</v>
      </c>
      <c r="AL32" s="67">
        <v>1</v>
      </c>
      <c r="AM32" s="67">
        <v>0</v>
      </c>
      <c r="AN32" s="67">
        <v>1</v>
      </c>
      <c r="AO32" s="67">
        <v>0</v>
      </c>
      <c r="AP32" s="66">
        <v>9494924</v>
      </c>
      <c r="AQ32" s="66">
        <f t="shared" si="8"/>
        <v>0</v>
      </c>
      <c r="AR32" s="87">
        <v>1.23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12</v>
      </c>
      <c r="E33" s="82">
        <f t="shared" si="13"/>
        <v>8.4507042253521139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111</v>
      </c>
      <c r="P33" s="76">
        <v>87</v>
      </c>
      <c r="Q33" s="76">
        <v>56698857</v>
      </c>
      <c r="R33" s="75">
        <f t="shared" si="9"/>
        <v>3740</v>
      </c>
      <c r="S33" s="74">
        <f t="shared" si="3"/>
        <v>89.76</v>
      </c>
      <c r="T33" s="74">
        <f t="shared" si="4"/>
        <v>3.74</v>
      </c>
      <c r="U33" s="73">
        <v>2.9</v>
      </c>
      <c r="V33" s="73">
        <f t="shared" si="5"/>
        <v>2.9</v>
      </c>
      <c r="W33" s="72" t="s">
        <v>14</v>
      </c>
      <c r="X33" s="66">
        <v>0</v>
      </c>
      <c r="Y33" s="66">
        <v>0</v>
      </c>
      <c r="Z33" s="66">
        <v>1017</v>
      </c>
      <c r="AA33" s="66">
        <v>0</v>
      </c>
      <c r="AB33" s="66">
        <v>1017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41392248</v>
      </c>
      <c r="AH33" s="69">
        <f t="shared" si="6"/>
        <v>612</v>
      </c>
      <c r="AI33" s="68">
        <f t="shared" si="7"/>
        <v>163.63636363636363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0.3</v>
      </c>
      <c r="AP33" s="66">
        <v>9496110</v>
      </c>
      <c r="AQ33" s="66">
        <f t="shared" si="8"/>
        <v>1186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16</v>
      </c>
      <c r="E34" s="82">
        <f t="shared" si="13"/>
        <v>11.267605633802818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111</v>
      </c>
      <c r="P34" s="76">
        <v>87</v>
      </c>
      <c r="Q34" s="76">
        <v>56702331</v>
      </c>
      <c r="R34" s="75">
        <f t="shared" si="9"/>
        <v>3474</v>
      </c>
      <c r="S34" s="74">
        <f t="shared" si="3"/>
        <v>83.376000000000005</v>
      </c>
      <c r="T34" s="74">
        <f t="shared" si="4"/>
        <v>3.4740000000000002</v>
      </c>
      <c r="U34" s="73">
        <v>4.3</v>
      </c>
      <c r="V34" s="73">
        <f t="shared" si="5"/>
        <v>4.3</v>
      </c>
      <c r="W34" s="72" t="s">
        <v>14</v>
      </c>
      <c r="X34" s="66">
        <v>0</v>
      </c>
      <c r="Y34" s="66">
        <v>0</v>
      </c>
      <c r="Z34" s="66">
        <v>977</v>
      </c>
      <c r="AA34" s="66">
        <v>0</v>
      </c>
      <c r="AB34" s="66">
        <v>977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41392772</v>
      </c>
      <c r="AH34" s="69">
        <f t="shared" si="6"/>
        <v>524</v>
      </c>
      <c r="AI34" s="68">
        <f t="shared" si="7"/>
        <v>150.83477259643061</v>
      </c>
      <c r="AJ34" s="67">
        <v>0</v>
      </c>
      <c r="AK34" s="67">
        <v>0</v>
      </c>
      <c r="AL34" s="67">
        <v>1</v>
      </c>
      <c r="AM34" s="67">
        <v>0</v>
      </c>
      <c r="AN34" s="67">
        <v>1</v>
      </c>
      <c r="AO34" s="67">
        <v>0.3</v>
      </c>
      <c r="AP34" s="66">
        <v>9497166</v>
      </c>
      <c r="AQ34" s="66">
        <f t="shared" si="8"/>
        <v>1056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/>
      <c r="Q35" s="56"/>
      <c r="R35" s="55">
        <f>SUM(R11:R34)</f>
        <v>124017</v>
      </c>
      <c r="S35" s="54">
        <f>AVERAGE(S11:S34)</f>
        <v>124.01700000000001</v>
      </c>
      <c r="T35" s="54">
        <f>SUM(T11:T34)</f>
        <v>124.01699999999998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/>
      <c r="AH35" s="47">
        <f>SUM(AH11:AH34)</f>
        <v>25956</v>
      </c>
      <c r="AI35" s="46">
        <f>$AH$35/$T35</f>
        <v>209.29388712837761</v>
      </c>
      <c r="AJ35" s="45"/>
      <c r="AK35" s="44"/>
      <c r="AL35" s="44"/>
      <c r="AM35" s="44"/>
      <c r="AN35" s="43"/>
      <c r="AO35" s="39"/>
      <c r="AP35" s="42">
        <f>AP34-AP10</f>
        <v>7238</v>
      </c>
      <c r="AQ35" s="41">
        <f>SUM(AQ11:AQ34)</f>
        <v>7238</v>
      </c>
      <c r="AR35" s="40">
        <f>AVERAGE(AR11:AR34)</f>
        <v>1.17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244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7" t="s">
        <v>245</v>
      </c>
      <c r="C41" s="9"/>
      <c r="D41" s="9"/>
      <c r="E41" s="9"/>
      <c r="F41" s="9"/>
      <c r="G41" s="9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11" t="s">
        <v>5</v>
      </c>
      <c r="C42" s="9"/>
      <c r="D42" s="9"/>
      <c r="E42" s="26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143</v>
      </c>
      <c r="C43" s="9"/>
      <c r="D43" s="9"/>
      <c r="E43" s="9"/>
      <c r="F43" s="9"/>
      <c r="G43" s="9"/>
      <c r="H43" s="9"/>
      <c r="I43" s="16"/>
      <c r="J43" s="16" t="s">
        <v>28</v>
      </c>
      <c r="K43" s="16"/>
      <c r="L43" s="16"/>
      <c r="M43" s="16"/>
      <c r="N43" s="16"/>
      <c r="O43" s="16"/>
      <c r="P43" s="16"/>
      <c r="Q43" s="16"/>
      <c r="R43" s="16"/>
      <c r="S43" s="15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22" t="s">
        <v>4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155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11" t="s">
        <v>246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3</v>
      </c>
      <c r="C47" s="9"/>
      <c r="D47" s="9"/>
      <c r="E47" s="9"/>
      <c r="F47" s="9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5"/>
      <c r="R47" s="21"/>
      <c r="S47" s="21"/>
      <c r="T47" s="25"/>
      <c r="U47" s="5"/>
      <c r="V47" s="5"/>
      <c r="W47" s="5"/>
      <c r="X47" s="5"/>
      <c r="Y47" s="5"/>
      <c r="Z47" s="5"/>
      <c r="AA47" s="5"/>
      <c r="AB47" s="5"/>
      <c r="AC47" s="5"/>
      <c r="AK47" s="4"/>
      <c r="AL47" s="4"/>
      <c r="AM47" s="4"/>
      <c r="AN47" s="4"/>
      <c r="AO47" s="4"/>
      <c r="AP47" s="4"/>
      <c r="AQ47" s="3"/>
      <c r="AR47" s="1"/>
      <c r="AS47" s="1"/>
      <c r="AT47" s="12"/>
      <c r="AU47"/>
      <c r="AV47"/>
      <c r="AW47"/>
      <c r="AX47"/>
      <c r="AY47"/>
    </row>
    <row r="48" spans="2:51" x14ac:dyDescent="0.25">
      <c r="B48" s="11" t="s">
        <v>2</v>
      </c>
      <c r="C48" s="24"/>
      <c r="D48" s="24"/>
      <c r="E48" s="24"/>
      <c r="F48" s="23"/>
      <c r="G48" s="16"/>
      <c r="H48" s="16"/>
      <c r="I48" s="16"/>
      <c r="J48" s="16"/>
      <c r="K48" s="16"/>
      <c r="L48" s="16"/>
      <c r="M48" s="16"/>
      <c r="N48" s="16"/>
      <c r="O48" s="16"/>
      <c r="P48" s="15"/>
      <c r="Q48" s="21"/>
      <c r="R48" s="21"/>
      <c r="S48" s="21"/>
      <c r="T48" s="5"/>
      <c r="U48" s="5"/>
      <c r="V48" s="5"/>
      <c r="W48" s="5"/>
      <c r="X48" s="5"/>
      <c r="Y48" s="5"/>
      <c r="Z48" s="5"/>
      <c r="AA48" s="5"/>
      <c r="AB48" s="5"/>
      <c r="AJ48" s="4"/>
      <c r="AK48" s="4"/>
      <c r="AL48" s="4"/>
      <c r="AM48" s="4"/>
      <c r="AN48" s="4"/>
      <c r="AO48" s="4"/>
      <c r="AP48" s="3"/>
      <c r="AQ48" s="1"/>
      <c r="AR48" s="1"/>
      <c r="AS48" s="12"/>
      <c r="AT48"/>
      <c r="AU48"/>
      <c r="AV48"/>
      <c r="AW48"/>
      <c r="AX48"/>
      <c r="AY48"/>
    </row>
    <row r="49" spans="1:51" x14ac:dyDescent="0.25">
      <c r="B49" s="11" t="s">
        <v>1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1:51" x14ac:dyDescent="0.25">
      <c r="B50" s="13" t="s">
        <v>211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1:51" x14ac:dyDescent="0.25">
      <c r="B51" s="22" t="s">
        <v>171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1:51" x14ac:dyDescent="0.25">
      <c r="B52" s="11" t="s">
        <v>0</v>
      </c>
      <c r="C52" s="9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1:51" x14ac:dyDescent="0.25">
      <c r="B53" s="22" t="s">
        <v>191</v>
      </c>
      <c r="C53" s="11"/>
      <c r="D53" s="9"/>
      <c r="E53" s="9"/>
      <c r="F53" s="162"/>
      <c r="G53" s="162"/>
      <c r="H53" s="162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1:51" x14ac:dyDescent="0.25">
      <c r="B54" s="13"/>
      <c r="C54" s="13"/>
      <c r="D54" s="159"/>
      <c r="E54" s="159"/>
      <c r="F54" s="160"/>
      <c r="G54" s="160"/>
      <c r="H54" s="160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1:51" x14ac:dyDescent="0.25">
      <c r="B55" s="22"/>
      <c r="C55" s="24"/>
      <c r="D55" s="24"/>
      <c r="E55" s="24"/>
      <c r="F55" s="23"/>
      <c r="G55" s="16"/>
      <c r="H55" s="16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1:51" x14ac:dyDescent="0.25">
      <c r="B56" s="13"/>
      <c r="C56" s="24"/>
      <c r="D56" s="24"/>
      <c r="E56" s="24"/>
      <c r="F56" s="23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1:51" x14ac:dyDescent="0.25">
      <c r="B57" s="22"/>
      <c r="C57" s="24"/>
      <c r="D57" s="24"/>
      <c r="E57" s="24"/>
      <c r="F57" s="23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1:51" x14ac:dyDescent="0.25">
      <c r="B58" s="13"/>
      <c r="C58" s="24"/>
      <c r="D58" s="24"/>
      <c r="E58" s="24"/>
      <c r="F58" s="23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1:51" x14ac:dyDescent="0.25">
      <c r="B59" s="22"/>
      <c r="C59" s="24"/>
      <c r="D59" s="24"/>
      <c r="E59" s="24"/>
      <c r="F59" s="23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1:51" x14ac:dyDescent="0.25">
      <c r="B60" s="22"/>
      <c r="C60" s="24"/>
      <c r="D60" s="24"/>
      <c r="E60" s="24"/>
      <c r="F60" s="23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1:51" ht="229.5" customHeight="1" x14ac:dyDescent="0.25">
      <c r="B61" s="7"/>
      <c r="C61" s="11"/>
      <c r="D61" s="8"/>
      <c r="E61" s="9"/>
      <c r="F61" s="9"/>
      <c r="G61" s="9"/>
      <c r="H61" s="9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U61"/>
      <c r="AV61" s="12"/>
      <c r="AW61"/>
      <c r="AX61"/>
      <c r="AY61"/>
    </row>
    <row r="62" spans="1:51" x14ac:dyDescent="0.25">
      <c r="A62" s="5"/>
      <c r="B62" s="7"/>
      <c r="C62" s="13"/>
      <c r="D62" s="8"/>
      <c r="E62" s="9"/>
      <c r="F62" s="9"/>
      <c r="G62" s="9"/>
      <c r="H62" s="9"/>
      <c r="I62" s="4"/>
      <c r="J62" s="4"/>
      <c r="K62" s="4"/>
      <c r="L62" s="4"/>
      <c r="M62" s="4"/>
      <c r="N62" s="4"/>
      <c r="O62" s="3"/>
      <c r="P62" s="1"/>
      <c r="R62" s="12"/>
      <c r="AS62"/>
      <c r="AT62"/>
      <c r="AU62"/>
      <c r="AV62"/>
      <c r="AW62"/>
      <c r="AX62"/>
      <c r="AY62"/>
    </row>
    <row r="63" spans="1:51" x14ac:dyDescent="0.25">
      <c r="A63" s="5"/>
      <c r="B63" s="8"/>
      <c r="C63" s="11"/>
      <c r="D63" s="9"/>
      <c r="E63" s="8"/>
      <c r="F63" s="9"/>
      <c r="G63" s="8"/>
      <c r="H63" s="8"/>
      <c r="I63" s="4"/>
      <c r="J63" s="4"/>
      <c r="K63" s="4"/>
      <c r="L63" s="4"/>
      <c r="M63" s="4"/>
      <c r="N63" s="4"/>
      <c r="O63" s="3"/>
      <c r="P63" s="1"/>
      <c r="R63" s="1"/>
      <c r="AS63"/>
      <c r="AT63"/>
      <c r="AU63"/>
      <c r="AV63"/>
      <c r="AW63"/>
      <c r="AX63"/>
      <c r="AY63"/>
    </row>
    <row r="64" spans="1:51" x14ac:dyDescent="0.25">
      <c r="A64" s="5"/>
      <c r="B64" s="8"/>
      <c r="C64" s="10"/>
      <c r="D64" s="9"/>
      <c r="E64" s="8"/>
      <c r="F64" s="8"/>
      <c r="G64" s="8"/>
      <c r="H64" s="8"/>
      <c r="I64" s="4"/>
      <c r="J64" s="4"/>
      <c r="K64" s="4"/>
      <c r="L64" s="4"/>
      <c r="M64" s="4"/>
      <c r="N64" s="4"/>
      <c r="O64" s="3"/>
      <c r="P64" s="1"/>
      <c r="R64" s="1"/>
      <c r="AS64"/>
      <c r="AT64"/>
      <c r="AU64"/>
      <c r="AV64"/>
      <c r="AW64"/>
      <c r="AX64"/>
      <c r="AY64"/>
    </row>
    <row r="65" spans="1:51" x14ac:dyDescent="0.25">
      <c r="A65" s="5"/>
      <c r="B65" s="7"/>
      <c r="I65" s="4"/>
      <c r="J65" s="4"/>
      <c r="K65" s="4"/>
      <c r="L65" s="4"/>
      <c r="M65" s="4"/>
      <c r="N65" s="4"/>
      <c r="O65" s="3"/>
      <c r="P65" s="1"/>
      <c r="R65" s="1"/>
      <c r="AS65"/>
      <c r="AT65"/>
      <c r="AU65"/>
      <c r="AV65"/>
      <c r="AW65"/>
      <c r="AX65"/>
      <c r="AY65"/>
    </row>
    <row r="66" spans="1:51" x14ac:dyDescent="0.25">
      <c r="A66" s="5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I68" s="4"/>
      <c r="J68" s="4"/>
      <c r="K68" s="4"/>
      <c r="L68" s="4"/>
      <c r="M68" s="4"/>
      <c r="N68" s="4"/>
      <c r="O68" s="3"/>
      <c r="P68" s="1"/>
      <c r="R68" s="6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R69" s="1"/>
      <c r="AS69"/>
      <c r="AT69"/>
      <c r="AU69"/>
      <c r="AV69"/>
      <c r="AW69"/>
      <c r="AX69"/>
      <c r="AY69"/>
    </row>
    <row r="70" spans="1:51" x14ac:dyDescent="0.25">
      <c r="O70" s="3"/>
      <c r="R70" s="1"/>
      <c r="AS70"/>
      <c r="AT70"/>
      <c r="AU70"/>
      <c r="AV70"/>
      <c r="AW70"/>
      <c r="AX70"/>
      <c r="AY70"/>
    </row>
    <row r="71" spans="1:51" x14ac:dyDescent="0.25">
      <c r="O71" s="3"/>
      <c r="R71" s="1"/>
      <c r="AS71"/>
      <c r="AT71"/>
      <c r="AU71"/>
      <c r="AV71"/>
      <c r="AW71"/>
      <c r="AX71"/>
      <c r="AY71"/>
    </row>
    <row r="72" spans="1:51" x14ac:dyDescent="0.25"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AS74"/>
      <c r="AT74"/>
      <c r="AU74"/>
      <c r="AV74"/>
      <c r="AW74"/>
      <c r="AX74"/>
      <c r="AY74"/>
    </row>
    <row r="75" spans="1:51" x14ac:dyDescent="0.25">
      <c r="O75" s="3"/>
      <c r="AS75"/>
      <c r="AT75"/>
      <c r="AU75"/>
      <c r="AV75"/>
      <c r="AW75"/>
      <c r="AX75"/>
      <c r="AY75"/>
    </row>
    <row r="76" spans="1:51" x14ac:dyDescent="0.25">
      <c r="O76" s="3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Q80" s="1"/>
      <c r="AS80"/>
      <c r="AT80"/>
      <c r="AU80"/>
      <c r="AV80"/>
      <c r="AW80"/>
      <c r="AX80"/>
      <c r="AY80"/>
    </row>
    <row r="81" spans="15:51" x14ac:dyDescent="0.25">
      <c r="O81" s="2"/>
      <c r="P81" s="1"/>
      <c r="Q81" s="1"/>
      <c r="AS81"/>
      <c r="AT81"/>
      <c r="AU81"/>
      <c r="AV81"/>
      <c r="AW81"/>
      <c r="AX81"/>
      <c r="AY81"/>
    </row>
    <row r="82" spans="15:51" x14ac:dyDescent="0.25">
      <c r="O82" s="2"/>
      <c r="P82" s="1"/>
      <c r="Q82" s="1"/>
      <c r="AS82"/>
      <c r="AT82"/>
      <c r="AU82"/>
      <c r="AV82"/>
      <c r="AW82"/>
      <c r="AX82"/>
      <c r="AY82"/>
    </row>
    <row r="83" spans="15:51" x14ac:dyDescent="0.25">
      <c r="O83" s="2"/>
      <c r="P83" s="1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R90" s="1"/>
      <c r="S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R91" s="1"/>
      <c r="S91" s="1"/>
      <c r="T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R92" s="1"/>
      <c r="S92" s="1"/>
      <c r="T92" s="1"/>
      <c r="AS92"/>
      <c r="AT92"/>
      <c r="AU92"/>
      <c r="AV92"/>
      <c r="AW92"/>
      <c r="AX92"/>
      <c r="AY92"/>
    </row>
    <row r="93" spans="15:51" x14ac:dyDescent="0.25">
      <c r="O93" s="2"/>
      <c r="P93" s="1"/>
      <c r="T93" s="1"/>
      <c r="AS93"/>
      <c r="AT93"/>
      <c r="AU93"/>
      <c r="AV93"/>
      <c r="AW93"/>
      <c r="AX93"/>
      <c r="AY93"/>
    </row>
    <row r="94" spans="15:51" x14ac:dyDescent="0.25">
      <c r="O94" s="1"/>
      <c r="Q94" s="1"/>
      <c r="R94" s="1"/>
      <c r="S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T96" s="1"/>
      <c r="U96" s="1"/>
      <c r="AS96"/>
      <c r="AT96"/>
      <c r="AU96"/>
      <c r="AV96"/>
      <c r="AW96"/>
      <c r="AX96"/>
      <c r="AY96"/>
    </row>
    <row r="97" spans="15:51" x14ac:dyDescent="0.25">
      <c r="O97" s="2"/>
      <c r="P97" s="1"/>
      <c r="T97" s="1"/>
      <c r="U97" s="1"/>
      <c r="AS97"/>
      <c r="AT97"/>
      <c r="AU97"/>
      <c r="AV97"/>
      <c r="AW97"/>
      <c r="AX97"/>
      <c r="AY97"/>
    </row>
    <row r="109" spans="15:51" x14ac:dyDescent="0.25">
      <c r="AS109"/>
      <c r="AT109"/>
      <c r="AU109"/>
      <c r="AV109"/>
      <c r="AW109"/>
      <c r="AX109"/>
      <c r="AY109"/>
    </row>
  </sheetData>
  <protectedRanges>
    <protectedRange sqref="B65 B61:B62 N61:T61 T41" name="Range2_12_5_1_1"/>
    <protectedRange sqref="N10 L10 L6 D6 D8 AD8 AF8 O8:U8 AJ8:AR8 AF10 AR11:AR34 L24:N31 N12:N23 N32:N34 N11:P11 G11:G34 E11:E34 O12:P34 R11:AG34" name="Range1_16_3_1_1"/>
    <protectedRange sqref="I61:M6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2:H62 F63 E62" name="Range2_2_2_9_2_1_1"/>
    <protectedRange sqref="D63:D64" name="Range2_1_1_1_1_1_9_2_1_1"/>
    <protectedRange sqref="C61 C63" name="Range2_4_1_1_1"/>
    <protectedRange sqref="AS16:AS34" name="Range1_1_1_1"/>
    <protectedRange sqref="P3:U5" name="Range1_16_1_1_1_1"/>
    <protectedRange sqref="C64 C62" name="Range2_1_3_1_1"/>
    <protectedRange sqref="H11:H34" name="Range1_1_1_1_1_1_1"/>
    <protectedRange sqref="B63:B64 G63:H64 D61:D62 F64 E63:E64" name="Range2_2_1_10_1_1_1_2"/>
    <protectedRange sqref="F61:F62 G61:H61 E61" name="Range2_2_12_1_7_1_1"/>
    <protectedRange sqref="AS11:AS15" name="Range1_4_1_1_1_1"/>
    <protectedRange sqref="J11:J15 J26:J34" name="Range1_1_2_1_10_1_1_1_1"/>
    <protectedRange sqref="R68" name="Range2_2_1_10_1_1_1_1_1"/>
    <protectedRange sqref="S38:S40" name="Range2_12_3_1_1_1_1"/>
    <protectedRange sqref="R38:R40" name="Range2_12_1_3_1_1_1_1"/>
    <protectedRange sqref="S41" name="Range2_12_5_1_1_2_3_1"/>
    <protectedRange sqref="R41" name="Range2_12_1_6_1_1_1_1_2_1"/>
    <protectedRange sqref="T46 Q51:Q60" name="Range2_12_5_1_1_3"/>
    <protectedRange sqref="T44:T45" name="Range2_12_5_1_1_2_2"/>
    <protectedRange sqref="P51:P60" name="Range2_12_4_1_1_1_4_2_2_2"/>
    <protectedRange sqref="N51:O60" name="Range2_12_1_6_1_1_1_2_3_2_1_1_3"/>
    <protectedRange sqref="K51:M60" name="Range2_12_1_2_3_1_1_1_2_3_2_1_1_3"/>
    <protectedRange sqref="T43" name="Range2_12_5_1_1_2_1_1"/>
    <protectedRange sqref="T42" name="Range2_12_5_1_1_6_1_1_1_1_1_1_1"/>
    <protectedRange sqref="S42" name="Range2_12_5_1_1_5_3_1_1_1_1_1_1_1"/>
    <protectedRange sqref="R42" name="Range2_12_1_6_1_1_1_2_3_2_1_1_2_1_1_1_1_1"/>
    <protectedRange sqref="AG10 AP10 Q11:Q34" name="Range1_16_3_1_1_1_1_1"/>
    <protectedRange sqref="F11:F22" name="Range1_16_3_1_1_2_1_1_1_2_1"/>
    <protectedRange sqref="B41:B42" name="Range2_12_5_1_1_1_1"/>
    <protectedRange sqref="E41 F42:H42" name="Range2_2_12_1_7_1_1_1_1"/>
    <protectedRange sqref="D41" name="Range2_3_2_1_3_1_1_2_10_1_1_1_1_1_1"/>
    <protectedRange sqref="C41" name="Range2_1_1_1_1_11_1_2_1_1_1_1"/>
    <protectedRange sqref="D38:H38 N38:Q39 N41:Q41" name="Range2_12_1_3_1_1_1_1_1"/>
    <protectedRange sqref="I38:M38 E39:M39 F41:M41" name="Range2_2_12_1_6_1_1_1_1_1"/>
    <protectedRange sqref="D39" name="Range2_1_1_1_1_11_1_1_1_1_1_1_1"/>
    <protectedRange sqref="C39" name="Range2_1_2_1_1_1_1_1_1"/>
    <protectedRange sqref="C38" name="Range2_3_1_1_1_1_1_1"/>
    <protectedRange sqref="Q42" name="Range2_12_1_5_1_1_1_1_1_1"/>
    <protectedRange sqref="N42:P42" name="Range2_12_1_2_2_1_1_1_1_1_1"/>
    <protectedRange sqref="K42:M42" name="Range2_2_12_1_4_2_1_1_1_1_1_1"/>
    <protectedRange sqref="E42" name="Range2_2_12_1_7_1_1_3_1_1_1"/>
    <protectedRange sqref="I42:J42" name="Range2_2_12_1_4_2_1_1_1_2_1_1_1"/>
    <protectedRange sqref="D42" name="Range2_2_12_1_3_1_2_1_1_1_2_1_2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1:J60" name="Range2_2_12_1_4_3_1_1_1_3_3_2_1_1_3_2"/>
    <protectedRange sqref="Q48:Q50" name="Range2_12_5_1_1_3_2"/>
    <protectedRange sqref="P48:P50" name="Range2_12_4_1_1_1_4_2_2_2_2"/>
    <protectedRange sqref="N48:O50" name="Range2_12_1_6_1_1_1_2_3_2_1_1_3_2"/>
    <protectedRange sqref="K48:M50" name="Range2_12_1_2_3_1_1_1_2_3_2_1_1_3_2"/>
    <protectedRange sqref="J48:J50" name="Range2_2_12_1_4_3_1_1_1_3_3_2_1_1_3_2_1"/>
    <protectedRange sqref="I48:I50" name="Range2_2_12_1_4_3_1_1_1_3_3_2_1_1_3_2_1_1"/>
    <protectedRange sqref="I51:I60" name="Range2_2_12_1_4_3_1_1_1_3_3_2_1_1_3_3_1_1"/>
    <protectedRange sqref="Q10" name="Range1_16_3_1_1_1_1_1_1"/>
    <protectedRange sqref="H55:H60" name="Range2_2_12_1_4_3_1_1_1_3_3_2_1_1_3_3_1_3_1"/>
    <protectedRange sqref="G55:G60" name="Range2_2_12_1_4_3_1_1_1_3_2_1_2_2_3_1_3_1"/>
    <protectedRange sqref="F55:F60" name="Range2_2_12_1_4_3_1_1_1_3_3_1_1_3_1_1_1_1_1_1_2_3_1_3_1"/>
    <protectedRange sqref="C55:E60" name="Range2_2_12_1_3_1_2_1_1_1_1_2_1_1_1_1_1_1_2_2_1_3_1"/>
    <protectedRange sqref="H48:H50" name="Range2_2_12_1_4_3_1_1_1_3_3_2_1_1_3_2_1_3_1_1"/>
    <protectedRange sqref="G48:G50" name="Range2_2_12_1_4_3_1_1_1_3_2_1_2_2_2_1_3_1_1"/>
    <protectedRange sqref="D48:E50" name="Range2_2_12_1_3_1_2_1_1_1_2_1_1_1_1_1_1_2_1_1_2_1_3_1_1"/>
    <protectedRange sqref="F48:F50" name="Range2_2_12_1_4_3_1_1_1_2_1_2_1_1_3_1_1_1_1_1_1_2_1_3_1_1"/>
    <protectedRange sqref="H51:H54" name="Range2_2_12_1_4_3_1_1_1_3_3_2_1_1_3_3_1_3_1_1"/>
    <protectedRange sqref="G51:G54" name="Range2_2_12_1_4_3_1_1_1_3_2_1_2_2_3_1_3_1_1"/>
    <protectedRange sqref="F51:F54" name="Range2_2_12_1_4_3_1_1_1_3_3_1_1_3_1_1_1_1_1_1_2_3_1_3_1_1"/>
    <protectedRange sqref="D51:E54" name="Range2_2_12_1_3_1_2_1_1_1_1_2_1_1_1_1_1_1_2_2_1_3_1_1"/>
    <protectedRange sqref="C48:C50" name="Range2_2_12_1_3_1_2_1_1_1_3_1_1_1_1_1_3_1_1_1_1_2_1_3_1"/>
    <protectedRange sqref="C51" name="Range2_2_12_1_3_1_2_1_1_1_1_2_1_1_1_1_1_1_2_2_1_3_2_1"/>
    <protectedRange sqref="C54" name="Range2_1_4_2_1_1_1_2_1_2_1_1"/>
    <protectedRange sqref="S43" name="Range2_12_4_1_1_1_4_2_2_1_1_1"/>
    <protectedRange sqref="S44:S46" name="Range2_12_4_1_1_1_4_2_2_2_2_1"/>
    <protectedRange sqref="Q43:R43" name="Range2_12_1_6_1_1_1_2_3_2_1_1_1_1_1_1_1_1"/>
    <protectedRange sqref="N43:P43" name="Range2_12_1_2_3_1_1_1_2_3_2_1_1_1_1_1_1_1_1"/>
    <protectedRange sqref="K43:M43" name="Range2_2_12_1_4_3_1_1_1_3_3_2_1_1_1_1_1_1_1_1"/>
    <protectedRange sqref="J43" name="Range2_2_12_1_4_3_1_1_1_3_2_1_2_1_1_1_1_1_1"/>
    <protectedRange sqref="D43:E43" name="Range2_2_12_1_3_1_2_1_1_1_2_1_2_3_2_1_1_1_1_1_1"/>
    <protectedRange sqref="I43" name="Range2_2_12_1_4_2_1_1_1_4_1_2_1_1_1_2_1_1_1_1_1_1"/>
    <protectedRange sqref="F43:H43" name="Range2_2_12_1_3_1_1_1_1_1_4_1_2_1_2_1_2_1_1_1_1_1_1"/>
    <protectedRange sqref="B43" name="Range2_12_5_1_1_1_2_1_1_1_1_1_1_1_1_1_1_1_2_1_1_1_1_1_1_1_1_1_1_1_1_1_1_1_1_1_1_1_1_1"/>
    <protectedRange sqref="R47" name="Range2_12_5_1_1_3_1_1_1_1_1_1"/>
    <protectedRange sqref="Q47" name="Range2_12_4_1_1_1_4_2_2_2_1_1_1_1_1_1"/>
    <protectedRange sqref="O47:P47 Q44:R46" name="Range2_12_1_6_1_1_1_2_3_2_1_1_3_1_1_1_1_1_1"/>
    <protectedRange sqref="L47:N47 N44:P46" name="Range2_12_1_2_3_1_1_1_2_3_2_1_1_3_1_1_1_1_1_1"/>
    <protectedRange sqref="I47:K47 K44:M46" name="Range2_2_12_1_4_3_1_1_1_3_3_2_1_1_3_1_1_1_1_1_1"/>
    <protectedRange sqref="H47 J44:J46" name="Range2_2_12_1_4_3_1_1_1_3_2_1_2_2_1_1_1_1_1_1"/>
    <protectedRange sqref="E47:F47 G46:H46" name="Range2_2_12_1_3_1_2_1_1_1_2_1_1_1_1_1_1_2_1_1_1_1_1_1_1_1"/>
    <protectedRange sqref="C47 D46:E46" name="Range2_2_12_1_3_1_2_1_1_1_2_1_1_1_1_3_1_1_1_1_1_1_1_1_1_1"/>
    <protectedRange sqref="D47 F46" name="Range2_2_12_1_3_1_2_1_1_1_3_1_1_1_1_1_3_1_1_1_1_1_1_1_1_1_1"/>
    <protectedRange sqref="G47 I46" name="Range2_2_12_1_4_3_1_1_1_2_1_2_1_1_3_1_1_1_1_1_1_1_1_1_1_1_1"/>
    <protectedRange sqref="E44:H45" name="Range2_2_12_1_3_1_2_1_1_1_1_2_1_1_1_1_1_1_1_1_1_1_1_1"/>
    <protectedRange sqref="D44:D45" name="Range2_2_12_1_3_1_2_1_1_1_2_1_2_3_1_1_1_1_1_1_1_1_1_1"/>
    <protectedRange sqref="I44:I45" name="Range2_2_12_1_4_2_1_1_1_4_1_2_1_1_1_2_2_1_1_1_1_1_1_1"/>
    <protectedRange sqref="B44" name="Range2_12_5_1_1_1_2_2_1_1_1_1_1_1_1_1_1_1_1_1_1_1_1_1_1_1_1_1_1_1_1_1_1_1_1_1_1_1_1_1_1_1_1_1_1_1"/>
    <protectedRange sqref="B45" name="Range2_12_5_1_1_1_2_2_1_1_1_1_1_1_1_1_1_1_1_2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"/>
    <protectedRange sqref="B47" name="Range2_12_5_1_1_1_2_1_1_1_1_1_1_1_1_1_1_1_2_1_2_1_1_1_1_1_1_1_1_1_2_1_1_1_1_1_1_1_1_1_1_1_1_1_1_1_1_1_1_1_1_1_1_1_1_1_1_1_1_1_1_1_1"/>
    <protectedRange sqref="B60 B55 B57" name="Range2_12_5_1_1_1_2_2_1_1_1_1"/>
    <protectedRange sqref="B54" name="Range2_12_5_1_1_1_2_2_1_1_1_1_1_1_1_1_1_1_1_2_1_1_1_1"/>
    <protectedRange sqref="B56 B58" name="Range2_12_5_1_1_1_2_2_1_1_1_1_1_1_1_1_1_1_1_2_1_1_1_3_3_1_1_1"/>
    <protectedRange sqref="B48" name="Range2_12_5_1_1_1_1_1_2_1_1_1_1_1_1_1_1_1_1_1_1_1_1_1_1_1_1_1_1_2_1_1_1_1_1_1_1_1_1_1_1_1_1_3_1_1_1_2_1_1_1_1"/>
    <protectedRange sqref="B49" name="Range2_12_5_1_1_1_1_1_2_1_1_2_1_1_1_1_1_1_1_1_1_1_1_1_1_1_1_1_1_2_1_1_1_1_1_1_1_1_1_1_1_1_1_1_3_1_1_1_2_1_1"/>
    <protectedRange sqref="B50" name="Range2_12_5_1_1_1_2_2_1_1_1_1_1_1_1_1_1_1_1_2_1_1_1_1_1_1_1_1_1_3_1_3_1_2_1_1_1_1_1_1_1_1_1_1_1_1_1_2_1_1_1_1_1_2_1_1_1_1_1_1_1_1_2_1_1_3_1_1_1_2_1_1_1_1_1"/>
    <protectedRange sqref="B51" name="Range2_12_5_1_1_1_2_2_1_1_1_1_1_1_1_1_1_1_1_2_1_1_1_2_1_1_1_1_1_1_1_1_1_1_1_1_1_1_1_1_2_1_1_1_1_1_1_1_1_1_2_1_1_3_1_1_1_3_1_1_1_1_1"/>
    <protectedRange sqref="B52" name="Range2_12_5_1_1_1_1_1_2_1_2_1_1_1_2_1_1_1_1_1_1_1_1_1_1_2_1_1_1_1_1_2_1_1_1_1_1_1_1_2_1_1_3_1_1_1_2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61" priority="5" operator="containsText" text="N/A">
      <formula>NOT(ISERROR(SEARCH("N/A",X11)))</formula>
    </cfRule>
    <cfRule type="cellIs" dxfId="160" priority="23" operator="equal">
      <formula>0</formula>
    </cfRule>
  </conditionalFormatting>
  <conditionalFormatting sqref="X11:AE34">
    <cfRule type="cellIs" dxfId="159" priority="22" operator="greaterThanOrEqual">
      <formula>1185</formula>
    </cfRule>
  </conditionalFormatting>
  <conditionalFormatting sqref="X11:AE34">
    <cfRule type="cellIs" dxfId="158" priority="21" operator="between">
      <formula>0.1</formula>
      <formula>1184</formula>
    </cfRule>
  </conditionalFormatting>
  <conditionalFormatting sqref="X8 AJ11:AO34">
    <cfRule type="cellIs" dxfId="157" priority="20" operator="equal">
      <formula>0</formula>
    </cfRule>
  </conditionalFormatting>
  <conditionalFormatting sqref="X8 AJ11:AO34">
    <cfRule type="cellIs" dxfId="156" priority="19" operator="greaterThan">
      <formula>1179</formula>
    </cfRule>
  </conditionalFormatting>
  <conditionalFormatting sqref="X8 AJ11:AO34">
    <cfRule type="cellIs" dxfId="155" priority="18" operator="greaterThan">
      <formula>99</formula>
    </cfRule>
  </conditionalFormatting>
  <conditionalFormatting sqref="X8 AJ11:AO34">
    <cfRule type="cellIs" dxfId="154" priority="17" operator="greaterThan">
      <formula>0.99</formula>
    </cfRule>
  </conditionalFormatting>
  <conditionalFormatting sqref="AB8">
    <cfRule type="cellIs" dxfId="153" priority="16" operator="equal">
      <formula>0</formula>
    </cfRule>
  </conditionalFormatting>
  <conditionalFormatting sqref="AB8">
    <cfRule type="cellIs" dxfId="152" priority="15" operator="greaterThan">
      <formula>1179</formula>
    </cfRule>
  </conditionalFormatting>
  <conditionalFormatting sqref="AB8">
    <cfRule type="cellIs" dxfId="151" priority="14" operator="greaterThan">
      <formula>99</formula>
    </cfRule>
  </conditionalFormatting>
  <conditionalFormatting sqref="AB8">
    <cfRule type="cellIs" dxfId="150" priority="13" operator="greaterThan">
      <formula>0.99</formula>
    </cfRule>
  </conditionalFormatting>
  <conditionalFormatting sqref="AQ11:AQ34">
    <cfRule type="cellIs" dxfId="149" priority="12" operator="equal">
      <formula>0</formula>
    </cfRule>
  </conditionalFormatting>
  <conditionalFormatting sqref="AQ11:AQ34">
    <cfRule type="cellIs" dxfId="148" priority="11" operator="greaterThan">
      <formula>1179</formula>
    </cfRule>
  </conditionalFormatting>
  <conditionalFormatting sqref="AQ11:AQ34">
    <cfRule type="cellIs" dxfId="147" priority="10" operator="greaterThan">
      <formula>99</formula>
    </cfRule>
  </conditionalFormatting>
  <conditionalFormatting sqref="AQ11:AQ34">
    <cfRule type="cellIs" dxfId="146" priority="9" operator="greaterThan">
      <formula>0.99</formula>
    </cfRule>
  </conditionalFormatting>
  <conditionalFormatting sqref="AI11:AI34">
    <cfRule type="cellIs" dxfId="145" priority="8" operator="greaterThan">
      <formula>$AI$8</formula>
    </cfRule>
  </conditionalFormatting>
  <conditionalFormatting sqref="AH11:AH34">
    <cfRule type="cellIs" dxfId="144" priority="6" operator="greaterThan">
      <formula>$AH$8</formula>
    </cfRule>
    <cfRule type="cellIs" dxfId="143" priority="7" operator="greaterThan">
      <formula>$AH$8</formula>
    </cfRule>
  </conditionalFormatting>
  <conditionalFormatting sqref="AP11:AP34">
    <cfRule type="cellIs" dxfId="142" priority="4" operator="equal">
      <formula>0</formula>
    </cfRule>
  </conditionalFormatting>
  <conditionalFormatting sqref="AP11:AP34">
    <cfRule type="cellIs" dxfId="141" priority="3" operator="greaterThan">
      <formula>1179</formula>
    </cfRule>
  </conditionalFormatting>
  <conditionalFormatting sqref="AP11:AP34">
    <cfRule type="cellIs" dxfId="140" priority="2" operator="greaterThan">
      <formula>99</formula>
    </cfRule>
  </conditionalFormatting>
  <conditionalFormatting sqref="AP11:AP34">
    <cfRule type="cellIs" dxfId="139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9"/>
  <sheetViews>
    <sheetView topLeftCell="A32" workbookViewId="0">
      <selection activeCell="B51" sqref="B51:B53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176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47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44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96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91" t="s">
        <v>127</v>
      </c>
      <c r="I7" s="192" t="s">
        <v>126</v>
      </c>
      <c r="J7" s="192" t="s">
        <v>125</v>
      </c>
      <c r="K7" s="192" t="s">
        <v>124</v>
      </c>
      <c r="L7" s="2"/>
      <c r="M7" s="2"/>
      <c r="N7" s="2"/>
      <c r="O7" s="191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92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92" t="s">
        <v>115</v>
      </c>
      <c r="AG7" s="192" t="s">
        <v>114</v>
      </c>
      <c r="AH7" s="192" t="s">
        <v>113</v>
      </c>
      <c r="AI7" s="192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92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42304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26136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92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93" t="s">
        <v>88</v>
      </c>
      <c r="V9" s="193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95" t="s">
        <v>84</v>
      </c>
      <c r="AG9" s="195" t="s">
        <v>83</v>
      </c>
      <c r="AH9" s="234" t="s">
        <v>82</v>
      </c>
      <c r="AI9" s="248" t="s">
        <v>81</v>
      </c>
      <c r="AJ9" s="193" t="s">
        <v>80</v>
      </c>
      <c r="AK9" s="193" t="s">
        <v>79</v>
      </c>
      <c r="AL9" s="193" t="s">
        <v>78</v>
      </c>
      <c r="AM9" s="193" t="s">
        <v>77</v>
      </c>
      <c r="AN9" s="193" t="s">
        <v>76</v>
      </c>
      <c r="AO9" s="193" t="s">
        <v>75</v>
      </c>
      <c r="AP9" s="193" t="s">
        <v>74</v>
      </c>
      <c r="AQ9" s="226" t="s">
        <v>73</v>
      </c>
      <c r="AR9" s="193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93" t="s">
        <v>67</v>
      </c>
      <c r="C10" s="193" t="s">
        <v>66</v>
      </c>
      <c r="D10" s="193" t="s">
        <v>17</v>
      </c>
      <c r="E10" s="193" t="s">
        <v>65</v>
      </c>
      <c r="F10" s="193" t="s">
        <v>17</v>
      </c>
      <c r="G10" s="193" t="s">
        <v>65</v>
      </c>
      <c r="H10" s="225"/>
      <c r="I10" s="193" t="s">
        <v>65</v>
      </c>
      <c r="J10" s="193" t="s">
        <v>65</v>
      </c>
      <c r="K10" s="193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26'!Q34</f>
        <v>56702331</v>
      </c>
      <c r="R10" s="242"/>
      <c r="S10" s="243"/>
      <c r="T10" s="244"/>
      <c r="U10" s="193"/>
      <c r="V10" s="193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26'!AG34</f>
        <v>41392772</v>
      </c>
      <c r="AH10" s="234"/>
      <c r="AI10" s="249"/>
      <c r="AJ10" s="193" t="s">
        <v>56</v>
      </c>
      <c r="AK10" s="193" t="s">
        <v>56</v>
      </c>
      <c r="AL10" s="193" t="s">
        <v>56</v>
      </c>
      <c r="AM10" s="193" t="s">
        <v>56</v>
      </c>
      <c r="AN10" s="193" t="s">
        <v>56</v>
      </c>
      <c r="AO10" s="193" t="s">
        <v>56</v>
      </c>
      <c r="AP10" s="96">
        <f>'OCT 26'!AP34</f>
        <v>9497166</v>
      </c>
      <c r="AQ10" s="227"/>
      <c r="AR10" s="194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16</v>
      </c>
      <c r="E11" s="82">
        <f t="shared" ref="E11:E22" si="0">D11/1.42</f>
        <v>11.267605633802818</v>
      </c>
      <c r="F11" s="83">
        <v>66</v>
      </c>
      <c r="G11" s="82">
        <f t="shared" ref="G11:G34" si="1">F11/1.42</f>
        <v>46.478873239436624</v>
      </c>
      <c r="H11" s="80" t="s">
        <v>16</v>
      </c>
      <c r="I11" s="80">
        <f t="shared" ref="I11:I34" si="2">J11-(2/1.42)</f>
        <v>41.549295774647888</v>
      </c>
      <c r="J11" s="81">
        <f>(F11-5)/1.42</f>
        <v>42.95774647887324</v>
      </c>
      <c r="K11" s="80">
        <f>J11+(6/1.42)</f>
        <v>47.183098591549296</v>
      </c>
      <c r="L11" s="79">
        <v>14</v>
      </c>
      <c r="M11" s="78" t="s">
        <v>41</v>
      </c>
      <c r="N11" s="78">
        <v>11.4</v>
      </c>
      <c r="O11" s="76">
        <v>113</v>
      </c>
      <c r="P11" s="76">
        <v>85</v>
      </c>
      <c r="Q11" s="76">
        <v>56705709</v>
      </c>
      <c r="R11" s="75">
        <f>IF(ISBLANK(Q11),"-",Q11-Q10)</f>
        <v>3378</v>
      </c>
      <c r="S11" s="74">
        <f t="shared" ref="S11:S34" si="3">R11*24/1000</f>
        <v>81.072000000000003</v>
      </c>
      <c r="T11" s="74">
        <f t="shared" ref="T11:T34" si="4">R11/1000</f>
        <v>3.3780000000000001</v>
      </c>
      <c r="U11" s="73">
        <v>5.5</v>
      </c>
      <c r="V11" s="73">
        <f t="shared" ref="V11:V34" si="5">U11</f>
        <v>5.5</v>
      </c>
      <c r="W11" s="72" t="s">
        <v>14</v>
      </c>
      <c r="X11" s="66">
        <v>0</v>
      </c>
      <c r="Y11" s="66">
        <v>0</v>
      </c>
      <c r="Z11" s="66">
        <v>978</v>
      </c>
      <c r="AA11" s="66">
        <v>0</v>
      </c>
      <c r="AB11" s="66">
        <v>957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41393282</v>
      </c>
      <c r="AH11" s="69">
        <f t="shared" ref="AH11:AH34" si="6">IF(ISBLANK(AG11),"-",AG11-AG10)</f>
        <v>510</v>
      </c>
      <c r="AI11" s="68">
        <f t="shared" ref="AI11:AI34" si="7">AH11/T11</f>
        <v>150.97690941385434</v>
      </c>
      <c r="AJ11" s="67">
        <v>0</v>
      </c>
      <c r="AK11" s="67">
        <v>0</v>
      </c>
      <c r="AL11" s="67">
        <v>1</v>
      </c>
      <c r="AM11" s="67">
        <v>0</v>
      </c>
      <c r="AN11" s="67">
        <v>1</v>
      </c>
      <c r="AO11" s="67">
        <v>0.35</v>
      </c>
      <c r="AP11" s="66">
        <v>9498481</v>
      </c>
      <c r="AQ11" s="66">
        <f t="shared" ref="AQ11:AQ34" si="8">AP11-AP10</f>
        <v>1315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15</v>
      </c>
      <c r="E12" s="82">
        <f t="shared" si="0"/>
        <v>10.563380281690142</v>
      </c>
      <c r="F12" s="83">
        <v>66</v>
      </c>
      <c r="G12" s="82">
        <f t="shared" si="1"/>
        <v>46.478873239436624</v>
      </c>
      <c r="H12" s="80" t="s">
        <v>16</v>
      </c>
      <c r="I12" s="80">
        <f t="shared" si="2"/>
        <v>41.549295774647888</v>
      </c>
      <c r="J12" s="81">
        <f>(F12-5)/1.42</f>
        <v>42.95774647887324</v>
      </c>
      <c r="K12" s="80">
        <f>J12+(6/1.42)</f>
        <v>47.183098591549296</v>
      </c>
      <c r="L12" s="79">
        <v>14</v>
      </c>
      <c r="M12" s="78" t="s">
        <v>41</v>
      </c>
      <c r="N12" s="78">
        <v>11.2</v>
      </c>
      <c r="O12" s="76">
        <v>115</v>
      </c>
      <c r="P12" s="76">
        <v>78</v>
      </c>
      <c r="Q12" s="76">
        <v>56709090</v>
      </c>
      <c r="R12" s="75">
        <f>IF(ISBLANK(Q12),"-",Q12-Q11)</f>
        <v>3381</v>
      </c>
      <c r="S12" s="74">
        <f t="shared" si="3"/>
        <v>81.144000000000005</v>
      </c>
      <c r="T12" s="74">
        <f t="shared" si="4"/>
        <v>3.3809999999999998</v>
      </c>
      <c r="U12" s="73">
        <v>7</v>
      </c>
      <c r="V12" s="73">
        <f t="shared" si="5"/>
        <v>7</v>
      </c>
      <c r="W12" s="72" t="s">
        <v>14</v>
      </c>
      <c r="X12" s="66">
        <v>0</v>
      </c>
      <c r="Y12" s="66">
        <v>0</v>
      </c>
      <c r="Z12" s="66">
        <v>978</v>
      </c>
      <c r="AA12" s="66">
        <v>0</v>
      </c>
      <c r="AB12" s="66">
        <v>957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41393797</v>
      </c>
      <c r="AH12" s="69">
        <f t="shared" si="6"/>
        <v>515</v>
      </c>
      <c r="AI12" s="68">
        <f t="shared" si="7"/>
        <v>152.32179828453121</v>
      </c>
      <c r="AJ12" s="67">
        <v>0</v>
      </c>
      <c r="AK12" s="67">
        <v>0</v>
      </c>
      <c r="AL12" s="67">
        <v>1</v>
      </c>
      <c r="AM12" s="67">
        <v>0</v>
      </c>
      <c r="AN12" s="67">
        <v>1</v>
      </c>
      <c r="AO12" s="67">
        <v>0.35</v>
      </c>
      <c r="AP12" s="66">
        <v>9499798</v>
      </c>
      <c r="AQ12" s="66">
        <f t="shared" si="8"/>
        <v>1317</v>
      </c>
      <c r="AR12" s="87">
        <v>1.01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15</v>
      </c>
      <c r="E13" s="82">
        <f t="shared" si="0"/>
        <v>10.563380281690142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117</v>
      </c>
      <c r="P13" s="76">
        <v>83</v>
      </c>
      <c r="Q13" s="76">
        <v>56712475</v>
      </c>
      <c r="R13" s="75">
        <f t="shared" ref="R13:R34" si="9">IF(ISBLANK(Q13),"-",Q13-Q12)</f>
        <v>3385</v>
      </c>
      <c r="S13" s="74">
        <f t="shared" si="3"/>
        <v>81.239999999999995</v>
      </c>
      <c r="T13" s="74">
        <f t="shared" si="4"/>
        <v>3.3849999999999998</v>
      </c>
      <c r="U13" s="73">
        <v>8.4</v>
      </c>
      <c r="V13" s="73">
        <f t="shared" si="5"/>
        <v>8.4</v>
      </c>
      <c r="W13" s="72" t="s">
        <v>14</v>
      </c>
      <c r="X13" s="66">
        <v>0</v>
      </c>
      <c r="Y13" s="66">
        <v>0</v>
      </c>
      <c r="Z13" s="66">
        <v>978</v>
      </c>
      <c r="AA13" s="66">
        <v>0</v>
      </c>
      <c r="AB13" s="66">
        <v>957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41394308</v>
      </c>
      <c r="AH13" s="69">
        <f t="shared" si="6"/>
        <v>511</v>
      </c>
      <c r="AI13" s="68">
        <f t="shared" si="7"/>
        <v>150.96011816838995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0.35</v>
      </c>
      <c r="AP13" s="66">
        <v>9501117</v>
      </c>
      <c r="AQ13" s="66">
        <f t="shared" si="8"/>
        <v>1319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21</v>
      </c>
      <c r="E14" s="82">
        <f t="shared" si="0"/>
        <v>14.788732394366198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92</v>
      </c>
      <c r="P14" s="76">
        <v>92</v>
      </c>
      <c r="Q14" s="76">
        <v>56716171</v>
      </c>
      <c r="R14" s="75">
        <f t="shared" si="9"/>
        <v>3696</v>
      </c>
      <c r="S14" s="74">
        <f t="shared" si="3"/>
        <v>88.703999999999994</v>
      </c>
      <c r="T14" s="74">
        <f t="shared" si="4"/>
        <v>3.6960000000000002</v>
      </c>
      <c r="U14" s="73">
        <v>9.5</v>
      </c>
      <c r="V14" s="73">
        <f t="shared" si="5"/>
        <v>9.5</v>
      </c>
      <c r="W14" s="72" t="s">
        <v>14</v>
      </c>
      <c r="X14" s="66">
        <v>0</v>
      </c>
      <c r="Y14" s="66">
        <v>0</v>
      </c>
      <c r="Z14" s="66">
        <v>957</v>
      </c>
      <c r="AA14" s="66">
        <v>0</v>
      </c>
      <c r="AB14" s="66">
        <v>957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41394820</v>
      </c>
      <c r="AH14" s="69">
        <f t="shared" si="6"/>
        <v>512</v>
      </c>
      <c r="AI14" s="68">
        <f t="shared" si="7"/>
        <v>138.52813852813853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0.35</v>
      </c>
      <c r="AP14" s="66">
        <v>9502166</v>
      </c>
      <c r="AQ14" s="66">
        <f t="shared" si="8"/>
        <v>1049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17</v>
      </c>
      <c r="E15" s="82">
        <f t="shared" si="0"/>
        <v>11.971830985915494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97</v>
      </c>
      <c r="P15" s="76">
        <v>103</v>
      </c>
      <c r="Q15" s="76">
        <v>56720085</v>
      </c>
      <c r="R15" s="75">
        <f t="shared" si="9"/>
        <v>3914</v>
      </c>
      <c r="S15" s="74">
        <f t="shared" si="3"/>
        <v>93.936000000000007</v>
      </c>
      <c r="T15" s="74">
        <f t="shared" si="4"/>
        <v>3.9140000000000001</v>
      </c>
      <c r="U15" s="73">
        <v>9.5</v>
      </c>
      <c r="V15" s="73">
        <f t="shared" si="5"/>
        <v>9.5</v>
      </c>
      <c r="W15" s="72" t="s">
        <v>14</v>
      </c>
      <c r="X15" s="66">
        <v>0</v>
      </c>
      <c r="Y15" s="66">
        <v>0</v>
      </c>
      <c r="Z15" s="66">
        <v>997</v>
      </c>
      <c r="AA15" s="66">
        <v>0</v>
      </c>
      <c r="AB15" s="66">
        <v>997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41395348</v>
      </c>
      <c r="AH15" s="69">
        <f t="shared" si="6"/>
        <v>528</v>
      </c>
      <c r="AI15" s="68">
        <f t="shared" si="7"/>
        <v>134.90035769034236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9502166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9</v>
      </c>
      <c r="E16" s="82">
        <f t="shared" si="0"/>
        <v>6.3380281690140849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143</v>
      </c>
      <c r="P16" s="76">
        <v>141</v>
      </c>
      <c r="Q16" s="76">
        <v>56725103</v>
      </c>
      <c r="R16" s="75">
        <f t="shared" si="9"/>
        <v>5018</v>
      </c>
      <c r="S16" s="74">
        <f t="shared" si="3"/>
        <v>120.432</v>
      </c>
      <c r="T16" s="74">
        <f t="shared" si="4"/>
        <v>5.0179999999999998</v>
      </c>
      <c r="U16" s="73">
        <v>9.5</v>
      </c>
      <c r="V16" s="73">
        <f t="shared" si="5"/>
        <v>9.5</v>
      </c>
      <c r="W16" s="72" t="s">
        <v>14</v>
      </c>
      <c r="X16" s="66">
        <v>0</v>
      </c>
      <c r="Y16" s="66">
        <v>0</v>
      </c>
      <c r="Z16" s="66">
        <v>1187</v>
      </c>
      <c r="AA16" s="66">
        <v>0</v>
      </c>
      <c r="AB16" s="66">
        <v>1188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41396284</v>
      </c>
      <c r="AH16" s="69">
        <f t="shared" si="6"/>
        <v>936</v>
      </c>
      <c r="AI16" s="68">
        <f t="shared" si="7"/>
        <v>186.52849740932643</v>
      </c>
      <c r="AJ16" s="67">
        <v>0</v>
      </c>
      <c r="AK16" s="67">
        <v>0</v>
      </c>
      <c r="AL16" s="67">
        <v>1</v>
      </c>
      <c r="AM16" s="67"/>
      <c r="AN16" s="67">
        <v>1</v>
      </c>
      <c r="AO16" s="67">
        <v>0</v>
      </c>
      <c r="AP16" s="66">
        <v>9502166</v>
      </c>
      <c r="AQ16" s="66">
        <f t="shared" si="8"/>
        <v>0</v>
      </c>
      <c r="AR16" s="87">
        <v>1.0900000000000001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A17" t="s">
        <v>208</v>
      </c>
      <c r="B17" s="85">
        <v>2.25</v>
      </c>
      <c r="C17" s="85">
        <v>0.29166666666666702</v>
      </c>
      <c r="D17" s="84">
        <v>5</v>
      </c>
      <c r="E17" s="82">
        <f t="shared" si="0"/>
        <v>3.5211267605633805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131</v>
      </c>
      <c r="P17" s="76">
        <v>147</v>
      </c>
      <c r="Q17" s="76">
        <v>56731242</v>
      </c>
      <c r="R17" s="75">
        <f t="shared" si="9"/>
        <v>6139</v>
      </c>
      <c r="S17" s="74">
        <f t="shared" si="3"/>
        <v>147.33600000000001</v>
      </c>
      <c r="T17" s="74">
        <f t="shared" si="4"/>
        <v>6.1390000000000002</v>
      </c>
      <c r="U17" s="73">
        <v>9.1</v>
      </c>
      <c r="V17" s="73">
        <f t="shared" si="5"/>
        <v>9.1</v>
      </c>
      <c r="W17" s="72" t="s">
        <v>22</v>
      </c>
      <c r="X17" s="66">
        <v>0</v>
      </c>
      <c r="Y17" s="66">
        <v>1098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41397652</v>
      </c>
      <c r="AH17" s="69">
        <f t="shared" si="6"/>
        <v>1368</v>
      </c>
      <c r="AI17" s="68">
        <f t="shared" si="7"/>
        <v>222.83759569962533</v>
      </c>
      <c r="AJ17" s="67">
        <v>0</v>
      </c>
      <c r="AK17" s="67">
        <v>1</v>
      </c>
      <c r="AL17" s="67">
        <v>1</v>
      </c>
      <c r="AM17" s="67">
        <v>1</v>
      </c>
      <c r="AN17" s="67">
        <v>1</v>
      </c>
      <c r="AO17" s="67">
        <v>0</v>
      </c>
      <c r="AP17" s="66">
        <v>9502166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134</v>
      </c>
      <c r="P18" s="76">
        <v>145</v>
      </c>
      <c r="Q18" s="76">
        <v>56737431</v>
      </c>
      <c r="R18" s="75">
        <f t="shared" si="9"/>
        <v>6189</v>
      </c>
      <c r="S18" s="74">
        <f t="shared" si="3"/>
        <v>148.536</v>
      </c>
      <c r="T18" s="74">
        <f t="shared" si="4"/>
        <v>6.1890000000000001</v>
      </c>
      <c r="U18" s="73">
        <v>8.3000000000000007</v>
      </c>
      <c r="V18" s="73">
        <f t="shared" si="5"/>
        <v>8.3000000000000007</v>
      </c>
      <c r="W18" s="72" t="s">
        <v>22</v>
      </c>
      <c r="X18" s="66">
        <v>0</v>
      </c>
      <c r="Y18" s="66">
        <v>1098</v>
      </c>
      <c r="Z18" s="66">
        <v>1186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41399060</v>
      </c>
      <c r="AH18" s="69">
        <f t="shared" si="6"/>
        <v>1408</v>
      </c>
      <c r="AI18" s="68">
        <f t="shared" si="7"/>
        <v>227.50040394247858</v>
      </c>
      <c r="AJ18" s="67">
        <v>0</v>
      </c>
      <c r="AK18" s="67">
        <v>1</v>
      </c>
      <c r="AL18" s="67">
        <v>1</v>
      </c>
      <c r="AM18" s="67">
        <v>1</v>
      </c>
      <c r="AN18" s="67">
        <v>1</v>
      </c>
      <c r="AO18" s="67">
        <v>0</v>
      </c>
      <c r="AP18" s="66">
        <v>9502166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135</v>
      </c>
      <c r="P19" s="76">
        <v>152</v>
      </c>
      <c r="Q19" s="76">
        <v>56743691</v>
      </c>
      <c r="R19" s="75">
        <f t="shared" si="9"/>
        <v>6260</v>
      </c>
      <c r="S19" s="74">
        <f t="shared" si="3"/>
        <v>150.24</v>
      </c>
      <c r="T19" s="74">
        <f t="shared" si="4"/>
        <v>6.26</v>
      </c>
      <c r="U19" s="73">
        <v>7.5</v>
      </c>
      <c r="V19" s="73">
        <f t="shared" si="5"/>
        <v>7.5</v>
      </c>
      <c r="W19" s="72" t="s">
        <v>22</v>
      </c>
      <c r="X19" s="66">
        <v>0</v>
      </c>
      <c r="Y19" s="66">
        <v>1097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41400484</v>
      </c>
      <c r="AH19" s="69">
        <f t="shared" si="6"/>
        <v>1424</v>
      </c>
      <c r="AI19" s="68">
        <f t="shared" si="7"/>
        <v>227.47603833865816</v>
      </c>
      <c r="AJ19" s="67">
        <v>0</v>
      </c>
      <c r="AK19" s="67">
        <v>1</v>
      </c>
      <c r="AL19" s="67">
        <v>1</v>
      </c>
      <c r="AM19" s="67">
        <v>1</v>
      </c>
      <c r="AN19" s="67">
        <v>1</v>
      </c>
      <c r="AO19" s="67">
        <v>0</v>
      </c>
      <c r="AP19" s="66">
        <v>9502166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136</v>
      </c>
      <c r="P20" s="76">
        <v>175</v>
      </c>
      <c r="Q20" s="76">
        <v>56749941</v>
      </c>
      <c r="R20" s="75">
        <f t="shared" si="9"/>
        <v>6250</v>
      </c>
      <c r="S20" s="74">
        <f t="shared" si="3"/>
        <v>150</v>
      </c>
      <c r="T20" s="74">
        <f t="shared" si="4"/>
        <v>6.25</v>
      </c>
      <c r="U20" s="73">
        <v>6.8</v>
      </c>
      <c r="V20" s="73">
        <f t="shared" si="5"/>
        <v>6.8</v>
      </c>
      <c r="W20" s="72" t="s">
        <v>22</v>
      </c>
      <c r="X20" s="66">
        <v>0</v>
      </c>
      <c r="Y20" s="66">
        <v>1098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41401900</v>
      </c>
      <c r="AH20" s="69">
        <f t="shared" si="6"/>
        <v>1416</v>
      </c>
      <c r="AI20" s="68">
        <f t="shared" si="7"/>
        <v>226.56</v>
      </c>
      <c r="AJ20" s="67">
        <v>0</v>
      </c>
      <c r="AK20" s="67">
        <v>1</v>
      </c>
      <c r="AL20" s="67">
        <v>1</v>
      </c>
      <c r="AM20" s="67">
        <v>1</v>
      </c>
      <c r="AN20" s="67">
        <v>1</v>
      </c>
      <c r="AO20" s="67">
        <v>0</v>
      </c>
      <c r="AP20" s="66">
        <v>9502166</v>
      </c>
      <c r="AQ20" s="66">
        <f t="shared" si="8"/>
        <v>0</v>
      </c>
      <c r="AR20" s="87">
        <v>1.41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8</v>
      </c>
      <c r="E21" s="82">
        <f t="shared" si="0"/>
        <v>5.6338028169014089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136</v>
      </c>
      <c r="P21" s="76">
        <v>149</v>
      </c>
      <c r="Q21" s="76">
        <v>56756225</v>
      </c>
      <c r="R21" s="75">
        <f t="shared" si="9"/>
        <v>6284</v>
      </c>
      <c r="S21" s="74">
        <f t="shared" si="3"/>
        <v>150.816</v>
      </c>
      <c r="T21" s="74">
        <f t="shared" si="4"/>
        <v>6.2839999999999998</v>
      </c>
      <c r="U21" s="73">
        <v>6</v>
      </c>
      <c r="V21" s="73">
        <f t="shared" si="5"/>
        <v>6</v>
      </c>
      <c r="W21" s="72" t="s">
        <v>22</v>
      </c>
      <c r="X21" s="66">
        <v>0</v>
      </c>
      <c r="Y21" s="66">
        <v>1098</v>
      </c>
      <c r="Z21" s="66">
        <v>1187</v>
      </c>
      <c r="AA21" s="66">
        <v>1185</v>
      </c>
      <c r="AB21" s="66">
        <v>1188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41403308</v>
      </c>
      <c r="AH21" s="69">
        <f t="shared" si="6"/>
        <v>1408</v>
      </c>
      <c r="AI21" s="68">
        <f t="shared" si="7"/>
        <v>224.06110757479314</v>
      </c>
      <c r="AJ21" s="67">
        <v>0</v>
      </c>
      <c r="AK21" s="67">
        <v>1</v>
      </c>
      <c r="AL21" s="67">
        <v>1</v>
      </c>
      <c r="AM21" s="67">
        <v>1</v>
      </c>
      <c r="AN21" s="67">
        <v>1</v>
      </c>
      <c r="AO21" s="67">
        <v>0</v>
      </c>
      <c r="AP21" s="66">
        <v>9502166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8</v>
      </c>
      <c r="E22" s="82">
        <f t="shared" si="0"/>
        <v>5.6338028169014089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136</v>
      </c>
      <c r="P22" s="76">
        <v>146</v>
      </c>
      <c r="Q22" s="76">
        <v>56762480</v>
      </c>
      <c r="R22" s="75">
        <f t="shared" si="9"/>
        <v>6255</v>
      </c>
      <c r="S22" s="74">
        <f t="shared" si="3"/>
        <v>150.12</v>
      </c>
      <c r="T22" s="74">
        <f t="shared" si="4"/>
        <v>6.2549999999999999</v>
      </c>
      <c r="U22" s="73">
        <v>5.3</v>
      </c>
      <c r="V22" s="73">
        <f t="shared" si="5"/>
        <v>5.3</v>
      </c>
      <c r="W22" s="72" t="s">
        <v>22</v>
      </c>
      <c r="X22" s="66">
        <v>0</v>
      </c>
      <c r="Y22" s="66">
        <v>1098</v>
      </c>
      <c r="Z22" s="66">
        <v>1187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41404724</v>
      </c>
      <c r="AH22" s="69">
        <f t="shared" si="6"/>
        <v>1416</v>
      </c>
      <c r="AI22" s="68">
        <f t="shared" si="7"/>
        <v>226.37889688249402</v>
      </c>
      <c r="AJ22" s="67">
        <v>0</v>
      </c>
      <c r="AK22" s="67">
        <v>1</v>
      </c>
      <c r="AL22" s="67">
        <v>1</v>
      </c>
      <c r="AM22" s="67">
        <v>1</v>
      </c>
      <c r="AN22" s="67">
        <v>1</v>
      </c>
      <c r="AO22" s="67">
        <v>0</v>
      </c>
      <c r="AP22" s="66">
        <v>9502166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B23" s="85">
        <v>2.5</v>
      </c>
      <c r="C23" s="85">
        <v>0.54166666666666696</v>
      </c>
      <c r="D23" s="84">
        <v>5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130</v>
      </c>
      <c r="P23" s="76">
        <v>145</v>
      </c>
      <c r="Q23" s="76">
        <v>56768597</v>
      </c>
      <c r="R23" s="75">
        <f t="shared" si="9"/>
        <v>6117</v>
      </c>
      <c r="S23" s="74">
        <f t="shared" si="3"/>
        <v>146.80799999999999</v>
      </c>
      <c r="T23" s="74">
        <f t="shared" si="4"/>
        <v>6.117</v>
      </c>
      <c r="U23" s="73">
        <v>4.7</v>
      </c>
      <c r="V23" s="73">
        <f t="shared" si="5"/>
        <v>4.7</v>
      </c>
      <c r="W23" s="72" t="s">
        <v>22</v>
      </c>
      <c r="X23" s="66">
        <v>0</v>
      </c>
      <c r="Y23" s="66">
        <v>1087</v>
      </c>
      <c r="Z23" s="66">
        <v>1187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41406116</v>
      </c>
      <c r="AH23" s="69">
        <f t="shared" si="6"/>
        <v>1392</v>
      </c>
      <c r="AI23" s="68">
        <f t="shared" si="7"/>
        <v>227.56253065228054</v>
      </c>
      <c r="AJ23" s="67">
        <v>0</v>
      </c>
      <c r="AK23" s="67">
        <v>1</v>
      </c>
      <c r="AL23" s="67">
        <v>1</v>
      </c>
      <c r="AM23" s="67">
        <v>1</v>
      </c>
      <c r="AN23" s="67">
        <v>1</v>
      </c>
      <c r="AO23" s="67">
        <v>0</v>
      </c>
      <c r="AP23" s="66">
        <v>9502166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5</v>
      </c>
      <c r="E24" s="82">
        <f t="shared" ref="E24:E34" si="13">D24/1.42</f>
        <v>3.5211267605633805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133</v>
      </c>
      <c r="P24" s="76">
        <v>134</v>
      </c>
      <c r="Q24" s="76">
        <v>56774410</v>
      </c>
      <c r="R24" s="75">
        <f t="shared" si="9"/>
        <v>5813</v>
      </c>
      <c r="S24" s="74">
        <f t="shared" si="3"/>
        <v>139.512</v>
      </c>
      <c r="T24" s="74">
        <f t="shared" si="4"/>
        <v>5.8129999999999997</v>
      </c>
      <c r="U24" s="73">
        <v>4.0999999999999996</v>
      </c>
      <c r="V24" s="73">
        <f t="shared" si="5"/>
        <v>4.0999999999999996</v>
      </c>
      <c r="W24" s="72" t="s">
        <v>22</v>
      </c>
      <c r="X24" s="66">
        <v>0</v>
      </c>
      <c r="Y24" s="66">
        <v>1017</v>
      </c>
      <c r="Z24" s="66">
        <v>1187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41407484</v>
      </c>
      <c r="AH24" s="69">
        <f t="shared" si="6"/>
        <v>1368</v>
      </c>
      <c r="AI24" s="68">
        <f t="shared" si="7"/>
        <v>235.33459487355927</v>
      </c>
      <c r="AJ24" s="67">
        <v>0</v>
      </c>
      <c r="AK24" s="67">
        <v>1</v>
      </c>
      <c r="AL24" s="67">
        <v>1</v>
      </c>
      <c r="AM24" s="67">
        <v>1</v>
      </c>
      <c r="AN24" s="67">
        <v>1</v>
      </c>
      <c r="AO24" s="67">
        <v>0</v>
      </c>
      <c r="AP24" s="66">
        <v>9502166</v>
      </c>
      <c r="AQ24" s="66">
        <f t="shared" si="8"/>
        <v>0</v>
      </c>
      <c r="AR24" s="87">
        <v>1.2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5</v>
      </c>
      <c r="E25" s="82">
        <f t="shared" si="13"/>
        <v>3.5211267605633805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133</v>
      </c>
      <c r="P25" s="76">
        <v>136</v>
      </c>
      <c r="Q25" s="76">
        <v>56780041</v>
      </c>
      <c r="R25" s="75">
        <f t="shared" si="9"/>
        <v>5631</v>
      </c>
      <c r="S25" s="74">
        <f t="shared" si="3"/>
        <v>135.14400000000001</v>
      </c>
      <c r="T25" s="74">
        <f t="shared" si="4"/>
        <v>5.6310000000000002</v>
      </c>
      <c r="U25" s="73">
        <v>3.9</v>
      </c>
      <c r="V25" s="73">
        <f t="shared" si="5"/>
        <v>3.9</v>
      </c>
      <c r="W25" s="72" t="s">
        <v>22</v>
      </c>
      <c r="X25" s="66">
        <v>0</v>
      </c>
      <c r="Y25" s="66">
        <v>1015</v>
      </c>
      <c r="Z25" s="66">
        <v>1187</v>
      </c>
      <c r="AA25" s="66">
        <v>1185</v>
      </c>
      <c r="AB25" s="66">
        <v>1186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41408808</v>
      </c>
      <c r="AH25" s="69">
        <f t="shared" si="6"/>
        <v>1324</v>
      </c>
      <c r="AI25" s="68">
        <f t="shared" si="7"/>
        <v>235.12697567039601</v>
      </c>
      <c r="AJ25" s="67">
        <v>0</v>
      </c>
      <c r="AK25" s="67">
        <v>1</v>
      </c>
      <c r="AL25" s="67">
        <v>1</v>
      </c>
      <c r="AM25" s="67">
        <v>1</v>
      </c>
      <c r="AN25" s="67">
        <v>1</v>
      </c>
      <c r="AO25" s="67">
        <v>0</v>
      </c>
      <c r="AP25" s="66">
        <v>9502166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A26" t="s">
        <v>169</v>
      </c>
      <c r="B26" s="85">
        <v>2.625</v>
      </c>
      <c r="C26" s="85">
        <v>0.66666666666666696</v>
      </c>
      <c r="D26" s="84">
        <v>5</v>
      </c>
      <c r="E26" s="82">
        <f t="shared" si="13"/>
        <v>3.5211267605633805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132</v>
      </c>
      <c r="P26" s="76">
        <v>132</v>
      </c>
      <c r="Q26" s="76">
        <v>56785649</v>
      </c>
      <c r="R26" s="75">
        <f t="shared" si="9"/>
        <v>5608</v>
      </c>
      <c r="S26" s="74">
        <f t="shared" si="3"/>
        <v>134.59200000000001</v>
      </c>
      <c r="T26" s="74">
        <f t="shared" si="4"/>
        <v>5.6079999999999997</v>
      </c>
      <c r="U26" s="73">
        <v>3.7</v>
      </c>
      <c r="V26" s="73">
        <f t="shared" si="5"/>
        <v>3.7</v>
      </c>
      <c r="W26" s="72" t="s">
        <v>22</v>
      </c>
      <c r="X26" s="66">
        <v>0</v>
      </c>
      <c r="Y26" s="66">
        <v>1015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41410124</v>
      </c>
      <c r="AH26" s="69">
        <f t="shared" si="6"/>
        <v>1316</v>
      </c>
      <c r="AI26" s="68">
        <f t="shared" si="7"/>
        <v>234.66476462196863</v>
      </c>
      <c r="AJ26" s="67">
        <v>0</v>
      </c>
      <c r="AK26" s="67">
        <v>1</v>
      </c>
      <c r="AL26" s="67">
        <v>1</v>
      </c>
      <c r="AM26" s="67">
        <v>1</v>
      </c>
      <c r="AN26" s="67">
        <v>1</v>
      </c>
      <c r="AO26" s="67">
        <v>0</v>
      </c>
      <c r="AP26" s="66">
        <v>9502166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4</v>
      </c>
      <c r="E27" s="82">
        <f t="shared" si="13"/>
        <v>2.8169014084507045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131</v>
      </c>
      <c r="P27" s="76">
        <v>141</v>
      </c>
      <c r="Q27" s="76">
        <v>56791350</v>
      </c>
      <c r="R27" s="75">
        <f t="shared" si="9"/>
        <v>5701</v>
      </c>
      <c r="S27" s="74">
        <f t="shared" si="3"/>
        <v>136.82400000000001</v>
      </c>
      <c r="T27" s="74">
        <f t="shared" si="4"/>
        <v>5.7009999999999996</v>
      </c>
      <c r="U27" s="73">
        <v>3.4</v>
      </c>
      <c r="V27" s="73">
        <f t="shared" si="5"/>
        <v>3.4</v>
      </c>
      <c r="W27" s="72" t="s">
        <v>22</v>
      </c>
      <c r="X27" s="66">
        <v>0</v>
      </c>
      <c r="Y27" s="66">
        <v>1046</v>
      </c>
      <c r="Z27" s="66">
        <v>1186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41411460</v>
      </c>
      <c r="AH27" s="69">
        <f t="shared" si="6"/>
        <v>1336</v>
      </c>
      <c r="AI27" s="68">
        <f t="shared" si="7"/>
        <v>234.34485178038943</v>
      </c>
      <c r="AJ27" s="67">
        <v>0</v>
      </c>
      <c r="AK27" s="67">
        <v>1</v>
      </c>
      <c r="AL27" s="67">
        <v>1</v>
      </c>
      <c r="AM27" s="67">
        <v>1</v>
      </c>
      <c r="AN27" s="67">
        <v>1</v>
      </c>
      <c r="AO27" s="67">
        <v>0</v>
      </c>
      <c r="AP27" s="66">
        <v>9502166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133</v>
      </c>
      <c r="P28" s="76">
        <v>137</v>
      </c>
      <c r="Q28" s="76">
        <v>56797175</v>
      </c>
      <c r="R28" s="75">
        <f t="shared" si="9"/>
        <v>5825</v>
      </c>
      <c r="S28" s="74">
        <f t="shared" si="3"/>
        <v>139.80000000000001</v>
      </c>
      <c r="T28" s="74">
        <f t="shared" si="4"/>
        <v>5.8250000000000002</v>
      </c>
      <c r="U28" s="73">
        <v>3</v>
      </c>
      <c r="V28" s="73">
        <f t="shared" si="5"/>
        <v>3</v>
      </c>
      <c r="W28" s="72" t="s">
        <v>22</v>
      </c>
      <c r="X28" s="66">
        <v>0</v>
      </c>
      <c r="Y28" s="66">
        <v>1015</v>
      </c>
      <c r="Z28" s="66">
        <v>1186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41412820</v>
      </c>
      <c r="AH28" s="69">
        <f t="shared" si="6"/>
        <v>1360</v>
      </c>
      <c r="AI28" s="68">
        <f t="shared" si="7"/>
        <v>233.47639484978541</v>
      </c>
      <c r="AJ28" s="67">
        <v>0</v>
      </c>
      <c r="AK28" s="67">
        <v>1</v>
      </c>
      <c r="AL28" s="67">
        <v>1</v>
      </c>
      <c r="AM28" s="67">
        <v>1</v>
      </c>
      <c r="AN28" s="67">
        <v>1</v>
      </c>
      <c r="AO28" s="67">
        <v>0</v>
      </c>
      <c r="AP28" s="66">
        <v>9502166</v>
      </c>
      <c r="AQ28" s="66">
        <f t="shared" si="8"/>
        <v>0</v>
      </c>
      <c r="AR28" s="87">
        <v>1.21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132</v>
      </c>
      <c r="P29" s="76">
        <v>134</v>
      </c>
      <c r="Q29" s="76">
        <v>56802750</v>
      </c>
      <c r="R29" s="75">
        <f t="shared" si="9"/>
        <v>5575</v>
      </c>
      <c r="S29" s="74">
        <f t="shared" si="3"/>
        <v>133.80000000000001</v>
      </c>
      <c r="T29" s="74">
        <f t="shared" si="4"/>
        <v>5.5750000000000002</v>
      </c>
      <c r="U29" s="73">
        <v>2.9</v>
      </c>
      <c r="V29" s="73">
        <f t="shared" si="5"/>
        <v>2.9</v>
      </c>
      <c r="W29" s="72" t="s">
        <v>22</v>
      </c>
      <c r="X29" s="66">
        <v>0</v>
      </c>
      <c r="Y29" s="66">
        <v>1015</v>
      </c>
      <c r="Z29" s="66">
        <v>1186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41414132</v>
      </c>
      <c r="AH29" s="69">
        <f t="shared" si="6"/>
        <v>1312</v>
      </c>
      <c r="AI29" s="68">
        <f t="shared" si="7"/>
        <v>235.33632286995515</v>
      </c>
      <c r="AJ29" s="67">
        <v>0</v>
      </c>
      <c r="AK29" s="67">
        <v>1</v>
      </c>
      <c r="AL29" s="67">
        <v>1</v>
      </c>
      <c r="AM29" s="67">
        <v>1</v>
      </c>
      <c r="AN29" s="67">
        <v>1</v>
      </c>
      <c r="AO29" s="67">
        <v>0</v>
      </c>
      <c r="AP29" s="66">
        <v>9502166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4</v>
      </c>
      <c r="E30" s="82">
        <f t="shared" si="13"/>
        <v>2.8169014084507045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133</v>
      </c>
      <c r="P30" s="76">
        <v>132</v>
      </c>
      <c r="Q30" s="76">
        <v>56808260</v>
      </c>
      <c r="R30" s="75">
        <f t="shared" si="9"/>
        <v>5510</v>
      </c>
      <c r="S30" s="74">
        <f t="shared" si="3"/>
        <v>132.24</v>
      </c>
      <c r="T30" s="74">
        <f t="shared" si="4"/>
        <v>5.51</v>
      </c>
      <c r="U30" s="73">
        <v>2.7</v>
      </c>
      <c r="V30" s="73">
        <f t="shared" si="5"/>
        <v>2.7</v>
      </c>
      <c r="W30" s="72" t="s">
        <v>22</v>
      </c>
      <c r="X30" s="66">
        <v>0</v>
      </c>
      <c r="Y30" s="66">
        <v>1015</v>
      </c>
      <c r="Z30" s="66">
        <v>1186</v>
      </c>
      <c r="AA30" s="66">
        <v>1185</v>
      </c>
      <c r="AB30" s="66">
        <v>1187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41415444</v>
      </c>
      <c r="AH30" s="69">
        <f t="shared" si="6"/>
        <v>1312</v>
      </c>
      <c r="AI30" s="68">
        <f t="shared" si="7"/>
        <v>238.11252268602541</v>
      </c>
      <c r="AJ30" s="67">
        <v>0</v>
      </c>
      <c r="AK30" s="67">
        <v>1</v>
      </c>
      <c r="AL30" s="67">
        <v>1</v>
      </c>
      <c r="AM30" s="67">
        <v>1</v>
      </c>
      <c r="AN30" s="67">
        <v>1</v>
      </c>
      <c r="AO30" s="67">
        <v>0</v>
      </c>
      <c r="AP30" s="66">
        <v>9502166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8</v>
      </c>
      <c r="E31" s="82">
        <f t="shared" si="13"/>
        <v>5.6338028169014089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111</v>
      </c>
      <c r="P31" s="76">
        <v>130</v>
      </c>
      <c r="Q31" s="76">
        <v>56813546</v>
      </c>
      <c r="R31" s="75">
        <f t="shared" si="9"/>
        <v>5286</v>
      </c>
      <c r="S31" s="74">
        <f t="shared" si="3"/>
        <v>126.864</v>
      </c>
      <c r="T31" s="74">
        <f t="shared" si="4"/>
        <v>5.2859999999999996</v>
      </c>
      <c r="U31" s="73">
        <v>2.2000000000000002</v>
      </c>
      <c r="V31" s="73">
        <f t="shared" si="5"/>
        <v>2.2000000000000002</v>
      </c>
      <c r="W31" s="72" t="s">
        <v>21</v>
      </c>
      <c r="X31" s="66">
        <v>0</v>
      </c>
      <c r="Y31" s="66">
        <v>1087</v>
      </c>
      <c r="Z31" s="66">
        <v>1187</v>
      </c>
      <c r="AA31" s="66">
        <v>0</v>
      </c>
      <c r="AB31" s="66">
        <v>1187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41416548</v>
      </c>
      <c r="AH31" s="69">
        <f t="shared" si="6"/>
        <v>1104</v>
      </c>
      <c r="AI31" s="68">
        <f t="shared" si="7"/>
        <v>208.85357548240637</v>
      </c>
      <c r="AJ31" s="67">
        <v>0</v>
      </c>
      <c r="AK31" s="67">
        <v>1</v>
      </c>
      <c r="AL31" s="67">
        <v>1</v>
      </c>
      <c r="AM31" s="67">
        <v>0</v>
      </c>
      <c r="AN31" s="67">
        <v>1</v>
      </c>
      <c r="AO31" s="67">
        <v>0</v>
      </c>
      <c r="AP31" s="66">
        <v>9502166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13</v>
      </c>
      <c r="E32" s="82">
        <f t="shared" si="13"/>
        <v>9.1549295774647899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120</v>
      </c>
      <c r="P32" s="76">
        <v>119</v>
      </c>
      <c r="Q32" s="76">
        <v>56818749</v>
      </c>
      <c r="R32" s="75">
        <f t="shared" si="9"/>
        <v>5203</v>
      </c>
      <c r="S32" s="74">
        <f t="shared" si="3"/>
        <v>124.872</v>
      </c>
      <c r="T32" s="74">
        <f t="shared" si="4"/>
        <v>5.2030000000000003</v>
      </c>
      <c r="U32" s="73">
        <v>1.7</v>
      </c>
      <c r="V32" s="73">
        <f t="shared" si="5"/>
        <v>1.7</v>
      </c>
      <c r="W32" s="72" t="s">
        <v>21</v>
      </c>
      <c r="X32" s="66">
        <v>0</v>
      </c>
      <c r="Y32" s="66">
        <v>994</v>
      </c>
      <c r="Z32" s="66">
        <v>1187</v>
      </c>
      <c r="AA32" s="66">
        <v>0</v>
      </c>
      <c r="AB32" s="66">
        <v>1188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41417612</v>
      </c>
      <c r="AH32" s="69">
        <f t="shared" si="6"/>
        <v>1064</v>
      </c>
      <c r="AI32" s="68">
        <f t="shared" si="7"/>
        <v>204.49740534307131</v>
      </c>
      <c r="AJ32" s="67">
        <v>0</v>
      </c>
      <c r="AK32" s="67">
        <v>1</v>
      </c>
      <c r="AL32" s="67">
        <v>1</v>
      </c>
      <c r="AM32" s="67">
        <v>0</v>
      </c>
      <c r="AN32" s="67">
        <v>1</v>
      </c>
      <c r="AO32" s="67">
        <v>0</v>
      </c>
      <c r="AP32" s="66">
        <v>9502166</v>
      </c>
      <c r="AQ32" s="66">
        <f t="shared" si="8"/>
        <v>0</v>
      </c>
      <c r="AR32" s="87">
        <v>1.1200000000000001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15</v>
      </c>
      <c r="E33" s="82">
        <f t="shared" si="13"/>
        <v>10.563380281690142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119</v>
      </c>
      <c r="P33" s="76">
        <v>88</v>
      </c>
      <c r="Q33" s="76">
        <v>56822916</v>
      </c>
      <c r="R33" s="75">
        <f t="shared" si="9"/>
        <v>4167</v>
      </c>
      <c r="S33" s="74">
        <f t="shared" si="3"/>
        <v>100.008</v>
      </c>
      <c r="T33" s="74">
        <f t="shared" si="4"/>
        <v>4.1669999999999998</v>
      </c>
      <c r="U33" s="73">
        <v>2.6</v>
      </c>
      <c r="V33" s="73">
        <f t="shared" si="5"/>
        <v>2.6</v>
      </c>
      <c r="W33" s="72" t="s">
        <v>14</v>
      </c>
      <c r="X33" s="66">
        <v>0</v>
      </c>
      <c r="Y33" s="66">
        <v>0</v>
      </c>
      <c r="Z33" s="66">
        <v>997</v>
      </c>
      <c r="AA33" s="66">
        <v>0</v>
      </c>
      <c r="AB33" s="66">
        <v>997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41418372</v>
      </c>
      <c r="AH33" s="69">
        <f t="shared" si="6"/>
        <v>760</v>
      </c>
      <c r="AI33" s="68">
        <f t="shared" si="7"/>
        <v>182.38540916726663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0.3</v>
      </c>
      <c r="AP33" s="66">
        <v>9503245</v>
      </c>
      <c r="AQ33" s="66">
        <f t="shared" si="8"/>
        <v>1079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15</v>
      </c>
      <c r="E34" s="82">
        <f t="shared" si="13"/>
        <v>10.563380281690142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111</v>
      </c>
      <c r="P34" s="76">
        <v>82</v>
      </c>
      <c r="Q34" s="76">
        <v>56826337</v>
      </c>
      <c r="R34" s="75">
        <f t="shared" si="9"/>
        <v>3421</v>
      </c>
      <c r="S34" s="74">
        <f t="shared" si="3"/>
        <v>82.103999999999999</v>
      </c>
      <c r="T34" s="74">
        <f t="shared" si="4"/>
        <v>3.4209999999999998</v>
      </c>
      <c r="U34" s="73">
        <v>3.9</v>
      </c>
      <c r="V34" s="73">
        <f t="shared" si="5"/>
        <v>3.9</v>
      </c>
      <c r="W34" s="72" t="s">
        <v>14</v>
      </c>
      <c r="X34" s="66">
        <v>0</v>
      </c>
      <c r="Y34" s="66">
        <v>0</v>
      </c>
      <c r="Z34" s="66">
        <v>977</v>
      </c>
      <c r="AA34" s="66">
        <v>0</v>
      </c>
      <c r="AB34" s="66">
        <v>977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41418908</v>
      </c>
      <c r="AH34" s="69">
        <f t="shared" si="6"/>
        <v>536</v>
      </c>
      <c r="AI34" s="68">
        <f t="shared" si="7"/>
        <v>156.67933352820813</v>
      </c>
      <c r="AJ34" s="67">
        <v>0</v>
      </c>
      <c r="AK34" s="67">
        <v>0</v>
      </c>
      <c r="AL34" s="67">
        <v>1</v>
      </c>
      <c r="AM34" s="67">
        <v>0</v>
      </c>
      <c r="AN34" s="67">
        <v>1</v>
      </c>
      <c r="AO34" s="67">
        <v>0.33</v>
      </c>
      <c r="AP34" s="66">
        <v>9504415</v>
      </c>
      <c r="AQ34" s="66">
        <f t="shared" si="8"/>
        <v>1170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/>
      <c r="Q35" s="56"/>
      <c r="R35" s="55">
        <f>SUM(R11:R34)</f>
        <v>124006</v>
      </c>
      <c r="S35" s="54">
        <f>AVERAGE(S11:S34)</f>
        <v>124.00599999999999</v>
      </c>
      <c r="T35" s="54">
        <f>SUM(T11:T34)</f>
        <v>124.00600000000003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/>
      <c r="AH35" s="47">
        <f>SUM(AH11:AH34)</f>
        <v>26136</v>
      </c>
      <c r="AI35" s="46">
        <f>$AH$35/$T35</f>
        <v>210.76399529055041</v>
      </c>
      <c r="AJ35" s="45"/>
      <c r="AK35" s="44"/>
      <c r="AL35" s="44"/>
      <c r="AM35" s="44"/>
      <c r="AN35" s="43"/>
      <c r="AO35" s="39"/>
      <c r="AP35" s="42">
        <f>AP34-AP10</f>
        <v>7249</v>
      </c>
      <c r="AQ35" s="41">
        <f>SUM(AQ11:AQ34)</f>
        <v>7249</v>
      </c>
      <c r="AR35" s="40">
        <f>AVERAGE(AR11:AR34)</f>
        <v>1.1733333333333333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247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7" t="s">
        <v>248</v>
      </c>
      <c r="C41" s="9"/>
      <c r="D41" s="9"/>
      <c r="E41" s="9"/>
      <c r="F41" s="9"/>
      <c r="G41" s="9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11" t="s">
        <v>5</v>
      </c>
      <c r="C42" s="9"/>
      <c r="D42" s="9"/>
      <c r="E42" s="26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143</v>
      </c>
      <c r="C43" s="9"/>
      <c r="D43" s="9"/>
      <c r="E43" s="9"/>
      <c r="F43" s="9"/>
      <c r="G43" s="9"/>
      <c r="H43" s="9"/>
      <c r="I43" s="16"/>
      <c r="J43" s="16" t="s">
        <v>28</v>
      </c>
      <c r="K43" s="16"/>
      <c r="L43" s="16"/>
      <c r="M43" s="16"/>
      <c r="N43" s="16"/>
      <c r="O43" s="16"/>
      <c r="P43" s="16"/>
      <c r="Q43" s="16"/>
      <c r="R43" s="16"/>
      <c r="S43" s="15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22" t="s">
        <v>4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144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11" t="s">
        <v>249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3</v>
      </c>
      <c r="C47" s="9"/>
      <c r="D47" s="9"/>
      <c r="E47" s="9"/>
      <c r="F47" s="9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5"/>
      <c r="R47" s="21"/>
      <c r="S47" s="21"/>
      <c r="T47" s="25"/>
      <c r="U47" s="5"/>
      <c r="V47" s="5"/>
      <c r="W47" s="5"/>
      <c r="X47" s="5"/>
      <c r="Y47" s="5"/>
      <c r="Z47" s="5"/>
      <c r="AA47" s="5"/>
      <c r="AB47" s="5"/>
      <c r="AC47" s="5"/>
      <c r="AK47" s="4"/>
      <c r="AL47" s="4"/>
      <c r="AM47" s="4"/>
      <c r="AN47" s="4"/>
      <c r="AO47" s="4"/>
      <c r="AP47" s="4"/>
      <c r="AQ47" s="3"/>
      <c r="AR47" s="1"/>
      <c r="AS47" s="1"/>
      <c r="AT47" s="12"/>
      <c r="AU47"/>
      <c r="AV47"/>
      <c r="AW47"/>
      <c r="AX47"/>
      <c r="AY47"/>
    </row>
    <row r="48" spans="2:51" x14ac:dyDescent="0.25">
      <c r="B48" s="11" t="s">
        <v>2</v>
      </c>
      <c r="C48" s="24"/>
      <c r="D48" s="24"/>
      <c r="E48" s="24"/>
      <c r="F48" s="23"/>
      <c r="G48" s="16"/>
      <c r="H48" s="16"/>
      <c r="I48" s="16"/>
      <c r="J48" s="16"/>
      <c r="K48" s="16"/>
      <c r="L48" s="16"/>
      <c r="M48" s="16"/>
      <c r="N48" s="16"/>
      <c r="O48" s="16"/>
      <c r="P48" s="15"/>
      <c r="Q48" s="21"/>
      <c r="R48" s="21"/>
      <c r="S48" s="21"/>
      <c r="T48" s="5"/>
      <c r="U48" s="5"/>
      <c r="V48" s="5"/>
      <c r="W48" s="5"/>
      <c r="X48" s="5"/>
      <c r="Y48" s="5"/>
      <c r="Z48" s="5"/>
      <c r="AA48" s="5"/>
      <c r="AB48" s="5"/>
      <c r="AJ48" s="4"/>
      <c r="AK48" s="4"/>
      <c r="AL48" s="4"/>
      <c r="AM48" s="4"/>
      <c r="AN48" s="4"/>
      <c r="AO48" s="4"/>
      <c r="AP48" s="3"/>
      <c r="AQ48" s="1"/>
      <c r="AR48" s="1"/>
      <c r="AS48" s="12"/>
      <c r="AT48"/>
      <c r="AU48"/>
      <c r="AV48"/>
      <c r="AW48"/>
      <c r="AX48"/>
      <c r="AY48"/>
    </row>
    <row r="49" spans="1:51" x14ac:dyDescent="0.25">
      <c r="B49" s="11" t="s">
        <v>1</v>
      </c>
      <c r="C49" s="24"/>
      <c r="D49" s="24"/>
      <c r="E49" s="24"/>
      <c r="F49" s="23"/>
      <c r="G49" s="16"/>
      <c r="H49" s="16"/>
      <c r="I49" s="16" t="s">
        <v>169</v>
      </c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1:51" x14ac:dyDescent="0.25">
      <c r="B50" s="13" t="s">
        <v>211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1:51" x14ac:dyDescent="0.25">
      <c r="B51" s="22" t="s">
        <v>177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1:51" x14ac:dyDescent="0.25">
      <c r="B52" s="11" t="s">
        <v>0</v>
      </c>
      <c r="C52" s="9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1:51" x14ac:dyDescent="0.25">
      <c r="B53" s="22" t="s">
        <v>243</v>
      </c>
      <c r="C53" s="11"/>
      <c r="D53" s="9"/>
      <c r="E53" s="9"/>
      <c r="F53" s="162"/>
      <c r="G53" s="162"/>
      <c r="H53" s="162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1:51" x14ac:dyDescent="0.25">
      <c r="B54" s="13"/>
      <c r="C54" s="13"/>
      <c r="D54" s="159"/>
      <c r="E54" s="159"/>
      <c r="F54" s="160"/>
      <c r="G54" s="160"/>
      <c r="H54" s="160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1:51" x14ac:dyDescent="0.25">
      <c r="B55" s="22"/>
      <c r="C55" s="24"/>
      <c r="D55" s="24"/>
      <c r="E55" s="24"/>
      <c r="F55" s="23"/>
      <c r="G55" s="16"/>
      <c r="H55" s="16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1:51" x14ac:dyDescent="0.25">
      <c r="B56" s="13"/>
      <c r="C56" s="24"/>
      <c r="D56" s="24"/>
      <c r="E56" s="24"/>
      <c r="F56" s="23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1:51" x14ac:dyDescent="0.25">
      <c r="B57" s="22"/>
      <c r="C57" s="24"/>
      <c r="D57" s="24"/>
      <c r="E57" s="24"/>
      <c r="F57" s="23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1:51" x14ac:dyDescent="0.25">
      <c r="B58" s="13"/>
      <c r="C58" s="24"/>
      <c r="D58" s="24"/>
      <c r="E58" s="24"/>
      <c r="F58" s="23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1:51" x14ac:dyDescent="0.25">
      <c r="B59" s="22"/>
      <c r="C59" s="24"/>
      <c r="D59" s="24"/>
      <c r="E59" s="24"/>
      <c r="F59" s="23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1:51" x14ac:dyDescent="0.25">
      <c r="B60" s="22"/>
      <c r="C60" s="24"/>
      <c r="D60" s="24"/>
      <c r="E60" s="24"/>
      <c r="F60" s="23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1:51" ht="229.5" customHeight="1" x14ac:dyDescent="0.25">
      <c r="B61" s="7"/>
      <c r="C61" s="11"/>
      <c r="D61" s="8"/>
      <c r="E61" s="9"/>
      <c r="F61" s="9"/>
      <c r="G61" s="9"/>
      <c r="H61" s="9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U61"/>
      <c r="AV61" s="12"/>
      <c r="AW61"/>
      <c r="AX61"/>
      <c r="AY61"/>
    </row>
    <row r="62" spans="1:51" x14ac:dyDescent="0.25">
      <c r="A62" s="5"/>
      <c r="B62" s="7"/>
      <c r="C62" s="13"/>
      <c r="D62" s="8"/>
      <c r="E62" s="9"/>
      <c r="F62" s="9"/>
      <c r="G62" s="9"/>
      <c r="H62" s="9"/>
      <c r="I62" s="4"/>
      <c r="J62" s="4"/>
      <c r="K62" s="4"/>
      <c r="L62" s="4"/>
      <c r="M62" s="4"/>
      <c r="N62" s="4"/>
      <c r="O62" s="3"/>
      <c r="P62" s="1"/>
      <c r="R62" s="12"/>
      <c r="AS62"/>
      <c r="AT62"/>
      <c r="AU62"/>
      <c r="AV62"/>
      <c r="AW62"/>
      <c r="AX62"/>
      <c r="AY62"/>
    </row>
    <row r="63" spans="1:51" x14ac:dyDescent="0.25">
      <c r="A63" s="5"/>
      <c r="B63" s="8"/>
      <c r="C63" s="11"/>
      <c r="D63" s="9"/>
      <c r="E63" s="8"/>
      <c r="F63" s="9"/>
      <c r="G63" s="8"/>
      <c r="H63" s="8"/>
      <c r="I63" s="4"/>
      <c r="J63" s="4"/>
      <c r="K63" s="4"/>
      <c r="L63" s="4"/>
      <c r="M63" s="4"/>
      <c r="N63" s="4"/>
      <c r="O63" s="3"/>
      <c r="P63" s="1"/>
      <c r="R63" s="1"/>
      <c r="AS63"/>
      <c r="AT63"/>
      <c r="AU63"/>
      <c r="AV63"/>
      <c r="AW63"/>
      <c r="AX63"/>
      <c r="AY63"/>
    </row>
    <row r="64" spans="1:51" x14ac:dyDescent="0.25">
      <c r="A64" s="5"/>
      <c r="B64" s="8"/>
      <c r="C64" s="10"/>
      <c r="D64" s="9"/>
      <c r="E64" s="8"/>
      <c r="F64" s="8"/>
      <c r="G64" s="8"/>
      <c r="H64" s="8"/>
      <c r="I64" s="4"/>
      <c r="J64" s="4"/>
      <c r="K64" s="4"/>
      <c r="L64" s="4"/>
      <c r="M64" s="4"/>
      <c r="N64" s="4"/>
      <c r="O64" s="3"/>
      <c r="P64" s="1"/>
      <c r="R64" s="1"/>
      <c r="AS64"/>
      <c r="AT64"/>
      <c r="AU64"/>
      <c r="AV64"/>
      <c r="AW64"/>
      <c r="AX64"/>
      <c r="AY64"/>
    </row>
    <row r="65" spans="1:51" x14ac:dyDescent="0.25">
      <c r="A65" s="5"/>
      <c r="B65" s="7"/>
      <c r="I65" s="4"/>
      <c r="J65" s="4"/>
      <c r="K65" s="4"/>
      <c r="L65" s="4"/>
      <c r="M65" s="4"/>
      <c r="N65" s="4"/>
      <c r="O65" s="3"/>
      <c r="P65" s="1"/>
      <c r="R65" s="1"/>
      <c r="AS65"/>
      <c r="AT65"/>
      <c r="AU65"/>
      <c r="AV65"/>
      <c r="AW65"/>
      <c r="AX65"/>
      <c r="AY65"/>
    </row>
    <row r="66" spans="1:51" x14ac:dyDescent="0.25">
      <c r="A66" s="5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I68" s="4"/>
      <c r="J68" s="4"/>
      <c r="K68" s="4"/>
      <c r="L68" s="4"/>
      <c r="M68" s="4"/>
      <c r="N68" s="4"/>
      <c r="O68" s="3"/>
      <c r="P68" s="1"/>
      <c r="R68" s="6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R69" s="1"/>
      <c r="AS69"/>
      <c r="AT69"/>
      <c r="AU69"/>
      <c r="AV69"/>
      <c r="AW69"/>
      <c r="AX69"/>
      <c r="AY69"/>
    </row>
    <row r="70" spans="1:51" x14ac:dyDescent="0.25">
      <c r="O70" s="3"/>
      <c r="R70" s="1"/>
      <c r="AS70"/>
      <c r="AT70"/>
      <c r="AU70"/>
      <c r="AV70"/>
      <c r="AW70"/>
      <c r="AX70"/>
      <c r="AY70"/>
    </row>
    <row r="71" spans="1:51" x14ac:dyDescent="0.25">
      <c r="O71" s="3"/>
      <c r="R71" s="1"/>
      <c r="AS71"/>
      <c r="AT71"/>
      <c r="AU71"/>
      <c r="AV71"/>
      <c r="AW71"/>
      <c r="AX71"/>
      <c r="AY71"/>
    </row>
    <row r="72" spans="1:51" x14ac:dyDescent="0.25"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AS74"/>
      <c r="AT74"/>
      <c r="AU74"/>
      <c r="AV74"/>
      <c r="AW74"/>
      <c r="AX74"/>
      <c r="AY74"/>
    </row>
    <row r="75" spans="1:51" x14ac:dyDescent="0.25">
      <c r="O75" s="3"/>
      <c r="AS75"/>
      <c r="AT75"/>
      <c r="AU75"/>
      <c r="AV75"/>
      <c r="AW75"/>
      <c r="AX75"/>
      <c r="AY75"/>
    </row>
    <row r="76" spans="1:51" x14ac:dyDescent="0.25">
      <c r="O76" s="3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Q80" s="1"/>
      <c r="AS80"/>
      <c r="AT80"/>
      <c r="AU80"/>
      <c r="AV80"/>
      <c r="AW80"/>
      <c r="AX80"/>
      <c r="AY80"/>
    </row>
    <row r="81" spans="15:51" x14ac:dyDescent="0.25">
      <c r="O81" s="2"/>
      <c r="P81" s="1"/>
      <c r="Q81" s="1"/>
      <c r="AS81"/>
      <c r="AT81"/>
      <c r="AU81"/>
      <c r="AV81"/>
      <c r="AW81"/>
      <c r="AX81"/>
      <c r="AY81"/>
    </row>
    <row r="82" spans="15:51" x14ac:dyDescent="0.25">
      <c r="O82" s="2"/>
      <c r="P82" s="1"/>
      <c r="Q82" s="1"/>
      <c r="AS82"/>
      <c r="AT82"/>
      <c r="AU82"/>
      <c r="AV82"/>
      <c r="AW82"/>
      <c r="AX82"/>
      <c r="AY82"/>
    </row>
    <row r="83" spans="15:51" x14ac:dyDescent="0.25">
      <c r="O83" s="2"/>
      <c r="P83" s="1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R90" s="1"/>
      <c r="S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R91" s="1"/>
      <c r="S91" s="1"/>
      <c r="T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R92" s="1"/>
      <c r="S92" s="1"/>
      <c r="T92" s="1"/>
      <c r="AS92"/>
      <c r="AT92"/>
      <c r="AU92"/>
      <c r="AV92"/>
      <c r="AW92"/>
      <c r="AX92"/>
      <c r="AY92"/>
    </row>
    <row r="93" spans="15:51" x14ac:dyDescent="0.25">
      <c r="O93" s="2"/>
      <c r="P93" s="1"/>
      <c r="T93" s="1"/>
      <c r="AS93"/>
      <c r="AT93"/>
      <c r="AU93"/>
      <c r="AV93"/>
      <c r="AW93"/>
      <c r="AX93"/>
      <c r="AY93"/>
    </row>
    <row r="94" spans="15:51" x14ac:dyDescent="0.25">
      <c r="O94" s="1"/>
      <c r="Q94" s="1"/>
      <c r="R94" s="1"/>
      <c r="S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T96" s="1"/>
      <c r="U96" s="1"/>
      <c r="AS96"/>
      <c r="AT96"/>
      <c r="AU96"/>
      <c r="AV96"/>
      <c r="AW96"/>
      <c r="AX96"/>
      <c r="AY96"/>
    </row>
    <row r="97" spans="15:51" x14ac:dyDescent="0.25">
      <c r="O97" s="2"/>
      <c r="P97" s="1"/>
      <c r="T97" s="1"/>
      <c r="U97" s="1"/>
      <c r="AS97"/>
      <c r="AT97"/>
      <c r="AU97"/>
      <c r="AV97"/>
      <c r="AW97"/>
      <c r="AX97"/>
      <c r="AY97"/>
    </row>
    <row r="109" spans="15:51" x14ac:dyDescent="0.25">
      <c r="AS109"/>
      <c r="AT109"/>
      <c r="AU109"/>
      <c r="AV109"/>
      <c r="AW109"/>
      <c r="AX109"/>
      <c r="AY109"/>
    </row>
  </sheetData>
  <protectedRanges>
    <protectedRange sqref="B65 B61:B62 N61:T61 T41" name="Range2_12_5_1_1"/>
    <protectedRange sqref="N10 L10 L6 D6 D8 AD8 AF8 O8:U8 AJ8:AR8 AF10 AR11:AR34 L24:N31 N12:N23 N32:N34 N11:P11 G11:G34 O12:P34 R11:AG34 E11:E34" name="Range1_16_3_1_1"/>
    <protectedRange sqref="I61:M6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2:H62 F63 E62" name="Range2_2_2_9_2_1_1"/>
    <protectedRange sqref="D63:D64" name="Range2_1_1_1_1_1_9_2_1_1"/>
    <protectedRange sqref="C61 C63" name="Range2_4_1_1_1"/>
    <protectedRange sqref="AS16:AS34" name="Range1_1_1_1"/>
    <protectedRange sqref="P3:U5" name="Range1_16_1_1_1_1"/>
    <protectedRange sqref="C64 C62" name="Range2_1_3_1_1"/>
    <protectedRange sqref="H11:H34" name="Range1_1_1_1_1_1_1"/>
    <protectedRange sqref="B63:B64 G63:H64 D61:D62 F64 E63:E64" name="Range2_2_1_10_1_1_1_2"/>
    <protectedRange sqref="F61:F62 G61:H61 E61" name="Range2_2_12_1_7_1_1"/>
    <protectedRange sqref="AS11:AS15" name="Range1_4_1_1_1_1"/>
    <protectedRange sqref="J11:J15 J26:J34" name="Range1_1_2_1_10_1_1_1_1"/>
    <protectedRange sqref="R68" name="Range2_2_1_10_1_1_1_1_1"/>
    <protectedRange sqref="S38:S40" name="Range2_12_3_1_1_1_1"/>
    <protectedRange sqref="R38:R40" name="Range2_12_1_3_1_1_1_1"/>
    <protectedRange sqref="S41" name="Range2_12_5_1_1_2_3_1"/>
    <protectedRange sqref="R41" name="Range2_12_1_6_1_1_1_1_2_1"/>
    <protectedRange sqref="T46 Q51:Q60" name="Range2_12_5_1_1_3"/>
    <protectedRange sqref="T44:T45" name="Range2_12_5_1_1_2_2"/>
    <protectedRange sqref="P51:P60" name="Range2_12_4_1_1_1_4_2_2_2"/>
    <protectedRange sqref="N51:O60" name="Range2_12_1_6_1_1_1_2_3_2_1_1_3"/>
    <protectedRange sqref="K51:M60" name="Range2_12_1_2_3_1_1_1_2_3_2_1_1_3"/>
    <protectedRange sqref="T43" name="Range2_12_5_1_1_2_1_1"/>
    <protectedRange sqref="T42" name="Range2_12_5_1_1_6_1_1_1_1_1_1_1"/>
    <protectedRange sqref="S42" name="Range2_12_5_1_1_5_3_1_1_1_1_1_1_1"/>
    <protectedRange sqref="R42" name="Range2_12_1_6_1_1_1_2_3_2_1_1_2_1_1_1_1_1"/>
    <protectedRange sqref="AG10 AP10 Q11:Q34" name="Range1_16_3_1_1_1_1_1"/>
    <protectedRange sqref="F11:F22" name="Range1_16_3_1_1_2_1_1_1_2_1"/>
    <protectedRange sqref="B41:B42" name="Range2_12_5_1_1_1_1"/>
    <protectedRange sqref="E41 F42:H42" name="Range2_2_12_1_7_1_1_1_1"/>
    <protectedRange sqref="D41" name="Range2_3_2_1_3_1_1_2_10_1_1_1_1_1_1"/>
    <protectedRange sqref="C41" name="Range2_1_1_1_1_11_1_2_1_1_1_1"/>
    <protectedRange sqref="D38:H38 N38:Q39 N41:Q41" name="Range2_12_1_3_1_1_1_1_1"/>
    <protectedRange sqref="I38:M38 E39:M39 F41:M41" name="Range2_2_12_1_6_1_1_1_1_1"/>
    <protectedRange sqref="D39" name="Range2_1_1_1_1_11_1_1_1_1_1_1_1"/>
    <protectedRange sqref="C39" name="Range2_1_2_1_1_1_1_1_1"/>
    <protectedRange sqref="C38" name="Range2_3_1_1_1_1_1_1"/>
    <protectedRange sqref="Q42" name="Range2_12_1_5_1_1_1_1_1_1"/>
    <protectedRange sqref="N42:P42" name="Range2_12_1_2_2_1_1_1_1_1_1"/>
    <protectedRange sqref="K42:M42" name="Range2_2_12_1_4_2_1_1_1_1_1_1"/>
    <protectedRange sqref="E42" name="Range2_2_12_1_7_1_1_3_1_1_1"/>
    <protectedRange sqref="I42:J42" name="Range2_2_12_1_4_2_1_1_1_2_1_1_1"/>
    <protectedRange sqref="D42" name="Range2_2_12_1_3_1_2_1_1_1_2_1_2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1:J60" name="Range2_2_12_1_4_3_1_1_1_3_3_2_1_1_3_2"/>
    <protectedRange sqref="Q48:Q50" name="Range2_12_5_1_1_3_2"/>
    <protectedRange sqref="P48:P50" name="Range2_12_4_1_1_1_4_2_2_2_2"/>
    <protectedRange sqref="N48:O50" name="Range2_12_1_6_1_1_1_2_3_2_1_1_3_2"/>
    <protectedRange sqref="K48:M50" name="Range2_12_1_2_3_1_1_1_2_3_2_1_1_3_2"/>
    <protectedRange sqref="J48:J50" name="Range2_2_12_1_4_3_1_1_1_3_3_2_1_1_3_2_1"/>
    <protectedRange sqref="I48:I50" name="Range2_2_12_1_4_3_1_1_1_3_3_2_1_1_3_2_1_1"/>
    <protectedRange sqref="I51:I60" name="Range2_2_12_1_4_3_1_1_1_3_3_2_1_1_3_3_1_1"/>
    <protectedRange sqref="Q10" name="Range1_16_3_1_1_1_1_1_1"/>
    <protectedRange sqref="H55:H60" name="Range2_2_12_1_4_3_1_1_1_3_3_2_1_1_3_3_1_3_1"/>
    <protectedRange sqref="G55:G60" name="Range2_2_12_1_4_3_1_1_1_3_2_1_2_2_3_1_3_1"/>
    <protectedRange sqref="F55:F60" name="Range2_2_12_1_4_3_1_1_1_3_3_1_1_3_1_1_1_1_1_1_2_3_1_3_1"/>
    <protectedRange sqref="C55:E60" name="Range2_2_12_1_3_1_2_1_1_1_1_2_1_1_1_1_1_1_2_2_1_3_1"/>
    <protectedRange sqref="H52:H54" name="Range2_2_12_1_4_3_1_1_1_3_3_2_1_1_3_3_1_3_1_1"/>
    <protectedRange sqref="G52:G54" name="Range2_2_12_1_4_3_1_1_1_3_2_1_2_2_3_1_3_1_1"/>
    <protectedRange sqref="F52:F54" name="Range2_2_12_1_4_3_1_1_1_3_3_1_1_3_1_1_1_1_1_1_2_3_1_3_1_1"/>
    <protectedRange sqref="D52:E54" name="Range2_2_12_1_3_1_2_1_1_1_1_2_1_1_1_1_1_1_2_2_1_3_1_1"/>
    <protectedRange sqref="C54" name="Range2_1_4_2_1_1_1_2_1_2_1_1"/>
    <protectedRange sqref="S43" name="Range2_12_4_1_1_1_4_2_2_1_1_1"/>
    <protectedRange sqref="S44:S46" name="Range2_12_4_1_1_1_4_2_2_2_2_1"/>
    <protectedRange sqref="Q43:R43" name="Range2_12_1_6_1_1_1_2_3_2_1_1_1_1_1_1_1_1"/>
    <protectedRange sqref="N43:P43" name="Range2_12_1_2_3_1_1_1_2_3_2_1_1_1_1_1_1_1_1"/>
    <protectedRange sqref="K43:M43" name="Range2_2_12_1_4_3_1_1_1_3_3_2_1_1_1_1_1_1_1_1"/>
    <protectedRange sqref="J43" name="Range2_2_12_1_4_3_1_1_1_3_2_1_2_1_1_1_1_1_1"/>
    <protectedRange sqref="D43:E43" name="Range2_2_12_1_3_1_2_1_1_1_2_1_2_3_2_1_1_1_1_1_1"/>
    <protectedRange sqref="I43" name="Range2_2_12_1_4_2_1_1_1_4_1_2_1_1_1_2_1_1_1_1_1_1"/>
    <protectedRange sqref="F43:H43" name="Range2_2_12_1_3_1_1_1_1_1_4_1_2_1_2_1_2_1_1_1_1_1_1"/>
    <protectedRange sqref="B43" name="Range2_12_5_1_1_1_2_1_1_1_1_1_1_1_1_1_1_1_2_1_1_1_1_1_1_1_1_1_1_1_1_1_1_1_1_1_1_1_1_1"/>
    <protectedRange sqref="R47" name="Range2_12_5_1_1_3_1_1_1_1_1_1"/>
    <protectedRange sqref="Q47" name="Range2_12_4_1_1_1_4_2_2_2_1_1_1_1_1_1"/>
    <protectedRange sqref="O47:P47 Q44:R46" name="Range2_12_1_6_1_1_1_2_3_2_1_1_3_1_1_1_1_1_1"/>
    <protectedRange sqref="L47:N47 N44:P46" name="Range2_12_1_2_3_1_1_1_2_3_2_1_1_3_1_1_1_1_1_1"/>
    <protectedRange sqref="I47:K47 K44:M46" name="Range2_2_12_1_4_3_1_1_1_3_3_2_1_1_3_1_1_1_1_1_1"/>
    <protectedRange sqref="H47 J44:J46" name="Range2_2_12_1_4_3_1_1_1_3_2_1_2_2_1_1_1_1_1_1"/>
    <protectedRange sqref="E47:F47 G46:H46" name="Range2_2_12_1_3_1_2_1_1_1_2_1_1_1_1_1_1_2_1_1_1_1_1_1_1_1"/>
    <protectedRange sqref="D46:E46" name="Range2_2_12_1_3_1_2_1_1_1_2_1_1_1_1_3_1_1_1_1_1_1_1_1_1_1"/>
    <protectedRange sqref="D47 F46" name="Range2_2_12_1_3_1_2_1_1_1_3_1_1_1_1_1_3_1_1_1_1_1_1_1_1_1_1"/>
    <protectedRange sqref="G47 I46" name="Range2_2_12_1_4_3_1_1_1_2_1_2_1_1_3_1_1_1_1_1_1_1_1_1_1_1_1"/>
    <protectedRange sqref="E44:H45" name="Range2_2_12_1_3_1_2_1_1_1_1_2_1_1_1_1_1_1_1_1_1_1_1_1"/>
    <protectedRange sqref="D44:D45" name="Range2_2_12_1_3_1_2_1_1_1_2_1_2_3_1_1_1_1_1_1_1_1_1_1"/>
    <protectedRange sqref="I44:I45" name="Range2_2_12_1_4_2_1_1_1_4_1_2_1_1_1_2_2_1_1_1_1_1_1_1"/>
    <protectedRange sqref="B60 B55 B57" name="Range2_12_5_1_1_1_2_2_1_1_1_1"/>
    <protectedRange sqref="B54" name="Range2_12_5_1_1_1_2_2_1_1_1_1_1_1_1_1_1_1_1_2_1_1_1_1"/>
    <protectedRange sqref="B56 B58" name="Range2_12_5_1_1_1_2_2_1_1_1_1_1_1_1_1_1_1_1_2_1_1_1_3_3_1_1_1"/>
    <protectedRange sqref="C47" name="Range2_2_12_1_3_1_2_1_1_1_2_1_1_1_1_3_1_1_1_1_1_1_1_1_1_1_1"/>
    <protectedRange sqref="B44" name="Range2_12_5_1_1_1_2_2_1_1_1_1_1_1_1_1_1_1_1_1_1_1_1_1_1_1_1_1_1_1_1_1_1_1_1_1_1_1_1_1_1_1_1_1_1_1_1"/>
    <protectedRange sqref="B45" name="Range2_12_5_1_1_1_2_2_1_1_1_1_1_1_1_1_1_1_1_2_1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_1"/>
    <protectedRange sqref="B47" name="Range2_12_5_1_1_1_2_1_1_1_1_1_1_1_1_1_1_1_2_1_2_1_1_1_1_1_1_1_1_1_2_1_1_1_1_1_1_1_1_1_1_1_1_1_1_1_1_1_1_1_1_1_1_1_1_1_1_1_1_1_1_1_1_1"/>
    <protectedRange sqref="H48:H50" name="Range2_2_12_1_4_3_1_1_1_3_3_2_1_1_3_2_1_3_1_1_1"/>
    <protectedRange sqref="G48:G50" name="Range2_2_12_1_4_3_1_1_1_3_2_1_2_2_2_1_3_1_1_1"/>
    <protectedRange sqref="D48:E50" name="Range2_2_12_1_3_1_2_1_1_1_2_1_1_1_1_1_1_2_1_1_2_1_3_1_1_1"/>
    <protectedRange sqref="F48:F50" name="Range2_2_12_1_4_3_1_1_1_2_1_2_1_1_3_1_1_1_1_1_1_2_1_3_1_1_1"/>
    <protectedRange sqref="H51" name="Range2_2_12_1_4_3_1_1_1_3_3_2_1_1_3_3_1_3_1_1_1"/>
    <protectedRange sqref="G51" name="Range2_2_12_1_4_3_1_1_1_3_2_1_2_2_3_1_3_1_1_1"/>
    <protectedRange sqref="F51" name="Range2_2_12_1_4_3_1_1_1_3_3_1_1_3_1_1_1_1_1_1_2_3_1_3_1_1_1"/>
    <protectedRange sqref="D51:E51" name="Range2_2_12_1_3_1_2_1_1_1_1_2_1_1_1_1_1_1_2_2_1_3_1_1_1"/>
    <protectedRange sqref="C48:C50" name="Range2_2_12_1_3_1_2_1_1_1_3_1_1_1_1_1_3_1_1_1_1_2_1_3_1_1"/>
    <protectedRange sqref="C51" name="Range2_2_12_1_3_1_2_1_1_1_1_2_1_1_1_1_1_1_2_2_1_3_2_1_1"/>
    <protectedRange sqref="B48" name="Range2_12_5_1_1_1_1_1_2_1_1_1_1_1_1_1_1_1_1_1_1_1_1_1_1_1_1_1_1_2_1_1_1_1_1_1_1_1_1_1_1_1_1_3_1_1_1_2_1_1_1_1_1"/>
    <protectedRange sqref="B49" name="Range2_12_5_1_1_1_1_1_2_1_1_2_1_1_1_1_1_1_1_1_1_1_1_1_1_1_1_1_1_2_1_1_1_1_1_1_1_1_1_1_1_1_1_1_3_1_1_1_2_1_1_1"/>
    <protectedRange sqref="B50" name="Range2_12_5_1_1_1_2_2_1_1_1_1_1_1_1_1_1_1_1_2_1_1_1_1_1_1_1_1_1_3_1_3_1_2_1_1_1_1_1_1_1_1_1_1_1_1_1_2_1_1_1_1_1_2_1_1_1_1_1_1_1_1_2_1_1_3_1_1_1_2_1_1_1_1_1"/>
    <protectedRange sqref="B51" name="Range2_12_5_1_1_1_2_2_1_1_1_1_1_1_1_1_1_1_1_2_1_1_1_2_1_1_1_1_1_1_1_1_1_1_1_1_1_1_1_1_2_1_1_1_1_1_1_1_1_1_2_1_1_3_1_1_1_3_1_1_1_1_1"/>
    <protectedRange sqref="B52" name="Range2_12_5_1_1_1_1_1_2_1_2_1_1_1_2_1_1_1_1_1_1_1_1_1_1_2_1_1_1_1_1_2_1_1_1_1_1_1_1_2_1_1_3_1_1_1_2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38" priority="5" operator="containsText" text="N/A">
      <formula>NOT(ISERROR(SEARCH("N/A",X11)))</formula>
    </cfRule>
    <cfRule type="cellIs" dxfId="137" priority="23" operator="equal">
      <formula>0</formula>
    </cfRule>
  </conditionalFormatting>
  <conditionalFormatting sqref="X11:AE34">
    <cfRule type="cellIs" dxfId="136" priority="22" operator="greaterThanOrEqual">
      <formula>1185</formula>
    </cfRule>
  </conditionalFormatting>
  <conditionalFormatting sqref="X11:AE34">
    <cfRule type="cellIs" dxfId="135" priority="21" operator="between">
      <formula>0.1</formula>
      <formula>1184</formula>
    </cfRule>
  </conditionalFormatting>
  <conditionalFormatting sqref="X8 AJ11:AO34">
    <cfRule type="cellIs" dxfId="134" priority="20" operator="equal">
      <formula>0</formula>
    </cfRule>
  </conditionalFormatting>
  <conditionalFormatting sqref="X8 AJ11:AO34">
    <cfRule type="cellIs" dxfId="133" priority="19" operator="greaterThan">
      <formula>1179</formula>
    </cfRule>
  </conditionalFormatting>
  <conditionalFormatting sqref="X8 AJ11:AO34">
    <cfRule type="cellIs" dxfId="132" priority="18" operator="greaterThan">
      <formula>99</formula>
    </cfRule>
  </conditionalFormatting>
  <conditionalFormatting sqref="X8 AJ11:AO34">
    <cfRule type="cellIs" dxfId="131" priority="17" operator="greaterThan">
      <formula>0.99</formula>
    </cfRule>
  </conditionalFormatting>
  <conditionalFormatting sqref="AB8">
    <cfRule type="cellIs" dxfId="130" priority="16" operator="equal">
      <formula>0</formula>
    </cfRule>
  </conditionalFormatting>
  <conditionalFormatting sqref="AB8">
    <cfRule type="cellIs" dxfId="129" priority="15" operator="greaterThan">
      <formula>1179</formula>
    </cfRule>
  </conditionalFormatting>
  <conditionalFormatting sqref="AB8">
    <cfRule type="cellIs" dxfId="128" priority="14" operator="greaterThan">
      <formula>99</formula>
    </cfRule>
  </conditionalFormatting>
  <conditionalFormatting sqref="AB8">
    <cfRule type="cellIs" dxfId="127" priority="13" operator="greaterThan">
      <formula>0.99</formula>
    </cfRule>
  </conditionalFormatting>
  <conditionalFormatting sqref="AQ11:AQ34">
    <cfRule type="cellIs" dxfId="126" priority="12" operator="equal">
      <formula>0</formula>
    </cfRule>
  </conditionalFormatting>
  <conditionalFormatting sqref="AQ11:AQ34">
    <cfRule type="cellIs" dxfId="125" priority="11" operator="greaterThan">
      <formula>1179</formula>
    </cfRule>
  </conditionalFormatting>
  <conditionalFormatting sqref="AQ11:AQ34">
    <cfRule type="cellIs" dxfId="124" priority="10" operator="greaterThan">
      <formula>99</formula>
    </cfRule>
  </conditionalFormatting>
  <conditionalFormatting sqref="AQ11:AQ34">
    <cfRule type="cellIs" dxfId="123" priority="9" operator="greaterThan">
      <formula>0.99</formula>
    </cfRule>
  </conditionalFormatting>
  <conditionalFormatting sqref="AI11:AI34">
    <cfRule type="cellIs" dxfId="122" priority="8" operator="greaterThan">
      <formula>$AI$8</formula>
    </cfRule>
  </conditionalFormatting>
  <conditionalFormatting sqref="AH11:AH34">
    <cfRule type="cellIs" dxfId="121" priority="6" operator="greaterThan">
      <formula>$AH$8</formula>
    </cfRule>
    <cfRule type="cellIs" dxfId="120" priority="7" operator="greaterThan">
      <formula>$AH$8</formula>
    </cfRule>
  </conditionalFormatting>
  <conditionalFormatting sqref="AP11:AP34">
    <cfRule type="cellIs" dxfId="119" priority="4" operator="equal">
      <formula>0</formula>
    </cfRule>
  </conditionalFormatting>
  <conditionalFormatting sqref="AP11:AP34">
    <cfRule type="cellIs" dxfId="118" priority="3" operator="greaterThan">
      <formula>1179</formula>
    </cfRule>
  </conditionalFormatting>
  <conditionalFormatting sqref="AP11:AP34">
    <cfRule type="cellIs" dxfId="117" priority="2" operator="greaterThan">
      <formula>99</formula>
    </cfRule>
  </conditionalFormatting>
  <conditionalFormatting sqref="AP11:AP34">
    <cfRule type="cellIs" dxfId="116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9"/>
  <sheetViews>
    <sheetView topLeftCell="A37" workbookViewId="0">
      <selection activeCell="B51" sqref="B51:B53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164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44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96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91" t="s">
        <v>127</v>
      </c>
      <c r="I7" s="192" t="s">
        <v>126</v>
      </c>
      <c r="J7" s="192" t="s">
        <v>125</v>
      </c>
      <c r="K7" s="192" t="s">
        <v>124</v>
      </c>
      <c r="L7" s="2"/>
      <c r="M7" s="2"/>
      <c r="N7" s="2"/>
      <c r="O7" s="191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92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92" t="s">
        <v>115</v>
      </c>
      <c r="AG7" s="192" t="s">
        <v>114</v>
      </c>
      <c r="AH7" s="192" t="s">
        <v>113</v>
      </c>
      <c r="AI7" s="192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92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42305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25664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92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93" t="s">
        <v>88</v>
      </c>
      <c r="V9" s="193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95" t="s">
        <v>84</v>
      </c>
      <c r="AG9" s="195" t="s">
        <v>83</v>
      </c>
      <c r="AH9" s="234" t="s">
        <v>82</v>
      </c>
      <c r="AI9" s="248" t="s">
        <v>81</v>
      </c>
      <c r="AJ9" s="193" t="s">
        <v>80</v>
      </c>
      <c r="AK9" s="193" t="s">
        <v>79</v>
      </c>
      <c r="AL9" s="193" t="s">
        <v>78</v>
      </c>
      <c r="AM9" s="193" t="s">
        <v>77</v>
      </c>
      <c r="AN9" s="193" t="s">
        <v>76</v>
      </c>
      <c r="AO9" s="193" t="s">
        <v>75</v>
      </c>
      <c r="AP9" s="193" t="s">
        <v>74</v>
      </c>
      <c r="AQ9" s="226" t="s">
        <v>73</v>
      </c>
      <c r="AR9" s="193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93" t="s">
        <v>67</v>
      </c>
      <c r="C10" s="193" t="s">
        <v>66</v>
      </c>
      <c r="D10" s="193" t="s">
        <v>17</v>
      </c>
      <c r="E10" s="193" t="s">
        <v>65</v>
      </c>
      <c r="F10" s="193" t="s">
        <v>17</v>
      </c>
      <c r="G10" s="193" t="s">
        <v>65</v>
      </c>
      <c r="H10" s="225"/>
      <c r="I10" s="193" t="s">
        <v>65</v>
      </c>
      <c r="J10" s="193" t="s">
        <v>65</v>
      </c>
      <c r="K10" s="193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27'!Q34</f>
        <v>56826337</v>
      </c>
      <c r="R10" s="242"/>
      <c r="S10" s="243"/>
      <c r="T10" s="244"/>
      <c r="U10" s="193"/>
      <c r="V10" s="193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27'!AG34</f>
        <v>41418908</v>
      </c>
      <c r="AH10" s="234"/>
      <c r="AI10" s="249"/>
      <c r="AJ10" s="193" t="s">
        <v>56</v>
      </c>
      <c r="AK10" s="193" t="s">
        <v>56</v>
      </c>
      <c r="AL10" s="193" t="s">
        <v>56</v>
      </c>
      <c r="AM10" s="193" t="s">
        <v>56</v>
      </c>
      <c r="AN10" s="193" t="s">
        <v>56</v>
      </c>
      <c r="AO10" s="193" t="s">
        <v>56</v>
      </c>
      <c r="AP10" s="96">
        <f>'OCT 27'!AP34</f>
        <v>9504415</v>
      </c>
      <c r="AQ10" s="227"/>
      <c r="AR10" s="194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12</v>
      </c>
      <c r="E11" s="82">
        <f t="shared" ref="E11:E22" si="0">D11/1.42</f>
        <v>8.4507042253521139</v>
      </c>
      <c r="F11" s="83">
        <v>66</v>
      </c>
      <c r="G11" s="82">
        <f t="shared" ref="G11:G34" si="1">F11/1.42</f>
        <v>46.478873239436624</v>
      </c>
      <c r="H11" s="80" t="s">
        <v>16</v>
      </c>
      <c r="I11" s="80">
        <f t="shared" ref="I11:I34" si="2">J11-(2/1.42)</f>
        <v>41.549295774647888</v>
      </c>
      <c r="J11" s="81">
        <f>(F11-5)/1.42</f>
        <v>42.95774647887324</v>
      </c>
      <c r="K11" s="80">
        <f>J11+(6/1.42)</f>
        <v>47.183098591549296</v>
      </c>
      <c r="L11" s="79">
        <v>14</v>
      </c>
      <c r="M11" s="78" t="s">
        <v>41</v>
      </c>
      <c r="N11" s="78">
        <v>11.4</v>
      </c>
      <c r="O11" s="76">
        <v>120</v>
      </c>
      <c r="P11" s="76">
        <v>77</v>
      </c>
      <c r="Q11" s="76">
        <v>56829477</v>
      </c>
      <c r="R11" s="75">
        <f>IF(ISBLANK(Q11),"-",Q11-Q10)</f>
        <v>3140</v>
      </c>
      <c r="S11" s="74">
        <f t="shared" ref="S11:S34" si="3">R11*24/1000</f>
        <v>75.36</v>
      </c>
      <c r="T11" s="74">
        <f t="shared" ref="T11:T34" si="4">R11/1000</f>
        <v>3.14</v>
      </c>
      <c r="U11" s="73">
        <v>5.6</v>
      </c>
      <c r="V11" s="73">
        <f t="shared" ref="V11:V34" si="5">U11</f>
        <v>5.6</v>
      </c>
      <c r="W11" s="72" t="s">
        <v>14</v>
      </c>
      <c r="X11" s="66">
        <v>0</v>
      </c>
      <c r="Y11" s="66">
        <v>0</v>
      </c>
      <c r="Z11" s="66">
        <v>997</v>
      </c>
      <c r="AA11" s="66">
        <v>0</v>
      </c>
      <c r="AB11" s="66">
        <v>997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41419420</v>
      </c>
      <c r="AH11" s="69">
        <f t="shared" ref="AH11:AH34" si="6">IF(ISBLANK(AG11),"-",AG11-AG10)</f>
        <v>512</v>
      </c>
      <c r="AI11" s="68">
        <f t="shared" ref="AI11:AI34" si="7">AH11/T11</f>
        <v>163.05732484076432</v>
      </c>
      <c r="AJ11" s="67">
        <v>0</v>
      </c>
      <c r="AK11" s="67">
        <v>0</v>
      </c>
      <c r="AL11" s="67">
        <v>1</v>
      </c>
      <c r="AM11" s="67">
        <v>0</v>
      </c>
      <c r="AN11" s="67">
        <v>1</v>
      </c>
      <c r="AO11" s="67">
        <v>0.41</v>
      </c>
      <c r="AP11" s="66">
        <v>9505988</v>
      </c>
      <c r="AQ11" s="66">
        <f t="shared" ref="AQ11:AQ34" si="8">AP11-AP10</f>
        <v>1573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14</v>
      </c>
      <c r="E12" s="82">
        <f t="shared" si="0"/>
        <v>9.8591549295774659</v>
      </c>
      <c r="F12" s="83">
        <v>66</v>
      </c>
      <c r="G12" s="82">
        <f t="shared" si="1"/>
        <v>46.478873239436624</v>
      </c>
      <c r="H12" s="80" t="s">
        <v>16</v>
      </c>
      <c r="I12" s="80">
        <f t="shared" si="2"/>
        <v>41.549295774647888</v>
      </c>
      <c r="J12" s="81">
        <f>(F12-5)/1.42</f>
        <v>42.95774647887324</v>
      </c>
      <c r="K12" s="80">
        <f>J12+(6/1.42)</f>
        <v>47.183098591549296</v>
      </c>
      <c r="L12" s="79">
        <v>14</v>
      </c>
      <c r="M12" s="78" t="s">
        <v>41</v>
      </c>
      <c r="N12" s="78">
        <v>11.2</v>
      </c>
      <c r="O12" s="76">
        <v>119</v>
      </c>
      <c r="P12" s="76">
        <v>80</v>
      </c>
      <c r="Q12" s="76">
        <v>56832912</v>
      </c>
      <c r="R12" s="75">
        <f>IF(ISBLANK(Q12),"-",Q12-Q11)</f>
        <v>3435</v>
      </c>
      <c r="S12" s="74">
        <f t="shared" si="3"/>
        <v>82.44</v>
      </c>
      <c r="T12" s="74">
        <f t="shared" si="4"/>
        <v>3.4350000000000001</v>
      </c>
      <c r="U12" s="73">
        <v>7.4</v>
      </c>
      <c r="V12" s="73">
        <f t="shared" si="5"/>
        <v>7.4</v>
      </c>
      <c r="W12" s="72" t="s">
        <v>14</v>
      </c>
      <c r="X12" s="66">
        <v>0</v>
      </c>
      <c r="Y12" s="66">
        <v>0</v>
      </c>
      <c r="Z12" s="66">
        <v>987</v>
      </c>
      <c r="AA12" s="66">
        <v>0</v>
      </c>
      <c r="AB12" s="66">
        <v>987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41419980</v>
      </c>
      <c r="AH12" s="69">
        <f t="shared" si="6"/>
        <v>560</v>
      </c>
      <c r="AI12" s="68">
        <f t="shared" si="7"/>
        <v>163.02765647743814</v>
      </c>
      <c r="AJ12" s="67">
        <v>0</v>
      </c>
      <c r="AK12" s="67">
        <v>0</v>
      </c>
      <c r="AL12" s="67">
        <v>1</v>
      </c>
      <c r="AM12" s="67">
        <v>0</v>
      </c>
      <c r="AN12" s="67">
        <v>1</v>
      </c>
      <c r="AO12" s="67">
        <v>0.41</v>
      </c>
      <c r="AP12" s="66">
        <v>9507693</v>
      </c>
      <c r="AQ12" s="66">
        <f t="shared" si="8"/>
        <v>1705</v>
      </c>
      <c r="AR12" s="87">
        <v>1.05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14</v>
      </c>
      <c r="E13" s="82">
        <f t="shared" si="0"/>
        <v>9.8591549295774659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118</v>
      </c>
      <c r="P13" s="76">
        <v>82</v>
      </c>
      <c r="Q13" s="76">
        <v>56836554</v>
      </c>
      <c r="R13" s="75">
        <f t="shared" ref="R13:R34" si="9">IF(ISBLANK(Q13),"-",Q13-Q12)</f>
        <v>3642</v>
      </c>
      <c r="S13" s="74">
        <f t="shared" si="3"/>
        <v>87.408000000000001</v>
      </c>
      <c r="T13" s="74">
        <f t="shared" si="4"/>
        <v>3.6419999999999999</v>
      </c>
      <c r="U13" s="73">
        <v>8.6999999999999993</v>
      </c>
      <c r="V13" s="73">
        <f t="shared" si="5"/>
        <v>8.6999999999999993</v>
      </c>
      <c r="W13" s="72" t="s">
        <v>14</v>
      </c>
      <c r="X13" s="66">
        <v>0</v>
      </c>
      <c r="Y13" s="66">
        <v>0</v>
      </c>
      <c r="Z13" s="66">
        <v>987</v>
      </c>
      <c r="AA13" s="66">
        <v>0</v>
      </c>
      <c r="AB13" s="66">
        <v>987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41420585</v>
      </c>
      <c r="AH13" s="69">
        <f t="shared" si="6"/>
        <v>605</v>
      </c>
      <c r="AI13" s="68">
        <f t="shared" si="7"/>
        <v>166.11751784733664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0.41</v>
      </c>
      <c r="AP13" s="66">
        <v>9509363</v>
      </c>
      <c r="AQ13" s="66">
        <f t="shared" si="8"/>
        <v>1670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16</v>
      </c>
      <c r="E14" s="82">
        <f t="shared" si="0"/>
        <v>11.267605633802818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94</v>
      </c>
      <c r="P14" s="76">
        <v>91</v>
      </c>
      <c r="Q14" s="76">
        <v>56840448</v>
      </c>
      <c r="R14" s="75">
        <f t="shared" si="9"/>
        <v>3894</v>
      </c>
      <c r="S14" s="74">
        <f t="shared" si="3"/>
        <v>93.456000000000003</v>
      </c>
      <c r="T14" s="74">
        <f t="shared" si="4"/>
        <v>3.8940000000000001</v>
      </c>
      <c r="U14" s="73">
        <v>9.8000000000000007</v>
      </c>
      <c r="V14" s="73">
        <f t="shared" si="5"/>
        <v>9.8000000000000007</v>
      </c>
      <c r="W14" s="72" t="s">
        <v>14</v>
      </c>
      <c r="X14" s="66">
        <v>0</v>
      </c>
      <c r="Y14" s="66">
        <v>0</v>
      </c>
      <c r="Z14" s="66">
        <v>1018</v>
      </c>
      <c r="AA14" s="66">
        <v>0</v>
      </c>
      <c r="AB14" s="66">
        <v>1018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41421140</v>
      </c>
      <c r="AH14" s="69">
        <f t="shared" si="6"/>
        <v>555</v>
      </c>
      <c r="AI14" s="68">
        <f t="shared" si="7"/>
        <v>142.52696456086287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0.41</v>
      </c>
      <c r="AP14" s="66">
        <v>9510093</v>
      </c>
      <c r="AQ14" s="66">
        <f t="shared" si="8"/>
        <v>730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18</v>
      </c>
      <c r="E15" s="82">
        <f t="shared" si="0"/>
        <v>12.67605633802817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104</v>
      </c>
      <c r="P15" s="76">
        <v>101</v>
      </c>
      <c r="Q15" s="76">
        <v>56844396</v>
      </c>
      <c r="R15" s="75">
        <f t="shared" si="9"/>
        <v>3948</v>
      </c>
      <c r="S15" s="74">
        <f t="shared" si="3"/>
        <v>94.751999999999995</v>
      </c>
      <c r="T15" s="74">
        <f t="shared" si="4"/>
        <v>3.948</v>
      </c>
      <c r="U15" s="73">
        <v>9.8000000000000007</v>
      </c>
      <c r="V15" s="73">
        <f t="shared" si="5"/>
        <v>9.8000000000000007</v>
      </c>
      <c r="W15" s="72" t="s">
        <v>14</v>
      </c>
      <c r="X15" s="66">
        <v>0</v>
      </c>
      <c r="Y15" s="66">
        <v>0</v>
      </c>
      <c r="Z15" s="66">
        <v>1008</v>
      </c>
      <c r="AA15" s="66">
        <v>0</v>
      </c>
      <c r="AB15" s="66">
        <v>1008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41421716</v>
      </c>
      <c r="AH15" s="69">
        <f t="shared" si="6"/>
        <v>576</v>
      </c>
      <c r="AI15" s="68">
        <f t="shared" si="7"/>
        <v>145.89665653495442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9510093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11</v>
      </c>
      <c r="E16" s="82">
        <f t="shared" si="0"/>
        <v>7.746478873239437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127</v>
      </c>
      <c r="P16" s="76">
        <v>120</v>
      </c>
      <c r="Q16" s="76">
        <v>56849180</v>
      </c>
      <c r="R16" s="75">
        <f t="shared" si="9"/>
        <v>4784</v>
      </c>
      <c r="S16" s="74">
        <f t="shared" si="3"/>
        <v>114.816</v>
      </c>
      <c r="T16" s="74">
        <f t="shared" si="4"/>
        <v>4.7839999999999998</v>
      </c>
      <c r="U16" s="73">
        <v>9.8000000000000007</v>
      </c>
      <c r="V16" s="73">
        <f t="shared" si="5"/>
        <v>9.8000000000000007</v>
      </c>
      <c r="W16" s="72" t="s">
        <v>14</v>
      </c>
      <c r="X16" s="66">
        <v>0</v>
      </c>
      <c r="Y16" s="66">
        <v>0</v>
      </c>
      <c r="Z16" s="66">
        <v>1187</v>
      </c>
      <c r="AA16" s="66">
        <v>0</v>
      </c>
      <c r="AB16" s="66">
        <v>1188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41422560</v>
      </c>
      <c r="AH16" s="69">
        <f t="shared" si="6"/>
        <v>844</v>
      </c>
      <c r="AI16" s="68">
        <f t="shared" si="7"/>
        <v>176.42140468227424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9510093</v>
      </c>
      <c r="AQ16" s="66">
        <f t="shared" si="8"/>
        <v>0</v>
      </c>
      <c r="AR16" s="87">
        <v>1.05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A17" t="s">
        <v>208</v>
      </c>
      <c r="B17" s="85">
        <v>2.25</v>
      </c>
      <c r="C17" s="85">
        <v>0.29166666666666702</v>
      </c>
      <c r="D17" s="84">
        <v>6</v>
      </c>
      <c r="E17" s="82">
        <f t="shared" si="0"/>
        <v>4.2253521126760569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130</v>
      </c>
      <c r="P17" s="76">
        <v>150</v>
      </c>
      <c r="Q17" s="76">
        <v>56855205</v>
      </c>
      <c r="R17" s="75">
        <f t="shared" si="9"/>
        <v>6025</v>
      </c>
      <c r="S17" s="74">
        <f t="shared" si="3"/>
        <v>144.6</v>
      </c>
      <c r="T17" s="74">
        <f t="shared" si="4"/>
        <v>6.0250000000000004</v>
      </c>
      <c r="U17" s="73">
        <v>9.5</v>
      </c>
      <c r="V17" s="73">
        <f t="shared" si="5"/>
        <v>9.5</v>
      </c>
      <c r="W17" s="72" t="s">
        <v>22</v>
      </c>
      <c r="X17" s="66">
        <v>1099</v>
      </c>
      <c r="Y17" s="66">
        <v>0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41423900</v>
      </c>
      <c r="AH17" s="69">
        <f t="shared" si="6"/>
        <v>1340</v>
      </c>
      <c r="AI17" s="68">
        <f t="shared" si="7"/>
        <v>222.40663900414935</v>
      </c>
      <c r="AJ17" s="67">
        <v>1</v>
      </c>
      <c r="AK17" s="67">
        <v>0</v>
      </c>
      <c r="AL17" s="67">
        <v>1</v>
      </c>
      <c r="AM17" s="67">
        <v>1</v>
      </c>
      <c r="AN17" s="67">
        <v>1</v>
      </c>
      <c r="AO17" s="67">
        <v>0</v>
      </c>
      <c r="AP17" s="66">
        <v>9510093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134</v>
      </c>
      <c r="P18" s="76">
        <v>151</v>
      </c>
      <c r="Q18" s="76">
        <v>56861493</v>
      </c>
      <c r="R18" s="75">
        <f t="shared" si="9"/>
        <v>6288</v>
      </c>
      <c r="S18" s="74">
        <f t="shared" si="3"/>
        <v>150.91200000000001</v>
      </c>
      <c r="T18" s="74">
        <f t="shared" si="4"/>
        <v>6.2880000000000003</v>
      </c>
      <c r="U18" s="73">
        <v>8.6999999999999993</v>
      </c>
      <c r="V18" s="73">
        <f t="shared" si="5"/>
        <v>8.6999999999999993</v>
      </c>
      <c r="W18" s="72" t="s">
        <v>22</v>
      </c>
      <c r="X18" s="66">
        <v>1099</v>
      </c>
      <c r="Y18" s="66">
        <v>0</v>
      </c>
      <c r="Z18" s="66">
        <v>1187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41425320</v>
      </c>
      <c r="AH18" s="69">
        <f t="shared" si="6"/>
        <v>1420</v>
      </c>
      <c r="AI18" s="68">
        <f t="shared" si="7"/>
        <v>225.82697201017811</v>
      </c>
      <c r="AJ18" s="67">
        <v>1</v>
      </c>
      <c r="AK18" s="67">
        <v>0</v>
      </c>
      <c r="AL18" s="67">
        <v>1</v>
      </c>
      <c r="AM18" s="67">
        <v>1</v>
      </c>
      <c r="AN18" s="67">
        <v>1</v>
      </c>
      <c r="AO18" s="67">
        <v>0</v>
      </c>
      <c r="AP18" s="66">
        <v>9510093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135</v>
      </c>
      <c r="P19" s="76">
        <v>147</v>
      </c>
      <c r="Q19" s="76">
        <v>56867807</v>
      </c>
      <c r="R19" s="75">
        <f t="shared" si="9"/>
        <v>6314</v>
      </c>
      <c r="S19" s="74">
        <f t="shared" si="3"/>
        <v>151.536</v>
      </c>
      <c r="T19" s="74">
        <f t="shared" si="4"/>
        <v>6.3140000000000001</v>
      </c>
      <c r="U19" s="73">
        <v>7.8</v>
      </c>
      <c r="V19" s="73">
        <f t="shared" si="5"/>
        <v>7.8</v>
      </c>
      <c r="W19" s="72" t="s">
        <v>22</v>
      </c>
      <c r="X19" s="66">
        <v>1099</v>
      </c>
      <c r="Y19" s="66">
        <v>0</v>
      </c>
      <c r="Z19" s="66">
        <v>1186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41426740</v>
      </c>
      <c r="AH19" s="69">
        <f t="shared" si="6"/>
        <v>1420</v>
      </c>
      <c r="AI19" s="68">
        <f t="shared" si="7"/>
        <v>224.89705416534684</v>
      </c>
      <c r="AJ19" s="67">
        <v>1</v>
      </c>
      <c r="AK19" s="67">
        <v>0</v>
      </c>
      <c r="AL19" s="67">
        <v>1</v>
      </c>
      <c r="AM19" s="67">
        <v>1</v>
      </c>
      <c r="AN19" s="67">
        <v>1</v>
      </c>
      <c r="AO19" s="67">
        <v>0</v>
      </c>
      <c r="AP19" s="66">
        <v>9510093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137</v>
      </c>
      <c r="P20" s="76">
        <v>149</v>
      </c>
      <c r="Q20" s="76">
        <v>56874060</v>
      </c>
      <c r="R20" s="75">
        <f t="shared" si="9"/>
        <v>6253</v>
      </c>
      <c r="S20" s="74">
        <f t="shared" si="3"/>
        <v>150.072</v>
      </c>
      <c r="T20" s="74">
        <f t="shared" si="4"/>
        <v>6.2530000000000001</v>
      </c>
      <c r="U20" s="73">
        <v>7.1</v>
      </c>
      <c r="V20" s="73">
        <f t="shared" si="5"/>
        <v>7.1</v>
      </c>
      <c r="W20" s="72" t="s">
        <v>22</v>
      </c>
      <c r="X20" s="66">
        <v>1098</v>
      </c>
      <c r="Y20" s="66">
        <v>0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41428148</v>
      </c>
      <c r="AH20" s="69">
        <f t="shared" si="6"/>
        <v>1408</v>
      </c>
      <c r="AI20" s="68">
        <f t="shared" si="7"/>
        <v>225.17191747960979</v>
      </c>
      <c r="AJ20" s="67">
        <v>1</v>
      </c>
      <c r="AK20" s="67">
        <v>0</v>
      </c>
      <c r="AL20" s="67">
        <v>1</v>
      </c>
      <c r="AM20" s="67">
        <v>1</v>
      </c>
      <c r="AN20" s="67">
        <v>1</v>
      </c>
      <c r="AO20" s="67">
        <v>0</v>
      </c>
      <c r="AP20" s="66">
        <v>9510093</v>
      </c>
      <c r="AQ20" s="66">
        <f t="shared" si="8"/>
        <v>0</v>
      </c>
      <c r="AR20" s="87">
        <v>1.32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8</v>
      </c>
      <c r="E21" s="82">
        <f t="shared" si="0"/>
        <v>5.6338028169014089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136</v>
      </c>
      <c r="P21" s="76">
        <v>148</v>
      </c>
      <c r="Q21" s="76">
        <v>56880381</v>
      </c>
      <c r="R21" s="75">
        <f t="shared" si="9"/>
        <v>6321</v>
      </c>
      <c r="S21" s="74">
        <f t="shared" si="3"/>
        <v>151.70400000000001</v>
      </c>
      <c r="T21" s="74">
        <f t="shared" si="4"/>
        <v>6.3209999999999997</v>
      </c>
      <c r="U21" s="73">
        <v>6.3</v>
      </c>
      <c r="V21" s="73">
        <f t="shared" si="5"/>
        <v>6.3</v>
      </c>
      <c r="W21" s="72" t="s">
        <v>22</v>
      </c>
      <c r="X21" s="66">
        <v>1098</v>
      </c>
      <c r="Y21" s="66">
        <v>0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41429572</v>
      </c>
      <c r="AH21" s="69">
        <f t="shared" si="6"/>
        <v>1424</v>
      </c>
      <c r="AI21" s="68">
        <f t="shared" si="7"/>
        <v>225.28080999841799</v>
      </c>
      <c r="AJ21" s="67">
        <v>1</v>
      </c>
      <c r="AK21" s="67">
        <v>0</v>
      </c>
      <c r="AL21" s="67">
        <v>1</v>
      </c>
      <c r="AM21" s="67">
        <v>1</v>
      </c>
      <c r="AN21" s="67">
        <v>1</v>
      </c>
      <c r="AO21" s="67">
        <v>0</v>
      </c>
      <c r="AP21" s="66">
        <v>9510093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8</v>
      </c>
      <c r="E22" s="82">
        <f t="shared" si="0"/>
        <v>5.6338028169014089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135</v>
      </c>
      <c r="P22" s="76">
        <v>149</v>
      </c>
      <c r="Q22" s="76">
        <v>56886512</v>
      </c>
      <c r="R22" s="75">
        <f t="shared" si="9"/>
        <v>6131</v>
      </c>
      <c r="S22" s="74">
        <f t="shared" si="3"/>
        <v>147.14400000000001</v>
      </c>
      <c r="T22" s="74">
        <f t="shared" si="4"/>
        <v>6.1310000000000002</v>
      </c>
      <c r="U22" s="73">
        <v>5.7</v>
      </c>
      <c r="V22" s="73">
        <f t="shared" si="5"/>
        <v>5.7</v>
      </c>
      <c r="W22" s="72" t="s">
        <v>22</v>
      </c>
      <c r="X22" s="66">
        <v>1098</v>
      </c>
      <c r="Y22" s="66">
        <v>0</v>
      </c>
      <c r="Z22" s="66">
        <v>1187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41430960</v>
      </c>
      <c r="AH22" s="69">
        <f t="shared" si="6"/>
        <v>1388</v>
      </c>
      <c r="AI22" s="68">
        <f t="shared" si="7"/>
        <v>226.39047463709019</v>
      </c>
      <c r="AJ22" s="67">
        <v>1</v>
      </c>
      <c r="AK22" s="67">
        <v>0</v>
      </c>
      <c r="AL22" s="67">
        <v>1</v>
      </c>
      <c r="AM22" s="67">
        <v>1</v>
      </c>
      <c r="AN22" s="67">
        <v>1</v>
      </c>
      <c r="AO22" s="67">
        <v>0</v>
      </c>
      <c r="AP22" s="66">
        <v>9510093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B23" s="85">
        <v>2.5</v>
      </c>
      <c r="C23" s="85">
        <v>0.54166666666666696</v>
      </c>
      <c r="D23" s="84">
        <v>8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134</v>
      </c>
      <c r="P23" s="76">
        <v>142</v>
      </c>
      <c r="Q23" s="76">
        <v>56892635</v>
      </c>
      <c r="R23" s="75">
        <f t="shared" si="9"/>
        <v>6123</v>
      </c>
      <c r="S23" s="74">
        <f t="shared" si="3"/>
        <v>146.952</v>
      </c>
      <c r="T23" s="74">
        <f t="shared" si="4"/>
        <v>6.1230000000000002</v>
      </c>
      <c r="U23" s="73">
        <v>5.2</v>
      </c>
      <c r="V23" s="73">
        <f t="shared" si="5"/>
        <v>5.2</v>
      </c>
      <c r="W23" s="72" t="s">
        <v>22</v>
      </c>
      <c r="X23" s="66">
        <v>1044</v>
      </c>
      <c r="Y23" s="66">
        <v>0</v>
      </c>
      <c r="Z23" s="66">
        <v>1187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41432336</v>
      </c>
      <c r="AH23" s="69">
        <f t="shared" si="6"/>
        <v>1376</v>
      </c>
      <c r="AI23" s="68">
        <f t="shared" si="7"/>
        <v>224.72644128695083</v>
      </c>
      <c r="AJ23" s="67">
        <v>1</v>
      </c>
      <c r="AK23" s="67">
        <v>0</v>
      </c>
      <c r="AL23" s="67">
        <v>1</v>
      </c>
      <c r="AM23" s="67">
        <v>1</v>
      </c>
      <c r="AN23" s="67">
        <v>1</v>
      </c>
      <c r="AO23" s="67">
        <v>0</v>
      </c>
      <c r="AP23" s="66">
        <v>9510093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5</v>
      </c>
      <c r="E24" s="82">
        <f t="shared" ref="E24:E34" si="13">D24/1.42</f>
        <v>3.5211267605633805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131</v>
      </c>
      <c r="P24" s="76">
        <v>137</v>
      </c>
      <c r="Q24" s="76">
        <v>56898375</v>
      </c>
      <c r="R24" s="75">
        <f t="shared" si="9"/>
        <v>5740</v>
      </c>
      <c r="S24" s="74">
        <f t="shared" si="3"/>
        <v>137.76</v>
      </c>
      <c r="T24" s="74">
        <f t="shared" si="4"/>
        <v>5.74</v>
      </c>
      <c r="U24" s="73">
        <v>4.8</v>
      </c>
      <c r="V24" s="73">
        <f t="shared" si="5"/>
        <v>4.8</v>
      </c>
      <c r="W24" s="72" t="s">
        <v>22</v>
      </c>
      <c r="X24" s="66">
        <v>1046</v>
      </c>
      <c r="Y24" s="66">
        <v>0</v>
      </c>
      <c r="Z24" s="66">
        <v>1187</v>
      </c>
      <c r="AA24" s="66">
        <v>1185</v>
      </c>
      <c r="AB24" s="66">
        <v>1167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41433660</v>
      </c>
      <c r="AH24" s="69">
        <f t="shared" si="6"/>
        <v>1324</v>
      </c>
      <c r="AI24" s="68">
        <f t="shared" si="7"/>
        <v>230.66202090592333</v>
      </c>
      <c r="AJ24" s="67">
        <v>1</v>
      </c>
      <c r="AK24" s="67">
        <v>0</v>
      </c>
      <c r="AL24" s="67">
        <v>1</v>
      </c>
      <c r="AM24" s="67">
        <v>1</v>
      </c>
      <c r="AN24" s="67">
        <v>1</v>
      </c>
      <c r="AO24" s="67">
        <v>0</v>
      </c>
      <c r="AP24" s="66">
        <v>9510093</v>
      </c>
      <c r="AQ24" s="66">
        <f t="shared" si="8"/>
        <v>0</v>
      </c>
      <c r="AR24" s="87">
        <v>1.28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6</v>
      </c>
      <c r="E25" s="82">
        <f t="shared" si="13"/>
        <v>4.2253521126760569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131</v>
      </c>
      <c r="P25" s="76">
        <v>139</v>
      </c>
      <c r="Q25" s="76">
        <v>56904120</v>
      </c>
      <c r="R25" s="75">
        <f t="shared" si="9"/>
        <v>5745</v>
      </c>
      <c r="S25" s="74">
        <f t="shared" si="3"/>
        <v>137.88</v>
      </c>
      <c r="T25" s="74">
        <f t="shared" si="4"/>
        <v>5.7450000000000001</v>
      </c>
      <c r="U25" s="73">
        <v>4.4000000000000004</v>
      </c>
      <c r="V25" s="73">
        <f t="shared" si="5"/>
        <v>4.4000000000000004</v>
      </c>
      <c r="W25" s="72" t="s">
        <v>22</v>
      </c>
      <c r="X25" s="66">
        <v>1046</v>
      </c>
      <c r="Y25" s="66">
        <v>0</v>
      </c>
      <c r="Z25" s="66">
        <v>1188</v>
      </c>
      <c r="AA25" s="66">
        <v>1185</v>
      </c>
      <c r="AB25" s="66">
        <v>1167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41434984</v>
      </c>
      <c r="AH25" s="69">
        <f t="shared" si="6"/>
        <v>1324</v>
      </c>
      <c r="AI25" s="68">
        <f t="shared" si="7"/>
        <v>230.46127067014794</v>
      </c>
      <c r="AJ25" s="67">
        <v>1</v>
      </c>
      <c r="AK25" s="67">
        <v>0</v>
      </c>
      <c r="AL25" s="67">
        <v>1</v>
      </c>
      <c r="AM25" s="67">
        <v>1</v>
      </c>
      <c r="AN25" s="67">
        <v>1</v>
      </c>
      <c r="AO25" s="67">
        <v>0</v>
      </c>
      <c r="AP25" s="66">
        <v>9510093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A26" t="s">
        <v>169</v>
      </c>
      <c r="B26" s="85">
        <v>2.625</v>
      </c>
      <c r="C26" s="85">
        <v>0.66666666666666696</v>
      </c>
      <c r="D26" s="84">
        <v>7</v>
      </c>
      <c r="E26" s="82">
        <f t="shared" si="13"/>
        <v>4.9295774647887329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126</v>
      </c>
      <c r="P26" s="76">
        <v>132</v>
      </c>
      <c r="Q26" s="76">
        <v>56909748</v>
      </c>
      <c r="R26" s="75">
        <f t="shared" si="9"/>
        <v>5628</v>
      </c>
      <c r="S26" s="74">
        <f t="shared" si="3"/>
        <v>135.072</v>
      </c>
      <c r="T26" s="74">
        <f t="shared" si="4"/>
        <v>5.6280000000000001</v>
      </c>
      <c r="U26" s="73">
        <v>3.9</v>
      </c>
      <c r="V26" s="73">
        <f t="shared" si="5"/>
        <v>3.9</v>
      </c>
      <c r="W26" s="72" t="s">
        <v>22</v>
      </c>
      <c r="X26" s="66">
        <v>1046</v>
      </c>
      <c r="Y26" s="66">
        <v>0</v>
      </c>
      <c r="Z26" s="66">
        <v>1168</v>
      </c>
      <c r="AA26" s="66">
        <v>1185</v>
      </c>
      <c r="AB26" s="66">
        <v>1147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41436276</v>
      </c>
      <c r="AH26" s="69">
        <f t="shared" si="6"/>
        <v>1292</v>
      </c>
      <c r="AI26" s="68">
        <f t="shared" si="7"/>
        <v>229.56645344705046</v>
      </c>
      <c r="AJ26" s="67">
        <v>1</v>
      </c>
      <c r="AK26" s="67">
        <v>0</v>
      </c>
      <c r="AL26" s="67">
        <v>1</v>
      </c>
      <c r="AM26" s="67">
        <v>1</v>
      </c>
      <c r="AN26" s="67">
        <v>1</v>
      </c>
      <c r="AO26" s="67">
        <v>0</v>
      </c>
      <c r="AP26" s="66">
        <v>9510093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4</v>
      </c>
      <c r="E27" s="82">
        <f t="shared" si="13"/>
        <v>2.8169014084507045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131</v>
      </c>
      <c r="P27" s="76">
        <v>140</v>
      </c>
      <c r="Q27" s="76">
        <v>56915538</v>
      </c>
      <c r="R27" s="75">
        <f t="shared" si="9"/>
        <v>5790</v>
      </c>
      <c r="S27" s="74">
        <f t="shared" si="3"/>
        <v>138.96</v>
      </c>
      <c r="T27" s="74">
        <f t="shared" si="4"/>
        <v>5.79</v>
      </c>
      <c r="U27" s="73">
        <v>3.4</v>
      </c>
      <c r="V27" s="73">
        <f t="shared" si="5"/>
        <v>3.4</v>
      </c>
      <c r="W27" s="72" t="s">
        <v>22</v>
      </c>
      <c r="X27" s="66">
        <v>1046</v>
      </c>
      <c r="Y27" s="66">
        <v>0</v>
      </c>
      <c r="Z27" s="66">
        <v>1167</v>
      </c>
      <c r="AA27" s="66">
        <v>1185</v>
      </c>
      <c r="AB27" s="66">
        <v>1188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41437596</v>
      </c>
      <c r="AH27" s="69">
        <f t="shared" si="6"/>
        <v>1320</v>
      </c>
      <c r="AI27" s="68">
        <f t="shared" si="7"/>
        <v>227.97927461139895</v>
      </c>
      <c r="AJ27" s="67">
        <v>1</v>
      </c>
      <c r="AK27" s="67">
        <v>0</v>
      </c>
      <c r="AL27" s="67">
        <v>1</v>
      </c>
      <c r="AM27" s="67">
        <v>1</v>
      </c>
      <c r="AN27" s="67">
        <v>1</v>
      </c>
      <c r="AO27" s="67">
        <v>0</v>
      </c>
      <c r="AP27" s="66">
        <v>9510093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130</v>
      </c>
      <c r="P28" s="76">
        <v>133</v>
      </c>
      <c r="Q28" s="76">
        <v>56921268</v>
      </c>
      <c r="R28" s="75">
        <f t="shared" si="9"/>
        <v>5730</v>
      </c>
      <c r="S28" s="74">
        <f t="shared" si="3"/>
        <v>137.52000000000001</v>
      </c>
      <c r="T28" s="74">
        <f t="shared" si="4"/>
        <v>5.73</v>
      </c>
      <c r="U28" s="73">
        <v>3</v>
      </c>
      <c r="V28" s="73">
        <f t="shared" si="5"/>
        <v>3</v>
      </c>
      <c r="W28" s="72" t="s">
        <v>22</v>
      </c>
      <c r="X28" s="66">
        <v>1047</v>
      </c>
      <c r="Y28" s="66">
        <v>0</v>
      </c>
      <c r="Z28" s="66">
        <v>1166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41438916</v>
      </c>
      <c r="AH28" s="69">
        <f t="shared" si="6"/>
        <v>1320</v>
      </c>
      <c r="AI28" s="68">
        <f t="shared" si="7"/>
        <v>230.36649214659684</v>
      </c>
      <c r="AJ28" s="67">
        <v>1</v>
      </c>
      <c r="AK28" s="67">
        <v>0</v>
      </c>
      <c r="AL28" s="67">
        <v>1</v>
      </c>
      <c r="AM28" s="67">
        <v>1</v>
      </c>
      <c r="AN28" s="67">
        <v>1</v>
      </c>
      <c r="AO28" s="67">
        <v>0</v>
      </c>
      <c r="AP28" s="66">
        <v>9510093</v>
      </c>
      <c r="AQ28" s="66">
        <f t="shared" si="8"/>
        <v>0</v>
      </c>
      <c r="AR28" s="87">
        <v>1.35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128</v>
      </c>
      <c r="P29" s="76">
        <v>132</v>
      </c>
      <c r="Q29" s="76">
        <v>56926828</v>
      </c>
      <c r="R29" s="75">
        <f t="shared" si="9"/>
        <v>5560</v>
      </c>
      <c r="S29" s="74">
        <f t="shared" si="3"/>
        <v>133.44</v>
      </c>
      <c r="T29" s="74">
        <f t="shared" si="4"/>
        <v>5.56</v>
      </c>
      <c r="U29" s="73">
        <v>2.7</v>
      </c>
      <c r="V29" s="73">
        <f t="shared" si="5"/>
        <v>2.7</v>
      </c>
      <c r="W29" s="72" t="s">
        <v>22</v>
      </c>
      <c r="X29" s="66">
        <v>1004</v>
      </c>
      <c r="Y29" s="66">
        <v>0</v>
      </c>
      <c r="Z29" s="66">
        <v>1167</v>
      </c>
      <c r="AA29" s="66">
        <v>1185</v>
      </c>
      <c r="AB29" s="66">
        <v>1147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41440212</v>
      </c>
      <c r="AH29" s="69">
        <f t="shared" si="6"/>
        <v>1296</v>
      </c>
      <c r="AI29" s="68">
        <f t="shared" si="7"/>
        <v>233.09352517985613</v>
      </c>
      <c r="AJ29" s="67">
        <v>1</v>
      </c>
      <c r="AK29" s="67">
        <v>0</v>
      </c>
      <c r="AL29" s="67">
        <v>1</v>
      </c>
      <c r="AM29" s="67">
        <v>1</v>
      </c>
      <c r="AN29" s="67">
        <v>1</v>
      </c>
      <c r="AO29" s="67">
        <v>0</v>
      </c>
      <c r="AP29" s="66">
        <v>9510093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7</v>
      </c>
      <c r="E30" s="82">
        <f t="shared" si="13"/>
        <v>4.9295774647887329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112</v>
      </c>
      <c r="P30" s="76">
        <v>127</v>
      </c>
      <c r="Q30" s="76">
        <v>56932075</v>
      </c>
      <c r="R30" s="75">
        <f t="shared" si="9"/>
        <v>5247</v>
      </c>
      <c r="S30" s="74">
        <f t="shared" si="3"/>
        <v>125.928</v>
      </c>
      <c r="T30" s="74">
        <f t="shared" si="4"/>
        <v>5.2469999999999999</v>
      </c>
      <c r="U30" s="73">
        <v>2.1</v>
      </c>
      <c r="V30" s="73">
        <f t="shared" si="5"/>
        <v>2.1</v>
      </c>
      <c r="W30" s="72" t="s">
        <v>22</v>
      </c>
      <c r="X30" s="66">
        <v>1088</v>
      </c>
      <c r="Y30" s="66">
        <v>0</v>
      </c>
      <c r="Z30" s="66">
        <v>1187</v>
      </c>
      <c r="AA30" s="66">
        <v>0</v>
      </c>
      <c r="AB30" s="66">
        <v>1187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41441288</v>
      </c>
      <c r="AH30" s="69">
        <f t="shared" si="6"/>
        <v>1076</v>
      </c>
      <c r="AI30" s="68">
        <f t="shared" si="7"/>
        <v>205.06956356012961</v>
      </c>
      <c r="AJ30" s="67">
        <v>1</v>
      </c>
      <c r="AK30" s="67">
        <v>0</v>
      </c>
      <c r="AL30" s="67">
        <v>1</v>
      </c>
      <c r="AM30" s="67">
        <v>0</v>
      </c>
      <c r="AN30" s="67">
        <v>1</v>
      </c>
      <c r="AO30" s="67">
        <v>0</v>
      </c>
      <c r="AP30" s="66">
        <v>9510093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8</v>
      </c>
      <c r="E31" s="82">
        <f t="shared" si="13"/>
        <v>5.6338028169014089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111</v>
      </c>
      <c r="P31" s="76">
        <v>147</v>
      </c>
      <c r="Q31" s="76">
        <v>56937367</v>
      </c>
      <c r="R31" s="75">
        <f t="shared" si="9"/>
        <v>5292</v>
      </c>
      <c r="S31" s="74">
        <f t="shared" si="3"/>
        <v>127.008</v>
      </c>
      <c r="T31" s="74">
        <f t="shared" si="4"/>
        <v>5.2919999999999998</v>
      </c>
      <c r="U31" s="73">
        <v>1.4</v>
      </c>
      <c r="V31" s="73">
        <f t="shared" si="5"/>
        <v>1.4</v>
      </c>
      <c r="W31" s="72" t="s">
        <v>21</v>
      </c>
      <c r="X31" s="66">
        <v>1087</v>
      </c>
      <c r="Y31" s="66">
        <v>0</v>
      </c>
      <c r="Z31" s="66">
        <v>1188</v>
      </c>
      <c r="AA31" s="66">
        <v>0</v>
      </c>
      <c r="AB31" s="66">
        <v>1188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41442360</v>
      </c>
      <c r="AH31" s="69">
        <f t="shared" si="6"/>
        <v>1072</v>
      </c>
      <c r="AI31" s="68">
        <f t="shared" si="7"/>
        <v>202.56991685563113</v>
      </c>
      <c r="AJ31" s="67">
        <v>1</v>
      </c>
      <c r="AK31" s="67">
        <v>0</v>
      </c>
      <c r="AL31" s="67">
        <v>1</v>
      </c>
      <c r="AM31" s="67">
        <v>0</v>
      </c>
      <c r="AN31" s="67">
        <v>1</v>
      </c>
      <c r="AO31" s="67">
        <v>0</v>
      </c>
      <c r="AP31" s="66">
        <v>9510093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12</v>
      </c>
      <c r="E32" s="82">
        <f t="shared" si="13"/>
        <v>8.4507042253521139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113</v>
      </c>
      <c r="P32" s="76">
        <v>105</v>
      </c>
      <c r="Q32" s="76">
        <v>56942426</v>
      </c>
      <c r="R32" s="75">
        <f t="shared" si="9"/>
        <v>5059</v>
      </c>
      <c r="S32" s="74">
        <f t="shared" si="3"/>
        <v>121.416</v>
      </c>
      <c r="T32" s="74">
        <f t="shared" si="4"/>
        <v>5.0590000000000002</v>
      </c>
      <c r="U32" s="73">
        <v>1.3</v>
      </c>
      <c r="V32" s="73">
        <f t="shared" si="5"/>
        <v>1.3</v>
      </c>
      <c r="W32" s="72" t="s">
        <v>21</v>
      </c>
      <c r="X32" s="66">
        <v>965</v>
      </c>
      <c r="Y32" s="66">
        <v>0</v>
      </c>
      <c r="Z32" s="66">
        <v>1158</v>
      </c>
      <c r="AA32" s="66">
        <v>0</v>
      </c>
      <c r="AB32" s="66">
        <v>1158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41443392</v>
      </c>
      <c r="AH32" s="69">
        <f t="shared" si="6"/>
        <v>1032</v>
      </c>
      <c r="AI32" s="68">
        <f t="shared" si="7"/>
        <v>203.99288396916387</v>
      </c>
      <c r="AJ32" s="67">
        <v>1</v>
      </c>
      <c r="AK32" s="67">
        <v>0</v>
      </c>
      <c r="AL32" s="67">
        <v>1</v>
      </c>
      <c r="AM32" s="67">
        <v>0</v>
      </c>
      <c r="AN32" s="67">
        <v>1</v>
      </c>
      <c r="AO32" s="67">
        <v>0</v>
      </c>
      <c r="AP32" s="66">
        <v>9510093</v>
      </c>
      <c r="AQ32" s="66">
        <f t="shared" si="8"/>
        <v>0</v>
      </c>
      <c r="AR32" s="87">
        <v>1.01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12</v>
      </c>
      <c r="E33" s="82">
        <f t="shared" si="13"/>
        <v>8.4507042253521139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111</v>
      </c>
      <c r="P33" s="76">
        <v>83</v>
      </c>
      <c r="Q33" s="76">
        <v>56946235</v>
      </c>
      <c r="R33" s="75">
        <f t="shared" si="9"/>
        <v>3809</v>
      </c>
      <c r="S33" s="74">
        <f t="shared" si="3"/>
        <v>91.415999999999997</v>
      </c>
      <c r="T33" s="74">
        <f t="shared" si="4"/>
        <v>3.8090000000000002</v>
      </c>
      <c r="U33" s="73">
        <v>2.1</v>
      </c>
      <c r="V33" s="73">
        <f t="shared" si="5"/>
        <v>2.1</v>
      </c>
      <c r="W33" s="72" t="s">
        <v>14</v>
      </c>
      <c r="X33" s="66">
        <v>0</v>
      </c>
      <c r="Y33" s="66">
        <v>0</v>
      </c>
      <c r="Z33" s="66">
        <v>1017</v>
      </c>
      <c r="AA33" s="66">
        <v>0</v>
      </c>
      <c r="AB33" s="66">
        <v>997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41444064</v>
      </c>
      <c r="AH33" s="69">
        <f t="shared" si="6"/>
        <v>672</v>
      </c>
      <c r="AI33" s="68">
        <f t="shared" si="7"/>
        <v>176.42425833552113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0.3</v>
      </c>
      <c r="AP33" s="66">
        <v>9511117</v>
      </c>
      <c r="AQ33" s="66">
        <f t="shared" si="8"/>
        <v>1024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15</v>
      </c>
      <c r="E34" s="82">
        <f t="shared" si="13"/>
        <v>10.563380281690142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109</v>
      </c>
      <c r="P34" s="76">
        <v>80</v>
      </c>
      <c r="Q34" s="76">
        <v>56949593</v>
      </c>
      <c r="R34" s="75">
        <f t="shared" si="9"/>
        <v>3358</v>
      </c>
      <c r="S34" s="74">
        <f t="shared" si="3"/>
        <v>80.591999999999999</v>
      </c>
      <c r="T34" s="74">
        <f t="shared" si="4"/>
        <v>3.3580000000000001</v>
      </c>
      <c r="U34" s="73">
        <v>3.1</v>
      </c>
      <c r="V34" s="73">
        <f t="shared" si="5"/>
        <v>3.1</v>
      </c>
      <c r="W34" s="72" t="s">
        <v>14</v>
      </c>
      <c r="X34" s="66">
        <v>0</v>
      </c>
      <c r="Y34" s="66">
        <v>0</v>
      </c>
      <c r="Z34" s="66">
        <v>978</v>
      </c>
      <c r="AA34" s="66">
        <v>0</v>
      </c>
      <c r="AB34" s="66">
        <v>978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41444572</v>
      </c>
      <c r="AH34" s="69">
        <f t="shared" si="6"/>
        <v>508</v>
      </c>
      <c r="AI34" s="68">
        <f t="shared" si="7"/>
        <v>151.28052412150089</v>
      </c>
      <c r="AJ34" s="67">
        <v>0</v>
      </c>
      <c r="AK34" s="67">
        <v>0</v>
      </c>
      <c r="AL34" s="67">
        <v>1</v>
      </c>
      <c r="AM34" s="67">
        <v>0</v>
      </c>
      <c r="AN34" s="67">
        <v>1</v>
      </c>
      <c r="AO34" s="67">
        <v>0.3</v>
      </c>
      <c r="AP34" s="66">
        <v>9512137</v>
      </c>
      <c r="AQ34" s="66">
        <f t="shared" si="8"/>
        <v>1020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/>
      <c r="Q35" s="56"/>
      <c r="R35" s="55">
        <f>SUM(R11:R34)</f>
        <v>123256</v>
      </c>
      <c r="S35" s="54">
        <f>AVERAGE(S11:S34)</f>
        <v>123.25600000000003</v>
      </c>
      <c r="T35" s="54">
        <f>SUM(T11:T34)</f>
        <v>123.25600000000001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/>
      <c r="AH35" s="47">
        <f>SUM(AH11:AH34)</f>
        <v>25664</v>
      </c>
      <c r="AI35" s="46">
        <f>$AH$35/$T35</f>
        <v>208.21704420068798</v>
      </c>
      <c r="AJ35" s="45"/>
      <c r="AK35" s="44"/>
      <c r="AL35" s="44"/>
      <c r="AM35" s="44"/>
      <c r="AN35" s="43"/>
      <c r="AO35" s="39"/>
      <c r="AP35" s="42">
        <f>AP34-AP10</f>
        <v>7722</v>
      </c>
      <c r="AQ35" s="41">
        <f>SUM(AQ11:AQ34)</f>
        <v>7722</v>
      </c>
      <c r="AR35" s="40">
        <f>AVERAGE(AR11:AR34)</f>
        <v>1.1766666666666667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250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7" t="s">
        <v>252</v>
      </c>
      <c r="C41" s="9"/>
      <c r="D41" s="9"/>
      <c r="E41" s="9"/>
      <c r="F41" s="9"/>
      <c r="G41" s="9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11" t="s">
        <v>5</v>
      </c>
      <c r="C42" s="9"/>
      <c r="D42" s="9"/>
      <c r="E42" s="26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143</v>
      </c>
      <c r="C43" s="9"/>
      <c r="D43" s="9"/>
      <c r="E43" s="9"/>
      <c r="F43" s="9"/>
      <c r="G43" s="9"/>
      <c r="H43" s="9"/>
      <c r="I43" s="16"/>
      <c r="J43" s="16" t="s">
        <v>28</v>
      </c>
      <c r="K43" s="16"/>
      <c r="L43" s="16"/>
      <c r="M43" s="16"/>
      <c r="N43" s="16"/>
      <c r="O43" s="16"/>
      <c r="P43" s="16"/>
      <c r="Q43" s="16"/>
      <c r="R43" s="16"/>
      <c r="S43" s="15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22" t="s">
        <v>4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155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11" t="s">
        <v>251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3</v>
      </c>
      <c r="C47" s="9"/>
      <c r="D47" s="9"/>
      <c r="E47" s="9"/>
      <c r="F47" s="9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5"/>
      <c r="R47" s="21"/>
      <c r="S47" s="21"/>
      <c r="T47" s="25"/>
      <c r="U47" s="5"/>
      <c r="V47" s="5"/>
      <c r="W47" s="5"/>
      <c r="X47" s="5"/>
      <c r="Y47" s="5"/>
      <c r="Z47" s="5"/>
      <c r="AA47" s="5"/>
      <c r="AB47" s="5"/>
      <c r="AC47" s="5"/>
      <c r="AK47" s="4"/>
      <c r="AL47" s="4"/>
      <c r="AM47" s="4"/>
      <c r="AN47" s="4"/>
      <c r="AO47" s="4"/>
      <c r="AP47" s="4"/>
      <c r="AQ47" s="3"/>
      <c r="AR47" s="1"/>
      <c r="AS47" s="1"/>
      <c r="AT47" s="12"/>
      <c r="AU47"/>
      <c r="AV47"/>
      <c r="AW47"/>
      <c r="AX47"/>
      <c r="AY47"/>
    </row>
    <row r="48" spans="2:51" x14ac:dyDescent="0.25">
      <c r="B48" s="11" t="s">
        <v>2</v>
      </c>
      <c r="C48" s="24"/>
      <c r="D48" s="24"/>
      <c r="E48" s="24"/>
      <c r="F48" s="23"/>
      <c r="G48" s="16"/>
      <c r="H48" s="16"/>
      <c r="I48" s="16"/>
      <c r="J48" s="16"/>
      <c r="K48" s="16"/>
      <c r="L48" s="16"/>
      <c r="M48" s="16"/>
      <c r="N48" s="16"/>
      <c r="O48" s="16"/>
      <c r="P48" s="15"/>
      <c r="Q48" s="21"/>
      <c r="R48" s="21"/>
      <c r="S48" s="21"/>
      <c r="T48" s="5"/>
      <c r="U48" s="5"/>
      <c r="V48" s="5"/>
      <c r="W48" s="5"/>
      <c r="X48" s="5"/>
      <c r="Y48" s="5"/>
      <c r="Z48" s="5"/>
      <c r="AA48" s="5"/>
      <c r="AB48" s="5"/>
      <c r="AJ48" s="4"/>
      <c r="AK48" s="4"/>
      <c r="AL48" s="4"/>
      <c r="AM48" s="4"/>
      <c r="AN48" s="4"/>
      <c r="AO48" s="4"/>
      <c r="AP48" s="3"/>
      <c r="AQ48" s="1"/>
      <c r="AR48" s="1"/>
      <c r="AS48" s="12"/>
      <c r="AT48"/>
      <c r="AU48"/>
      <c r="AV48"/>
      <c r="AW48"/>
      <c r="AX48"/>
      <c r="AY48"/>
    </row>
    <row r="49" spans="1:51" x14ac:dyDescent="0.25">
      <c r="B49" s="11" t="s">
        <v>1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1:51" x14ac:dyDescent="0.25">
      <c r="B50" s="13" t="s">
        <v>225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1:51" x14ac:dyDescent="0.25">
      <c r="B51" s="22" t="s">
        <v>177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1:51" x14ac:dyDescent="0.25">
      <c r="B52" s="11" t="s">
        <v>0</v>
      </c>
      <c r="C52" s="9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1:51" x14ac:dyDescent="0.25">
      <c r="B53" s="22" t="s">
        <v>191</v>
      </c>
      <c r="C53" s="11"/>
      <c r="D53" s="9"/>
      <c r="E53" s="9"/>
      <c r="F53" s="162"/>
      <c r="G53" s="162"/>
      <c r="H53" s="162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1:51" x14ac:dyDescent="0.25">
      <c r="B54" s="13"/>
      <c r="C54" s="13"/>
      <c r="D54" s="159"/>
      <c r="E54" s="159"/>
      <c r="F54" s="160"/>
      <c r="G54" s="160"/>
      <c r="H54" s="160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1:51" x14ac:dyDescent="0.25">
      <c r="B55" s="22"/>
      <c r="C55" s="24"/>
      <c r="D55" s="24"/>
      <c r="E55" s="24"/>
      <c r="F55" s="23"/>
      <c r="G55" s="16"/>
      <c r="H55" s="16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1:51" x14ac:dyDescent="0.25">
      <c r="B56" s="13"/>
      <c r="C56" s="24"/>
      <c r="D56" s="24"/>
      <c r="E56" s="24"/>
      <c r="F56" s="23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1:51" x14ac:dyDescent="0.25">
      <c r="B57" s="22"/>
      <c r="C57" s="24"/>
      <c r="D57" s="24"/>
      <c r="E57" s="24"/>
      <c r="F57" s="23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1:51" x14ac:dyDescent="0.25">
      <c r="B58" s="13"/>
      <c r="C58" s="24"/>
      <c r="D58" s="24"/>
      <c r="E58" s="24"/>
      <c r="F58" s="23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1:51" x14ac:dyDescent="0.25">
      <c r="B59" s="22"/>
      <c r="C59" s="24"/>
      <c r="D59" s="24"/>
      <c r="E59" s="24"/>
      <c r="F59" s="23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1:51" x14ac:dyDescent="0.25">
      <c r="B60" s="22"/>
      <c r="C60" s="24"/>
      <c r="D60" s="24"/>
      <c r="E60" s="24"/>
      <c r="F60" s="23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1:51" ht="229.5" customHeight="1" x14ac:dyDescent="0.25">
      <c r="B61" s="7"/>
      <c r="C61" s="11"/>
      <c r="D61" s="8"/>
      <c r="E61" s="9"/>
      <c r="F61" s="9"/>
      <c r="G61" s="9"/>
      <c r="H61" s="9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U61"/>
      <c r="AV61" s="12"/>
      <c r="AW61"/>
      <c r="AX61"/>
      <c r="AY61"/>
    </row>
    <row r="62" spans="1:51" x14ac:dyDescent="0.25">
      <c r="A62" s="5"/>
      <c r="B62" s="7"/>
      <c r="C62" s="13"/>
      <c r="D62" s="8"/>
      <c r="E62" s="9"/>
      <c r="F62" s="9"/>
      <c r="G62" s="9"/>
      <c r="H62" s="9"/>
      <c r="I62" s="4"/>
      <c r="J62" s="4"/>
      <c r="K62" s="4"/>
      <c r="L62" s="4"/>
      <c r="M62" s="4"/>
      <c r="N62" s="4"/>
      <c r="O62" s="3"/>
      <c r="P62" s="1"/>
      <c r="R62" s="12"/>
      <c r="AS62"/>
      <c r="AT62"/>
      <c r="AU62"/>
      <c r="AV62"/>
      <c r="AW62"/>
      <c r="AX62"/>
      <c r="AY62"/>
    </row>
    <row r="63" spans="1:51" x14ac:dyDescent="0.25">
      <c r="A63" s="5"/>
      <c r="B63" s="8"/>
      <c r="C63" s="11"/>
      <c r="D63" s="9"/>
      <c r="E63" s="8"/>
      <c r="F63" s="9"/>
      <c r="G63" s="8"/>
      <c r="H63" s="8"/>
      <c r="I63" s="4"/>
      <c r="J63" s="4"/>
      <c r="K63" s="4"/>
      <c r="L63" s="4"/>
      <c r="M63" s="4"/>
      <c r="N63" s="4"/>
      <c r="O63" s="3"/>
      <c r="P63" s="1"/>
      <c r="R63" s="1"/>
      <c r="AS63"/>
      <c r="AT63"/>
      <c r="AU63"/>
      <c r="AV63"/>
      <c r="AW63"/>
      <c r="AX63"/>
      <c r="AY63"/>
    </row>
    <row r="64" spans="1:51" x14ac:dyDescent="0.25">
      <c r="A64" s="5"/>
      <c r="B64" s="8"/>
      <c r="C64" s="10"/>
      <c r="D64" s="9"/>
      <c r="E64" s="8"/>
      <c r="F64" s="8"/>
      <c r="G64" s="8"/>
      <c r="H64" s="8"/>
      <c r="I64" s="4"/>
      <c r="J64" s="4"/>
      <c r="K64" s="4"/>
      <c r="L64" s="4"/>
      <c r="M64" s="4"/>
      <c r="N64" s="4"/>
      <c r="O64" s="3"/>
      <c r="P64" s="1"/>
      <c r="R64" s="1"/>
      <c r="AS64"/>
      <c r="AT64"/>
      <c r="AU64"/>
      <c r="AV64"/>
      <c r="AW64"/>
      <c r="AX64"/>
      <c r="AY64"/>
    </row>
    <row r="65" spans="1:51" x14ac:dyDescent="0.25">
      <c r="A65" s="5"/>
      <c r="B65" s="7"/>
      <c r="I65" s="4"/>
      <c r="J65" s="4"/>
      <c r="K65" s="4"/>
      <c r="L65" s="4"/>
      <c r="M65" s="4"/>
      <c r="N65" s="4"/>
      <c r="O65" s="3"/>
      <c r="P65" s="1"/>
      <c r="R65" s="1"/>
      <c r="AS65"/>
      <c r="AT65"/>
      <c r="AU65"/>
      <c r="AV65"/>
      <c r="AW65"/>
      <c r="AX65"/>
      <c r="AY65"/>
    </row>
    <row r="66" spans="1:51" x14ac:dyDescent="0.25">
      <c r="A66" s="5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I68" s="4"/>
      <c r="J68" s="4"/>
      <c r="K68" s="4"/>
      <c r="L68" s="4"/>
      <c r="M68" s="4"/>
      <c r="N68" s="4"/>
      <c r="O68" s="3"/>
      <c r="P68" s="1"/>
      <c r="R68" s="6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R69" s="1"/>
      <c r="AS69"/>
      <c r="AT69"/>
      <c r="AU69"/>
      <c r="AV69"/>
      <c r="AW69"/>
      <c r="AX69"/>
      <c r="AY69"/>
    </row>
    <row r="70" spans="1:51" x14ac:dyDescent="0.25">
      <c r="O70" s="3"/>
      <c r="R70" s="1"/>
      <c r="AS70"/>
      <c r="AT70"/>
      <c r="AU70"/>
      <c r="AV70"/>
      <c r="AW70"/>
      <c r="AX70"/>
      <c r="AY70"/>
    </row>
    <row r="71" spans="1:51" x14ac:dyDescent="0.25">
      <c r="O71" s="3"/>
      <c r="R71" s="1"/>
      <c r="AS71"/>
      <c r="AT71"/>
      <c r="AU71"/>
      <c r="AV71"/>
      <c r="AW71"/>
      <c r="AX71"/>
      <c r="AY71"/>
    </row>
    <row r="72" spans="1:51" x14ac:dyDescent="0.25"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AS74"/>
      <c r="AT74"/>
      <c r="AU74"/>
      <c r="AV74"/>
      <c r="AW74"/>
      <c r="AX74"/>
      <c r="AY74"/>
    </row>
    <row r="75" spans="1:51" x14ac:dyDescent="0.25">
      <c r="O75" s="3"/>
      <c r="AS75"/>
      <c r="AT75"/>
      <c r="AU75"/>
      <c r="AV75"/>
      <c r="AW75"/>
      <c r="AX75"/>
      <c r="AY75"/>
    </row>
    <row r="76" spans="1:51" x14ac:dyDescent="0.25">
      <c r="O76" s="3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Q80" s="1"/>
      <c r="AS80"/>
      <c r="AT80"/>
      <c r="AU80"/>
      <c r="AV80"/>
      <c r="AW80"/>
      <c r="AX80"/>
      <c r="AY80"/>
    </row>
    <row r="81" spans="15:51" x14ac:dyDescent="0.25">
      <c r="O81" s="2"/>
      <c r="P81" s="1"/>
      <c r="Q81" s="1"/>
      <c r="AS81"/>
      <c r="AT81"/>
      <c r="AU81"/>
      <c r="AV81"/>
      <c r="AW81"/>
      <c r="AX81"/>
      <c r="AY81"/>
    </row>
    <row r="82" spans="15:51" x14ac:dyDescent="0.25">
      <c r="O82" s="2"/>
      <c r="P82" s="1"/>
      <c r="Q82" s="1"/>
      <c r="AS82"/>
      <c r="AT82"/>
      <c r="AU82"/>
      <c r="AV82"/>
      <c r="AW82"/>
      <c r="AX82"/>
      <c r="AY82"/>
    </row>
    <row r="83" spans="15:51" x14ac:dyDescent="0.25">
      <c r="O83" s="2"/>
      <c r="P83" s="1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R90" s="1"/>
      <c r="S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R91" s="1"/>
      <c r="S91" s="1"/>
      <c r="T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R92" s="1"/>
      <c r="S92" s="1"/>
      <c r="T92" s="1"/>
      <c r="AS92"/>
      <c r="AT92"/>
      <c r="AU92"/>
      <c r="AV92"/>
      <c r="AW92"/>
      <c r="AX92"/>
      <c r="AY92"/>
    </row>
    <row r="93" spans="15:51" x14ac:dyDescent="0.25">
      <c r="O93" s="2"/>
      <c r="P93" s="1"/>
      <c r="T93" s="1"/>
      <c r="AS93"/>
      <c r="AT93"/>
      <c r="AU93"/>
      <c r="AV93"/>
      <c r="AW93"/>
      <c r="AX93"/>
      <c r="AY93"/>
    </row>
    <row r="94" spans="15:51" x14ac:dyDescent="0.25">
      <c r="O94" s="1"/>
      <c r="Q94" s="1"/>
      <c r="R94" s="1"/>
      <c r="S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T96" s="1"/>
      <c r="U96" s="1"/>
      <c r="AS96"/>
      <c r="AT96"/>
      <c r="AU96"/>
      <c r="AV96"/>
      <c r="AW96"/>
      <c r="AX96"/>
      <c r="AY96"/>
    </row>
    <row r="97" spans="15:51" x14ac:dyDescent="0.25">
      <c r="O97" s="2"/>
      <c r="P97" s="1"/>
      <c r="T97" s="1"/>
      <c r="U97" s="1"/>
      <c r="AS97"/>
      <c r="AT97"/>
      <c r="AU97"/>
      <c r="AV97"/>
      <c r="AW97"/>
      <c r="AX97"/>
      <c r="AY97"/>
    </row>
    <row r="109" spans="15:51" x14ac:dyDescent="0.25">
      <c r="AS109"/>
      <c r="AT109"/>
      <c r="AU109"/>
      <c r="AV109"/>
      <c r="AW109"/>
      <c r="AX109"/>
      <c r="AY109"/>
    </row>
  </sheetData>
  <protectedRanges>
    <protectedRange sqref="B65 B61:B62 N61:T61 T41" name="Range2_12_5_1_1"/>
    <protectedRange sqref="N10 L10 L6 D6 D8 AD8 AF8 O8:U8 AJ8:AR8 AF10 AR11:AR34 L24:N31 N12:N23 N32:N34 N11:P11 G11:G34 O12:P34 E11:E34 R11:AG34" name="Range1_16_3_1_1"/>
    <protectedRange sqref="I61:M6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2:H62 F63 E62" name="Range2_2_2_9_2_1_1"/>
    <protectedRange sqref="D63:D64" name="Range2_1_1_1_1_1_9_2_1_1"/>
    <protectedRange sqref="C61 C63" name="Range2_4_1_1_1"/>
    <protectedRange sqref="AS16:AS34" name="Range1_1_1_1"/>
    <protectedRange sqref="P3:U5" name="Range1_16_1_1_1_1"/>
    <protectedRange sqref="C64 C62" name="Range2_1_3_1_1"/>
    <protectedRange sqref="H11:H34" name="Range1_1_1_1_1_1_1"/>
    <protectedRange sqref="B63:B64 G63:H64 D61:D62 F64 E63:E64" name="Range2_2_1_10_1_1_1_2"/>
    <protectedRange sqref="F61:F62 G61:H61 E61" name="Range2_2_12_1_7_1_1"/>
    <protectedRange sqref="AS11:AS15" name="Range1_4_1_1_1_1"/>
    <protectedRange sqref="J11:J15 J26:J34" name="Range1_1_2_1_10_1_1_1_1"/>
    <protectedRange sqref="R68" name="Range2_2_1_10_1_1_1_1_1"/>
    <protectedRange sqref="S38:S40" name="Range2_12_3_1_1_1_1"/>
    <protectedRange sqref="R38:R40" name="Range2_12_1_3_1_1_1_1"/>
    <protectedRange sqref="S41" name="Range2_12_5_1_1_2_3_1"/>
    <protectedRange sqref="R41" name="Range2_12_1_6_1_1_1_1_2_1"/>
    <protectedRange sqref="T46 Q51:Q60" name="Range2_12_5_1_1_3"/>
    <protectedRange sqref="T44:T45" name="Range2_12_5_1_1_2_2"/>
    <protectedRange sqref="P51:P60" name="Range2_12_4_1_1_1_4_2_2_2"/>
    <protectedRange sqref="N51:O60" name="Range2_12_1_6_1_1_1_2_3_2_1_1_3"/>
    <protectedRange sqref="K51:M60" name="Range2_12_1_2_3_1_1_1_2_3_2_1_1_3"/>
    <protectedRange sqref="T43" name="Range2_12_5_1_1_2_1_1"/>
    <protectedRange sqref="T42" name="Range2_12_5_1_1_6_1_1_1_1_1_1_1"/>
    <protectedRange sqref="S42" name="Range2_12_5_1_1_5_3_1_1_1_1_1_1_1"/>
    <protectedRange sqref="R42" name="Range2_12_1_6_1_1_1_2_3_2_1_1_2_1_1_1_1_1"/>
    <protectedRange sqref="AG10 AP10 Q11:Q34" name="Range1_16_3_1_1_1_1_1"/>
    <protectedRange sqref="F11:F22" name="Range1_16_3_1_1_2_1_1_1_2_1"/>
    <protectedRange sqref="B41:B42" name="Range2_12_5_1_1_1_1"/>
    <protectedRange sqref="E41 F42:H42" name="Range2_2_12_1_7_1_1_1_1"/>
    <protectedRange sqref="D41" name="Range2_3_2_1_3_1_1_2_10_1_1_1_1_1_1"/>
    <protectedRange sqref="C41" name="Range2_1_1_1_1_11_1_2_1_1_1_1"/>
    <protectedRange sqref="D38:H38 N38:Q39 N41:Q41" name="Range2_12_1_3_1_1_1_1_1"/>
    <protectedRange sqref="I38:M38 E39:M39 F41:M41" name="Range2_2_12_1_6_1_1_1_1_1"/>
    <protectedRange sqref="D39" name="Range2_1_1_1_1_11_1_1_1_1_1_1_1"/>
    <protectedRange sqref="C39" name="Range2_1_2_1_1_1_1_1_1"/>
    <protectedRange sqref="C38" name="Range2_3_1_1_1_1_1_1"/>
    <protectedRange sqref="Q42" name="Range2_12_1_5_1_1_1_1_1_1"/>
    <protectedRange sqref="N42:P42" name="Range2_12_1_2_2_1_1_1_1_1_1"/>
    <protectedRange sqref="K42:M42" name="Range2_2_12_1_4_2_1_1_1_1_1_1"/>
    <protectedRange sqref="E42" name="Range2_2_12_1_7_1_1_3_1_1_1"/>
    <protectedRange sqref="I42:J42" name="Range2_2_12_1_4_2_1_1_1_2_1_1_1"/>
    <protectedRange sqref="D42" name="Range2_2_12_1_3_1_2_1_1_1_2_1_2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1:J60" name="Range2_2_12_1_4_3_1_1_1_3_3_2_1_1_3_2"/>
    <protectedRange sqref="Q48:Q50" name="Range2_12_5_1_1_3_2"/>
    <protectedRange sqref="P48:P50" name="Range2_12_4_1_1_1_4_2_2_2_2"/>
    <protectedRange sqref="N48:O50" name="Range2_12_1_6_1_1_1_2_3_2_1_1_3_2"/>
    <protectedRange sqref="K48:M50" name="Range2_12_1_2_3_1_1_1_2_3_2_1_1_3_2"/>
    <protectedRange sqref="J48:J50" name="Range2_2_12_1_4_3_1_1_1_3_3_2_1_1_3_2_1"/>
    <protectedRange sqref="I48:I50" name="Range2_2_12_1_4_3_1_1_1_3_3_2_1_1_3_2_1_1"/>
    <protectedRange sqref="I51:I60" name="Range2_2_12_1_4_3_1_1_1_3_3_2_1_1_3_3_1_1"/>
    <protectedRange sqref="Q10" name="Range1_16_3_1_1_1_1_1_1"/>
    <protectedRange sqref="H55:H60" name="Range2_2_12_1_4_3_1_1_1_3_3_2_1_1_3_3_1_3_1"/>
    <protectedRange sqref="G55:G60" name="Range2_2_12_1_4_3_1_1_1_3_2_1_2_2_3_1_3_1"/>
    <protectedRange sqref="F55:F60" name="Range2_2_12_1_4_3_1_1_1_3_3_1_1_3_1_1_1_1_1_1_2_3_1_3_1"/>
    <protectedRange sqref="C55:E60" name="Range2_2_12_1_3_1_2_1_1_1_1_2_1_1_1_1_1_1_2_2_1_3_1"/>
    <protectedRange sqref="H52:H54" name="Range2_2_12_1_4_3_1_1_1_3_3_2_1_1_3_3_1_3_1_1"/>
    <protectedRange sqref="G52:G54" name="Range2_2_12_1_4_3_1_1_1_3_2_1_2_2_3_1_3_1_1"/>
    <protectedRange sqref="F52:F54" name="Range2_2_12_1_4_3_1_1_1_3_3_1_1_3_1_1_1_1_1_1_2_3_1_3_1_1"/>
    <protectedRange sqref="D52:E54" name="Range2_2_12_1_3_1_2_1_1_1_1_2_1_1_1_1_1_1_2_2_1_3_1_1"/>
    <protectedRange sqref="C54" name="Range2_1_4_2_1_1_1_2_1_2_1_1"/>
    <protectedRange sqref="S43" name="Range2_12_4_1_1_1_4_2_2_1_1_1"/>
    <protectedRange sqref="S44:S46" name="Range2_12_4_1_1_1_4_2_2_2_2_1"/>
    <protectedRange sqref="Q43:R43" name="Range2_12_1_6_1_1_1_2_3_2_1_1_1_1_1_1_1_1"/>
    <protectedRange sqref="N43:P43" name="Range2_12_1_2_3_1_1_1_2_3_2_1_1_1_1_1_1_1_1"/>
    <protectedRange sqref="K43:M43" name="Range2_2_12_1_4_3_1_1_1_3_3_2_1_1_1_1_1_1_1_1"/>
    <protectedRange sqref="J43" name="Range2_2_12_1_4_3_1_1_1_3_2_1_2_1_1_1_1_1_1"/>
    <protectedRange sqref="D43:E43" name="Range2_2_12_1_3_1_2_1_1_1_2_1_2_3_2_1_1_1_1_1_1"/>
    <protectedRange sqref="I43" name="Range2_2_12_1_4_2_1_1_1_4_1_2_1_1_1_2_1_1_1_1_1_1"/>
    <protectedRange sqref="F43:H43" name="Range2_2_12_1_3_1_1_1_1_1_4_1_2_1_2_1_2_1_1_1_1_1_1"/>
    <protectedRange sqref="B43" name="Range2_12_5_1_1_1_2_1_1_1_1_1_1_1_1_1_1_1_2_1_1_1_1_1_1_1_1_1_1_1_1_1_1_1_1_1_1_1_1_1"/>
    <protectedRange sqref="R47" name="Range2_12_5_1_1_3_1_1_1_1_1_1"/>
    <protectedRange sqref="Q47" name="Range2_12_4_1_1_1_4_2_2_2_1_1_1_1_1_1"/>
    <protectedRange sqref="O47:P47 Q44:R46" name="Range2_12_1_6_1_1_1_2_3_2_1_1_3_1_1_1_1_1_1"/>
    <protectedRange sqref="L47:N47 N44:P46" name="Range2_12_1_2_3_1_1_1_2_3_2_1_1_3_1_1_1_1_1_1"/>
    <protectedRange sqref="I47:K47 K44:M46" name="Range2_2_12_1_4_3_1_1_1_3_3_2_1_1_3_1_1_1_1_1_1"/>
    <protectedRange sqref="H47 J44:J46" name="Range2_2_12_1_4_3_1_1_1_3_2_1_2_2_1_1_1_1_1_1"/>
    <protectedRange sqref="E47:F47 G46:H46" name="Range2_2_12_1_3_1_2_1_1_1_2_1_1_1_1_1_1_2_1_1_1_1_1_1_1_1"/>
    <protectedRange sqref="D46:E46" name="Range2_2_12_1_3_1_2_1_1_1_2_1_1_1_1_3_1_1_1_1_1_1_1_1_1_1"/>
    <protectedRange sqref="D47 F46" name="Range2_2_12_1_3_1_2_1_1_1_3_1_1_1_1_1_3_1_1_1_1_1_1_1_1_1_1"/>
    <protectedRange sqref="G47 I46" name="Range2_2_12_1_4_3_1_1_1_2_1_2_1_1_3_1_1_1_1_1_1_1_1_1_1_1_1"/>
    <protectedRange sqref="E44:H45" name="Range2_2_12_1_3_1_2_1_1_1_1_2_1_1_1_1_1_1_1_1_1_1_1_1"/>
    <protectedRange sqref="D44:D45" name="Range2_2_12_1_3_1_2_1_1_1_2_1_2_3_1_1_1_1_1_1_1_1_1_1"/>
    <protectedRange sqref="I44:I45" name="Range2_2_12_1_4_2_1_1_1_4_1_2_1_1_1_2_2_1_1_1_1_1_1_1"/>
    <protectedRange sqref="B60 B55 B57" name="Range2_12_5_1_1_1_2_2_1_1_1_1"/>
    <protectedRange sqref="B54" name="Range2_12_5_1_1_1_2_2_1_1_1_1_1_1_1_1_1_1_1_2_1_1_1_1"/>
    <protectedRange sqref="B56 B58" name="Range2_12_5_1_1_1_2_2_1_1_1_1_1_1_1_1_1_1_1_2_1_1_1_3_3_1_1_1"/>
    <protectedRange sqref="C47" name="Range2_2_12_1_3_1_2_1_1_1_2_1_1_1_1_3_1_1_1_1_1_1_1_1_1_1_1"/>
    <protectedRange sqref="B44" name="Range2_12_5_1_1_1_2_2_1_1_1_1_1_1_1_1_1_1_1_1_1_1_1_1_1_1_1_1_1_1_1_1_1_1_1_1_1_1_1_1_1_1_1_1_1_1_1"/>
    <protectedRange sqref="B45" name="Range2_12_5_1_1_1_2_2_1_1_1_1_1_1_1_1_1_1_1_2_1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_1"/>
    <protectedRange sqref="B47" name="Range2_12_5_1_1_1_2_1_1_1_1_1_1_1_1_1_1_1_2_1_2_1_1_1_1_1_1_1_1_1_2_1_1_1_1_1_1_1_1_1_1_1_1_1_1_1_1_1_1_1_1_1_1_1_1_1_1_1_1_1_1_1_1_1"/>
    <protectedRange sqref="H48:H50" name="Range2_2_12_1_4_3_1_1_1_3_3_2_1_1_3_2_1_3_1_1_1"/>
    <protectedRange sqref="G48:G50" name="Range2_2_12_1_4_3_1_1_1_3_2_1_2_2_2_1_3_1_1_1"/>
    <protectedRange sqref="D48:E50" name="Range2_2_12_1_3_1_2_1_1_1_2_1_1_1_1_1_1_2_1_1_2_1_3_1_1_1"/>
    <protectedRange sqref="F48:F50" name="Range2_2_12_1_4_3_1_1_1_2_1_2_1_1_3_1_1_1_1_1_1_2_1_3_1_1_1"/>
    <protectedRange sqref="H51" name="Range2_2_12_1_4_3_1_1_1_3_3_2_1_1_3_3_1_3_1_1_1"/>
    <protectedRange sqref="G51" name="Range2_2_12_1_4_3_1_1_1_3_2_1_2_2_3_1_3_1_1_1"/>
    <protectedRange sqref="F51" name="Range2_2_12_1_4_3_1_1_1_3_3_1_1_3_1_1_1_1_1_1_2_3_1_3_1_1_1"/>
    <protectedRange sqref="D51:E51" name="Range2_2_12_1_3_1_2_1_1_1_1_2_1_1_1_1_1_1_2_2_1_3_1_1_1"/>
    <protectedRange sqref="C48:C50" name="Range2_2_12_1_3_1_2_1_1_1_3_1_1_1_1_1_3_1_1_1_1_2_1_3_1_1"/>
    <protectedRange sqref="C51" name="Range2_2_12_1_3_1_2_1_1_1_1_2_1_1_1_1_1_1_2_2_1_3_2_1_1"/>
    <protectedRange sqref="B48" name="Range2_12_5_1_1_1_1_1_2_1_1_1_1_1_1_1_1_1_1_1_1_1_1_1_1_1_1_1_1_2_1_1_1_1_1_1_1_1_1_1_1_1_1_3_1_1_1_2_1_1_1_1_1_1"/>
    <protectedRange sqref="B49" name="Range2_12_5_1_1_1_1_1_2_1_1_2_1_1_1_1_1_1_1_1_1_1_1_1_1_1_1_1_1_2_1_1_1_1_1_1_1_1_1_1_1_1_1_1_3_1_1_1_2_1_1_1_1"/>
    <protectedRange sqref="B50" name="Range2_12_5_1_1_1_2_2_1_1_1_1_1_1_1_1_1_1_1_2_1_1_1_1_1_1_1_1_1_3_1_3_1_2_1_1_1_1_1_1_1_1_1_1_1_1_1_2_1_1_1_1_1_2_1_1_1_1_1_1_1_1_2_1_1_3_1_1_1_2_1_1_1_1_1_1"/>
    <protectedRange sqref="B51" name="Range2_12_5_1_1_1_2_2_1_1_1_1_1_1_1_1_1_1_1_2_1_1_1_2_1_1_1_1_1_1_1_1_1_1_1_1_1_1_1_1_2_1_1_1_1_1_1_1_1_1_2_1_1_3_1_1_1_3_1_1_1_1_1_1"/>
    <protectedRange sqref="B52" name="Range2_12_5_1_1_1_1_1_2_1_2_1_1_1_2_1_1_1_1_1_1_1_1_1_1_2_1_1_1_1_1_2_1_1_1_1_1_1_1_2_1_1_3_1_1_1_2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15" priority="5" operator="containsText" text="N/A">
      <formula>NOT(ISERROR(SEARCH("N/A",X11)))</formula>
    </cfRule>
    <cfRule type="cellIs" dxfId="114" priority="23" operator="equal">
      <formula>0</formula>
    </cfRule>
  </conditionalFormatting>
  <conditionalFormatting sqref="X11:AE34">
    <cfRule type="cellIs" dxfId="113" priority="22" operator="greaterThanOrEqual">
      <formula>1185</formula>
    </cfRule>
  </conditionalFormatting>
  <conditionalFormatting sqref="X11:AE34">
    <cfRule type="cellIs" dxfId="112" priority="21" operator="between">
      <formula>0.1</formula>
      <formula>1184</formula>
    </cfRule>
  </conditionalFormatting>
  <conditionalFormatting sqref="X8 AJ11:AO34">
    <cfRule type="cellIs" dxfId="111" priority="20" operator="equal">
      <formula>0</formula>
    </cfRule>
  </conditionalFormatting>
  <conditionalFormatting sqref="X8 AJ11:AO34">
    <cfRule type="cellIs" dxfId="110" priority="19" operator="greaterThan">
      <formula>1179</formula>
    </cfRule>
  </conditionalFormatting>
  <conditionalFormatting sqref="X8 AJ11:AO34">
    <cfRule type="cellIs" dxfId="109" priority="18" operator="greaterThan">
      <formula>99</formula>
    </cfRule>
  </conditionalFormatting>
  <conditionalFormatting sqref="X8 AJ11:AO34">
    <cfRule type="cellIs" dxfId="108" priority="17" operator="greaterThan">
      <formula>0.99</formula>
    </cfRule>
  </conditionalFormatting>
  <conditionalFormatting sqref="AB8">
    <cfRule type="cellIs" dxfId="107" priority="16" operator="equal">
      <formula>0</formula>
    </cfRule>
  </conditionalFormatting>
  <conditionalFormatting sqref="AB8">
    <cfRule type="cellIs" dxfId="106" priority="15" operator="greaterThan">
      <formula>1179</formula>
    </cfRule>
  </conditionalFormatting>
  <conditionalFormatting sqref="AB8">
    <cfRule type="cellIs" dxfId="105" priority="14" operator="greaterThan">
      <formula>99</formula>
    </cfRule>
  </conditionalFormatting>
  <conditionalFormatting sqref="AB8">
    <cfRule type="cellIs" dxfId="104" priority="13" operator="greaterThan">
      <formula>0.99</formula>
    </cfRule>
  </conditionalFormatting>
  <conditionalFormatting sqref="AQ11:AQ34">
    <cfRule type="cellIs" dxfId="103" priority="12" operator="equal">
      <formula>0</formula>
    </cfRule>
  </conditionalFormatting>
  <conditionalFormatting sqref="AQ11:AQ34">
    <cfRule type="cellIs" dxfId="102" priority="11" operator="greaterThan">
      <formula>1179</formula>
    </cfRule>
  </conditionalFormatting>
  <conditionalFormatting sqref="AQ11:AQ34">
    <cfRule type="cellIs" dxfId="101" priority="10" operator="greaterThan">
      <formula>99</formula>
    </cfRule>
  </conditionalFormatting>
  <conditionalFormatting sqref="AQ11:AQ34">
    <cfRule type="cellIs" dxfId="100" priority="9" operator="greaterThan">
      <formula>0.99</formula>
    </cfRule>
  </conditionalFormatting>
  <conditionalFormatting sqref="AI11:AI34">
    <cfRule type="cellIs" dxfId="99" priority="8" operator="greaterThan">
      <formula>$AI$8</formula>
    </cfRule>
  </conditionalFormatting>
  <conditionalFormatting sqref="AH11:AH34">
    <cfRule type="cellIs" dxfId="98" priority="6" operator="greaterThan">
      <formula>$AH$8</formula>
    </cfRule>
    <cfRule type="cellIs" dxfId="97" priority="7" operator="greaterThan">
      <formula>$AH$8</formula>
    </cfRule>
  </conditionalFormatting>
  <conditionalFormatting sqref="AP11:AP34">
    <cfRule type="cellIs" dxfId="96" priority="4" operator="equal">
      <formula>0</formula>
    </cfRule>
  </conditionalFormatting>
  <conditionalFormatting sqref="AP11:AP34">
    <cfRule type="cellIs" dxfId="95" priority="3" operator="greaterThan">
      <formula>1179</formula>
    </cfRule>
  </conditionalFormatting>
  <conditionalFormatting sqref="AP11:AP34">
    <cfRule type="cellIs" dxfId="94" priority="2" operator="greaterThan">
      <formula>99</formula>
    </cfRule>
  </conditionalFormatting>
  <conditionalFormatting sqref="AP11:AP34">
    <cfRule type="cellIs" dxfId="9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9"/>
  <sheetViews>
    <sheetView topLeftCell="A34" workbookViewId="0">
      <selection activeCell="B48" sqref="B48:B53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50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164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44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98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202" t="s">
        <v>127</v>
      </c>
      <c r="I7" s="201" t="s">
        <v>126</v>
      </c>
      <c r="J7" s="201" t="s">
        <v>125</v>
      </c>
      <c r="K7" s="201" t="s">
        <v>124</v>
      </c>
      <c r="L7" s="2"/>
      <c r="M7" s="2"/>
      <c r="N7" s="2"/>
      <c r="O7" s="202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201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201" t="s">
        <v>115</v>
      </c>
      <c r="AG7" s="201" t="s">
        <v>114</v>
      </c>
      <c r="AH7" s="201" t="s">
        <v>113</v>
      </c>
      <c r="AI7" s="201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201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42306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25492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201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99" t="s">
        <v>88</v>
      </c>
      <c r="V9" s="199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97" t="s">
        <v>84</v>
      </c>
      <c r="AG9" s="197" t="s">
        <v>83</v>
      </c>
      <c r="AH9" s="234" t="s">
        <v>82</v>
      </c>
      <c r="AI9" s="248" t="s">
        <v>81</v>
      </c>
      <c r="AJ9" s="199" t="s">
        <v>80</v>
      </c>
      <c r="AK9" s="199" t="s">
        <v>79</v>
      </c>
      <c r="AL9" s="199" t="s">
        <v>78</v>
      </c>
      <c r="AM9" s="199" t="s">
        <v>77</v>
      </c>
      <c r="AN9" s="199" t="s">
        <v>76</v>
      </c>
      <c r="AO9" s="199" t="s">
        <v>75</v>
      </c>
      <c r="AP9" s="199" t="s">
        <v>74</v>
      </c>
      <c r="AQ9" s="226" t="s">
        <v>73</v>
      </c>
      <c r="AR9" s="199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99" t="s">
        <v>67</v>
      </c>
      <c r="C10" s="199" t="s">
        <v>66</v>
      </c>
      <c r="D10" s="199" t="s">
        <v>17</v>
      </c>
      <c r="E10" s="199" t="s">
        <v>65</v>
      </c>
      <c r="F10" s="199" t="s">
        <v>17</v>
      </c>
      <c r="G10" s="199" t="s">
        <v>65</v>
      </c>
      <c r="H10" s="225"/>
      <c r="I10" s="199" t="s">
        <v>65</v>
      </c>
      <c r="J10" s="199" t="s">
        <v>65</v>
      </c>
      <c r="K10" s="199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28'!Q34</f>
        <v>56949593</v>
      </c>
      <c r="R10" s="242"/>
      <c r="S10" s="243"/>
      <c r="T10" s="244"/>
      <c r="U10" s="199"/>
      <c r="V10" s="199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28'!AG34</f>
        <v>41444572</v>
      </c>
      <c r="AH10" s="234"/>
      <c r="AI10" s="249"/>
      <c r="AJ10" s="199" t="s">
        <v>56</v>
      </c>
      <c r="AK10" s="199" t="s">
        <v>56</v>
      </c>
      <c r="AL10" s="199" t="s">
        <v>56</v>
      </c>
      <c r="AM10" s="199" t="s">
        <v>56</v>
      </c>
      <c r="AN10" s="199" t="s">
        <v>56</v>
      </c>
      <c r="AO10" s="199" t="s">
        <v>56</v>
      </c>
      <c r="AP10" s="96">
        <f>'OCT 28'!AP34</f>
        <v>9512137</v>
      </c>
      <c r="AQ10" s="227"/>
      <c r="AR10" s="200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14</v>
      </c>
      <c r="E11" s="82">
        <f t="shared" ref="E11:E22" si="0">D11/1.42</f>
        <v>9.8591549295774659</v>
      </c>
      <c r="F11" s="83">
        <v>66</v>
      </c>
      <c r="G11" s="82">
        <f t="shared" ref="G11:G34" si="1">F11/1.42</f>
        <v>46.478873239436624</v>
      </c>
      <c r="H11" s="80" t="s">
        <v>16</v>
      </c>
      <c r="I11" s="80">
        <f t="shared" ref="I11:I34" si="2">J11-(2/1.42)</f>
        <v>41.549295774647888</v>
      </c>
      <c r="J11" s="81">
        <f>(F11-5)/1.42</f>
        <v>42.95774647887324</v>
      </c>
      <c r="K11" s="80">
        <f>J11+(6/1.42)</f>
        <v>47.183098591549296</v>
      </c>
      <c r="L11" s="79">
        <v>14</v>
      </c>
      <c r="M11" s="78" t="s">
        <v>41</v>
      </c>
      <c r="N11" s="78">
        <v>11.4</v>
      </c>
      <c r="O11" s="76">
        <v>117</v>
      </c>
      <c r="P11" s="76">
        <v>77</v>
      </c>
      <c r="Q11" s="76">
        <v>56952994</v>
      </c>
      <c r="R11" s="75">
        <f>IF(ISBLANK(Q11),"-",Q11-Q10)</f>
        <v>3401</v>
      </c>
      <c r="S11" s="74">
        <f t="shared" ref="S11:S34" si="3">R11*24/1000</f>
        <v>81.623999999999995</v>
      </c>
      <c r="T11" s="74">
        <f t="shared" ref="T11:T34" si="4">R11/1000</f>
        <v>3.4009999999999998</v>
      </c>
      <c r="U11" s="73">
        <v>5</v>
      </c>
      <c r="V11" s="73">
        <f t="shared" ref="V11:V34" si="5">U11</f>
        <v>5</v>
      </c>
      <c r="W11" s="72" t="s">
        <v>14</v>
      </c>
      <c r="X11" s="66">
        <v>0</v>
      </c>
      <c r="Y11" s="66">
        <v>0</v>
      </c>
      <c r="Z11" s="66">
        <v>987</v>
      </c>
      <c r="AA11" s="66">
        <v>0</v>
      </c>
      <c r="AB11" s="66">
        <v>988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41445108</v>
      </c>
      <c r="AH11" s="69">
        <f t="shared" ref="AH11:AH34" si="6">IF(ISBLANK(AG11),"-",AG11-AG10)</f>
        <v>536</v>
      </c>
      <c r="AI11" s="68">
        <f t="shared" ref="AI11:AI34" si="7">AH11/T11</f>
        <v>157.60070567480153</v>
      </c>
      <c r="AJ11" s="67">
        <v>0</v>
      </c>
      <c r="AK11" s="67">
        <v>0</v>
      </c>
      <c r="AL11" s="67">
        <v>1</v>
      </c>
      <c r="AM11" s="67">
        <v>0</v>
      </c>
      <c r="AN11" s="67">
        <v>1</v>
      </c>
      <c r="AO11" s="67">
        <v>0.4</v>
      </c>
      <c r="AP11" s="66">
        <v>9513795</v>
      </c>
      <c r="AQ11" s="66">
        <f t="shared" ref="AQ11:AQ34" si="8">AP11-AP10</f>
        <v>1658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16</v>
      </c>
      <c r="E12" s="82">
        <f t="shared" si="0"/>
        <v>11.267605633802818</v>
      </c>
      <c r="F12" s="83">
        <v>66</v>
      </c>
      <c r="G12" s="82">
        <f t="shared" si="1"/>
        <v>46.478873239436624</v>
      </c>
      <c r="H12" s="80" t="s">
        <v>16</v>
      </c>
      <c r="I12" s="80">
        <f t="shared" si="2"/>
        <v>41.549295774647888</v>
      </c>
      <c r="J12" s="81">
        <f>(F12-5)/1.42</f>
        <v>42.95774647887324</v>
      </c>
      <c r="K12" s="80">
        <f>J12+(6/1.42)</f>
        <v>47.183098591549296</v>
      </c>
      <c r="L12" s="79">
        <v>14</v>
      </c>
      <c r="M12" s="78" t="s">
        <v>41</v>
      </c>
      <c r="N12" s="78">
        <v>11.2</v>
      </c>
      <c r="O12" s="76">
        <v>115</v>
      </c>
      <c r="P12" s="76">
        <v>78</v>
      </c>
      <c r="Q12" s="76">
        <v>56956147</v>
      </c>
      <c r="R12" s="75">
        <f>IF(ISBLANK(Q12),"-",Q12-Q11)</f>
        <v>3153</v>
      </c>
      <c r="S12" s="74">
        <f t="shared" si="3"/>
        <v>75.671999999999997</v>
      </c>
      <c r="T12" s="74">
        <f t="shared" si="4"/>
        <v>3.153</v>
      </c>
      <c r="U12" s="73">
        <v>6.5</v>
      </c>
      <c r="V12" s="73">
        <f t="shared" si="5"/>
        <v>6.5</v>
      </c>
      <c r="W12" s="72" t="s">
        <v>14</v>
      </c>
      <c r="X12" s="66">
        <v>0</v>
      </c>
      <c r="Y12" s="66">
        <v>0</v>
      </c>
      <c r="Z12" s="66">
        <v>967</v>
      </c>
      <c r="AA12" s="66">
        <v>0</v>
      </c>
      <c r="AB12" s="66">
        <v>967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41445600</v>
      </c>
      <c r="AH12" s="69">
        <f t="shared" si="6"/>
        <v>492</v>
      </c>
      <c r="AI12" s="68">
        <f t="shared" si="7"/>
        <v>156.0418648905804</v>
      </c>
      <c r="AJ12" s="67">
        <v>0</v>
      </c>
      <c r="AK12" s="67">
        <v>0</v>
      </c>
      <c r="AL12" s="67">
        <v>1</v>
      </c>
      <c r="AM12" s="67">
        <v>0</v>
      </c>
      <c r="AN12" s="67">
        <v>1</v>
      </c>
      <c r="AO12" s="67">
        <v>0.4</v>
      </c>
      <c r="AP12" s="66">
        <v>9515353</v>
      </c>
      <c r="AQ12" s="66">
        <f t="shared" si="8"/>
        <v>1558</v>
      </c>
      <c r="AR12" s="87">
        <v>1.02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15</v>
      </c>
      <c r="E13" s="82">
        <f t="shared" si="0"/>
        <v>10.563380281690142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123</v>
      </c>
      <c r="P13" s="76">
        <v>92</v>
      </c>
      <c r="Q13" s="76">
        <v>56959896</v>
      </c>
      <c r="R13" s="75">
        <f t="shared" ref="R13:R34" si="9">IF(ISBLANK(Q13),"-",Q13-Q12)</f>
        <v>3749</v>
      </c>
      <c r="S13" s="74">
        <f t="shared" si="3"/>
        <v>89.975999999999999</v>
      </c>
      <c r="T13" s="74">
        <f t="shared" si="4"/>
        <v>3.7490000000000001</v>
      </c>
      <c r="U13" s="73">
        <v>8</v>
      </c>
      <c r="V13" s="73">
        <f t="shared" si="5"/>
        <v>8</v>
      </c>
      <c r="W13" s="72" t="s">
        <v>14</v>
      </c>
      <c r="X13" s="66">
        <v>0</v>
      </c>
      <c r="Y13" s="66">
        <v>0</v>
      </c>
      <c r="Z13" s="66">
        <v>997</v>
      </c>
      <c r="AA13" s="66">
        <v>0</v>
      </c>
      <c r="AB13" s="66">
        <v>996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41446172</v>
      </c>
      <c r="AH13" s="69">
        <f t="shared" si="6"/>
        <v>572</v>
      </c>
      <c r="AI13" s="68">
        <f t="shared" si="7"/>
        <v>152.57401973859695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0.4</v>
      </c>
      <c r="AP13" s="66">
        <v>9516730</v>
      </c>
      <c r="AQ13" s="66">
        <f t="shared" si="8"/>
        <v>1377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17</v>
      </c>
      <c r="E14" s="82">
        <f t="shared" si="0"/>
        <v>11.971830985915494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124</v>
      </c>
      <c r="P14" s="76">
        <v>91</v>
      </c>
      <c r="Q14" s="76">
        <v>56963284</v>
      </c>
      <c r="R14" s="75">
        <f t="shared" si="9"/>
        <v>3388</v>
      </c>
      <c r="S14" s="74">
        <f t="shared" si="3"/>
        <v>81.311999999999998</v>
      </c>
      <c r="T14" s="74">
        <f t="shared" si="4"/>
        <v>3.3879999999999999</v>
      </c>
      <c r="U14" s="73">
        <v>9.1999999999999993</v>
      </c>
      <c r="V14" s="73">
        <f t="shared" si="5"/>
        <v>9.1999999999999993</v>
      </c>
      <c r="W14" s="72" t="s">
        <v>14</v>
      </c>
      <c r="X14" s="66">
        <v>0</v>
      </c>
      <c r="Y14" s="66">
        <v>0</v>
      </c>
      <c r="Z14" s="66">
        <v>987</v>
      </c>
      <c r="AA14" s="66">
        <v>0</v>
      </c>
      <c r="AB14" s="66">
        <v>987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41446676</v>
      </c>
      <c r="AH14" s="69">
        <f t="shared" si="6"/>
        <v>504</v>
      </c>
      <c r="AI14" s="68">
        <f t="shared" si="7"/>
        <v>148.7603305785124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0.4</v>
      </c>
      <c r="AP14" s="66">
        <v>9517991</v>
      </c>
      <c r="AQ14" s="66">
        <f t="shared" si="8"/>
        <v>1261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18</v>
      </c>
      <c r="E15" s="82">
        <f t="shared" si="0"/>
        <v>12.67605633802817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107</v>
      </c>
      <c r="P15" s="76">
        <v>121</v>
      </c>
      <c r="Q15" s="76">
        <v>56967536</v>
      </c>
      <c r="R15" s="75">
        <f t="shared" si="9"/>
        <v>4252</v>
      </c>
      <c r="S15" s="74">
        <f t="shared" si="3"/>
        <v>102.048</v>
      </c>
      <c r="T15" s="74">
        <f t="shared" si="4"/>
        <v>4.2519999999999998</v>
      </c>
      <c r="U15" s="73">
        <v>9.8000000000000007</v>
      </c>
      <c r="V15" s="73">
        <f t="shared" si="5"/>
        <v>9.8000000000000007</v>
      </c>
      <c r="W15" s="72" t="s">
        <v>14</v>
      </c>
      <c r="X15" s="66">
        <v>0</v>
      </c>
      <c r="Y15" s="66">
        <v>0</v>
      </c>
      <c r="Z15" s="66">
        <v>1017</v>
      </c>
      <c r="AA15" s="66">
        <v>0</v>
      </c>
      <c r="AB15" s="66">
        <v>1017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41447276</v>
      </c>
      <c r="AH15" s="69">
        <f t="shared" si="6"/>
        <v>600</v>
      </c>
      <c r="AI15" s="68">
        <f t="shared" si="7"/>
        <v>141.11006585136408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0.4</v>
      </c>
      <c r="AP15" s="66">
        <v>9518486</v>
      </c>
      <c r="AQ15" s="66">
        <f t="shared" si="8"/>
        <v>495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11</v>
      </c>
      <c r="E16" s="82">
        <f t="shared" si="0"/>
        <v>7.746478873239437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128</v>
      </c>
      <c r="P16" s="76">
        <v>125</v>
      </c>
      <c r="Q16" s="76">
        <v>56972596</v>
      </c>
      <c r="R16" s="75">
        <f t="shared" si="9"/>
        <v>5060</v>
      </c>
      <c r="S16" s="74">
        <f t="shared" si="3"/>
        <v>121.44</v>
      </c>
      <c r="T16" s="74">
        <f t="shared" si="4"/>
        <v>5.0599999999999996</v>
      </c>
      <c r="U16" s="73">
        <v>9.8000000000000007</v>
      </c>
      <c r="V16" s="73">
        <f t="shared" si="5"/>
        <v>9.8000000000000007</v>
      </c>
      <c r="W16" s="72" t="s">
        <v>14</v>
      </c>
      <c r="X16" s="66">
        <v>0</v>
      </c>
      <c r="Y16" s="66">
        <v>0</v>
      </c>
      <c r="Z16" s="66">
        <v>1187</v>
      </c>
      <c r="AA16" s="66">
        <v>0</v>
      </c>
      <c r="AB16" s="66">
        <v>1188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41448172</v>
      </c>
      <c r="AH16" s="69">
        <f t="shared" si="6"/>
        <v>896</v>
      </c>
      <c r="AI16" s="68">
        <f t="shared" si="7"/>
        <v>177.07509881422925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9518486</v>
      </c>
      <c r="AQ16" s="66">
        <f t="shared" si="8"/>
        <v>0</v>
      </c>
      <c r="AR16" s="87">
        <v>1.07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A17" t="s">
        <v>208</v>
      </c>
      <c r="B17" s="85">
        <v>2.25</v>
      </c>
      <c r="C17" s="85">
        <v>0.29166666666666702</v>
      </c>
      <c r="D17" s="84">
        <v>5</v>
      </c>
      <c r="E17" s="82">
        <f t="shared" si="0"/>
        <v>3.5211267605633805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135</v>
      </c>
      <c r="P17" s="76">
        <v>151</v>
      </c>
      <c r="Q17" s="76">
        <v>56978548</v>
      </c>
      <c r="R17" s="75">
        <f t="shared" si="9"/>
        <v>5952</v>
      </c>
      <c r="S17" s="74">
        <f t="shared" si="3"/>
        <v>142.84800000000001</v>
      </c>
      <c r="T17" s="74">
        <f t="shared" si="4"/>
        <v>5.952</v>
      </c>
      <c r="U17" s="73">
        <v>9.4</v>
      </c>
      <c r="V17" s="73">
        <f t="shared" si="5"/>
        <v>9.4</v>
      </c>
      <c r="W17" s="72" t="s">
        <v>22</v>
      </c>
      <c r="X17" s="66">
        <v>0</v>
      </c>
      <c r="Y17" s="66">
        <v>1028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41449492</v>
      </c>
      <c r="AH17" s="69">
        <f t="shared" si="6"/>
        <v>1320</v>
      </c>
      <c r="AI17" s="68">
        <f t="shared" si="7"/>
        <v>221.7741935483871</v>
      </c>
      <c r="AJ17" s="67">
        <v>0</v>
      </c>
      <c r="AK17" s="67">
        <v>1</v>
      </c>
      <c r="AL17" s="67">
        <v>1</v>
      </c>
      <c r="AM17" s="67">
        <v>1</v>
      </c>
      <c r="AN17" s="67">
        <v>1</v>
      </c>
      <c r="AO17" s="67">
        <v>0</v>
      </c>
      <c r="AP17" s="66">
        <v>9518486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136</v>
      </c>
      <c r="P18" s="76">
        <v>146</v>
      </c>
      <c r="Q18" s="76">
        <v>56984786</v>
      </c>
      <c r="R18" s="75">
        <f t="shared" si="9"/>
        <v>6238</v>
      </c>
      <c r="S18" s="74">
        <f t="shared" si="3"/>
        <v>149.71199999999999</v>
      </c>
      <c r="T18" s="74">
        <f t="shared" si="4"/>
        <v>6.2380000000000004</v>
      </c>
      <c r="U18" s="73">
        <v>8.9</v>
      </c>
      <c r="V18" s="73">
        <f t="shared" si="5"/>
        <v>8.9</v>
      </c>
      <c r="W18" s="72" t="s">
        <v>22</v>
      </c>
      <c r="X18" s="66">
        <v>0</v>
      </c>
      <c r="Y18" s="66">
        <v>1037</v>
      </c>
      <c r="Z18" s="66">
        <v>1187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41450884</v>
      </c>
      <c r="AH18" s="69">
        <f t="shared" si="6"/>
        <v>1392</v>
      </c>
      <c r="AI18" s="68">
        <f t="shared" si="7"/>
        <v>223.14844501442769</v>
      </c>
      <c r="AJ18" s="67">
        <v>0</v>
      </c>
      <c r="AK18" s="67">
        <v>1</v>
      </c>
      <c r="AL18" s="67">
        <v>1</v>
      </c>
      <c r="AM18" s="67">
        <v>1</v>
      </c>
      <c r="AN18" s="67">
        <v>1</v>
      </c>
      <c r="AO18" s="67">
        <v>0</v>
      </c>
      <c r="AP18" s="66">
        <v>9518486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138</v>
      </c>
      <c r="P19" s="76">
        <v>152</v>
      </c>
      <c r="Q19" s="76">
        <v>56990949</v>
      </c>
      <c r="R19" s="75">
        <f t="shared" si="9"/>
        <v>6163</v>
      </c>
      <c r="S19" s="74">
        <f t="shared" si="3"/>
        <v>147.91200000000001</v>
      </c>
      <c r="T19" s="74">
        <f t="shared" si="4"/>
        <v>6.1630000000000003</v>
      </c>
      <c r="U19" s="73">
        <v>8.1999999999999993</v>
      </c>
      <c r="V19" s="73">
        <f t="shared" si="5"/>
        <v>8.1999999999999993</v>
      </c>
      <c r="W19" s="72" t="s">
        <v>22</v>
      </c>
      <c r="X19" s="66">
        <v>0</v>
      </c>
      <c r="Y19" s="66">
        <v>1048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41452260</v>
      </c>
      <c r="AH19" s="69">
        <f t="shared" si="6"/>
        <v>1376</v>
      </c>
      <c r="AI19" s="68">
        <f t="shared" si="7"/>
        <v>223.26788901509005</v>
      </c>
      <c r="AJ19" s="67">
        <v>0</v>
      </c>
      <c r="AK19" s="67">
        <v>1</v>
      </c>
      <c r="AL19" s="67">
        <v>1</v>
      </c>
      <c r="AM19" s="67">
        <v>1</v>
      </c>
      <c r="AN19" s="67">
        <v>1</v>
      </c>
      <c r="AO19" s="67">
        <v>0</v>
      </c>
      <c r="AP19" s="66">
        <v>9518486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138</v>
      </c>
      <c r="P20" s="76">
        <v>146</v>
      </c>
      <c r="Q20" s="76">
        <v>56997240</v>
      </c>
      <c r="R20" s="75">
        <f t="shared" si="9"/>
        <v>6291</v>
      </c>
      <c r="S20" s="74">
        <f t="shared" si="3"/>
        <v>150.98400000000001</v>
      </c>
      <c r="T20" s="74">
        <f t="shared" si="4"/>
        <v>6.2910000000000004</v>
      </c>
      <c r="U20" s="73">
        <v>7.6</v>
      </c>
      <c r="V20" s="73">
        <f t="shared" si="5"/>
        <v>7.6</v>
      </c>
      <c r="W20" s="72" t="s">
        <v>22</v>
      </c>
      <c r="X20" s="66">
        <v>0</v>
      </c>
      <c r="Y20" s="66">
        <v>1048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41453676</v>
      </c>
      <c r="AH20" s="69">
        <f t="shared" si="6"/>
        <v>1416</v>
      </c>
      <c r="AI20" s="68">
        <f t="shared" si="7"/>
        <v>225.08345255126369</v>
      </c>
      <c r="AJ20" s="67">
        <v>0</v>
      </c>
      <c r="AK20" s="67">
        <v>1</v>
      </c>
      <c r="AL20" s="67">
        <v>1</v>
      </c>
      <c r="AM20" s="67">
        <v>1</v>
      </c>
      <c r="AN20" s="67">
        <v>1</v>
      </c>
      <c r="AO20" s="67">
        <v>0</v>
      </c>
      <c r="AP20" s="66">
        <v>9518486</v>
      </c>
      <c r="AQ20" s="66">
        <f t="shared" si="8"/>
        <v>0</v>
      </c>
      <c r="AR20" s="87">
        <v>1.1599999999999999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7</v>
      </c>
      <c r="E21" s="82">
        <f t="shared" si="0"/>
        <v>4.9295774647887329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139</v>
      </c>
      <c r="P21" s="76">
        <v>145</v>
      </c>
      <c r="Q21" s="76">
        <v>57003391</v>
      </c>
      <c r="R21" s="75">
        <f t="shared" si="9"/>
        <v>6151</v>
      </c>
      <c r="S21" s="74">
        <f t="shared" si="3"/>
        <v>147.624</v>
      </c>
      <c r="T21" s="74">
        <f t="shared" si="4"/>
        <v>6.1509999999999998</v>
      </c>
      <c r="U21" s="73">
        <v>7.1</v>
      </c>
      <c r="V21" s="73">
        <f t="shared" si="5"/>
        <v>7.1</v>
      </c>
      <c r="W21" s="72" t="s">
        <v>22</v>
      </c>
      <c r="X21" s="66">
        <v>0</v>
      </c>
      <c r="Y21" s="66">
        <v>1035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41455052</v>
      </c>
      <c r="AH21" s="69">
        <f t="shared" si="6"/>
        <v>1376</v>
      </c>
      <c r="AI21" s="68">
        <f t="shared" si="7"/>
        <v>223.70346285156884</v>
      </c>
      <c r="AJ21" s="67">
        <v>0</v>
      </c>
      <c r="AK21" s="67">
        <v>1</v>
      </c>
      <c r="AL21" s="67">
        <v>1</v>
      </c>
      <c r="AM21" s="67">
        <v>1</v>
      </c>
      <c r="AN21" s="67">
        <v>1</v>
      </c>
      <c r="AO21" s="67">
        <v>0</v>
      </c>
      <c r="AP21" s="66">
        <v>9518486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8</v>
      </c>
      <c r="E22" s="82">
        <f t="shared" si="0"/>
        <v>5.6338028169014089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139</v>
      </c>
      <c r="P22" s="76">
        <v>147</v>
      </c>
      <c r="Q22" s="76">
        <v>57009649</v>
      </c>
      <c r="R22" s="75">
        <f t="shared" si="9"/>
        <v>6258</v>
      </c>
      <c r="S22" s="74">
        <f t="shared" si="3"/>
        <v>150.19200000000001</v>
      </c>
      <c r="T22" s="74">
        <f t="shared" si="4"/>
        <v>6.258</v>
      </c>
      <c r="U22" s="73">
        <v>6.6</v>
      </c>
      <c r="V22" s="73">
        <f t="shared" si="5"/>
        <v>6.6</v>
      </c>
      <c r="W22" s="72" t="s">
        <v>22</v>
      </c>
      <c r="X22" s="66">
        <v>0</v>
      </c>
      <c r="Y22" s="66">
        <v>1035</v>
      </c>
      <c r="Z22" s="66">
        <v>1187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41456451</v>
      </c>
      <c r="AH22" s="69">
        <f t="shared" si="6"/>
        <v>1399</v>
      </c>
      <c r="AI22" s="68">
        <f t="shared" si="7"/>
        <v>223.55385107062961</v>
      </c>
      <c r="AJ22" s="67">
        <v>0</v>
      </c>
      <c r="AK22" s="67">
        <v>1</v>
      </c>
      <c r="AL22" s="67">
        <v>1</v>
      </c>
      <c r="AM22" s="67">
        <v>1</v>
      </c>
      <c r="AN22" s="67">
        <v>1</v>
      </c>
      <c r="AO22" s="67">
        <v>0</v>
      </c>
      <c r="AP22" s="66">
        <v>9518486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B23" s="85">
        <v>2.5</v>
      </c>
      <c r="C23" s="85">
        <v>0.54166666666666696</v>
      </c>
      <c r="D23" s="84">
        <v>5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132</v>
      </c>
      <c r="P23" s="76">
        <v>136</v>
      </c>
      <c r="Q23" s="76">
        <v>57015507</v>
      </c>
      <c r="R23" s="75">
        <f t="shared" si="9"/>
        <v>5858</v>
      </c>
      <c r="S23" s="74">
        <f t="shared" si="3"/>
        <v>140.59200000000001</v>
      </c>
      <c r="T23" s="74">
        <f t="shared" si="4"/>
        <v>5.8579999999999997</v>
      </c>
      <c r="U23" s="73">
        <v>6.2</v>
      </c>
      <c r="V23" s="73">
        <f t="shared" si="5"/>
        <v>6.2</v>
      </c>
      <c r="W23" s="72" t="s">
        <v>22</v>
      </c>
      <c r="X23" s="66">
        <v>0</v>
      </c>
      <c r="Y23" s="66">
        <v>1027</v>
      </c>
      <c r="Z23" s="66">
        <v>1186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41457796</v>
      </c>
      <c r="AH23" s="69">
        <f t="shared" si="6"/>
        <v>1345</v>
      </c>
      <c r="AI23" s="68">
        <f t="shared" si="7"/>
        <v>229.60054626152271</v>
      </c>
      <c r="AJ23" s="67">
        <v>0</v>
      </c>
      <c r="AK23" s="67">
        <v>1</v>
      </c>
      <c r="AL23" s="67">
        <v>1</v>
      </c>
      <c r="AM23" s="67">
        <v>1</v>
      </c>
      <c r="AN23" s="67">
        <v>1</v>
      </c>
      <c r="AO23" s="67">
        <v>0</v>
      </c>
      <c r="AP23" s="66">
        <v>9518486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5</v>
      </c>
      <c r="E24" s="82">
        <f t="shared" ref="E24:E34" si="13">D24/1.42</f>
        <v>3.5211267605633805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135</v>
      </c>
      <c r="P24" s="76">
        <v>135</v>
      </c>
      <c r="Q24" s="76">
        <v>57021281</v>
      </c>
      <c r="R24" s="75">
        <f t="shared" si="9"/>
        <v>5774</v>
      </c>
      <c r="S24" s="74">
        <f t="shared" si="3"/>
        <v>138.57599999999999</v>
      </c>
      <c r="T24" s="74">
        <f t="shared" si="4"/>
        <v>5.774</v>
      </c>
      <c r="U24" s="73">
        <v>5.9</v>
      </c>
      <c r="V24" s="73">
        <f t="shared" si="5"/>
        <v>5.9</v>
      </c>
      <c r="W24" s="72" t="s">
        <v>22</v>
      </c>
      <c r="X24" s="66">
        <v>0</v>
      </c>
      <c r="Y24" s="66">
        <v>995</v>
      </c>
      <c r="Z24" s="66">
        <v>1188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41459124</v>
      </c>
      <c r="AH24" s="69">
        <f t="shared" si="6"/>
        <v>1328</v>
      </c>
      <c r="AI24" s="68">
        <f t="shared" si="7"/>
        <v>229.99653619674402</v>
      </c>
      <c r="AJ24" s="67">
        <v>0</v>
      </c>
      <c r="AK24" s="67">
        <v>1</v>
      </c>
      <c r="AL24" s="67">
        <v>1</v>
      </c>
      <c r="AM24" s="67">
        <v>1</v>
      </c>
      <c r="AN24" s="67">
        <v>1</v>
      </c>
      <c r="AO24" s="67">
        <v>0</v>
      </c>
      <c r="AP24" s="66">
        <v>9518486</v>
      </c>
      <c r="AQ24" s="66">
        <f t="shared" si="8"/>
        <v>0</v>
      </c>
      <c r="AR24" s="87">
        <v>1.28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5</v>
      </c>
      <c r="E25" s="82">
        <f t="shared" si="13"/>
        <v>3.5211267605633805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134</v>
      </c>
      <c r="P25" s="76">
        <v>130</v>
      </c>
      <c r="Q25" s="76">
        <v>57027013</v>
      </c>
      <c r="R25" s="75">
        <f t="shared" si="9"/>
        <v>5732</v>
      </c>
      <c r="S25" s="74">
        <f t="shared" si="3"/>
        <v>137.56800000000001</v>
      </c>
      <c r="T25" s="74">
        <f t="shared" si="4"/>
        <v>5.7320000000000002</v>
      </c>
      <c r="U25" s="73">
        <v>5.7</v>
      </c>
      <c r="V25" s="73">
        <f t="shared" si="5"/>
        <v>5.7</v>
      </c>
      <c r="W25" s="72" t="s">
        <v>22</v>
      </c>
      <c r="X25" s="66">
        <v>0</v>
      </c>
      <c r="Y25" s="66">
        <v>995</v>
      </c>
      <c r="Z25" s="66">
        <v>1187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41460452</v>
      </c>
      <c r="AH25" s="69">
        <f t="shared" si="6"/>
        <v>1328</v>
      </c>
      <c r="AI25" s="68">
        <f t="shared" si="7"/>
        <v>231.6817864619679</v>
      </c>
      <c r="AJ25" s="67">
        <v>0</v>
      </c>
      <c r="AK25" s="67">
        <v>1</v>
      </c>
      <c r="AL25" s="67">
        <v>1</v>
      </c>
      <c r="AM25" s="67">
        <v>1</v>
      </c>
      <c r="AN25" s="67">
        <v>1</v>
      </c>
      <c r="AO25" s="67">
        <v>0</v>
      </c>
      <c r="AP25" s="66">
        <v>9518486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A26" t="s">
        <v>169</v>
      </c>
      <c r="B26" s="85">
        <v>2.625</v>
      </c>
      <c r="C26" s="85">
        <v>0.66666666666666696</v>
      </c>
      <c r="D26" s="84">
        <v>5</v>
      </c>
      <c r="E26" s="82">
        <f t="shared" si="13"/>
        <v>3.5211267605633805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133</v>
      </c>
      <c r="P26" s="76">
        <v>136</v>
      </c>
      <c r="Q26" s="76">
        <v>57032631</v>
      </c>
      <c r="R26" s="75">
        <f t="shared" si="9"/>
        <v>5618</v>
      </c>
      <c r="S26" s="74">
        <f t="shared" si="3"/>
        <v>134.83199999999999</v>
      </c>
      <c r="T26" s="74">
        <f t="shared" si="4"/>
        <v>5.6180000000000003</v>
      </c>
      <c r="U26" s="73">
        <v>5.5</v>
      </c>
      <c r="V26" s="73">
        <f t="shared" si="5"/>
        <v>5.5</v>
      </c>
      <c r="W26" s="72" t="s">
        <v>22</v>
      </c>
      <c r="X26" s="66">
        <v>0</v>
      </c>
      <c r="Y26" s="66">
        <v>1006</v>
      </c>
      <c r="Z26" s="66">
        <v>1188</v>
      </c>
      <c r="AA26" s="66">
        <v>1185</v>
      </c>
      <c r="AB26" s="66">
        <v>1188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41461772</v>
      </c>
      <c r="AH26" s="69">
        <f t="shared" si="6"/>
        <v>1320</v>
      </c>
      <c r="AI26" s="68">
        <f t="shared" si="7"/>
        <v>234.95906016375932</v>
      </c>
      <c r="AJ26" s="67">
        <v>0</v>
      </c>
      <c r="AK26" s="67">
        <v>1</v>
      </c>
      <c r="AL26" s="67">
        <v>1</v>
      </c>
      <c r="AM26" s="67">
        <v>1</v>
      </c>
      <c r="AN26" s="67">
        <v>1</v>
      </c>
      <c r="AO26" s="67">
        <v>0</v>
      </c>
      <c r="AP26" s="66">
        <v>9518486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4</v>
      </c>
      <c r="E27" s="82">
        <f t="shared" si="13"/>
        <v>2.8169014084507045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133</v>
      </c>
      <c r="P27" s="76">
        <v>134</v>
      </c>
      <c r="Q27" s="76">
        <v>57038257</v>
      </c>
      <c r="R27" s="75">
        <f t="shared" si="9"/>
        <v>5626</v>
      </c>
      <c r="S27" s="74">
        <f t="shared" si="3"/>
        <v>135.024</v>
      </c>
      <c r="T27" s="74">
        <f t="shared" si="4"/>
        <v>5.6260000000000003</v>
      </c>
      <c r="U27" s="73">
        <v>5.3</v>
      </c>
      <c r="V27" s="73">
        <f t="shared" si="5"/>
        <v>5.3</v>
      </c>
      <c r="W27" s="72" t="s">
        <v>22</v>
      </c>
      <c r="X27" s="66">
        <v>0</v>
      </c>
      <c r="Y27" s="66">
        <v>1006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41463100</v>
      </c>
      <c r="AH27" s="69">
        <f t="shared" si="6"/>
        <v>1328</v>
      </c>
      <c r="AI27" s="68">
        <f t="shared" si="7"/>
        <v>236.04692499111269</v>
      </c>
      <c r="AJ27" s="67">
        <v>0</v>
      </c>
      <c r="AK27" s="67">
        <v>1</v>
      </c>
      <c r="AL27" s="67">
        <v>1</v>
      </c>
      <c r="AM27" s="67">
        <v>1</v>
      </c>
      <c r="AN27" s="67">
        <v>1</v>
      </c>
      <c r="AO27" s="67">
        <v>0</v>
      </c>
      <c r="AP27" s="66">
        <v>9518486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131</v>
      </c>
      <c r="P28" s="76">
        <v>133</v>
      </c>
      <c r="Q28" s="76">
        <v>57043887</v>
      </c>
      <c r="R28" s="75">
        <f t="shared" si="9"/>
        <v>5630</v>
      </c>
      <c r="S28" s="74">
        <f t="shared" si="3"/>
        <v>135.12</v>
      </c>
      <c r="T28" s="74">
        <f t="shared" si="4"/>
        <v>5.63</v>
      </c>
      <c r="U28" s="73">
        <v>5</v>
      </c>
      <c r="V28" s="73">
        <f t="shared" si="5"/>
        <v>5</v>
      </c>
      <c r="W28" s="72" t="s">
        <v>22</v>
      </c>
      <c r="X28" s="66">
        <v>0</v>
      </c>
      <c r="Y28" s="66">
        <v>996</v>
      </c>
      <c r="Z28" s="66">
        <v>1178</v>
      </c>
      <c r="AA28" s="66">
        <v>1185</v>
      </c>
      <c r="AB28" s="66">
        <v>1167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41464404</v>
      </c>
      <c r="AH28" s="69">
        <f t="shared" si="6"/>
        <v>1304</v>
      </c>
      <c r="AI28" s="68">
        <f t="shared" si="7"/>
        <v>231.6163410301954</v>
      </c>
      <c r="AJ28" s="67">
        <v>0</v>
      </c>
      <c r="AK28" s="67">
        <v>1</v>
      </c>
      <c r="AL28" s="67">
        <v>1</v>
      </c>
      <c r="AM28" s="67">
        <v>1</v>
      </c>
      <c r="AN28" s="67">
        <v>1</v>
      </c>
      <c r="AO28" s="67">
        <v>0</v>
      </c>
      <c r="AP28" s="66">
        <v>9518486</v>
      </c>
      <c r="AQ28" s="66">
        <f t="shared" si="8"/>
        <v>0</v>
      </c>
      <c r="AR28" s="87">
        <v>1.24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131</v>
      </c>
      <c r="P29" s="76">
        <v>135</v>
      </c>
      <c r="Q29" s="76">
        <v>57049454</v>
      </c>
      <c r="R29" s="75">
        <f t="shared" si="9"/>
        <v>5567</v>
      </c>
      <c r="S29" s="74">
        <f t="shared" si="3"/>
        <v>133.608</v>
      </c>
      <c r="T29" s="74">
        <f t="shared" si="4"/>
        <v>5.5670000000000002</v>
      </c>
      <c r="U29" s="73">
        <v>4.8</v>
      </c>
      <c r="V29" s="73">
        <f t="shared" si="5"/>
        <v>4.8</v>
      </c>
      <c r="W29" s="72" t="s">
        <v>22</v>
      </c>
      <c r="X29" s="66">
        <v>0</v>
      </c>
      <c r="Y29" s="66">
        <v>994</v>
      </c>
      <c r="Z29" s="66">
        <v>1166</v>
      </c>
      <c r="AA29" s="66">
        <v>1185</v>
      </c>
      <c r="AB29" s="66">
        <v>1167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41465692</v>
      </c>
      <c r="AH29" s="69">
        <f t="shared" si="6"/>
        <v>1288</v>
      </c>
      <c r="AI29" s="68">
        <f t="shared" si="7"/>
        <v>231.36339141368779</v>
      </c>
      <c r="AJ29" s="67">
        <v>0</v>
      </c>
      <c r="AK29" s="67">
        <v>1</v>
      </c>
      <c r="AL29" s="67">
        <v>1</v>
      </c>
      <c r="AM29" s="67">
        <v>1</v>
      </c>
      <c r="AN29" s="67">
        <v>1</v>
      </c>
      <c r="AO29" s="67">
        <v>0</v>
      </c>
      <c r="AP29" s="66">
        <v>9518486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7</v>
      </c>
      <c r="E30" s="82">
        <f t="shared" si="13"/>
        <v>4.9295774647887329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112</v>
      </c>
      <c r="P30" s="76">
        <v>129</v>
      </c>
      <c r="Q30" s="76">
        <v>57054743</v>
      </c>
      <c r="R30" s="75">
        <f t="shared" si="9"/>
        <v>5289</v>
      </c>
      <c r="S30" s="74">
        <f t="shared" si="3"/>
        <v>126.93600000000001</v>
      </c>
      <c r="T30" s="74">
        <f t="shared" si="4"/>
        <v>5.2889999999999997</v>
      </c>
      <c r="U30" s="73">
        <v>4.2</v>
      </c>
      <c r="V30" s="73">
        <f t="shared" si="5"/>
        <v>4.2</v>
      </c>
      <c r="W30" s="72" t="s">
        <v>21</v>
      </c>
      <c r="X30" s="66">
        <v>0</v>
      </c>
      <c r="Y30" s="66">
        <v>1068</v>
      </c>
      <c r="Z30" s="66">
        <v>1187</v>
      </c>
      <c r="AA30" s="66">
        <v>0</v>
      </c>
      <c r="AB30" s="66">
        <v>1187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41466780</v>
      </c>
      <c r="AH30" s="69">
        <f t="shared" si="6"/>
        <v>1088</v>
      </c>
      <c r="AI30" s="68">
        <f t="shared" si="7"/>
        <v>205.70996407638495</v>
      </c>
      <c r="AJ30" s="67">
        <v>0</v>
      </c>
      <c r="AK30" s="67">
        <v>1</v>
      </c>
      <c r="AL30" s="67">
        <v>1</v>
      </c>
      <c r="AM30" s="67">
        <v>0</v>
      </c>
      <c r="AN30" s="67">
        <v>1</v>
      </c>
      <c r="AO30" s="67">
        <v>0</v>
      </c>
      <c r="AP30" s="66">
        <v>9518486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8</v>
      </c>
      <c r="E31" s="82">
        <f t="shared" si="13"/>
        <v>5.6338028169014089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113</v>
      </c>
      <c r="P31" s="76">
        <v>122</v>
      </c>
      <c r="Q31" s="76">
        <v>57059944</v>
      </c>
      <c r="R31" s="75">
        <f t="shared" si="9"/>
        <v>5201</v>
      </c>
      <c r="S31" s="74">
        <f t="shared" si="3"/>
        <v>124.824</v>
      </c>
      <c r="T31" s="74">
        <f t="shared" si="4"/>
        <v>5.2009999999999996</v>
      </c>
      <c r="U31" s="73">
        <v>3.4</v>
      </c>
      <c r="V31" s="73">
        <f t="shared" si="5"/>
        <v>3.4</v>
      </c>
      <c r="W31" s="72" t="s">
        <v>21</v>
      </c>
      <c r="X31" s="66">
        <v>0</v>
      </c>
      <c r="Y31" s="66">
        <v>1067</v>
      </c>
      <c r="Z31" s="66">
        <v>1188</v>
      </c>
      <c r="AA31" s="66">
        <v>0</v>
      </c>
      <c r="AB31" s="66">
        <v>1188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41467852</v>
      </c>
      <c r="AH31" s="69">
        <f t="shared" si="6"/>
        <v>1072</v>
      </c>
      <c r="AI31" s="68">
        <f t="shared" si="7"/>
        <v>206.11420880599886</v>
      </c>
      <c r="AJ31" s="67">
        <v>0</v>
      </c>
      <c r="AK31" s="67">
        <v>1</v>
      </c>
      <c r="AL31" s="67">
        <v>1</v>
      </c>
      <c r="AM31" s="67">
        <v>0</v>
      </c>
      <c r="AN31" s="67">
        <v>1</v>
      </c>
      <c r="AO31" s="67">
        <v>0</v>
      </c>
      <c r="AP31" s="66">
        <v>9518486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14</v>
      </c>
      <c r="E32" s="82">
        <f t="shared" si="13"/>
        <v>9.8591549295774659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104</v>
      </c>
      <c r="P32" s="76">
        <v>117</v>
      </c>
      <c r="Q32" s="76">
        <v>57065193</v>
      </c>
      <c r="R32" s="75">
        <f t="shared" si="9"/>
        <v>5249</v>
      </c>
      <c r="S32" s="74">
        <f t="shared" si="3"/>
        <v>125.976</v>
      </c>
      <c r="T32" s="74">
        <f t="shared" si="4"/>
        <v>5.2489999999999997</v>
      </c>
      <c r="U32" s="73">
        <v>2.8</v>
      </c>
      <c r="V32" s="73">
        <f t="shared" si="5"/>
        <v>2.8</v>
      </c>
      <c r="W32" s="72" t="s">
        <v>21</v>
      </c>
      <c r="X32" s="66">
        <v>0</v>
      </c>
      <c r="Y32" s="66">
        <v>1056</v>
      </c>
      <c r="Z32" s="66">
        <v>1118</v>
      </c>
      <c r="AA32" s="66">
        <v>0</v>
      </c>
      <c r="AB32" s="66">
        <v>1117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41468884</v>
      </c>
      <c r="AH32" s="69">
        <f t="shared" si="6"/>
        <v>1032</v>
      </c>
      <c r="AI32" s="68">
        <f t="shared" si="7"/>
        <v>196.60887788150126</v>
      </c>
      <c r="AJ32" s="67">
        <v>0</v>
      </c>
      <c r="AK32" s="67">
        <v>1</v>
      </c>
      <c r="AL32" s="67">
        <v>1</v>
      </c>
      <c r="AM32" s="67">
        <v>0</v>
      </c>
      <c r="AN32" s="67">
        <v>1</v>
      </c>
      <c r="AO32" s="67">
        <v>0</v>
      </c>
      <c r="AP32" s="66">
        <v>9518486</v>
      </c>
      <c r="AQ32" s="66">
        <f t="shared" si="8"/>
        <v>0</v>
      </c>
      <c r="AR32" s="87">
        <v>1.28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14</v>
      </c>
      <c r="E33" s="82">
        <f t="shared" si="13"/>
        <v>9.8591549295774659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116</v>
      </c>
      <c r="P33" s="76">
        <v>85</v>
      </c>
      <c r="Q33" s="76">
        <v>57068962</v>
      </c>
      <c r="R33" s="75">
        <f t="shared" si="9"/>
        <v>3769</v>
      </c>
      <c r="S33" s="74">
        <f t="shared" si="3"/>
        <v>90.456000000000003</v>
      </c>
      <c r="T33" s="74">
        <f t="shared" si="4"/>
        <v>3.7690000000000001</v>
      </c>
      <c r="U33" s="73">
        <v>3.6</v>
      </c>
      <c r="V33" s="73">
        <f t="shared" si="5"/>
        <v>3.6</v>
      </c>
      <c r="W33" s="72" t="s">
        <v>14</v>
      </c>
      <c r="X33" s="66">
        <v>0</v>
      </c>
      <c r="Y33" s="66">
        <v>0</v>
      </c>
      <c r="Z33" s="66">
        <v>997</v>
      </c>
      <c r="AA33" s="66">
        <v>0</v>
      </c>
      <c r="AB33" s="66">
        <v>997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41469528</v>
      </c>
      <c r="AH33" s="69">
        <f t="shared" si="6"/>
        <v>644</v>
      </c>
      <c r="AI33" s="68">
        <f t="shared" si="7"/>
        <v>170.86760413902891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0.3</v>
      </c>
      <c r="AP33" s="66">
        <v>9519508</v>
      </c>
      <c r="AQ33" s="66">
        <f t="shared" si="8"/>
        <v>1022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18</v>
      </c>
      <c r="E34" s="82">
        <f t="shared" si="13"/>
        <v>12.67605633802817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116</v>
      </c>
      <c r="P34" s="76">
        <v>87</v>
      </c>
      <c r="Q34" s="76">
        <v>57072477</v>
      </c>
      <c r="R34" s="75">
        <f t="shared" si="9"/>
        <v>3515</v>
      </c>
      <c r="S34" s="74">
        <f t="shared" si="3"/>
        <v>84.36</v>
      </c>
      <c r="T34" s="74">
        <f t="shared" si="4"/>
        <v>3.5150000000000001</v>
      </c>
      <c r="U34" s="73">
        <v>5</v>
      </c>
      <c r="V34" s="73">
        <f t="shared" si="5"/>
        <v>5</v>
      </c>
      <c r="W34" s="72" t="s">
        <v>14</v>
      </c>
      <c r="X34" s="66">
        <v>0</v>
      </c>
      <c r="Y34" s="66">
        <v>0</v>
      </c>
      <c r="Z34" s="66">
        <v>967</v>
      </c>
      <c r="AA34" s="66">
        <v>0</v>
      </c>
      <c r="AB34" s="66">
        <v>967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41470064</v>
      </c>
      <c r="AH34" s="69">
        <f t="shared" si="6"/>
        <v>536</v>
      </c>
      <c r="AI34" s="68">
        <f t="shared" si="7"/>
        <v>152.48933143669984</v>
      </c>
      <c r="AJ34" s="67">
        <v>0</v>
      </c>
      <c r="AK34" s="67">
        <v>0</v>
      </c>
      <c r="AL34" s="67">
        <v>1</v>
      </c>
      <c r="AM34" s="67">
        <v>0</v>
      </c>
      <c r="AN34" s="67">
        <v>1</v>
      </c>
      <c r="AO34" s="67">
        <v>0.3</v>
      </c>
      <c r="AP34" s="66">
        <v>9520726</v>
      </c>
      <c r="AQ34" s="66">
        <f t="shared" si="8"/>
        <v>1218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/>
      <c r="Q35" s="56"/>
      <c r="R35" s="55">
        <f>SUM(R11:R34)</f>
        <v>122884</v>
      </c>
      <c r="S35" s="54">
        <f>AVERAGE(S11:S34)</f>
        <v>122.88400000000003</v>
      </c>
      <c r="T35" s="54">
        <f>SUM(T11:T34)</f>
        <v>122.88399999999999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/>
      <c r="AH35" s="47">
        <f>SUM(AH11:AH34)</f>
        <v>25492</v>
      </c>
      <c r="AI35" s="46">
        <f>$AH$35/$T35</f>
        <v>207.44767422935453</v>
      </c>
      <c r="AJ35" s="45"/>
      <c r="AK35" s="44"/>
      <c r="AL35" s="44"/>
      <c r="AM35" s="44"/>
      <c r="AN35" s="43"/>
      <c r="AO35" s="39"/>
      <c r="AP35" s="42">
        <f>AP34-AP10</f>
        <v>8589</v>
      </c>
      <c r="AQ35" s="41">
        <f>SUM(AQ11:AQ34)</f>
        <v>8589</v>
      </c>
      <c r="AR35" s="40">
        <f>AVERAGE(AR11:AR34)</f>
        <v>1.175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253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7" t="s">
        <v>254</v>
      </c>
      <c r="C41" s="9"/>
      <c r="D41" s="9"/>
      <c r="E41" s="9"/>
      <c r="F41" s="9"/>
      <c r="G41" s="9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11" t="s">
        <v>5</v>
      </c>
      <c r="C42" s="9"/>
      <c r="D42" s="9"/>
      <c r="E42" s="26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143</v>
      </c>
      <c r="C43" s="9"/>
      <c r="D43" s="9"/>
      <c r="E43" s="9"/>
      <c r="F43" s="9"/>
      <c r="G43" s="9"/>
      <c r="H43" s="9"/>
      <c r="I43" s="16"/>
      <c r="J43" s="16" t="s">
        <v>28</v>
      </c>
      <c r="K43" s="16"/>
      <c r="L43" s="16"/>
      <c r="M43" s="16"/>
      <c r="N43" s="16"/>
      <c r="O43" s="16"/>
      <c r="P43" s="16"/>
      <c r="Q43" s="16"/>
      <c r="R43" s="16"/>
      <c r="S43" s="15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22" t="s">
        <v>4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144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11" t="s">
        <v>251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3</v>
      </c>
      <c r="C47" s="9"/>
      <c r="D47" s="9"/>
      <c r="E47" s="9"/>
      <c r="F47" s="9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5"/>
      <c r="R47" s="21"/>
      <c r="S47" s="21"/>
      <c r="T47" s="25"/>
      <c r="U47" s="5"/>
      <c r="V47" s="5"/>
      <c r="W47" s="5"/>
      <c r="X47" s="5"/>
      <c r="Y47" s="5"/>
      <c r="Z47" s="5"/>
      <c r="AA47" s="5"/>
      <c r="AB47" s="5"/>
      <c r="AC47" s="5"/>
      <c r="AK47" s="4"/>
      <c r="AL47" s="4"/>
      <c r="AM47" s="4"/>
      <c r="AN47" s="4"/>
      <c r="AO47" s="4"/>
      <c r="AP47" s="4"/>
      <c r="AQ47" s="3"/>
      <c r="AR47" s="1"/>
      <c r="AS47" s="1"/>
      <c r="AT47" s="12"/>
      <c r="AU47"/>
      <c r="AV47"/>
      <c r="AW47"/>
      <c r="AX47"/>
      <c r="AY47"/>
    </row>
    <row r="48" spans="2:51" x14ac:dyDescent="0.25">
      <c r="B48" s="11" t="s">
        <v>2</v>
      </c>
      <c r="C48" s="24"/>
      <c r="D48" s="24"/>
      <c r="E48" s="24"/>
      <c r="F48" s="23"/>
      <c r="G48" s="16"/>
      <c r="H48" s="16"/>
      <c r="I48" s="16"/>
      <c r="J48" s="16"/>
      <c r="K48" s="16"/>
      <c r="L48" s="16"/>
      <c r="M48" s="16"/>
      <c r="N48" s="16"/>
      <c r="O48" s="16"/>
      <c r="P48" s="15"/>
      <c r="Q48" s="21"/>
      <c r="R48" s="21"/>
      <c r="S48" s="21"/>
      <c r="T48" s="5"/>
      <c r="U48" s="5"/>
      <c r="V48" s="5"/>
      <c r="W48" s="5"/>
      <c r="X48" s="5"/>
      <c r="Y48" s="5"/>
      <c r="Z48" s="5"/>
      <c r="AA48" s="5"/>
      <c r="AB48" s="5"/>
      <c r="AJ48" s="4"/>
      <c r="AK48" s="4"/>
      <c r="AL48" s="4"/>
      <c r="AM48" s="4"/>
      <c r="AN48" s="4"/>
      <c r="AO48" s="4"/>
      <c r="AP48" s="3"/>
      <c r="AQ48" s="1"/>
      <c r="AR48" s="1"/>
      <c r="AS48" s="12"/>
      <c r="AT48"/>
      <c r="AU48"/>
      <c r="AV48"/>
      <c r="AW48"/>
      <c r="AX48"/>
      <c r="AY48"/>
    </row>
    <row r="49" spans="1:51" x14ac:dyDescent="0.25">
      <c r="B49" s="11" t="s">
        <v>1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1:51" x14ac:dyDescent="0.25">
      <c r="B50" s="13" t="s">
        <v>225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1:51" x14ac:dyDescent="0.25">
      <c r="B51" s="22" t="s">
        <v>177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1:51" x14ac:dyDescent="0.25">
      <c r="B52" s="11" t="s">
        <v>0</v>
      </c>
      <c r="C52" s="9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1:51" x14ac:dyDescent="0.25">
      <c r="B53" s="22" t="s">
        <v>243</v>
      </c>
      <c r="C53" s="11"/>
      <c r="D53" s="9"/>
      <c r="E53" s="9"/>
      <c r="F53" s="162"/>
      <c r="G53" s="162"/>
      <c r="H53" s="162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1:51" x14ac:dyDescent="0.25">
      <c r="B54" s="13"/>
      <c r="C54" s="13"/>
      <c r="D54" s="159"/>
      <c r="E54" s="159"/>
      <c r="F54" s="160"/>
      <c r="G54" s="160"/>
      <c r="H54" s="160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1:51" x14ac:dyDescent="0.25">
      <c r="B55" s="22"/>
      <c r="C55" s="24"/>
      <c r="D55" s="24"/>
      <c r="E55" s="24"/>
      <c r="F55" s="23"/>
      <c r="G55" s="16"/>
      <c r="H55" s="16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1:51" x14ac:dyDescent="0.25">
      <c r="B56" s="13"/>
      <c r="C56" s="24"/>
      <c r="D56" s="24"/>
      <c r="E56" s="24"/>
      <c r="F56" s="23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1:51" x14ac:dyDescent="0.25">
      <c r="B57" s="22"/>
      <c r="C57" s="24"/>
      <c r="D57" s="24"/>
      <c r="E57" s="24"/>
      <c r="F57" s="23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1:51" x14ac:dyDescent="0.25">
      <c r="B58" s="13"/>
      <c r="C58" s="24"/>
      <c r="D58" s="24"/>
      <c r="E58" s="24"/>
      <c r="F58" s="23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1:51" x14ac:dyDescent="0.25">
      <c r="B59" s="22"/>
      <c r="C59" s="24"/>
      <c r="D59" s="24"/>
      <c r="E59" s="24"/>
      <c r="F59" s="23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1:51" x14ac:dyDescent="0.25">
      <c r="B60" s="22"/>
      <c r="C60" s="24"/>
      <c r="D60" s="24"/>
      <c r="E60" s="24"/>
      <c r="F60" s="23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1:51" ht="229.5" customHeight="1" x14ac:dyDescent="0.25">
      <c r="B61" s="7"/>
      <c r="C61" s="11"/>
      <c r="D61" s="8"/>
      <c r="E61" s="9"/>
      <c r="F61" s="9"/>
      <c r="G61" s="9"/>
      <c r="H61" s="9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U61"/>
      <c r="AV61" s="12"/>
      <c r="AW61"/>
      <c r="AX61"/>
      <c r="AY61"/>
    </row>
    <row r="62" spans="1:51" x14ac:dyDescent="0.25">
      <c r="A62" s="5"/>
      <c r="B62" s="7"/>
      <c r="C62" s="13"/>
      <c r="D62" s="8"/>
      <c r="E62" s="9"/>
      <c r="F62" s="9"/>
      <c r="G62" s="9"/>
      <c r="H62" s="9"/>
      <c r="I62" s="4"/>
      <c r="J62" s="4"/>
      <c r="K62" s="4"/>
      <c r="L62" s="4"/>
      <c r="M62" s="4"/>
      <c r="N62" s="4"/>
      <c r="O62" s="3"/>
      <c r="P62" s="1"/>
      <c r="R62" s="12"/>
      <c r="AS62"/>
      <c r="AT62"/>
      <c r="AU62"/>
      <c r="AV62"/>
      <c r="AW62"/>
      <c r="AX62"/>
      <c r="AY62"/>
    </row>
    <row r="63" spans="1:51" x14ac:dyDescent="0.25">
      <c r="A63" s="5"/>
      <c r="B63" s="8"/>
      <c r="C63" s="11"/>
      <c r="D63" s="9"/>
      <c r="E63" s="8"/>
      <c r="F63" s="9"/>
      <c r="G63" s="8"/>
      <c r="H63" s="8"/>
      <c r="I63" s="4"/>
      <c r="J63" s="4"/>
      <c r="K63" s="4"/>
      <c r="L63" s="4"/>
      <c r="M63" s="4"/>
      <c r="N63" s="4"/>
      <c r="O63" s="3"/>
      <c r="P63" s="1"/>
      <c r="R63" s="1"/>
      <c r="AS63"/>
      <c r="AT63"/>
      <c r="AU63"/>
      <c r="AV63"/>
      <c r="AW63"/>
      <c r="AX63"/>
      <c r="AY63"/>
    </row>
    <row r="64" spans="1:51" x14ac:dyDescent="0.25">
      <c r="A64" s="5"/>
      <c r="B64" s="8"/>
      <c r="C64" s="10"/>
      <c r="D64" s="9"/>
      <c r="E64" s="8"/>
      <c r="F64" s="8"/>
      <c r="G64" s="8"/>
      <c r="H64" s="8"/>
      <c r="I64" s="4"/>
      <c r="J64" s="4"/>
      <c r="K64" s="4"/>
      <c r="L64" s="4"/>
      <c r="M64" s="4"/>
      <c r="N64" s="4"/>
      <c r="O64" s="3"/>
      <c r="P64" s="1"/>
      <c r="R64" s="1"/>
      <c r="AS64"/>
      <c r="AT64"/>
      <c r="AU64"/>
      <c r="AV64"/>
      <c r="AW64"/>
      <c r="AX64"/>
      <c r="AY64"/>
    </row>
    <row r="65" spans="1:51" x14ac:dyDescent="0.25">
      <c r="A65" s="5"/>
      <c r="B65" s="7"/>
      <c r="I65" s="4"/>
      <c r="J65" s="4"/>
      <c r="K65" s="4"/>
      <c r="L65" s="4"/>
      <c r="M65" s="4"/>
      <c r="N65" s="4"/>
      <c r="O65" s="3"/>
      <c r="P65" s="1"/>
      <c r="R65" s="1"/>
      <c r="AS65"/>
      <c r="AT65"/>
      <c r="AU65"/>
      <c r="AV65"/>
      <c r="AW65"/>
      <c r="AX65"/>
      <c r="AY65"/>
    </row>
    <row r="66" spans="1:51" x14ac:dyDescent="0.25">
      <c r="A66" s="5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I68" s="4"/>
      <c r="J68" s="4"/>
      <c r="K68" s="4"/>
      <c r="L68" s="4"/>
      <c r="M68" s="4"/>
      <c r="N68" s="4"/>
      <c r="O68" s="3"/>
      <c r="P68" s="1"/>
      <c r="R68" s="6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R69" s="1"/>
      <c r="AS69"/>
      <c r="AT69"/>
      <c r="AU69"/>
      <c r="AV69"/>
      <c r="AW69"/>
      <c r="AX69"/>
      <c r="AY69"/>
    </row>
    <row r="70" spans="1:51" x14ac:dyDescent="0.25">
      <c r="O70" s="3"/>
      <c r="R70" s="1"/>
      <c r="AS70"/>
      <c r="AT70"/>
      <c r="AU70"/>
      <c r="AV70"/>
      <c r="AW70"/>
      <c r="AX70"/>
      <c r="AY70"/>
    </row>
    <row r="71" spans="1:51" x14ac:dyDescent="0.25">
      <c r="O71" s="3"/>
      <c r="R71" s="1"/>
      <c r="AS71"/>
      <c r="AT71"/>
      <c r="AU71"/>
      <c r="AV71"/>
      <c r="AW71"/>
      <c r="AX71"/>
      <c r="AY71"/>
    </row>
    <row r="72" spans="1:51" x14ac:dyDescent="0.25"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AS74"/>
      <c r="AT74"/>
      <c r="AU74"/>
      <c r="AV74"/>
      <c r="AW74"/>
      <c r="AX74"/>
      <c r="AY74"/>
    </row>
    <row r="75" spans="1:51" x14ac:dyDescent="0.25">
      <c r="O75" s="3"/>
      <c r="AS75"/>
      <c r="AT75"/>
      <c r="AU75"/>
      <c r="AV75"/>
      <c r="AW75"/>
      <c r="AX75"/>
      <c r="AY75"/>
    </row>
    <row r="76" spans="1:51" x14ac:dyDescent="0.25">
      <c r="O76" s="3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Q80" s="1"/>
      <c r="AS80"/>
      <c r="AT80"/>
      <c r="AU80"/>
      <c r="AV80"/>
      <c r="AW80"/>
      <c r="AX80"/>
      <c r="AY80"/>
    </row>
    <row r="81" spans="15:51" x14ac:dyDescent="0.25">
      <c r="O81" s="2"/>
      <c r="P81" s="1"/>
      <c r="Q81" s="1"/>
      <c r="AS81"/>
      <c r="AT81"/>
      <c r="AU81"/>
      <c r="AV81"/>
      <c r="AW81"/>
      <c r="AX81"/>
      <c r="AY81"/>
    </row>
    <row r="82" spans="15:51" x14ac:dyDescent="0.25">
      <c r="O82" s="2"/>
      <c r="P82" s="1"/>
      <c r="Q82" s="1"/>
      <c r="AS82"/>
      <c r="AT82"/>
      <c r="AU82"/>
      <c r="AV82"/>
      <c r="AW82"/>
      <c r="AX82"/>
      <c r="AY82"/>
    </row>
    <row r="83" spans="15:51" x14ac:dyDescent="0.25">
      <c r="O83" s="2"/>
      <c r="P83" s="1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R90" s="1"/>
      <c r="S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R91" s="1"/>
      <c r="S91" s="1"/>
      <c r="T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R92" s="1"/>
      <c r="S92" s="1"/>
      <c r="T92" s="1"/>
      <c r="AS92"/>
      <c r="AT92"/>
      <c r="AU92"/>
      <c r="AV92"/>
      <c r="AW92"/>
      <c r="AX92"/>
      <c r="AY92"/>
    </row>
    <row r="93" spans="15:51" x14ac:dyDescent="0.25">
      <c r="O93" s="2"/>
      <c r="P93" s="1"/>
      <c r="T93" s="1"/>
      <c r="AS93"/>
      <c r="AT93"/>
      <c r="AU93"/>
      <c r="AV93"/>
      <c r="AW93"/>
      <c r="AX93"/>
      <c r="AY93"/>
    </row>
    <row r="94" spans="15:51" x14ac:dyDescent="0.25">
      <c r="O94" s="1"/>
      <c r="Q94" s="1"/>
      <c r="R94" s="1"/>
      <c r="S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T96" s="1"/>
      <c r="U96" s="1"/>
      <c r="AS96"/>
      <c r="AT96"/>
      <c r="AU96"/>
      <c r="AV96"/>
      <c r="AW96"/>
      <c r="AX96"/>
      <c r="AY96"/>
    </row>
    <row r="97" spans="15:51" x14ac:dyDescent="0.25">
      <c r="O97" s="2"/>
      <c r="P97" s="1"/>
      <c r="T97" s="1"/>
      <c r="U97" s="1"/>
      <c r="AS97"/>
      <c r="AT97"/>
      <c r="AU97"/>
      <c r="AV97"/>
      <c r="AW97"/>
      <c r="AX97"/>
      <c r="AY97"/>
    </row>
    <row r="109" spans="15:51" x14ac:dyDescent="0.25">
      <c r="AS109"/>
      <c r="AT109"/>
      <c r="AU109"/>
      <c r="AV109"/>
      <c r="AW109"/>
      <c r="AX109"/>
      <c r="AY109"/>
    </row>
  </sheetData>
  <protectedRanges>
    <protectedRange sqref="B65 B61:B62 N61:T61 T41" name="Range2_12_5_1_1"/>
    <protectedRange sqref="N10 L10 L6 D6 D8 AD8 AF8 O8:U8 AJ8:AR8 AF10 AR11:AR34 L24:N31 N12:N23 N32:N34 N11:P11 G11:G34 E11:E34 O12:P34 R11:AG34" name="Range1_16_3_1_1"/>
    <protectedRange sqref="I61:M6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2:H62 F63 E62" name="Range2_2_2_9_2_1_1"/>
    <protectedRange sqref="D63:D64" name="Range2_1_1_1_1_1_9_2_1_1"/>
    <protectedRange sqref="C61 C63" name="Range2_4_1_1_1"/>
    <protectedRange sqref="AS16:AS34" name="Range1_1_1_1"/>
    <protectedRange sqref="P3:U5" name="Range1_16_1_1_1_1"/>
    <protectedRange sqref="C64 C62" name="Range2_1_3_1_1"/>
    <protectedRange sqref="H11:H34" name="Range1_1_1_1_1_1_1"/>
    <protectedRange sqref="B63:B64 G63:H64 D61:D62 F64 E63:E64" name="Range2_2_1_10_1_1_1_2"/>
    <protectedRange sqref="F61:F62 G61:H61 E61" name="Range2_2_12_1_7_1_1"/>
    <protectedRange sqref="AS11:AS15" name="Range1_4_1_1_1_1"/>
    <protectedRange sqref="J11:J15 J26:J34" name="Range1_1_2_1_10_1_1_1_1"/>
    <protectedRange sqref="R68" name="Range2_2_1_10_1_1_1_1_1"/>
    <protectedRange sqref="S38:S40" name="Range2_12_3_1_1_1_1"/>
    <protectedRange sqref="R38:R40" name="Range2_12_1_3_1_1_1_1"/>
    <protectedRange sqref="S41" name="Range2_12_5_1_1_2_3_1"/>
    <protectedRange sqref="R41" name="Range2_12_1_6_1_1_1_1_2_1"/>
    <protectedRange sqref="T46 Q51:Q60" name="Range2_12_5_1_1_3"/>
    <protectedRange sqref="T44:T45" name="Range2_12_5_1_1_2_2"/>
    <protectedRange sqref="P51:P60" name="Range2_12_4_1_1_1_4_2_2_2"/>
    <protectedRange sqref="N51:O60" name="Range2_12_1_6_1_1_1_2_3_2_1_1_3"/>
    <protectedRange sqref="K51:M60" name="Range2_12_1_2_3_1_1_1_2_3_2_1_1_3"/>
    <protectedRange sqref="T43" name="Range2_12_5_1_1_2_1_1"/>
    <protectedRange sqref="T42" name="Range2_12_5_1_1_6_1_1_1_1_1_1_1"/>
    <protectedRange sqref="S42" name="Range2_12_5_1_1_5_3_1_1_1_1_1_1_1"/>
    <protectedRange sqref="R42" name="Range2_12_1_6_1_1_1_2_3_2_1_1_2_1_1_1_1_1"/>
    <protectedRange sqref="AG10 AP10 Q11:Q34" name="Range1_16_3_1_1_1_1_1"/>
    <protectedRange sqref="F11:F22" name="Range1_16_3_1_1_2_1_1_1_2_1"/>
    <protectedRange sqref="B41:B42" name="Range2_12_5_1_1_1_1"/>
    <protectedRange sqref="E41 F42:H42" name="Range2_2_12_1_7_1_1_1_1"/>
    <protectedRange sqref="D41" name="Range2_3_2_1_3_1_1_2_10_1_1_1_1_1_1"/>
    <protectedRange sqref="C41" name="Range2_1_1_1_1_11_1_2_1_1_1_1"/>
    <protectedRange sqref="D38:H38 N38:Q39 N41:Q41" name="Range2_12_1_3_1_1_1_1_1"/>
    <protectedRange sqref="I38:M38 E39:M39 F41:M41" name="Range2_2_12_1_6_1_1_1_1_1"/>
    <protectedRange sqref="D39" name="Range2_1_1_1_1_11_1_1_1_1_1_1_1"/>
    <protectedRange sqref="C39" name="Range2_1_2_1_1_1_1_1_1"/>
    <protectedRange sqref="C38" name="Range2_3_1_1_1_1_1_1"/>
    <protectedRange sqref="Q42" name="Range2_12_1_5_1_1_1_1_1_1"/>
    <protectedRange sqref="N42:P42" name="Range2_12_1_2_2_1_1_1_1_1_1"/>
    <protectedRange sqref="K42:M42" name="Range2_2_12_1_4_2_1_1_1_1_1_1"/>
    <protectedRange sqref="E42" name="Range2_2_12_1_7_1_1_3_1_1_1"/>
    <protectedRange sqref="I42:J42" name="Range2_2_12_1_4_2_1_1_1_2_1_1_1"/>
    <protectedRange sqref="D42" name="Range2_2_12_1_3_1_2_1_1_1_2_1_2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1:J60" name="Range2_2_12_1_4_3_1_1_1_3_3_2_1_1_3_2"/>
    <protectedRange sqref="Q48:Q50" name="Range2_12_5_1_1_3_2"/>
    <protectedRange sqref="P48:P50" name="Range2_12_4_1_1_1_4_2_2_2_2"/>
    <protectedRange sqref="N48:O50" name="Range2_12_1_6_1_1_1_2_3_2_1_1_3_2"/>
    <protectedRange sqref="K48:M50" name="Range2_12_1_2_3_1_1_1_2_3_2_1_1_3_2"/>
    <protectedRange sqref="J48:J50" name="Range2_2_12_1_4_3_1_1_1_3_3_2_1_1_3_2_1"/>
    <protectedRange sqref="I48:I50" name="Range2_2_12_1_4_3_1_1_1_3_3_2_1_1_3_2_1_1"/>
    <protectedRange sqref="I51:I60" name="Range2_2_12_1_4_3_1_1_1_3_3_2_1_1_3_3_1_1"/>
    <protectedRange sqref="Q10" name="Range1_16_3_1_1_1_1_1_1"/>
    <protectedRange sqref="H55:H60" name="Range2_2_12_1_4_3_1_1_1_3_3_2_1_1_3_3_1_3_1"/>
    <protectedRange sqref="G55:G60" name="Range2_2_12_1_4_3_1_1_1_3_2_1_2_2_3_1_3_1"/>
    <protectedRange sqref="F55:F60" name="Range2_2_12_1_4_3_1_1_1_3_3_1_1_3_1_1_1_1_1_1_2_3_1_3_1"/>
    <protectedRange sqref="C55:E60" name="Range2_2_12_1_3_1_2_1_1_1_1_2_1_1_1_1_1_1_2_2_1_3_1"/>
    <protectedRange sqref="H52:H54" name="Range2_2_12_1_4_3_1_1_1_3_3_2_1_1_3_3_1_3_1_1"/>
    <protectedRange sqref="G52:G54" name="Range2_2_12_1_4_3_1_1_1_3_2_1_2_2_3_1_3_1_1"/>
    <protectedRange sqref="F52:F54" name="Range2_2_12_1_4_3_1_1_1_3_3_1_1_3_1_1_1_1_1_1_2_3_1_3_1_1"/>
    <protectedRange sqref="D52:E54" name="Range2_2_12_1_3_1_2_1_1_1_1_2_1_1_1_1_1_1_2_2_1_3_1_1"/>
    <protectedRange sqref="C54" name="Range2_1_4_2_1_1_1_2_1_2_1_1"/>
    <protectedRange sqref="S43" name="Range2_12_4_1_1_1_4_2_2_1_1_1"/>
    <protectedRange sqref="S44:S46" name="Range2_12_4_1_1_1_4_2_2_2_2_1"/>
    <protectedRange sqref="Q43:R43" name="Range2_12_1_6_1_1_1_2_3_2_1_1_1_1_1_1_1_1"/>
    <protectedRange sqref="N43:P43" name="Range2_12_1_2_3_1_1_1_2_3_2_1_1_1_1_1_1_1_1"/>
    <protectedRange sqref="K43:M43" name="Range2_2_12_1_4_3_1_1_1_3_3_2_1_1_1_1_1_1_1_1"/>
    <protectedRange sqref="J43" name="Range2_2_12_1_4_3_1_1_1_3_2_1_2_1_1_1_1_1_1"/>
    <protectedRange sqref="D43:E43" name="Range2_2_12_1_3_1_2_1_1_1_2_1_2_3_2_1_1_1_1_1_1"/>
    <protectedRange sqref="I43" name="Range2_2_12_1_4_2_1_1_1_4_1_2_1_1_1_2_1_1_1_1_1_1"/>
    <protectedRange sqref="F43:H43" name="Range2_2_12_1_3_1_1_1_1_1_4_1_2_1_2_1_2_1_1_1_1_1_1"/>
    <protectedRange sqref="R47" name="Range2_12_5_1_1_3_1_1_1_1_1_1"/>
    <protectedRange sqref="Q47" name="Range2_12_4_1_1_1_4_2_2_2_1_1_1_1_1_1"/>
    <protectedRange sqref="O47:P47 Q44:R46" name="Range2_12_1_6_1_1_1_2_3_2_1_1_3_1_1_1_1_1_1"/>
    <protectedRange sqref="L47:N47 N44:P46" name="Range2_12_1_2_3_1_1_1_2_3_2_1_1_3_1_1_1_1_1_1"/>
    <protectedRange sqref="I47:K47 K44:M46" name="Range2_2_12_1_4_3_1_1_1_3_3_2_1_1_3_1_1_1_1_1_1"/>
    <protectedRange sqref="H47 J44:J46" name="Range2_2_12_1_4_3_1_1_1_3_2_1_2_2_1_1_1_1_1_1"/>
    <protectedRange sqref="E47:F47 G46:H46" name="Range2_2_12_1_3_1_2_1_1_1_2_1_1_1_1_1_1_2_1_1_1_1_1_1_1_1"/>
    <protectedRange sqref="D46:E46" name="Range2_2_12_1_3_1_2_1_1_1_2_1_1_1_1_3_1_1_1_1_1_1_1_1_1_1"/>
    <protectedRange sqref="D47 F46" name="Range2_2_12_1_3_1_2_1_1_1_3_1_1_1_1_1_3_1_1_1_1_1_1_1_1_1_1"/>
    <protectedRange sqref="G47 I46" name="Range2_2_12_1_4_3_1_1_1_2_1_2_1_1_3_1_1_1_1_1_1_1_1_1_1_1_1"/>
    <protectedRange sqref="E44:H45" name="Range2_2_12_1_3_1_2_1_1_1_1_2_1_1_1_1_1_1_1_1_1_1_1_1"/>
    <protectedRange sqref="D44:D45" name="Range2_2_12_1_3_1_2_1_1_1_2_1_2_3_1_1_1_1_1_1_1_1_1_1"/>
    <protectedRange sqref="I44:I45" name="Range2_2_12_1_4_2_1_1_1_4_1_2_1_1_1_2_2_1_1_1_1_1_1_1"/>
    <protectedRange sqref="B60 B55 B57" name="Range2_12_5_1_1_1_2_2_1_1_1_1"/>
    <protectedRange sqref="B54" name="Range2_12_5_1_1_1_2_2_1_1_1_1_1_1_1_1_1_1_1_2_1_1_1_1"/>
    <protectedRange sqref="B56 B58" name="Range2_12_5_1_1_1_2_2_1_1_1_1_1_1_1_1_1_1_1_2_1_1_1_3_3_1_1_1"/>
    <protectedRange sqref="C47" name="Range2_2_12_1_3_1_2_1_1_1_2_1_1_1_1_3_1_1_1_1_1_1_1_1_1_1_1"/>
    <protectedRange sqref="H48:H50" name="Range2_2_12_1_4_3_1_1_1_3_3_2_1_1_3_2_1_3_1_1_1"/>
    <protectedRange sqref="G48:G50" name="Range2_2_12_1_4_3_1_1_1_3_2_1_2_2_2_1_3_1_1_1"/>
    <protectedRange sqref="D48:E50" name="Range2_2_12_1_3_1_2_1_1_1_2_1_1_1_1_1_1_2_1_1_2_1_3_1_1_1"/>
    <protectedRange sqref="F48:F50" name="Range2_2_12_1_4_3_1_1_1_2_1_2_1_1_3_1_1_1_1_1_1_2_1_3_1_1_1"/>
    <protectedRange sqref="H51" name="Range2_2_12_1_4_3_1_1_1_3_3_2_1_1_3_3_1_3_1_1_1"/>
    <protectedRange sqref="G51" name="Range2_2_12_1_4_3_1_1_1_3_2_1_2_2_3_1_3_1_1_1"/>
    <protectedRange sqref="F51" name="Range2_2_12_1_4_3_1_1_1_3_3_1_1_3_1_1_1_1_1_1_2_3_1_3_1_1_1"/>
    <protectedRange sqref="D51:E51" name="Range2_2_12_1_3_1_2_1_1_1_1_2_1_1_1_1_1_1_2_2_1_3_1_1_1"/>
    <protectedRange sqref="C48:C50" name="Range2_2_12_1_3_1_2_1_1_1_3_1_1_1_1_1_3_1_1_1_1_2_1_3_1_1"/>
    <protectedRange sqref="C51" name="Range2_2_12_1_3_1_2_1_1_1_1_2_1_1_1_1_1_1_2_2_1_3_2_1_1"/>
    <protectedRange sqref="B43" name="Range2_12_5_1_1_1_2_1_1_1_1_1_1_1_1_1_1_1_2_1_1_1_1_1_1_1_1_1_1_1_1_1_1_1_1_1_1_1_1_1_1"/>
    <protectedRange sqref="B44" name="Range2_12_5_1_1_1_2_2_1_1_1_1_1_1_1_1_1_1_1_1_1_1_1_1_1_1_1_1_1_1_1_1_1_1_1_1_1_1_1_1_1_1_1_1_1_1_1_1"/>
    <protectedRange sqref="B45" name="Range2_12_5_1_1_1_2_2_1_1_1_1_1_1_1_1_1_1_1_2_1_1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_1_1"/>
    <protectedRange sqref="B47" name="Range2_12_5_1_1_1_2_1_1_1_1_1_1_1_1_1_1_1_2_1_2_1_1_1_1_1_1_1_1_1_2_1_1_1_1_1_1_1_1_1_1_1_1_1_1_1_1_1_1_1_1_1_1_1_1_1_1_1_1_1_1_1_1_1_1"/>
    <protectedRange sqref="B48" name="Range2_12_5_1_1_1_1_1_2_1_1_1_1_1_1_1_1_1_1_1_1_1_1_1_1_1_1_1_1_2_1_1_1_1_1_1_1_1_1_1_1_1_1_3_1_1_1_2_1_1_1_1_1_1_1"/>
    <protectedRange sqref="B49" name="Range2_12_5_1_1_1_1_1_2_1_1_2_1_1_1_1_1_1_1_1_1_1_1_1_1_1_1_1_1_2_1_1_1_1_1_1_1_1_1_1_1_1_1_1_3_1_1_1_2_1_1_1_1_1"/>
    <protectedRange sqref="B50" name="Range2_12_5_1_1_1_2_2_1_1_1_1_1_1_1_1_1_1_1_2_1_1_1_1_1_1_1_1_1_3_1_3_1_2_1_1_1_1_1_1_1_1_1_1_1_1_1_2_1_1_1_1_1_2_1_1_1_1_1_1_1_1_2_1_1_3_1_1_1_2_1_1_1_1_1_1_1"/>
    <protectedRange sqref="B51" name="Range2_12_5_1_1_1_2_2_1_1_1_1_1_1_1_1_1_1_1_2_1_1_1_2_1_1_1_1_1_1_1_1_1_1_1_1_1_1_1_1_2_1_1_1_1_1_1_1_1_1_2_1_1_3_1_1_1_3_1_1_1_1_1_1_1"/>
    <protectedRange sqref="B52" name="Range2_12_5_1_1_1_1_1_2_1_2_1_1_1_2_1_1_1_1_1_1_1_1_1_1_2_1_1_1_1_1_2_1_1_1_1_1_1_1_2_1_1_3_1_1_1_2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92" priority="5" operator="containsText" text="N/A">
      <formula>NOT(ISERROR(SEARCH("N/A",X11)))</formula>
    </cfRule>
    <cfRule type="cellIs" dxfId="91" priority="23" operator="equal">
      <formula>0</formula>
    </cfRule>
  </conditionalFormatting>
  <conditionalFormatting sqref="X11:AE34">
    <cfRule type="cellIs" dxfId="90" priority="22" operator="greaterThanOrEqual">
      <formula>1185</formula>
    </cfRule>
  </conditionalFormatting>
  <conditionalFormatting sqref="X11:AE34">
    <cfRule type="cellIs" dxfId="89" priority="21" operator="between">
      <formula>0.1</formula>
      <formula>1184</formula>
    </cfRule>
  </conditionalFormatting>
  <conditionalFormatting sqref="X8 AJ11:AO34">
    <cfRule type="cellIs" dxfId="88" priority="20" operator="equal">
      <formula>0</formula>
    </cfRule>
  </conditionalFormatting>
  <conditionalFormatting sqref="X8 AJ11:AO34">
    <cfRule type="cellIs" dxfId="87" priority="19" operator="greaterThan">
      <formula>1179</formula>
    </cfRule>
  </conditionalFormatting>
  <conditionalFormatting sqref="X8 AJ11:AO34">
    <cfRule type="cellIs" dxfId="86" priority="18" operator="greaterThan">
      <formula>99</formula>
    </cfRule>
  </conditionalFormatting>
  <conditionalFormatting sqref="X8 AJ11:AO34">
    <cfRule type="cellIs" dxfId="85" priority="17" operator="greaterThan">
      <formula>0.99</formula>
    </cfRule>
  </conditionalFormatting>
  <conditionalFormatting sqref="AB8">
    <cfRule type="cellIs" dxfId="84" priority="16" operator="equal">
      <formula>0</formula>
    </cfRule>
  </conditionalFormatting>
  <conditionalFormatting sqref="AB8">
    <cfRule type="cellIs" dxfId="83" priority="15" operator="greaterThan">
      <formula>1179</formula>
    </cfRule>
  </conditionalFormatting>
  <conditionalFormatting sqref="AB8">
    <cfRule type="cellIs" dxfId="82" priority="14" operator="greaterThan">
      <formula>99</formula>
    </cfRule>
  </conditionalFormatting>
  <conditionalFormatting sqref="AB8">
    <cfRule type="cellIs" dxfId="81" priority="13" operator="greaterThan">
      <formula>0.99</formula>
    </cfRule>
  </conditionalFormatting>
  <conditionalFormatting sqref="AQ11:AQ34">
    <cfRule type="cellIs" dxfId="80" priority="12" operator="equal">
      <formula>0</formula>
    </cfRule>
  </conditionalFormatting>
  <conditionalFormatting sqref="AQ11:AQ34">
    <cfRule type="cellIs" dxfId="79" priority="11" operator="greaterThan">
      <formula>1179</formula>
    </cfRule>
  </conditionalFormatting>
  <conditionalFormatting sqref="AQ11:AQ34">
    <cfRule type="cellIs" dxfId="78" priority="10" operator="greaterThan">
      <formula>99</formula>
    </cfRule>
  </conditionalFormatting>
  <conditionalFormatting sqref="AQ11:AQ34">
    <cfRule type="cellIs" dxfId="77" priority="9" operator="greaterThan">
      <formula>0.99</formula>
    </cfRule>
  </conditionalFormatting>
  <conditionalFormatting sqref="AI11:AI34">
    <cfRule type="cellIs" dxfId="76" priority="8" operator="greaterThan">
      <formula>$AI$8</formula>
    </cfRule>
  </conditionalFormatting>
  <conditionalFormatting sqref="AH11:AH34">
    <cfRule type="cellIs" dxfId="75" priority="6" operator="greaterThan">
      <formula>$AH$8</formula>
    </cfRule>
    <cfRule type="cellIs" dxfId="74" priority="7" operator="greaterThan">
      <formula>$AH$8</formula>
    </cfRule>
  </conditionalFormatting>
  <conditionalFormatting sqref="AP11:AP34">
    <cfRule type="cellIs" dxfId="73" priority="4" operator="equal">
      <formula>0</formula>
    </cfRule>
  </conditionalFormatting>
  <conditionalFormatting sqref="AP11:AP34">
    <cfRule type="cellIs" dxfId="72" priority="3" operator="greaterThan">
      <formula>1179</formula>
    </cfRule>
  </conditionalFormatting>
  <conditionalFormatting sqref="AP11:AP34">
    <cfRule type="cellIs" dxfId="71" priority="2" operator="greaterThan">
      <formula>99</formula>
    </cfRule>
  </conditionalFormatting>
  <conditionalFormatting sqref="AP11:AP34">
    <cfRule type="cellIs" dxfId="70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S1" workbookViewId="0">
      <selection activeCell="AG9" sqref="AG9:AI35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161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50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164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41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45" t="s">
        <v>127</v>
      </c>
      <c r="I7" s="144" t="s">
        <v>126</v>
      </c>
      <c r="J7" s="144" t="s">
        <v>125</v>
      </c>
      <c r="K7" s="144" t="s">
        <v>124</v>
      </c>
      <c r="L7" s="2"/>
      <c r="M7" s="2"/>
      <c r="N7" s="2"/>
      <c r="O7" s="145" t="s">
        <v>123</v>
      </c>
      <c r="P7" s="211" t="s">
        <v>122</v>
      </c>
      <c r="Q7" s="213"/>
      <c r="R7" s="213"/>
      <c r="S7" s="213"/>
      <c r="T7" s="212"/>
      <c r="U7" s="214" t="s">
        <v>121</v>
      </c>
      <c r="V7" s="214"/>
      <c r="W7" s="144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44" t="s">
        <v>115</v>
      </c>
      <c r="AG7" s="144" t="s">
        <v>114</v>
      </c>
      <c r="AH7" s="144" t="s">
        <v>113</v>
      </c>
      <c r="AI7" s="144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44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42280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3" t="s">
        <v>107</v>
      </c>
      <c r="V8" s="233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25664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44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42" t="s">
        <v>88</v>
      </c>
      <c r="V9" s="142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40" t="s">
        <v>84</v>
      </c>
      <c r="AG9" s="140" t="s">
        <v>83</v>
      </c>
      <c r="AH9" s="234" t="s">
        <v>82</v>
      </c>
      <c r="AI9" s="248" t="s">
        <v>81</v>
      </c>
      <c r="AJ9" s="142" t="s">
        <v>80</v>
      </c>
      <c r="AK9" s="142" t="s">
        <v>79</v>
      </c>
      <c r="AL9" s="142" t="s">
        <v>78</v>
      </c>
      <c r="AM9" s="142" t="s">
        <v>77</v>
      </c>
      <c r="AN9" s="142" t="s">
        <v>76</v>
      </c>
      <c r="AO9" s="142" t="s">
        <v>75</v>
      </c>
      <c r="AP9" s="142" t="s">
        <v>74</v>
      </c>
      <c r="AQ9" s="226" t="s">
        <v>73</v>
      </c>
      <c r="AR9" s="142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42" t="s">
        <v>67</v>
      </c>
      <c r="C10" s="142" t="s">
        <v>66</v>
      </c>
      <c r="D10" s="142" t="s">
        <v>17</v>
      </c>
      <c r="E10" s="142" t="s">
        <v>65</v>
      </c>
      <c r="F10" s="142" t="s">
        <v>17</v>
      </c>
      <c r="G10" s="142" t="s">
        <v>65</v>
      </c>
      <c r="H10" s="225"/>
      <c r="I10" s="142" t="s">
        <v>65</v>
      </c>
      <c r="J10" s="142" t="s">
        <v>65</v>
      </c>
      <c r="K10" s="142" t="s">
        <v>65</v>
      </c>
      <c r="L10" s="101" t="s">
        <v>18</v>
      </c>
      <c r="M10" s="214"/>
      <c r="N10" s="101" t="s">
        <v>18</v>
      </c>
      <c r="O10" s="227"/>
      <c r="P10" s="227"/>
      <c r="Q10" s="96">
        <f>'[2]OCT 2'!Q34</f>
        <v>53783431</v>
      </c>
      <c r="R10" s="242"/>
      <c r="S10" s="243"/>
      <c r="T10" s="244"/>
      <c r="U10" s="142"/>
      <c r="V10" s="142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'[2]OCT 2'!AG34</f>
        <v>40781692</v>
      </c>
      <c r="AH10" s="234"/>
      <c r="AI10" s="249"/>
      <c r="AJ10" s="142" t="s">
        <v>56</v>
      </c>
      <c r="AK10" s="142" t="s">
        <v>56</v>
      </c>
      <c r="AL10" s="142" t="s">
        <v>56</v>
      </c>
      <c r="AM10" s="142" t="s">
        <v>56</v>
      </c>
      <c r="AN10" s="142" t="s">
        <v>56</v>
      </c>
      <c r="AO10" s="142" t="s">
        <v>56</v>
      </c>
      <c r="AP10" s="96">
        <f>'[2]OCT 2'!AP34</f>
        <v>9319234</v>
      </c>
      <c r="AQ10" s="227"/>
      <c r="AR10" s="143" t="s">
        <v>55</v>
      </c>
      <c r="AS10" s="234"/>
      <c r="AV10" s="93" t="s">
        <v>54</v>
      </c>
      <c r="AW10" s="93" t="s">
        <v>53</v>
      </c>
      <c r="AY10" s="94" t="s">
        <v>52</v>
      </c>
    </row>
    <row r="11" spans="2:51" x14ac:dyDescent="0.25">
      <c r="B11" s="85">
        <v>2</v>
      </c>
      <c r="C11" s="85">
        <v>4.1666666666666664E-2</v>
      </c>
      <c r="D11" s="84">
        <v>28</v>
      </c>
      <c r="E11" s="82">
        <f t="shared" ref="E11:E22" si="0">D11/1.42</f>
        <v>19.718309859154932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102</v>
      </c>
      <c r="P11" s="76">
        <v>69</v>
      </c>
      <c r="Q11" s="76">
        <v>53786159</v>
      </c>
      <c r="R11" s="75">
        <f t="shared" ref="R11:R34" si="3">IF(ISBLANK(Q11),"-",Q11-Q10)</f>
        <v>2728</v>
      </c>
      <c r="S11" s="74">
        <f t="shared" ref="S11:S34" si="4">R11*24/1000</f>
        <v>65.471999999999994</v>
      </c>
      <c r="T11" s="74">
        <f t="shared" ref="T11:T34" si="5">R11/1000</f>
        <v>2.7280000000000002</v>
      </c>
      <c r="U11" s="73">
        <v>6.4</v>
      </c>
      <c r="V11" s="73">
        <f t="shared" ref="V11:V34" si="6">U11</f>
        <v>6.4</v>
      </c>
      <c r="W11" s="72" t="s">
        <v>138</v>
      </c>
      <c r="X11" s="66">
        <v>0</v>
      </c>
      <c r="Y11" s="66">
        <v>0</v>
      </c>
      <c r="Z11" s="66">
        <v>987</v>
      </c>
      <c r="AA11" s="66">
        <v>0</v>
      </c>
      <c r="AB11" s="66">
        <v>0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40782012</v>
      </c>
      <c r="AH11" s="69">
        <f t="shared" ref="AH11:AH34" si="7">IF(ISBLANK(AG11),"-",AG11-AG10)</f>
        <v>320</v>
      </c>
      <c r="AI11" s="68">
        <f t="shared" ref="AI11:AI34" si="8">AH11/T11</f>
        <v>117.30205278592375</v>
      </c>
      <c r="AJ11" s="67">
        <v>0</v>
      </c>
      <c r="AK11" s="67">
        <v>0</v>
      </c>
      <c r="AL11" s="67">
        <v>1</v>
      </c>
      <c r="AM11" s="67">
        <v>0</v>
      </c>
      <c r="AN11" s="67">
        <v>0</v>
      </c>
      <c r="AO11" s="67">
        <v>0.3</v>
      </c>
      <c r="AP11" s="66">
        <v>9320652</v>
      </c>
      <c r="AQ11" s="66">
        <f t="shared" ref="AQ11:AQ34" si="9">AP11-AP10</f>
        <v>1418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30</v>
      </c>
      <c r="E12" s="82">
        <f t="shared" si="0"/>
        <v>21.126760563380284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101</v>
      </c>
      <c r="P12" s="76">
        <v>91</v>
      </c>
      <c r="Q12" s="76">
        <v>53788849</v>
      </c>
      <c r="R12" s="75">
        <f t="shared" si="3"/>
        <v>2690</v>
      </c>
      <c r="S12" s="74">
        <f t="shared" si="4"/>
        <v>64.56</v>
      </c>
      <c r="T12" s="74">
        <f t="shared" si="5"/>
        <v>2.69</v>
      </c>
      <c r="U12" s="73">
        <v>7.9</v>
      </c>
      <c r="V12" s="73">
        <f t="shared" si="6"/>
        <v>7.9</v>
      </c>
      <c r="W12" s="72" t="s">
        <v>138</v>
      </c>
      <c r="X12" s="66">
        <v>0</v>
      </c>
      <c r="Y12" s="66">
        <v>0</v>
      </c>
      <c r="Z12" s="66">
        <v>967</v>
      </c>
      <c r="AA12" s="66">
        <v>0</v>
      </c>
      <c r="AB12" s="66">
        <v>0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40782308</v>
      </c>
      <c r="AH12" s="69">
        <f t="shared" si="7"/>
        <v>296</v>
      </c>
      <c r="AI12" s="68">
        <f t="shared" si="8"/>
        <v>110.03717472118959</v>
      </c>
      <c r="AJ12" s="67">
        <v>0</v>
      </c>
      <c r="AK12" s="67">
        <v>0</v>
      </c>
      <c r="AL12" s="67">
        <v>1</v>
      </c>
      <c r="AM12" s="67">
        <v>0</v>
      </c>
      <c r="AN12" s="67">
        <v>0</v>
      </c>
      <c r="AO12" s="67">
        <v>0.3</v>
      </c>
      <c r="AP12" s="66">
        <v>9322111</v>
      </c>
      <c r="AQ12" s="66">
        <f t="shared" si="9"/>
        <v>1459</v>
      </c>
      <c r="AR12" s="87">
        <v>0.97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23</v>
      </c>
      <c r="E13" s="82">
        <f t="shared" si="0"/>
        <v>16.197183098591552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119</v>
      </c>
      <c r="P13" s="76">
        <v>94</v>
      </c>
      <c r="Q13" s="76">
        <v>53792936</v>
      </c>
      <c r="R13" s="75">
        <f t="shared" si="3"/>
        <v>4087</v>
      </c>
      <c r="S13" s="74">
        <f t="shared" si="4"/>
        <v>98.087999999999994</v>
      </c>
      <c r="T13" s="74">
        <f t="shared" si="5"/>
        <v>4.0869999999999997</v>
      </c>
      <c r="U13" s="73">
        <v>9.1999999999999993</v>
      </c>
      <c r="V13" s="73">
        <f t="shared" si="6"/>
        <v>9.1999999999999993</v>
      </c>
      <c r="W13" s="72" t="s">
        <v>14</v>
      </c>
      <c r="X13" s="66">
        <v>0</v>
      </c>
      <c r="Y13" s="66">
        <v>0</v>
      </c>
      <c r="Z13" s="66">
        <v>948</v>
      </c>
      <c r="AA13" s="66">
        <v>0</v>
      </c>
      <c r="AB13" s="66">
        <v>947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40782844</v>
      </c>
      <c r="AH13" s="69">
        <f t="shared" si="7"/>
        <v>536</v>
      </c>
      <c r="AI13" s="68">
        <f t="shared" si="8"/>
        <v>131.14754098360658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</v>
      </c>
      <c r="AP13" s="66">
        <v>9323314</v>
      </c>
      <c r="AQ13" s="66">
        <f t="shared" si="9"/>
        <v>1203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19</v>
      </c>
      <c r="E14" s="82">
        <f t="shared" si="0"/>
        <v>13.380281690140846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92</v>
      </c>
      <c r="P14" s="76">
        <v>89</v>
      </c>
      <c r="Q14" s="76">
        <v>53796727</v>
      </c>
      <c r="R14" s="75">
        <f t="shared" si="3"/>
        <v>3791</v>
      </c>
      <c r="S14" s="74">
        <f t="shared" si="4"/>
        <v>90.983999999999995</v>
      </c>
      <c r="T14" s="74">
        <f t="shared" si="5"/>
        <v>3.7909999999999999</v>
      </c>
      <c r="U14" s="73">
        <v>9.6</v>
      </c>
      <c r="V14" s="73">
        <f t="shared" si="6"/>
        <v>9.6</v>
      </c>
      <c r="W14" s="72" t="s">
        <v>14</v>
      </c>
      <c r="X14" s="66">
        <v>0</v>
      </c>
      <c r="Y14" s="66">
        <v>0</v>
      </c>
      <c r="Z14" s="66">
        <v>967</v>
      </c>
      <c r="AA14" s="66">
        <v>0</v>
      </c>
      <c r="AB14" s="66">
        <v>947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40783340</v>
      </c>
      <c r="AH14" s="69">
        <f t="shared" si="7"/>
        <v>496</v>
      </c>
      <c r="AI14" s="68">
        <f t="shared" si="8"/>
        <v>130.8361909786336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0.3</v>
      </c>
      <c r="AP14" s="66">
        <v>9323573</v>
      </c>
      <c r="AQ14" s="66">
        <f t="shared" si="9"/>
        <v>259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21</v>
      </c>
      <c r="E15" s="82">
        <f t="shared" si="0"/>
        <v>14.788732394366198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102</v>
      </c>
      <c r="P15" s="76">
        <v>96</v>
      </c>
      <c r="Q15" s="76">
        <v>53800723</v>
      </c>
      <c r="R15" s="75">
        <f t="shared" si="3"/>
        <v>3996</v>
      </c>
      <c r="S15" s="74">
        <f t="shared" si="4"/>
        <v>95.903999999999996</v>
      </c>
      <c r="T15" s="74">
        <f t="shared" si="5"/>
        <v>3.996</v>
      </c>
      <c r="U15" s="73">
        <v>9.6</v>
      </c>
      <c r="V15" s="73">
        <f t="shared" si="6"/>
        <v>9.6</v>
      </c>
      <c r="W15" s="72" t="s">
        <v>14</v>
      </c>
      <c r="X15" s="66">
        <v>0</v>
      </c>
      <c r="Y15" s="66">
        <v>0</v>
      </c>
      <c r="Z15" s="66">
        <v>988</v>
      </c>
      <c r="AA15" s="66">
        <v>0</v>
      </c>
      <c r="AB15" s="66">
        <v>957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40783880</v>
      </c>
      <c r="AH15" s="69">
        <f t="shared" si="7"/>
        <v>540</v>
      </c>
      <c r="AI15" s="68">
        <f t="shared" si="8"/>
        <v>135.13513513513513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9323573</v>
      </c>
      <c r="AQ15" s="66">
        <f t="shared" si="9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13</v>
      </c>
      <c r="E16" s="82">
        <f t="shared" si="0"/>
        <v>9.1549295774647899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129</v>
      </c>
      <c r="P16" s="76">
        <v>128</v>
      </c>
      <c r="Q16" s="76">
        <v>53805533</v>
      </c>
      <c r="R16" s="75">
        <f t="shared" si="3"/>
        <v>4810</v>
      </c>
      <c r="S16" s="74">
        <f t="shared" si="4"/>
        <v>115.44</v>
      </c>
      <c r="T16" s="74">
        <f t="shared" si="5"/>
        <v>4.8099999999999996</v>
      </c>
      <c r="U16" s="73">
        <v>9.6</v>
      </c>
      <c r="V16" s="73">
        <f t="shared" si="6"/>
        <v>9.6</v>
      </c>
      <c r="W16" s="72" t="s">
        <v>14</v>
      </c>
      <c r="X16" s="66">
        <v>0</v>
      </c>
      <c r="Y16" s="66">
        <v>0</v>
      </c>
      <c r="Z16" s="66">
        <v>1188</v>
      </c>
      <c r="AA16" s="66">
        <v>0</v>
      </c>
      <c r="AB16" s="66">
        <v>1168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40784692</v>
      </c>
      <c r="AH16" s="69">
        <f t="shared" si="7"/>
        <v>812</v>
      </c>
      <c r="AI16" s="68">
        <f t="shared" si="8"/>
        <v>168.81496881496884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9323573</v>
      </c>
      <c r="AQ16" s="66">
        <f t="shared" si="9"/>
        <v>0</v>
      </c>
      <c r="AR16" s="87">
        <v>1.01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B17" s="85">
        <v>2.25</v>
      </c>
      <c r="C17" s="85">
        <v>0.29166666666666702</v>
      </c>
      <c r="D17" s="84">
        <v>7</v>
      </c>
      <c r="E17" s="82">
        <f t="shared" si="0"/>
        <v>4.9295774647887329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140</v>
      </c>
      <c r="P17" s="76">
        <v>141</v>
      </c>
      <c r="Q17" s="76">
        <v>53811336</v>
      </c>
      <c r="R17" s="75">
        <f t="shared" si="3"/>
        <v>5803</v>
      </c>
      <c r="S17" s="74">
        <f t="shared" si="4"/>
        <v>139.27199999999999</v>
      </c>
      <c r="T17" s="74">
        <f t="shared" si="5"/>
        <v>5.8029999999999999</v>
      </c>
      <c r="U17" s="73">
        <v>9.5</v>
      </c>
      <c r="V17" s="73">
        <f t="shared" si="6"/>
        <v>9.5</v>
      </c>
      <c r="W17" s="72" t="s">
        <v>22</v>
      </c>
      <c r="X17" s="66">
        <v>0</v>
      </c>
      <c r="Y17" s="66">
        <v>1006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40785968</v>
      </c>
      <c r="AH17" s="69">
        <f t="shared" si="7"/>
        <v>1276</v>
      </c>
      <c r="AI17" s="68">
        <f t="shared" si="8"/>
        <v>219.88626572462519</v>
      </c>
      <c r="AJ17" s="67">
        <v>0</v>
      </c>
      <c r="AK17" s="67">
        <v>1</v>
      </c>
      <c r="AL17" s="67">
        <v>1</v>
      </c>
      <c r="AM17" s="67">
        <v>1</v>
      </c>
      <c r="AN17" s="67">
        <v>1</v>
      </c>
      <c r="AO17" s="67">
        <v>0</v>
      </c>
      <c r="AP17" s="66">
        <v>9323573</v>
      </c>
      <c r="AQ17" s="66">
        <f t="shared" si="9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138</v>
      </c>
      <c r="P18" s="76">
        <v>143</v>
      </c>
      <c r="Q18" s="76">
        <v>53817513</v>
      </c>
      <c r="R18" s="75">
        <f t="shared" si="3"/>
        <v>6177</v>
      </c>
      <c r="S18" s="74">
        <f t="shared" si="4"/>
        <v>148.24799999999999</v>
      </c>
      <c r="T18" s="74">
        <f t="shared" si="5"/>
        <v>6.1769999999999996</v>
      </c>
      <c r="U18" s="73">
        <v>8.9</v>
      </c>
      <c r="V18" s="73">
        <f t="shared" si="6"/>
        <v>8.9</v>
      </c>
      <c r="W18" s="72" t="s">
        <v>22</v>
      </c>
      <c r="X18" s="66">
        <v>0</v>
      </c>
      <c r="Y18" s="66">
        <v>1026</v>
      </c>
      <c r="Z18" s="66">
        <v>1187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40787348</v>
      </c>
      <c r="AH18" s="69">
        <f t="shared" si="7"/>
        <v>1380</v>
      </c>
      <c r="AI18" s="68">
        <f t="shared" si="8"/>
        <v>223.40942204953862</v>
      </c>
      <c r="AJ18" s="67">
        <v>0</v>
      </c>
      <c r="AK18" s="67">
        <v>1</v>
      </c>
      <c r="AL18" s="67">
        <v>1</v>
      </c>
      <c r="AM18" s="67">
        <v>1</v>
      </c>
      <c r="AN18" s="67">
        <v>1</v>
      </c>
      <c r="AO18" s="67">
        <v>0</v>
      </c>
      <c r="AP18" s="66">
        <v>9323573</v>
      </c>
      <c r="AQ18" s="66">
        <f t="shared" si="9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133</v>
      </c>
      <c r="P19" s="76">
        <v>148</v>
      </c>
      <c r="Q19" s="76">
        <v>53824185</v>
      </c>
      <c r="R19" s="75">
        <f t="shared" si="3"/>
        <v>6672</v>
      </c>
      <c r="S19" s="74">
        <f t="shared" si="4"/>
        <v>160.12799999999999</v>
      </c>
      <c r="T19" s="74">
        <f t="shared" si="5"/>
        <v>6.6719999999999997</v>
      </c>
      <c r="U19" s="73">
        <v>8.3000000000000007</v>
      </c>
      <c r="V19" s="73">
        <f t="shared" si="6"/>
        <v>8.3000000000000007</v>
      </c>
      <c r="W19" s="72" t="s">
        <v>22</v>
      </c>
      <c r="X19" s="66">
        <v>0</v>
      </c>
      <c r="Y19" s="66">
        <v>1168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40788844</v>
      </c>
      <c r="AH19" s="69">
        <f t="shared" si="7"/>
        <v>1496</v>
      </c>
      <c r="AI19" s="68">
        <f t="shared" si="8"/>
        <v>224.22062350119904</v>
      </c>
      <c r="AJ19" s="67">
        <v>0</v>
      </c>
      <c r="AK19" s="67">
        <v>1</v>
      </c>
      <c r="AL19" s="67">
        <v>1</v>
      </c>
      <c r="AM19" s="67">
        <v>1</v>
      </c>
      <c r="AN19" s="67">
        <v>1</v>
      </c>
      <c r="AO19" s="67">
        <v>0</v>
      </c>
      <c r="AP19" s="66">
        <v>9323573</v>
      </c>
      <c r="AQ19" s="66">
        <f t="shared" si="9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134</v>
      </c>
      <c r="P20" s="76">
        <v>150</v>
      </c>
      <c r="Q20" s="76">
        <v>53830174</v>
      </c>
      <c r="R20" s="75">
        <f t="shared" si="3"/>
        <v>5989</v>
      </c>
      <c r="S20" s="74">
        <f t="shared" si="4"/>
        <v>143.73599999999999</v>
      </c>
      <c r="T20" s="74">
        <f t="shared" si="5"/>
        <v>5.9889999999999999</v>
      </c>
      <c r="U20" s="73">
        <v>7.3</v>
      </c>
      <c r="V20" s="73">
        <f t="shared" si="6"/>
        <v>7.3</v>
      </c>
      <c r="W20" s="72" t="s">
        <v>22</v>
      </c>
      <c r="X20" s="66">
        <v>0</v>
      </c>
      <c r="Y20" s="66">
        <v>1169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40790206</v>
      </c>
      <c r="AH20" s="69">
        <f t="shared" si="7"/>
        <v>1362</v>
      </c>
      <c r="AI20" s="68">
        <f t="shared" si="8"/>
        <v>227.41693104024046</v>
      </c>
      <c r="AJ20" s="67">
        <v>0</v>
      </c>
      <c r="AK20" s="67">
        <v>1</v>
      </c>
      <c r="AL20" s="67">
        <v>1</v>
      </c>
      <c r="AM20" s="67">
        <v>1</v>
      </c>
      <c r="AN20" s="67">
        <v>1</v>
      </c>
      <c r="AO20" s="67">
        <v>0</v>
      </c>
      <c r="AP20" s="66">
        <v>9323573</v>
      </c>
      <c r="AQ20" s="66">
        <f t="shared" si="9"/>
        <v>0</v>
      </c>
      <c r="AR20" s="87">
        <v>1.1200000000000001</v>
      </c>
      <c r="AS20" s="64" t="s">
        <v>30</v>
      </c>
      <c r="AY20" s="12"/>
    </row>
    <row r="21" spans="1:51" x14ac:dyDescent="0.25">
      <c r="B21" s="85">
        <v>2.4166666666666701</v>
      </c>
      <c r="C21" s="85">
        <v>0.45833333333333298</v>
      </c>
      <c r="D21" s="84">
        <v>8</v>
      </c>
      <c r="E21" s="82">
        <f t="shared" si="0"/>
        <v>5.6338028169014089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134</v>
      </c>
      <c r="P21" s="76">
        <v>152</v>
      </c>
      <c r="Q21" s="76">
        <v>53836995</v>
      </c>
      <c r="R21" s="75">
        <f t="shared" si="3"/>
        <v>6821</v>
      </c>
      <c r="S21" s="74">
        <f t="shared" si="4"/>
        <v>163.70400000000001</v>
      </c>
      <c r="T21" s="74">
        <f t="shared" si="5"/>
        <v>6.8209999999999997</v>
      </c>
      <c r="U21" s="73">
        <v>6.1</v>
      </c>
      <c r="V21" s="73">
        <f t="shared" si="6"/>
        <v>6.1</v>
      </c>
      <c r="W21" s="72" t="s">
        <v>22</v>
      </c>
      <c r="X21" s="66">
        <v>0</v>
      </c>
      <c r="Y21" s="66">
        <v>1138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40791756</v>
      </c>
      <c r="AH21" s="69">
        <f t="shared" si="7"/>
        <v>1550</v>
      </c>
      <c r="AI21" s="68">
        <f t="shared" si="8"/>
        <v>227.23940771147926</v>
      </c>
      <c r="AJ21" s="67">
        <v>0</v>
      </c>
      <c r="AK21" s="67">
        <v>1</v>
      </c>
      <c r="AL21" s="67">
        <v>1</v>
      </c>
      <c r="AM21" s="67">
        <v>1</v>
      </c>
      <c r="AN21" s="67">
        <v>1</v>
      </c>
      <c r="AO21" s="67">
        <v>0</v>
      </c>
      <c r="AP21" s="66">
        <v>9323573</v>
      </c>
      <c r="AQ21" s="66">
        <f t="shared" si="9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6</v>
      </c>
      <c r="E22" s="82">
        <f t="shared" si="0"/>
        <v>4.2253521126760569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127</v>
      </c>
      <c r="P22" s="76">
        <v>152</v>
      </c>
      <c r="Q22" s="76">
        <v>53843097</v>
      </c>
      <c r="R22" s="75">
        <f t="shared" si="3"/>
        <v>6102</v>
      </c>
      <c r="S22" s="74">
        <f t="shared" si="4"/>
        <v>146.44800000000001</v>
      </c>
      <c r="T22" s="74">
        <f t="shared" si="5"/>
        <v>6.1020000000000003</v>
      </c>
      <c r="U22" s="73">
        <v>5.4</v>
      </c>
      <c r="V22" s="73">
        <f t="shared" si="6"/>
        <v>5.4</v>
      </c>
      <c r="W22" s="72" t="s">
        <v>22</v>
      </c>
      <c r="X22" s="66">
        <v>0</v>
      </c>
      <c r="Y22" s="66">
        <v>1180</v>
      </c>
      <c r="Z22" s="66">
        <v>1187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40793156</v>
      </c>
      <c r="AH22" s="69">
        <f t="shared" si="7"/>
        <v>1400</v>
      </c>
      <c r="AI22" s="68">
        <f t="shared" si="8"/>
        <v>229.43297279580463</v>
      </c>
      <c r="AJ22" s="67">
        <v>0</v>
      </c>
      <c r="AK22" s="67">
        <v>1</v>
      </c>
      <c r="AL22" s="67">
        <v>1</v>
      </c>
      <c r="AM22" s="67">
        <v>1</v>
      </c>
      <c r="AN22" s="67">
        <v>1</v>
      </c>
      <c r="AO22" s="67">
        <v>0</v>
      </c>
      <c r="AP22" s="66">
        <v>9323573</v>
      </c>
      <c r="AQ22" s="66">
        <f t="shared" si="9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28</v>
      </c>
      <c r="B23" s="85">
        <v>2.5</v>
      </c>
      <c r="C23" s="85">
        <v>0.54166666666666696</v>
      </c>
      <c r="D23" s="84">
        <v>6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130</v>
      </c>
      <c r="P23" s="76">
        <v>140</v>
      </c>
      <c r="Q23" s="76">
        <v>53849197</v>
      </c>
      <c r="R23" s="75">
        <f t="shared" si="3"/>
        <v>6100</v>
      </c>
      <c r="S23" s="74">
        <f t="shared" si="4"/>
        <v>146.4</v>
      </c>
      <c r="T23" s="74">
        <f t="shared" si="5"/>
        <v>6.1</v>
      </c>
      <c r="U23" s="73">
        <v>4.3</v>
      </c>
      <c r="V23" s="73">
        <f t="shared" si="6"/>
        <v>4.3</v>
      </c>
      <c r="W23" s="72" t="s">
        <v>22</v>
      </c>
      <c r="X23" s="66">
        <v>0</v>
      </c>
      <c r="Y23" s="66">
        <v>1129</v>
      </c>
      <c r="Z23" s="66">
        <v>1187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40794596</v>
      </c>
      <c r="AH23" s="69">
        <f t="shared" si="7"/>
        <v>1440</v>
      </c>
      <c r="AI23" s="68">
        <f t="shared" si="8"/>
        <v>236.06557377049182</v>
      </c>
      <c r="AJ23" s="67">
        <v>0</v>
      </c>
      <c r="AK23" s="67">
        <v>1</v>
      </c>
      <c r="AL23" s="67">
        <v>1</v>
      </c>
      <c r="AM23" s="67">
        <v>1</v>
      </c>
      <c r="AN23" s="67">
        <v>1</v>
      </c>
      <c r="AO23" s="67">
        <v>0</v>
      </c>
      <c r="AP23" s="66">
        <v>9323573</v>
      </c>
      <c r="AQ23" s="66">
        <f t="shared" si="9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6</v>
      </c>
      <c r="E24" s="82">
        <f t="shared" ref="E24:E34" si="13">D24/1.42</f>
        <v>4.2253521126760569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129</v>
      </c>
      <c r="P24" s="76">
        <v>143</v>
      </c>
      <c r="Q24" s="76">
        <v>53855304</v>
      </c>
      <c r="R24" s="75">
        <f t="shared" si="3"/>
        <v>6107</v>
      </c>
      <c r="S24" s="74">
        <f t="shared" si="4"/>
        <v>146.56800000000001</v>
      </c>
      <c r="T24" s="74">
        <f t="shared" si="5"/>
        <v>6.1070000000000002</v>
      </c>
      <c r="U24" s="73">
        <v>3.2</v>
      </c>
      <c r="V24" s="73">
        <f t="shared" si="6"/>
        <v>3.2</v>
      </c>
      <c r="W24" s="72" t="s">
        <v>22</v>
      </c>
      <c r="X24" s="66">
        <v>0</v>
      </c>
      <c r="Y24" s="66">
        <v>1129</v>
      </c>
      <c r="Z24" s="66">
        <v>1187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40796044</v>
      </c>
      <c r="AH24" s="69">
        <f t="shared" si="7"/>
        <v>1448</v>
      </c>
      <c r="AI24" s="68">
        <f t="shared" si="8"/>
        <v>237.10496151956769</v>
      </c>
      <c r="AJ24" s="67">
        <v>0</v>
      </c>
      <c r="AK24" s="67">
        <v>1</v>
      </c>
      <c r="AL24" s="67">
        <v>1</v>
      </c>
      <c r="AM24" s="67">
        <v>1</v>
      </c>
      <c r="AN24" s="67">
        <v>1</v>
      </c>
      <c r="AO24" s="67">
        <v>0</v>
      </c>
      <c r="AP24" s="66">
        <v>9323573</v>
      </c>
      <c r="AQ24" s="66">
        <f t="shared" si="9"/>
        <v>0</v>
      </c>
      <c r="AR24" s="87">
        <v>1.25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5</v>
      </c>
      <c r="E25" s="82">
        <f t="shared" si="13"/>
        <v>3.5211267605633805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133</v>
      </c>
      <c r="P25" s="76">
        <v>138</v>
      </c>
      <c r="Q25" s="76">
        <v>53861090</v>
      </c>
      <c r="R25" s="75">
        <f t="shared" si="3"/>
        <v>5786</v>
      </c>
      <c r="S25" s="74">
        <f t="shared" si="4"/>
        <v>138.864</v>
      </c>
      <c r="T25" s="74">
        <f t="shared" si="5"/>
        <v>5.7859999999999996</v>
      </c>
      <c r="U25" s="73">
        <v>2.7</v>
      </c>
      <c r="V25" s="73">
        <f t="shared" si="6"/>
        <v>2.7</v>
      </c>
      <c r="W25" s="72" t="s">
        <v>22</v>
      </c>
      <c r="X25" s="66">
        <v>0</v>
      </c>
      <c r="Y25" s="66">
        <v>1046</v>
      </c>
      <c r="Z25" s="66">
        <v>1187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40797396</v>
      </c>
      <c r="AH25" s="69">
        <f t="shared" si="7"/>
        <v>1352</v>
      </c>
      <c r="AI25" s="68">
        <f t="shared" si="8"/>
        <v>233.66747321119945</v>
      </c>
      <c r="AJ25" s="67">
        <v>0</v>
      </c>
      <c r="AK25" s="67">
        <v>1</v>
      </c>
      <c r="AL25" s="67">
        <v>1</v>
      </c>
      <c r="AM25" s="67">
        <v>1</v>
      </c>
      <c r="AN25" s="67">
        <v>1</v>
      </c>
      <c r="AO25" s="67">
        <v>0</v>
      </c>
      <c r="AP25" s="66">
        <v>9323573</v>
      </c>
      <c r="AQ25" s="66">
        <f t="shared" si="9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5</v>
      </c>
      <c r="E26" s="82">
        <f t="shared" si="13"/>
        <v>3.5211267605633805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130</v>
      </c>
      <c r="P26" s="76">
        <v>140</v>
      </c>
      <c r="Q26" s="76">
        <v>53866881</v>
      </c>
      <c r="R26" s="75">
        <f t="shared" si="3"/>
        <v>5791</v>
      </c>
      <c r="S26" s="74">
        <f t="shared" si="4"/>
        <v>138.98400000000001</v>
      </c>
      <c r="T26" s="74">
        <f t="shared" si="5"/>
        <v>5.7910000000000004</v>
      </c>
      <c r="U26" s="73">
        <v>2.2999999999999998</v>
      </c>
      <c r="V26" s="73">
        <f t="shared" si="6"/>
        <v>2.2999999999999998</v>
      </c>
      <c r="W26" s="72" t="s">
        <v>22</v>
      </c>
      <c r="X26" s="66">
        <v>0</v>
      </c>
      <c r="Y26" s="66">
        <v>1046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40798748</v>
      </c>
      <c r="AH26" s="69">
        <f t="shared" si="7"/>
        <v>1352</v>
      </c>
      <c r="AI26" s="68">
        <f t="shared" si="8"/>
        <v>233.46572267311345</v>
      </c>
      <c r="AJ26" s="67">
        <v>0</v>
      </c>
      <c r="AK26" s="67">
        <v>1</v>
      </c>
      <c r="AL26" s="67">
        <v>1</v>
      </c>
      <c r="AM26" s="67">
        <v>1</v>
      </c>
      <c r="AN26" s="67">
        <v>1</v>
      </c>
      <c r="AO26" s="67">
        <v>0</v>
      </c>
      <c r="AP26" s="66">
        <v>9323573</v>
      </c>
      <c r="AQ26" s="66">
        <f t="shared" si="9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4</v>
      </c>
      <c r="E27" s="82">
        <f t="shared" si="13"/>
        <v>2.8169014084507045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132</v>
      </c>
      <c r="P27" s="76">
        <v>133</v>
      </c>
      <c r="Q27" s="76">
        <v>53872570</v>
      </c>
      <c r="R27" s="75">
        <f t="shared" si="3"/>
        <v>5689</v>
      </c>
      <c r="S27" s="74">
        <f t="shared" si="4"/>
        <v>136.536</v>
      </c>
      <c r="T27" s="74">
        <f t="shared" si="5"/>
        <v>5.6890000000000001</v>
      </c>
      <c r="U27" s="73">
        <v>1.9</v>
      </c>
      <c r="V27" s="73">
        <f t="shared" si="6"/>
        <v>1.9</v>
      </c>
      <c r="W27" s="72" t="s">
        <v>22</v>
      </c>
      <c r="X27" s="66">
        <v>0</v>
      </c>
      <c r="Y27" s="66">
        <v>1046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40800092</v>
      </c>
      <c r="AH27" s="69">
        <f t="shared" si="7"/>
        <v>1344</v>
      </c>
      <c r="AI27" s="68">
        <f t="shared" si="8"/>
        <v>236.24538583230796</v>
      </c>
      <c r="AJ27" s="67">
        <v>0</v>
      </c>
      <c r="AK27" s="67">
        <v>1</v>
      </c>
      <c r="AL27" s="67">
        <v>1</v>
      </c>
      <c r="AM27" s="67">
        <v>1</v>
      </c>
      <c r="AN27" s="67">
        <v>1</v>
      </c>
      <c r="AO27" s="67">
        <v>0</v>
      </c>
      <c r="AP27" s="66">
        <v>9323573</v>
      </c>
      <c r="AQ27" s="66">
        <f t="shared" si="9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135</v>
      </c>
      <c r="P28" s="76">
        <v>139</v>
      </c>
      <c r="Q28" s="76">
        <v>53878192</v>
      </c>
      <c r="R28" s="75">
        <f t="shared" si="3"/>
        <v>5622</v>
      </c>
      <c r="S28" s="74">
        <f t="shared" si="4"/>
        <v>134.928</v>
      </c>
      <c r="T28" s="74">
        <f t="shared" si="5"/>
        <v>5.6219999999999999</v>
      </c>
      <c r="U28" s="73">
        <v>1.7</v>
      </c>
      <c r="V28" s="73">
        <f t="shared" si="6"/>
        <v>1.7</v>
      </c>
      <c r="W28" s="72" t="s">
        <v>22</v>
      </c>
      <c r="X28" s="66">
        <v>0</v>
      </c>
      <c r="Y28" s="66">
        <v>1006</v>
      </c>
      <c r="Z28" s="66">
        <v>1187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40801412</v>
      </c>
      <c r="AH28" s="69">
        <f t="shared" si="7"/>
        <v>1320</v>
      </c>
      <c r="AI28" s="68">
        <f t="shared" si="8"/>
        <v>234.79188900747064</v>
      </c>
      <c r="AJ28" s="67">
        <v>0</v>
      </c>
      <c r="AK28" s="67">
        <v>1</v>
      </c>
      <c r="AL28" s="67">
        <v>1</v>
      </c>
      <c r="AM28" s="67">
        <v>1</v>
      </c>
      <c r="AN28" s="67">
        <v>1</v>
      </c>
      <c r="AO28" s="67">
        <v>0</v>
      </c>
      <c r="AP28" s="66">
        <v>9323573</v>
      </c>
      <c r="AQ28" s="66">
        <f t="shared" si="9"/>
        <v>0</v>
      </c>
      <c r="AR28" s="87">
        <v>1.18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132</v>
      </c>
      <c r="P29" s="76">
        <v>133</v>
      </c>
      <c r="Q29" s="76">
        <v>53883834</v>
      </c>
      <c r="R29" s="75">
        <f t="shared" si="3"/>
        <v>5642</v>
      </c>
      <c r="S29" s="74">
        <f t="shared" si="4"/>
        <v>135.40799999999999</v>
      </c>
      <c r="T29" s="74">
        <f t="shared" si="5"/>
        <v>5.6420000000000003</v>
      </c>
      <c r="U29" s="73">
        <v>1.6</v>
      </c>
      <c r="V29" s="73">
        <f t="shared" si="6"/>
        <v>1.6</v>
      </c>
      <c r="W29" s="72" t="s">
        <v>22</v>
      </c>
      <c r="X29" s="66">
        <v>0</v>
      </c>
      <c r="Y29" s="66">
        <v>1016</v>
      </c>
      <c r="Z29" s="66">
        <v>1187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40802732</v>
      </c>
      <c r="AH29" s="69">
        <f t="shared" si="7"/>
        <v>1320</v>
      </c>
      <c r="AI29" s="68">
        <f t="shared" si="8"/>
        <v>233.95958879829846</v>
      </c>
      <c r="AJ29" s="67">
        <v>0</v>
      </c>
      <c r="AK29" s="67">
        <v>1</v>
      </c>
      <c r="AL29" s="67">
        <v>1</v>
      </c>
      <c r="AM29" s="67">
        <v>1</v>
      </c>
      <c r="AN29" s="67">
        <v>1</v>
      </c>
      <c r="AO29" s="67">
        <v>0</v>
      </c>
      <c r="AP29" s="66">
        <v>9323573</v>
      </c>
      <c r="AQ29" s="66">
        <f t="shared" si="9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4</v>
      </c>
      <c r="E30" s="82">
        <f t="shared" si="13"/>
        <v>2.8169014084507045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133</v>
      </c>
      <c r="P30" s="76">
        <v>136</v>
      </c>
      <c r="Q30" s="76">
        <v>53889376</v>
      </c>
      <c r="R30" s="75">
        <f t="shared" si="3"/>
        <v>5542</v>
      </c>
      <c r="S30" s="74">
        <f t="shared" si="4"/>
        <v>133.00800000000001</v>
      </c>
      <c r="T30" s="74">
        <f t="shared" si="5"/>
        <v>5.5419999999999998</v>
      </c>
      <c r="U30" s="73">
        <v>1.5</v>
      </c>
      <c r="V30" s="73">
        <f t="shared" si="6"/>
        <v>1.5</v>
      </c>
      <c r="W30" s="72" t="s">
        <v>22</v>
      </c>
      <c r="X30" s="66">
        <v>0</v>
      </c>
      <c r="Y30" s="66">
        <v>1006</v>
      </c>
      <c r="Z30" s="66">
        <v>1187</v>
      </c>
      <c r="AA30" s="66">
        <v>1185</v>
      </c>
      <c r="AB30" s="66">
        <v>1187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40804048</v>
      </c>
      <c r="AH30" s="69">
        <f t="shared" si="7"/>
        <v>1316</v>
      </c>
      <c r="AI30" s="68">
        <f t="shared" si="8"/>
        <v>237.45940093828943</v>
      </c>
      <c r="AJ30" s="67">
        <v>0</v>
      </c>
      <c r="AK30" s="67">
        <v>1</v>
      </c>
      <c r="AL30" s="67">
        <v>1</v>
      </c>
      <c r="AM30" s="67">
        <v>1</v>
      </c>
      <c r="AN30" s="67">
        <v>1</v>
      </c>
      <c r="AO30" s="67">
        <v>0</v>
      </c>
      <c r="AP30" s="66">
        <v>9323573</v>
      </c>
      <c r="AQ30" s="66">
        <f t="shared" si="9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4</v>
      </c>
      <c r="E31" s="82">
        <f t="shared" si="13"/>
        <v>2.8169014084507045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118</v>
      </c>
      <c r="P31" s="76">
        <v>122</v>
      </c>
      <c r="Q31" s="76">
        <v>53894647</v>
      </c>
      <c r="R31" s="75">
        <f t="shared" si="3"/>
        <v>5271</v>
      </c>
      <c r="S31" s="74">
        <f t="shared" si="4"/>
        <v>126.504</v>
      </c>
      <c r="T31" s="74">
        <f t="shared" si="5"/>
        <v>5.2709999999999999</v>
      </c>
      <c r="U31" s="73">
        <v>1.5</v>
      </c>
      <c r="V31" s="73">
        <f t="shared" si="6"/>
        <v>1.5</v>
      </c>
      <c r="W31" s="72" t="s">
        <v>22</v>
      </c>
      <c r="X31" s="66">
        <v>0</v>
      </c>
      <c r="Y31" s="66">
        <v>995</v>
      </c>
      <c r="Z31" s="66">
        <v>1186</v>
      </c>
      <c r="AA31" s="66">
        <v>1185</v>
      </c>
      <c r="AB31" s="66">
        <v>1187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40805332</v>
      </c>
      <c r="AH31" s="69">
        <f t="shared" si="7"/>
        <v>1284</v>
      </c>
      <c r="AI31" s="68">
        <f t="shared" si="8"/>
        <v>243.59704040978943</v>
      </c>
      <c r="AJ31" s="67">
        <v>0</v>
      </c>
      <c r="AK31" s="67">
        <v>1</v>
      </c>
      <c r="AL31" s="67">
        <v>1</v>
      </c>
      <c r="AM31" s="67">
        <v>1</v>
      </c>
      <c r="AN31" s="67">
        <v>1</v>
      </c>
      <c r="AO31" s="67">
        <v>0</v>
      </c>
      <c r="AP31" s="66">
        <v>9323573</v>
      </c>
      <c r="AQ31" s="66">
        <f t="shared" si="9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15</v>
      </c>
      <c r="E32" s="82">
        <f t="shared" si="13"/>
        <v>10.563380281690142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103</v>
      </c>
      <c r="P32" s="76">
        <v>97</v>
      </c>
      <c r="Q32" s="76">
        <v>53899131</v>
      </c>
      <c r="R32" s="75">
        <f t="shared" si="3"/>
        <v>4484</v>
      </c>
      <c r="S32" s="74">
        <f t="shared" si="4"/>
        <v>107.616</v>
      </c>
      <c r="T32" s="74">
        <f t="shared" si="5"/>
        <v>4.484</v>
      </c>
      <c r="U32" s="73">
        <v>1.5</v>
      </c>
      <c r="V32" s="73">
        <f t="shared" si="6"/>
        <v>1.5</v>
      </c>
      <c r="W32" s="72" t="s">
        <v>165</v>
      </c>
      <c r="X32" s="66">
        <v>0</v>
      </c>
      <c r="Y32" s="66">
        <v>0</v>
      </c>
      <c r="Z32" s="66">
        <v>1016</v>
      </c>
      <c r="AA32" s="66">
        <v>1185</v>
      </c>
      <c r="AB32" s="66">
        <v>1016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40806380</v>
      </c>
      <c r="AH32" s="69">
        <f t="shared" si="7"/>
        <v>1048</v>
      </c>
      <c r="AI32" s="68">
        <f t="shared" si="8"/>
        <v>233.71989295272078</v>
      </c>
      <c r="AJ32" s="67">
        <v>0</v>
      </c>
      <c r="AK32" s="67">
        <v>0</v>
      </c>
      <c r="AL32" s="67">
        <v>1</v>
      </c>
      <c r="AM32" s="67">
        <v>1</v>
      </c>
      <c r="AN32" s="67">
        <v>1</v>
      </c>
      <c r="AO32" s="67">
        <v>0</v>
      </c>
      <c r="AP32" s="66">
        <v>9323573</v>
      </c>
      <c r="AQ32" s="66">
        <f t="shared" si="9"/>
        <v>0</v>
      </c>
      <c r="AR32" s="87">
        <v>1.33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21</v>
      </c>
      <c r="E33" s="82">
        <f t="shared" si="13"/>
        <v>14.788732394366198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121</v>
      </c>
      <c r="P33" s="76">
        <v>89</v>
      </c>
      <c r="Q33" s="76">
        <v>53902754</v>
      </c>
      <c r="R33" s="75">
        <f t="shared" si="3"/>
        <v>3623</v>
      </c>
      <c r="S33" s="74">
        <f t="shared" si="4"/>
        <v>86.951999999999998</v>
      </c>
      <c r="T33" s="74">
        <f t="shared" si="5"/>
        <v>3.6230000000000002</v>
      </c>
      <c r="U33" s="73">
        <v>2.4</v>
      </c>
      <c r="V33" s="73">
        <f t="shared" si="6"/>
        <v>2.4</v>
      </c>
      <c r="W33" s="72" t="s">
        <v>14</v>
      </c>
      <c r="X33" s="66">
        <v>0</v>
      </c>
      <c r="Y33" s="66">
        <v>0</v>
      </c>
      <c r="Z33" s="66">
        <v>988</v>
      </c>
      <c r="AA33" s="66">
        <v>0</v>
      </c>
      <c r="AB33" s="66">
        <v>997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40806964</v>
      </c>
      <c r="AH33" s="69">
        <f t="shared" si="7"/>
        <v>584</v>
      </c>
      <c r="AI33" s="68">
        <f t="shared" si="8"/>
        <v>161.1923820038642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0.25</v>
      </c>
      <c r="AP33" s="66">
        <v>9324622</v>
      </c>
      <c r="AQ33" s="66">
        <f t="shared" si="9"/>
        <v>1049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28</v>
      </c>
      <c r="E34" s="82">
        <f t="shared" si="13"/>
        <v>19.718309859154932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103</v>
      </c>
      <c r="P34" s="76">
        <v>72</v>
      </c>
      <c r="Q34" s="76">
        <v>53905837</v>
      </c>
      <c r="R34" s="75">
        <f t="shared" si="3"/>
        <v>3083</v>
      </c>
      <c r="S34" s="74">
        <f t="shared" si="4"/>
        <v>73.992000000000004</v>
      </c>
      <c r="T34" s="74">
        <f t="shared" si="5"/>
        <v>3.0830000000000002</v>
      </c>
      <c r="U34" s="73">
        <v>3.7</v>
      </c>
      <c r="V34" s="73">
        <f t="shared" si="6"/>
        <v>3.7</v>
      </c>
      <c r="W34" s="72" t="s">
        <v>138</v>
      </c>
      <c r="X34" s="66">
        <v>0</v>
      </c>
      <c r="Y34" s="66">
        <v>0</v>
      </c>
      <c r="Z34" s="66">
        <v>0</v>
      </c>
      <c r="AA34" s="66">
        <v>0</v>
      </c>
      <c r="AB34" s="66">
        <v>1018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40807356</v>
      </c>
      <c r="AH34" s="69">
        <f t="shared" si="7"/>
        <v>392</v>
      </c>
      <c r="AI34" s="68">
        <f t="shared" si="8"/>
        <v>127.14888096010378</v>
      </c>
      <c r="AJ34" s="67">
        <v>0</v>
      </c>
      <c r="AK34" s="67">
        <v>0</v>
      </c>
      <c r="AL34" s="67">
        <v>0</v>
      </c>
      <c r="AM34" s="67">
        <v>0</v>
      </c>
      <c r="AN34" s="67">
        <v>1</v>
      </c>
      <c r="AO34" s="67">
        <v>0.25</v>
      </c>
      <c r="AP34" s="66">
        <v>9325881</v>
      </c>
      <c r="AQ34" s="66">
        <f t="shared" si="9"/>
        <v>1259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122.29166666666667</v>
      </c>
      <c r="Q35" s="56">
        <f>Q34-Q10</f>
        <v>122406</v>
      </c>
      <c r="R35" s="55">
        <f>SUM(R11:R34)</f>
        <v>122406</v>
      </c>
      <c r="S35" s="54">
        <f>AVERAGE(S11:S34)</f>
        <v>122.40599999999999</v>
      </c>
      <c r="T35" s="54">
        <f>SUM(T11:T34)</f>
        <v>122.40599999999998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25664</v>
      </c>
      <c r="AH35" s="47">
        <f>SUM(AH11:AH34)</f>
        <v>25664</v>
      </c>
      <c r="AI35" s="46">
        <f>$AH$35/$T35</f>
        <v>209.66292502001539</v>
      </c>
      <c r="AJ35" s="45"/>
      <c r="AK35" s="44"/>
      <c r="AL35" s="44"/>
      <c r="AM35" s="44"/>
      <c r="AN35" s="43"/>
      <c r="AO35" s="39"/>
      <c r="AP35" s="42">
        <f>AP34-AP10</f>
        <v>6647</v>
      </c>
      <c r="AQ35" s="41">
        <f>SUM(AQ11:AQ34)</f>
        <v>6647</v>
      </c>
      <c r="AR35" s="40">
        <f>AVERAGE(AR11:AR34)</f>
        <v>1.1433333333333333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159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153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160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144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162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2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2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2:51" x14ac:dyDescent="0.25">
      <c r="B51" s="13" t="s">
        <v>163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2:51" x14ac:dyDescent="0.25">
      <c r="B52" s="22" t="s">
        <v>167</v>
      </c>
      <c r="C52" s="24"/>
      <c r="D52" s="24"/>
      <c r="E52" s="24"/>
      <c r="F52" s="23"/>
      <c r="G52" s="16"/>
      <c r="H52" s="16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2:51" x14ac:dyDescent="0.25">
      <c r="B53" s="11" t="s">
        <v>0</v>
      </c>
      <c r="C53" s="9"/>
      <c r="D53" s="9"/>
      <c r="E53" s="9"/>
      <c r="F53" s="9"/>
      <c r="G53" s="9"/>
      <c r="H53" s="9"/>
      <c r="I53" s="9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21"/>
      <c r="U53" s="21"/>
      <c r="V53" s="21"/>
      <c r="W53" s="5"/>
      <c r="X53" s="5"/>
      <c r="Y53" s="5"/>
      <c r="Z53" s="5"/>
      <c r="AA53" s="5"/>
      <c r="AB53" s="5"/>
      <c r="AC53" s="5"/>
      <c r="AD53" s="5"/>
      <c r="AE53" s="5"/>
      <c r="AM53" s="4"/>
      <c r="AN53" s="4"/>
      <c r="AO53" s="4"/>
      <c r="AP53" s="4"/>
      <c r="AQ53" s="4"/>
      <c r="AR53" s="4"/>
      <c r="AS53" s="3"/>
      <c r="AV53" s="12"/>
      <c r="AW53"/>
      <c r="AX53"/>
      <c r="AY53"/>
    </row>
    <row r="54" spans="2:51" x14ac:dyDescent="0.25">
      <c r="B54" s="22" t="s">
        <v>158</v>
      </c>
      <c r="C54" s="11"/>
      <c r="D54" s="9"/>
      <c r="E54" s="17"/>
      <c r="F54" s="9"/>
      <c r="G54" s="9"/>
      <c r="H54" s="9"/>
      <c r="I54" s="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5"/>
      <c r="U54" s="14"/>
      <c r="V54" s="14"/>
      <c r="W54" s="5"/>
      <c r="X54" s="5"/>
      <c r="Y54" s="5"/>
      <c r="Z54" s="5"/>
      <c r="AA54" s="5"/>
      <c r="AB54" s="5"/>
      <c r="AC54" s="5"/>
      <c r="AD54" s="5"/>
      <c r="AE54" s="5"/>
      <c r="AM54" s="4"/>
      <c r="AN54" s="4"/>
      <c r="AO54" s="4"/>
      <c r="AP54" s="4"/>
      <c r="AQ54" s="4"/>
      <c r="AR54" s="4"/>
      <c r="AS54" s="3"/>
      <c r="AV54" s="12"/>
      <c r="AW54"/>
      <c r="AX54"/>
      <c r="AY54"/>
    </row>
    <row r="55" spans="2:51" x14ac:dyDescent="0.25">
      <c r="B55" s="139" t="s">
        <v>166</v>
      </c>
      <c r="C55" s="13"/>
      <c r="D55" s="9"/>
      <c r="E55" s="17"/>
      <c r="F55" s="9"/>
      <c r="G55" s="9"/>
      <c r="H55" s="9"/>
      <c r="I55" s="9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5"/>
      <c r="U55" s="14"/>
      <c r="V55" s="14"/>
      <c r="W55" s="5"/>
      <c r="X55" s="5"/>
      <c r="Y55" s="5"/>
      <c r="Z55" s="8"/>
      <c r="AA55" s="5"/>
      <c r="AB55" s="5"/>
      <c r="AC55" s="5"/>
      <c r="AD55" s="5"/>
      <c r="AE55" s="5"/>
      <c r="AM55" s="4"/>
      <c r="AN55" s="4"/>
      <c r="AO55" s="4"/>
      <c r="AP55" s="4"/>
      <c r="AQ55" s="4"/>
      <c r="AR55" s="4"/>
      <c r="AS55" s="3"/>
      <c r="AV55" s="12"/>
      <c r="AW55"/>
      <c r="AX55"/>
      <c r="AY55"/>
    </row>
    <row r="56" spans="2:51" x14ac:dyDescent="0.25">
      <c r="B56" s="19"/>
      <c r="C56" s="13"/>
      <c r="D56" s="9"/>
      <c r="E56" s="9"/>
      <c r="F56" s="9"/>
      <c r="G56" s="9"/>
      <c r="H56" s="9"/>
      <c r="I56" s="17"/>
      <c r="J56" s="16"/>
      <c r="K56" s="16"/>
      <c r="L56" s="16"/>
      <c r="M56" s="16"/>
      <c r="N56" s="16"/>
      <c r="O56" s="16"/>
      <c r="P56" s="16"/>
      <c r="Q56" s="16"/>
      <c r="R56" s="16"/>
      <c r="S56" s="8"/>
      <c r="T56" s="8"/>
      <c r="U56" s="8"/>
      <c r="V56" s="8"/>
      <c r="W56" s="8"/>
      <c r="X56" s="8"/>
      <c r="Y56" s="8"/>
      <c r="Z56" s="6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12"/>
      <c r="AW56"/>
      <c r="AX56"/>
      <c r="AY56"/>
    </row>
    <row r="57" spans="2:51" x14ac:dyDescent="0.25">
      <c r="B57" s="19"/>
      <c r="C57" s="20"/>
      <c r="D57" s="9"/>
      <c r="E57" s="9"/>
      <c r="F57" s="9"/>
      <c r="G57" s="9"/>
      <c r="H57" s="9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6"/>
      <c r="X57" s="6"/>
      <c r="Y57" s="6"/>
      <c r="Z57" s="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12"/>
      <c r="AW57"/>
      <c r="AX57"/>
      <c r="AY57"/>
    </row>
    <row r="58" spans="2:51" x14ac:dyDescent="0.25">
      <c r="B58" s="19"/>
      <c r="C58" s="20"/>
      <c r="D58" s="17"/>
      <c r="E58" s="9"/>
      <c r="F58" s="9"/>
      <c r="G58" s="9"/>
      <c r="H58" s="9"/>
      <c r="I58" s="9"/>
      <c r="J58" s="8"/>
      <c r="K58" s="8"/>
      <c r="L58" s="8"/>
      <c r="M58" s="8"/>
      <c r="N58" s="8"/>
      <c r="O58" s="8"/>
      <c r="P58" s="8"/>
      <c r="Q58" s="8"/>
      <c r="R58" s="8"/>
      <c r="S58" s="16"/>
      <c r="T58" s="15"/>
      <c r="U58" s="14"/>
      <c r="V58" s="14"/>
      <c r="W58" s="5"/>
      <c r="X58" s="5"/>
      <c r="Y58" s="5"/>
      <c r="Z58" s="5"/>
      <c r="AA58" s="5"/>
      <c r="AB58" s="5"/>
      <c r="AC58" s="5"/>
      <c r="AD58" s="5"/>
      <c r="AE58" s="5"/>
      <c r="AM58" s="4"/>
      <c r="AN58" s="4"/>
      <c r="AO58" s="4"/>
      <c r="AP58" s="4"/>
      <c r="AQ58" s="4"/>
      <c r="AR58" s="4"/>
      <c r="AS58" s="3"/>
      <c r="AV58" s="12"/>
      <c r="AW58"/>
      <c r="AX58"/>
      <c r="AY58"/>
    </row>
    <row r="59" spans="2:51" x14ac:dyDescent="0.25">
      <c r="B59" s="19"/>
      <c r="C59" s="11"/>
      <c r="D59" s="17"/>
      <c r="E59" s="9"/>
      <c r="F59" s="9"/>
      <c r="G59" s="9"/>
      <c r="H59" s="9"/>
      <c r="I59" s="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5"/>
      <c r="U59" s="14"/>
      <c r="V59" s="14"/>
      <c r="W59" s="5"/>
      <c r="X59" s="5"/>
      <c r="Y59" s="5"/>
      <c r="Z59" s="5"/>
      <c r="AA59" s="5"/>
      <c r="AB59" s="5"/>
      <c r="AC59" s="5"/>
      <c r="AD59" s="5"/>
      <c r="AE59" s="5"/>
      <c r="AM59" s="4"/>
      <c r="AN59" s="4"/>
      <c r="AO59" s="4"/>
      <c r="AP59" s="4"/>
      <c r="AQ59" s="4"/>
      <c r="AR59" s="4"/>
      <c r="AS59" s="3"/>
      <c r="AV59" s="12"/>
      <c r="AW59"/>
      <c r="AX59"/>
      <c r="AY59"/>
    </row>
    <row r="60" spans="2:51" x14ac:dyDescent="0.25">
      <c r="B60" s="18"/>
      <c r="C60" s="11"/>
      <c r="D60" s="9"/>
      <c r="E60" s="17"/>
      <c r="F60" s="9"/>
      <c r="G60" s="17"/>
      <c r="H60" s="17"/>
      <c r="I60" s="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5"/>
      <c r="U60" s="14"/>
      <c r="V60" s="14"/>
      <c r="W60" s="5"/>
      <c r="X60" s="5"/>
      <c r="Y60" s="5"/>
      <c r="Z60" s="5"/>
      <c r="AA60" s="5"/>
      <c r="AB60" s="5"/>
      <c r="AC60" s="5"/>
      <c r="AD60" s="5"/>
      <c r="AE60" s="5"/>
      <c r="AM60" s="4"/>
      <c r="AN60" s="4"/>
      <c r="AO60" s="4"/>
      <c r="AP60" s="4"/>
      <c r="AQ60" s="4"/>
      <c r="AR60" s="4"/>
      <c r="AS60" s="3"/>
      <c r="AV60" s="12"/>
      <c r="AW60"/>
      <c r="AX60"/>
      <c r="AY60"/>
    </row>
    <row r="61" spans="2:51" x14ac:dyDescent="0.25">
      <c r="B61" s="18"/>
      <c r="C61" s="13"/>
      <c r="D61" s="9"/>
      <c r="E61" s="17"/>
      <c r="F61" s="17"/>
      <c r="G61" s="17"/>
      <c r="H61" s="17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V61" s="12"/>
      <c r="AW61"/>
      <c r="AX61"/>
      <c r="AY61"/>
    </row>
    <row r="62" spans="2:51" x14ac:dyDescent="0.25">
      <c r="B62" s="7"/>
      <c r="C62" s="13"/>
      <c r="D62" s="9"/>
      <c r="E62" s="9"/>
      <c r="F62" s="17"/>
      <c r="G62" s="9"/>
      <c r="H62" s="9"/>
      <c r="I62" s="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5"/>
      <c r="U62" s="14"/>
      <c r="V62" s="14"/>
      <c r="W62" s="5"/>
      <c r="X62" s="5"/>
      <c r="Y62" s="5"/>
      <c r="Z62" s="5"/>
      <c r="AA62" s="5"/>
      <c r="AB62" s="5"/>
      <c r="AC62" s="5"/>
      <c r="AD62" s="5"/>
      <c r="AE62" s="5"/>
      <c r="AM62" s="4"/>
      <c r="AN62" s="4"/>
      <c r="AO62" s="4"/>
      <c r="AP62" s="4"/>
      <c r="AQ62" s="4"/>
      <c r="AR62" s="4"/>
      <c r="AS62" s="3"/>
      <c r="AV62" s="12"/>
      <c r="AW62"/>
      <c r="AX62"/>
      <c r="AY62"/>
    </row>
    <row r="63" spans="2:51" x14ac:dyDescent="0.25">
      <c r="B63" s="7"/>
      <c r="C63" s="8"/>
      <c r="D63" s="9"/>
      <c r="E63" s="9"/>
      <c r="F63" s="9"/>
      <c r="G63" s="9"/>
      <c r="H63" s="9"/>
      <c r="I63" s="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5"/>
      <c r="U63" s="14"/>
      <c r="V63" s="14"/>
      <c r="W63" s="5"/>
      <c r="X63" s="5"/>
      <c r="Y63" s="5"/>
      <c r="Z63" s="5"/>
      <c r="AA63" s="5"/>
      <c r="AB63" s="5"/>
      <c r="AC63" s="5"/>
      <c r="AD63" s="5"/>
      <c r="AE63" s="5"/>
      <c r="AM63" s="4"/>
      <c r="AN63" s="4"/>
      <c r="AO63" s="4"/>
      <c r="AP63" s="4"/>
      <c r="AQ63" s="4"/>
      <c r="AR63" s="4"/>
      <c r="AS63" s="3"/>
      <c r="AU63"/>
      <c r="AV63" s="12"/>
      <c r="AW63"/>
      <c r="AX63"/>
      <c r="AY63"/>
    </row>
    <row r="64" spans="2:51" ht="229.5" customHeight="1" x14ac:dyDescent="0.25">
      <c r="B64" s="7"/>
      <c r="C64" s="11"/>
      <c r="D64" s="8"/>
      <c r="E64" s="9"/>
      <c r="F64" s="9"/>
      <c r="G64" s="9"/>
      <c r="H64" s="9"/>
      <c r="I64" s="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5"/>
      <c r="U64" s="14"/>
      <c r="V64" s="14"/>
      <c r="W64" s="5"/>
      <c r="X64" s="5"/>
      <c r="Y64" s="5"/>
      <c r="Z64" s="5"/>
      <c r="AA64" s="5"/>
      <c r="AB64" s="5"/>
      <c r="AC64" s="5"/>
      <c r="AD64" s="5"/>
      <c r="AE64" s="5"/>
      <c r="AM64" s="4"/>
      <c r="AN64" s="4"/>
      <c r="AO64" s="4"/>
      <c r="AP64" s="4"/>
      <c r="AQ64" s="4"/>
      <c r="AR64" s="4"/>
      <c r="AS64" s="3"/>
      <c r="AU64"/>
      <c r="AV64" s="12"/>
      <c r="AW64"/>
      <c r="AX64"/>
      <c r="AY64"/>
    </row>
    <row r="65" spans="1:51" x14ac:dyDescent="0.25">
      <c r="A65" s="5"/>
      <c r="B65" s="7"/>
      <c r="C65" s="13"/>
      <c r="D65" s="8"/>
      <c r="E65" s="9"/>
      <c r="F65" s="9"/>
      <c r="G65" s="9"/>
      <c r="H65" s="9"/>
      <c r="I65" s="4"/>
      <c r="J65" s="4"/>
      <c r="K65" s="4"/>
      <c r="L65" s="4"/>
      <c r="M65" s="4"/>
      <c r="N65" s="4"/>
      <c r="O65" s="3"/>
      <c r="P65" s="1"/>
      <c r="R65" s="12"/>
      <c r="AS65"/>
      <c r="AT65"/>
      <c r="AU65"/>
      <c r="AV65"/>
      <c r="AW65"/>
      <c r="AX65"/>
      <c r="AY65"/>
    </row>
    <row r="66" spans="1:51" x14ac:dyDescent="0.25">
      <c r="A66" s="5"/>
      <c r="B66" s="8"/>
      <c r="C66" s="11"/>
      <c r="D66" s="9"/>
      <c r="E66" s="8"/>
      <c r="F66" s="9"/>
      <c r="G66" s="8"/>
      <c r="H66" s="8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B67" s="8"/>
      <c r="C67" s="10"/>
      <c r="D67" s="9"/>
      <c r="E67" s="8"/>
      <c r="F67" s="8"/>
      <c r="G67" s="8"/>
      <c r="H67" s="8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B68" s="7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1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P70" s="1"/>
      <c r="R70" s="1"/>
      <c r="AS70"/>
      <c r="AT70"/>
      <c r="AU70"/>
      <c r="AV70"/>
      <c r="AW70"/>
      <c r="AX70"/>
      <c r="AY70"/>
    </row>
    <row r="71" spans="1:51" x14ac:dyDescent="0.25">
      <c r="A71" s="5"/>
      <c r="I71" s="4"/>
      <c r="J71" s="4"/>
      <c r="K71" s="4"/>
      <c r="L71" s="4"/>
      <c r="M71" s="4"/>
      <c r="N71" s="4"/>
      <c r="O71" s="3"/>
      <c r="P71" s="1"/>
      <c r="R71" s="6"/>
      <c r="AS71"/>
      <c r="AT71"/>
      <c r="AU71"/>
      <c r="AV71"/>
      <c r="AW71"/>
      <c r="AX71"/>
      <c r="AY71"/>
    </row>
    <row r="72" spans="1:51" x14ac:dyDescent="0.25">
      <c r="A72" s="5"/>
      <c r="I72" s="4"/>
      <c r="J72" s="4"/>
      <c r="K72" s="4"/>
      <c r="L72" s="4"/>
      <c r="M72" s="4"/>
      <c r="N72" s="4"/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R75" s="1"/>
      <c r="AS75"/>
      <c r="AT75"/>
      <c r="AU75"/>
      <c r="AV75"/>
      <c r="AW75"/>
      <c r="AX75"/>
      <c r="AY75"/>
    </row>
    <row r="76" spans="1:51" x14ac:dyDescent="0.25">
      <c r="O76" s="3"/>
      <c r="R76" s="1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AS81"/>
      <c r="AT81"/>
      <c r="AU81"/>
      <c r="AV81"/>
      <c r="AW81"/>
      <c r="AX81"/>
      <c r="AY81"/>
    </row>
    <row r="82" spans="15:51" x14ac:dyDescent="0.25">
      <c r="O82" s="3"/>
      <c r="AS82"/>
      <c r="AT82"/>
      <c r="AU82"/>
      <c r="AV82"/>
      <c r="AW82"/>
      <c r="AX82"/>
      <c r="AY82"/>
    </row>
    <row r="83" spans="15:51" x14ac:dyDescent="0.25">
      <c r="O83" s="3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AS93"/>
      <c r="AT93"/>
      <c r="AU93"/>
      <c r="AV93"/>
      <c r="AW93"/>
      <c r="AX93"/>
      <c r="AY93"/>
    </row>
    <row r="94" spans="15:51" x14ac:dyDescent="0.25">
      <c r="O94" s="2"/>
      <c r="P94" s="1"/>
      <c r="Q94" s="1"/>
      <c r="R94" s="1"/>
      <c r="S94" s="1"/>
      <c r="T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T96" s="1"/>
      <c r="AS96"/>
      <c r="AT96"/>
      <c r="AU96"/>
      <c r="AV96"/>
      <c r="AW96"/>
      <c r="AX96"/>
      <c r="AY96"/>
    </row>
    <row r="97" spans="15:51" x14ac:dyDescent="0.25">
      <c r="O97" s="1"/>
      <c r="Q97" s="1"/>
      <c r="R97" s="1"/>
      <c r="S97" s="1"/>
      <c r="AS97"/>
      <c r="AT97"/>
      <c r="AU97"/>
      <c r="AV97"/>
      <c r="AW97"/>
      <c r="AX97"/>
      <c r="AY97"/>
    </row>
    <row r="98" spans="15:51" x14ac:dyDescent="0.25">
      <c r="O98" s="2"/>
      <c r="P98" s="1"/>
      <c r="Q98" s="1"/>
      <c r="R98" s="1"/>
      <c r="S98" s="1"/>
      <c r="T98" s="1"/>
      <c r="AS98"/>
      <c r="AT98"/>
      <c r="AU98"/>
      <c r="AV98"/>
      <c r="AW98"/>
      <c r="AX98"/>
      <c r="AY98"/>
    </row>
    <row r="99" spans="15:51" x14ac:dyDescent="0.25">
      <c r="O99" s="2"/>
      <c r="P99" s="1"/>
      <c r="Q99" s="1"/>
      <c r="R99" s="1"/>
      <c r="S99" s="1"/>
      <c r="T99" s="1"/>
      <c r="U99" s="1"/>
      <c r="AS99"/>
      <c r="AT99"/>
      <c r="AU99"/>
      <c r="AV99"/>
      <c r="AW99"/>
      <c r="AX99"/>
      <c r="AY99"/>
    </row>
    <row r="100" spans="15:51" x14ac:dyDescent="0.25">
      <c r="O100" s="2"/>
      <c r="P100" s="1"/>
      <c r="T100" s="1"/>
      <c r="U100" s="1"/>
      <c r="AS100"/>
      <c r="AT100"/>
      <c r="AU100"/>
      <c r="AV100"/>
      <c r="AW100"/>
      <c r="AX100"/>
      <c r="AY100"/>
    </row>
    <row r="112" spans="15:51" x14ac:dyDescent="0.25">
      <c r="AS112"/>
      <c r="AT112"/>
      <c r="AU112"/>
      <c r="AV112"/>
      <c r="AW112"/>
      <c r="AX112"/>
      <c r="AY112"/>
    </row>
  </sheetData>
  <protectedRanges>
    <protectedRange sqref="N56:R56 B68 S58:T64 B60:B65 N59:R64 T42 S54:T55 T53" name="Range2_12_5_1_1"/>
    <protectedRange sqref="N10 L10 L6 D6 D8 AD8 AF8 O8:U8 AJ8:AR8 AF10 AR11:AR34 L24:N31 N12:N23 N32:N34 N11:P11 E11:E34 G11:G34 O12:P34 R11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Q49:Q52 R48 T47" name="Range2_12_5_1_1_3"/>
    <protectedRange sqref="T45:T46" name="Range2_12_5_1_1_2_2"/>
    <protectedRange sqref="P49:P52 Q48 S45:S47" name="Range2_12_4_1_1_1_4_2_2_2"/>
    <protectedRange sqref="N49:O52 O48:P48 Q45:R47" name="Range2_12_1_6_1_1_1_2_3_2_1_1_3"/>
    <protectedRange sqref="K49:M52 L48:N48 N45:P47" name="Range2_12_1_2_3_1_1_1_2_3_2_1_1_3"/>
    <protectedRange sqref="H49:J52 I48:K48 K45:M47" name="Range2_2_12_1_4_3_1_1_1_3_3_2_1_1_3"/>
    <protectedRange sqref="G49:G52 H48 J45:J47" name="Range2_2_12_1_4_3_1_1_1_3_2_1_2_2"/>
    <protectedRange sqref="D49:E49 E48:F48 G47:H47" name="Range2_2_12_1_3_1_2_1_1_1_2_1_1_1_1_1_1_2_1_1"/>
    <protectedRange sqref="C48 D47:E47" name="Range2_2_12_1_3_1_2_1_1_1_2_1_1_1_1_3_1_1_1_1"/>
    <protectedRange sqref="C49 D48 F47" name="Range2_2_12_1_3_1_2_1_1_1_3_1_1_1_1_1_3_1_1_1_1"/>
    <protectedRange sqref="F49 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7:B59" name="Range2_12_5_1_1_2"/>
    <protectedRange sqref="B56" name="Range2_12_5_1_1_2_1_4_1_1_1_2_1_1_1_1_1_1_1"/>
    <protectedRange sqref="F50:F52" name="Range2_2_12_1_4_3_1_1_1_3_3_1_1_3_1_1_1_1_1_1_2"/>
    <protectedRange sqref="C50:E52" name="Range2_2_12_1_3_1_2_1_1_1_1_2_1_1_1_1_1_1_2"/>
    <protectedRange sqref="I53:I54" name="Range2_2_12_1_7_1_1_2_2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AG10 AP10 Q10:Q34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B45" name="Range2_12_5_1_1_1_2_2_1_1_1_1_1_1_1_1_1_1_1_1_1_1_1_1_1_1_1_1_1_1_1_1_1_1_1_1_1_1_1_1"/>
    <protectedRange sqref="B46" name="Range2_12_5_1_1_1_2_2_1_1_1_1_1_1_1_1_1_1_1_2_1_1_1_1_1_1_1_1_1_1_1_1_1_1_1_1_1_1_1_1_1_1_1_1_1_1_1_1_1_1_1_1_1_1_1_1"/>
    <protectedRange sqref="B44" name="Range2_12_5_1_1_1_2_1_1_1_1_1_1_1_1_1_1_1_2_1_1_1_1_1_1_1_1_1_1_1_1_1_1_1_1_1"/>
    <protectedRange sqref="B47" name="Range2_12_5_1_1_1_2_2_1_1_1_1_1_1_1_1_1_1_1_2_1_1_1_2_1_1_1_2_1_1_1_3_1_1_1_1_1_1_1_1_1_1_1_1_1_1_1_1_1_1_1_1_1_1_1_1_1_1_1_1_1_1_1_1_1_1_1_1_1_1_1_1_1"/>
    <protectedRange sqref="B48" name="Range2_12_5_1_1_1_2_1_1_1_1_1_1_1_1_1_1_1_2_1_2_1_1_1_1_1_1_1_1_1_2_1_1_1_1_1_1_1_1_1_1_1_1_1_1_1_1_1_1_1_1_1_1_1_1_1"/>
    <protectedRange sqref="B49" name="Range2_12_5_1_1_1_1_1_2_1_1_1_1_1_1_1_1_1_1_1_1_1_1_1_1_1_1_1_1_2_1_1_1_1_1_1_1_1_1_1_1"/>
    <protectedRange sqref="B50" name="Range2_12_5_1_1_1_1_1_2_1_1_2_1_1_1_1_1_1_1_1_1_1_1_1_1_1_1_1_1_2_1_1_1_1_1_1_1_1_1_1_1"/>
    <protectedRange sqref="B52" name="Range2_12_5_1_1_1_2_2_1_1_1_1_1_1_1_1_1_1_1_2_1_1_1_2_1_1_1_1_1_1_1_1_1_1_1_1_1_1_1_1_2_1_1_1_1_1_1_1_1_1"/>
    <protectedRange sqref="B51" name="Range2_12_5_1_1_1_2_2_1_1_1_1_1_1_1_1_1_1_1_2_1_1_1_1_1_1_1_1_1_3_1_3_1_2_1_1_1_1_1_1_1_1_1_1_1_1_1_2_1_1_1_1_1_2_1_1_1_1_1_1_1_1"/>
    <protectedRange sqref="B53" name="Range2_12_5_1_1_1_1_1_2_1_2_1_1_1_2_1_1_1_1_1_1_1_1_1_1_2_1_1_1_1_1_2_1_1_1_1_1_1_1"/>
    <protectedRange sqref="B55" name="Range2_12_5_1_1_1_2_2_1_1_1_1_1_1_1_1_1_1_1_1_1_1_1_1_1_1_1_1_1_1_1_1_1_1_1_1_1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90" priority="5" operator="containsText" text="N/A">
      <formula>NOT(ISERROR(SEARCH("N/A",X11)))</formula>
    </cfRule>
    <cfRule type="cellIs" dxfId="689" priority="23" operator="equal">
      <formula>0</formula>
    </cfRule>
  </conditionalFormatting>
  <conditionalFormatting sqref="X11:AE34">
    <cfRule type="cellIs" dxfId="688" priority="22" operator="greaterThanOrEqual">
      <formula>1185</formula>
    </cfRule>
  </conditionalFormatting>
  <conditionalFormatting sqref="X11:AE34">
    <cfRule type="cellIs" dxfId="687" priority="21" operator="between">
      <formula>0.1</formula>
      <formula>1184</formula>
    </cfRule>
  </conditionalFormatting>
  <conditionalFormatting sqref="X8 AJ11:AO34">
    <cfRule type="cellIs" dxfId="686" priority="20" operator="equal">
      <formula>0</formula>
    </cfRule>
  </conditionalFormatting>
  <conditionalFormatting sqref="X8 AJ11:AO34">
    <cfRule type="cellIs" dxfId="685" priority="19" operator="greaterThan">
      <formula>1179</formula>
    </cfRule>
  </conditionalFormatting>
  <conditionalFormatting sqref="X8 AJ11:AO34">
    <cfRule type="cellIs" dxfId="684" priority="18" operator="greaterThan">
      <formula>99</formula>
    </cfRule>
  </conditionalFormatting>
  <conditionalFormatting sqref="X8 AJ11:AO34">
    <cfRule type="cellIs" dxfId="683" priority="17" operator="greaterThan">
      <formula>0.99</formula>
    </cfRule>
  </conditionalFormatting>
  <conditionalFormatting sqref="AB8">
    <cfRule type="cellIs" dxfId="682" priority="16" operator="equal">
      <formula>0</formula>
    </cfRule>
  </conditionalFormatting>
  <conditionalFormatting sqref="AB8">
    <cfRule type="cellIs" dxfId="681" priority="15" operator="greaterThan">
      <formula>1179</formula>
    </cfRule>
  </conditionalFormatting>
  <conditionalFormatting sqref="AB8">
    <cfRule type="cellIs" dxfId="680" priority="14" operator="greaterThan">
      <formula>99</formula>
    </cfRule>
  </conditionalFormatting>
  <conditionalFormatting sqref="AB8">
    <cfRule type="cellIs" dxfId="679" priority="13" operator="greaterThan">
      <formula>0.99</formula>
    </cfRule>
  </conditionalFormatting>
  <conditionalFormatting sqref="AQ11:AQ34">
    <cfRule type="cellIs" dxfId="678" priority="12" operator="equal">
      <formula>0</formula>
    </cfRule>
  </conditionalFormatting>
  <conditionalFormatting sqref="AQ11:AQ34">
    <cfRule type="cellIs" dxfId="677" priority="11" operator="greaterThan">
      <formula>1179</formula>
    </cfRule>
  </conditionalFormatting>
  <conditionalFormatting sqref="AQ11:AQ34">
    <cfRule type="cellIs" dxfId="676" priority="10" operator="greaterThan">
      <formula>99</formula>
    </cfRule>
  </conditionalFormatting>
  <conditionalFormatting sqref="AQ11:AQ34">
    <cfRule type="cellIs" dxfId="675" priority="9" operator="greaterThan">
      <formula>0.99</formula>
    </cfRule>
  </conditionalFormatting>
  <conditionalFormatting sqref="AI11:AI34">
    <cfRule type="cellIs" dxfId="674" priority="8" operator="greaterThan">
      <formula>$AI$8</formula>
    </cfRule>
  </conditionalFormatting>
  <conditionalFormatting sqref="AH11:AH34">
    <cfRule type="cellIs" dxfId="673" priority="6" operator="greaterThan">
      <formula>$AH$8</formula>
    </cfRule>
    <cfRule type="cellIs" dxfId="672" priority="7" operator="greaterThan">
      <formula>$AH$8</formula>
    </cfRule>
  </conditionalFormatting>
  <conditionalFormatting sqref="AP11:AP34">
    <cfRule type="cellIs" dxfId="671" priority="4" operator="equal">
      <formula>0</formula>
    </cfRule>
  </conditionalFormatting>
  <conditionalFormatting sqref="AP11:AP34">
    <cfRule type="cellIs" dxfId="670" priority="3" operator="greaterThan">
      <formula>1179</formula>
    </cfRule>
  </conditionalFormatting>
  <conditionalFormatting sqref="AP11:AP34">
    <cfRule type="cellIs" dxfId="669" priority="2" operator="greaterThan">
      <formula>99</formula>
    </cfRule>
  </conditionalFormatting>
  <conditionalFormatting sqref="AP11:AP34">
    <cfRule type="cellIs" dxfId="66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9"/>
  <sheetViews>
    <sheetView topLeftCell="A34" workbookViewId="0">
      <selection activeCell="B51" sqref="B51:B53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44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164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98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202" t="s">
        <v>127</v>
      </c>
      <c r="I7" s="201" t="s">
        <v>126</v>
      </c>
      <c r="J7" s="201" t="s">
        <v>125</v>
      </c>
      <c r="K7" s="201" t="s">
        <v>124</v>
      </c>
      <c r="L7" s="2"/>
      <c r="M7" s="2"/>
      <c r="N7" s="2"/>
      <c r="O7" s="202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201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201" t="s">
        <v>115</v>
      </c>
      <c r="AG7" s="201" t="s">
        <v>114</v>
      </c>
      <c r="AH7" s="201" t="s">
        <v>113</v>
      </c>
      <c r="AI7" s="201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201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42307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25960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201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99" t="s">
        <v>88</v>
      </c>
      <c r="V9" s="199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97" t="s">
        <v>84</v>
      </c>
      <c r="AG9" s="197" t="s">
        <v>83</v>
      </c>
      <c r="AH9" s="234" t="s">
        <v>82</v>
      </c>
      <c r="AI9" s="248" t="s">
        <v>81</v>
      </c>
      <c r="AJ9" s="199" t="s">
        <v>80</v>
      </c>
      <c r="AK9" s="199" t="s">
        <v>79</v>
      </c>
      <c r="AL9" s="199" t="s">
        <v>78</v>
      </c>
      <c r="AM9" s="199" t="s">
        <v>77</v>
      </c>
      <c r="AN9" s="199" t="s">
        <v>76</v>
      </c>
      <c r="AO9" s="199" t="s">
        <v>75</v>
      </c>
      <c r="AP9" s="199" t="s">
        <v>74</v>
      </c>
      <c r="AQ9" s="226" t="s">
        <v>73</v>
      </c>
      <c r="AR9" s="199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99" t="s">
        <v>67</v>
      </c>
      <c r="C10" s="199" t="s">
        <v>66</v>
      </c>
      <c r="D10" s="199" t="s">
        <v>17</v>
      </c>
      <c r="E10" s="199" t="s">
        <v>65</v>
      </c>
      <c r="F10" s="199" t="s">
        <v>17</v>
      </c>
      <c r="G10" s="199" t="s">
        <v>65</v>
      </c>
      <c r="H10" s="225"/>
      <c r="I10" s="199" t="s">
        <v>65</v>
      </c>
      <c r="J10" s="199" t="s">
        <v>65</v>
      </c>
      <c r="K10" s="199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29'!Q34</f>
        <v>57072477</v>
      </c>
      <c r="R10" s="242"/>
      <c r="S10" s="243"/>
      <c r="T10" s="244"/>
      <c r="U10" s="199"/>
      <c r="V10" s="199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29'!AG34</f>
        <v>41470064</v>
      </c>
      <c r="AH10" s="234"/>
      <c r="AI10" s="249"/>
      <c r="AJ10" s="199" t="s">
        <v>56</v>
      </c>
      <c r="AK10" s="199" t="s">
        <v>56</v>
      </c>
      <c r="AL10" s="199" t="s">
        <v>56</v>
      </c>
      <c r="AM10" s="199" t="s">
        <v>56</v>
      </c>
      <c r="AN10" s="199" t="s">
        <v>56</v>
      </c>
      <c r="AO10" s="199" t="s">
        <v>56</v>
      </c>
      <c r="AP10" s="96">
        <f>'OCT 29'!AP34</f>
        <v>9520726</v>
      </c>
      <c r="AQ10" s="227"/>
      <c r="AR10" s="200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14</v>
      </c>
      <c r="E11" s="82">
        <f t="shared" ref="E11:E22" si="0">D11/1.42</f>
        <v>9.8591549295774659</v>
      </c>
      <c r="F11" s="83">
        <v>66</v>
      </c>
      <c r="G11" s="82">
        <f t="shared" ref="G11:G34" si="1">F11/1.42</f>
        <v>46.478873239436624</v>
      </c>
      <c r="H11" s="80" t="s">
        <v>16</v>
      </c>
      <c r="I11" s="80">
        <f t="shared" ref="I11:I34" si="2">J11-(2/1.42)</f>
        <v>41.549295774647888</v>
      </c>
      <c r="J11" s="81">
        <f>(F11-5)/1.42</f>
        <v>42.95774647887324</v>
      </c>
      <c r="K11" s="80">
        <f>J11+(6/1.42)</f>
        <v>47.183098591549296</v>
      </c>
      <c r="L11" s="79">
        <v>14</v>
      </c>
      <c r="M11" s="78" t="s">
        <v>41</v>
      </c>
      <c r="N11" s="78">
        <v>11.4</v>
      </c>
      <c r="O11" s="76">
        <v>118</v>
      </c>
      <c r="P11" s="76">
        <v>78</v>
      </c>
      <c r="Q11" s="76">
        <v>57075813</v>
      </c>
      <c r="R11" s="75">
        <f>IF(ISBLANK(Q11),"-",Q11-Q10)</f>
        <v>3336</v>
      </c>
      <c r="S11" s="74">
        <f t="shared" ref="S11:S34" si="3">R11*24/1000</f>
        <v>80.063999999999993</v>
      </c>
      <c r="T11" s="74">
        <f t="shared" ref="T11:T34" si="4">R11/1000</f>
        <v>3.3359999999999999</v>
      </c>
      <c r="U11" s="73">
        <v>6.6</v>
      </c>
      <c r="V11" s="73">
        <f t="shared" ref="V11:V34" si="5">U11</f>
        <v>6.6</v>
      </c>
      <c r="W11" s="72" t="s">
        <v>14</v>
      </c>
      <c r="X11" s="66">
        <v>0</v>
      </c>
      <c r="Y11" s="66">
        <v>0</v>
      </c>
      <c r="Z11" s="66">
        <v>987</v>
      </c>
      <c r="AA11" s="66">
        <v>0</v>
      </c>
      <c r="AB11" s="66">
        <v>987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41470592</v>
      </c>
      <c r="AH11" s="69">
        <f t="shared" ref="AH11:AH34" si="6">IF(ISBLANK(AG11),"-",AG11-AG10)</f>
        <v>528</v>
      </c>
      <c r="AI11" s="68">
        <f t="shared" ref="AI11:AI34" si="7">AH11/T11</f>
        <v>158.27338129496403</v>
      </c>
      <c r="AJ11" s="67">
        <v>0</v>
      </c>
      <c r="AK11" s="67">
        <v>0</v>
      </c>
      <c r="AL11" s="67">
        <v>1</v>
      </c>
      <c r="AM11" s="67">
        <v>0</v>
      </c>
      <c r="AN11" s="67">
        <v>1</v>
      </c>
      <c r="AO11" s="67">
        <v>0.4</v>
      </c>
      <c r="AP11" s="66">
        <v>9522297</v>
      </c>
      <c r="AQ11" s="66">
        <f t="shared" ref="AQ11:AQ34" si="8">AP11-AP10</f>
        <v>1571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14</v>
      </c>
      <c r="E12" s="82">
        <f t="shared" si="0"/>
        <v>9.8591549295774659</v>
      </c>
      <c r="F12" s="83">
        <v>66</v>
      </c>
      <c r="G12" s="82">
        <f t="shared" si="1"/>
        <v>46.478873239436624</v>
      </c>
      <c r="H12" s="80" t="s">
        <v>16</v>
      </c>
      <c r="I12" s="80">
        <f t="shared" si="2"/>
        <v>41.549295774647888</v>
      </c>
      <c r="J12" s="81">
        <f>(F12-5)/1.42</f>
        <v>42.95774647887324</v>
      </c>
      <c r="K12" s="80">
        <f>J12+(6/1.42)</f>
        <v>47.183098591549296</v>
      </c>
      <c r="L12" s="79">
        <v>14</v>
      </c>
      <c r="M12" s="78" t="s">
        <v>41</v>
      </c>
      <c r="N12" s="78">
        <v>11.2</v>
      </c>
      <c r="O12" s="76">
        <v>127</v>
      </c>
      <c r="P12" s="76">
        <v>94</v>
      </c>
      <c r="Q12" s="76">
        <v>57079215</v>
      </c>
      <c r="R12" s="75">
        <f>IF(ISBLANK(Q12),"-",Q12-Q11)</f>
        <v>3402</v>
      </c>
      <c r="S12" s="74">
        <f t="shared" si="3"/>
        <v>81.647999999999996</v>
      </c>
      <c r="T12" s="74">
        <f t="shared" si="4"/>
        <v>3.4020000000000001</v>
      </c>
      <c r="U12" s="73">
        <v>8.1</v>
      </c>
      <c r="V12" s="73">
        <f t="shared" si="5"/>
        <v>8.1</v>
      </c>
      <c r="W12" s="72" t="s">
        <v>14</v>
      </c>
      <c r="X12" s="66">
        <v>0</v>
      </c>
      <c r="Y12" s="66">
        <v>0</v>
      </c>
      <c r="Z12" s="66">
        <v>1037</v>
      </c>
      <c r="AA12" s="66">
        <v>0</v>
      </c>
      <c r="AB12" s="66">
        <v>1038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41471116</v>
      </c>
      <c r="AH12" s="69">
        <f t="shared" si="6"/>
        <v>524</v>
      </c>
      <c r="AI12" s="68">
        <f t="shared" si="7"/>
        <v>154.02704291593179</v>
      </c>
      <c r="AJ12" s="67">
        <v>0</v>
      </c>
      <c r="AK12" s="67">
        <v>0</v>
      </c>
      <c r="AL12" s="67">
        <v>1</v>
      </c>
      <c r="AM12" s="67">
        <v>0</v>
      </c>
      <c r="AN12" s="67">
        <v>1</v>
      </c>
      <c r="AO12" s="67">
        <v>0.4</v>
      </c>
      <c r="AP12" s="66">
        <v>9523753</v>
      </c>
      <c r="AQ12" s="66">
        <f t="shared" si="8"/>
        <v>1456</v>
      </c>
      <c r="AR12" s="87">
        <v>1.03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16</v>
      </c>
      <c r="E13" s="82">
        <f t="shared" si="0"/>
        <v>11.267605633802818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121</v>
      </c>
      <c r="P13" s="76">
        <v>91</v>
      </c>
      <c r="Q13" s="76">
        <v>57082634</v>
      </c>
      <c r="R13" s="75">
        <f t="shared" ref="R13:R34" si="9">IF(ISBLANK(Q13),"-",Q13-Q12)</f>
        <v>3419</v>
      </c>
      <c r="S13" s="74">
        <f t="shared" si="3"/>
        <v>82.055999999999997</v>
      </c>
      <c r="T13" s="74">
        <f t="shared" si="4"/>
        <v>3.419</v>
      </c>
      <c r="U13" s="73">
        <v>9.6999999999999993</v>
      </c>
      <c r="V13" s="73">
        <f t="shared" si="5"/>
        <v>9.6999999999999993</v>
      </c>
      <c r="W13" s="72" t="s">
        <v>14</v>
      </c>
      <c r="X13" s="66">
        <v>0</v>
      </c>
      <c r="Y13" s="66">
        <v>0</v>
      </c>
      <c r="Z13" s="66">
        <v>997</v>
      </c>
      <c r="AA13" s="66">
        <v>0</v>
      </c>
      <c r="AB13" s="66">
        <v>997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41471652</v>
      </c>
      <c r="AH13" s="69">
        <f t="shared" si="6"/>
        <v>536</v>
      </c>
      <c r="AI13" s="68">
        <f t="shared" si="7"/>
        <v>156.77098566832407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0.4</v>
      </c>
      <c r="AP13" s="66">
        <v>9525130</v>
      </c>
      <c r="AQ13" s="66">
        <f t="shared" si="8"/>
        <v>1377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22</v>
      </c>
      <c r="E14" s="82">
        <f t="shared" si="0"/>
        <v>15.492957746478874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92</v>
      </c>
      <c r="P14" s="76">
        <v>91</v>
      </c>
      <c r="Q14" s="76">
        <v>57086793</v>
      </c>
      <c r="R14" s="75">
        <f t="shared" si="9"/>
        <v>4159</v>
      </c>
      <c r="S14" s="74">
        <f t="shared" si="3"/>
        <v>99.816000000000003</v>
      </c>
      <c r="T14" s="74">
        <f t="shared" si="4"/>
        <v>4.1589999999999998</v>
      </c>
      <c r="U14" s="73">
        <v>9.6999999999999993</v>
      </c>
      <c r="V14" s="73">
        <f t="shared" si="5"/>
        <v>9.6999999999999993</v>
      </c>
      <c r="W14" s="72" t="s">
        <v>14</v>
      </c>
      <c r="X14" s="66">
        <v>0</v>
      </c>
      <c r="Y14" s="66">
        <v>0</v>
      </c>
      <c r="Z14" s="66">
        <v>947</v>
      </c>
      <c r="AA14" s="66">
        <v>0</v>
      </c>
      <c r="AB14" s="66">
        <v>948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41472220</v>
      </c>
      <c r="AH14" s="69">
        <f t="shared" si="6"/>
        <v>568</v>
      </c>
      <c r="AI14" s="68">
        <f t="shared" si="7"/>
        <v>136.57129117576341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</v>
      </c>
      <c r="AP14" s="66">
        <v>9525130</v>
      </c>
      <c r="AQ14" s="66">
        <f t="shared" si="8"/>
        <v>0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17</v>
      </c>
      <c r="E15" s="82">
        <f t="shared" si="0"/>
        <v>11.971830985915494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102</v>
      </c>
      <c r="P15" s="76">
        <v>101</v>
      </c>
      <c r="Q15" s="76">
        <v>57090614</v>
      </c>
      <c r="R15" s="75">
        <f t="shared" si="9"/>
        <v>3821</v>
      </c>
      <c r="S15" s="74">
        <f t="shared" si="3"/>
        <v>91.703999999999994</v>
      </c>
      <c r="T15" s="74">
        <f t="shared" si="4"/>
        <v>3.8210000000000002</v>
      </c>
      <c r="U15" s="73">
        <v>9.6999999999999993</v>
      </c>
      <c r="V15" s="73">
        <f t="shared" si="5"/>
        <v>9.6999999999999993</v>
      </c>
      <c r="W15" s="72" t="s">
        <v>14</v>
      </c>
      <c r="X15" s="66">
        <v>0</v>
      </c>
      <c r="Y15" s="66">
        <v>0</v>
      </c>
      <c r="Z15" s="66">
        <v>1017</v>
      </c>
      <c r="AA15" s="66">
        <v>0</v>
      </c>
      <c r="AB15" s="66">
        <v>1018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41472772</v>
      </c>
      <c r="AH15" s="69">
        <f t="shared" si="6"/>
        <v>552</v>
      </c>
      <c r="AI15" s="68">
        <f t="shared" si="7"/>
        <v>144.46479979063071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9525130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12</v>
      </c>
      <c r="E16" s="82">
        <f t="shared" si="0"/>
        <v>8.4507042253521139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127</v>
      </c>
      <c r="P16" s="76">
        <v>122</v>
      </c>
      <c r="Q16" s="76">
        <v>57095431</v>
      </c>
      <c r="R16" s="75">
        <f t="shared" si="9"/>
        <v>4817</v>
      </c>
      <c r="S16" s="74">
        <f t="shared" si="3"/>
        <v>115.608</v>
      </c>
      <c r="T16" s="74">
        <f t="shared" si="4"/>
        <v>4.8170000000000002</v>
      </c>
      <c r="U16" s="73">
        <v>9.6999999999999993</v>
      </c>
      <c r="V16" s="73">
        <f t="shared" si="5"/>
        <v>9.6999999999999993</v>
      </c>
      <c r="W16" s="72" t="s">
        <v>14</v>
      </c>
      <c r="X16" s="66">
        <v>0</v>
      </c>
      <c r="Y16" s="66">
        <v>0</v>
      </c>
      <c r="Z16" s="66">
        <v>1190</v>
      </c>
      <c r="AA16" s="66">
        <v>0</v>
      </c>
      <c r="AB16" s="66">
        <v>1190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41473600</v>
      </c>
      <c r="AH16" s="69">
        <f t="shared" si="6"/>
        <v>828</v>
      </c>
      <c r="AI16" s="68">
        <f t="shared" si="7"/>
        <v>171.89121860078887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9525130</v>
      </c>
      <c r="AQ16" s="66">
        <f t="shared" si="8"/>
        <v>0</v>
      </c>
      <c r="AR16" s="87">
        <v>0.98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A17" t="s">
        <v>208</v>
      </c>
      <c r="B17" s="85">
        <v>2.25</v>
      </c>
      <c r="C17" s="85">
        <v>0.29166666666666702</v>
      </c>
      <c r="D17" s="84">
        <v>6</v>
      </c>
      <c r="E17" s="82">
        <f t="shared" si="0"/>
        <v>4.2253521126760569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134</v>
      </c>
      <c r="P17" s="76">
        <v>146</v>
      </c>
      <c r="Q17" s="76">
        <v>57101404</v>
      </c>
      <c r="R17" s="75">
        <f t="shared" si="9"/>
        <v>5973</v>
      </c>
      <c r="S17" s="74">
        <f t="shared" si="3"/>
        <v>143.352</v>
      </c>
      <c r="T17" s="74">
        <f t="shared" si="4"/>
        <v>5.9729999999999999</v>
      </c>
      <c r="U17" s="73">
        <v>9.4</v>
      </c>
      <c r="V17" s="73">
        <f t="shared" si="5"/>
        <v>9.4</v>
      </c>
      <c r="W17" s="72" t="s">
        <v>22</v>
      </c>
      <c r="X17" s="66">
        <v>1016</v>
      </c>
      <c r="Y17" s="66">
        <v>0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41474937</v>
      </c>
      <c r="AH17" s="69">
        <f t="shared" si="6"/>
        <v>1337</v>
      </c>
      <c r="AI17" s="68">
        <f t="shared" si="7"/>
        <v>223.84061610580949</v>
      </c>
      <c r="AJ17" s="67">
        <v>1</v>
      </c>
      <c r="AK17" s="67">
        <v>0</v>
      </c>
      <c r="AL17" s="67">
        <v>1</v>
      </c>
      <c r="AM17" s="67">
        <v>1</v>
      </c>
      <c r="AN17" s="67">
        <v>1</v>
      </c>
      <c r="AO17" s="67">
        <v>0</v>
      </c>
      <c r="AP17" s="66">
        <v>9525130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133</v>
      </c>
      <c r="P18" s="76">
        <v>151</v>
      </c>
      <c r="Q18" s="76">
        <v>57107624</v>
      </c>
      <c r="R18" s="75">
        <f t="shared" si="9"/>
        <v>6220</v>
      </c>
      <c r="S18" s="74">
        <f t="shared" si="3"/>
        <v>149.28</v>
      </c>
      <c r="T18" s="74">
        <f t="shared" si="4"/>
        <v>6.22</v>
      </c>
      <c r="U18" s="73">
        <v>8.8000000000000007</v>
      </c>
      <c r="V18" s="73">
        <f t="shared" si="5"/>
        <v>8.8000000000000007</v>
      </c>
      <c r="W18" s="72" t="s">
        <v>22</v>
      </c>
      <c r="X18" s="66">
        <v>1099</v>
      </c>
      <c r="Y18" s="66">
        <v>0</v>
      </c>
      <c r="Z18" s="66">
        <v>1186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41476324</v>
      </c>
      <c r="AH18" s="69">
        <f t="shared" si="6"/>
        <v>1387</v>
      </c>
      <c r="AI18" s="68">
        <f t="shared" si="7"/>
        <v>222.99035369774921</v>
      </c>
      <c r="AJ18" s="67">
        <v>1</v>
      </c>
      <c r="AK18" s="67">
        <v>0</v>
      </c>
      <c r="AL18" s="67">
        <v>1</v>
      </c>
      <c r="AM18" s="67">
        <v>1</v>
      </c>
      <c r="AN18" s="67">
        <v>1</v>
      </c>
      <c r="AO18" s="67">
        <v>0</v>
      </c>
      <c r="AP18" s="66">
        <v>9525130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136</v>
      </c>
      <c r="P19" s="76">
        <v>148</v>
      </c>
      <c r="Q19" s="76">
        <v>57113916</v>
      </c>
      <c r="R19" s="75">
        <f t="shared" si="9"/>
        <v>6292</v>
      </c>
      <c r="S19" s="74">
        <f t="shared" si="3"/>
        <v>151.00800000000001</v>
      </c>
      <c r="T19" s="74">
        <f t="shared" si="4"/>
        <v>6.2919999999999998</v>
      </c>
      <c r="U19" s="73">
        <v>8</v>
      </c>
      <c r="V19" s="73">
        <f t="shared" si="5"/>
        <v>8</v>
      </c>
      <c r="W19" s="72" t="s">
        <v>22</v>
      </c>
      <c r="X19" s="66">
        <v>1099</v>
      </c>
      <c r="Y19" s="66">
        <v>0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41477740</v>
      </c>
      <c r="AH19" s="69">
        <f t="shared" si="6"/>
        <v>1416</v>
      </c>
      <c r="AI19" s="68">
        <f t="shared" si="7"/>
        <v>225.04767959313415</v>
      </c>
      <c r="AJ19" s="67">
        <v>1</v>
      </c>
      <c r="AK19" s="67">
        <v>0</v>
      </c>
      <c r="AL19" s="67">
        <v>1</v>
      </c>
      <c r="AM19" s="67">
        <v>1</v>
      </c>
      <c r="AN19" s="67">
        <v>1</v>
      </c>
      <c r="AO19" s="67">
        <v>0</v>
      </c>
      <c r="AP19" s="66">
        <v>9525130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136</v>
      </c>
      <c r="P20" s="76">
        <v>153</v>
      </c>
      <c r="Q20" s="76">
        <v>57120359</v>
      </c>
      <c r="R20" s="75">
        <f t="shared" si="9"/>
        <v>6443</v>
      </c>
      <c r="S20" s="74">
        <f t="shared" si="3"/>
        <v>154.63200000000001</v>
      </c>
      <c r="T20" s="74">
        <f t="shared" si="4"/>
        <v>6.4429999999999996</v>
      </c>
      <c r="U20" s="73">
        <v>7.2</v>
      </c>
      <c r="V20" s="73">
        <f t="shared" si="5"/>
        <v>7.2</v>
      </c>
      <c r="W20" s="72" t="s">
        <v>22</v>
      </c>
      <c r="X20" s="66">
        <v>1098</v>
      </c>
      <c r="Y20" s="66">
        <v>0</v>
      </c>
      <c r="Z20" s="66">
        <v>1186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41479180</v>
      </c>
      <c r="AH20" s="69">
        <f t="shared" si="6"/>
        <v>1440</v>
      </c>
      <c r="AI20" s="68">
        <f t="shared" si="7"/>
        <v>223.49837032438307</v>
      </c>
      <c r="AJ20" s="67">
        <v>1</v>
      </c>
      <c r="AK20" s="67">
        <v>0</v>
      </c>
      <c r="AL20" s="67">
        <v>1</v>
      </c>
      <c r="AM20" s="67">
        <v>1</v>
      </c>
      <c r="AN20" s="67">
        <v>1</v>
      </c>
      <c r="AO20" s="67">
        <v>0</v>
      </c>
      <c r="AP20" s="66">
        <v>9525130</v>
      </c>
      <c r="AQ20" s="66">
        <f t="shared" si="8"/>
        <v>0</v>
      </c>
      <c r="AR20" s="87">
        <v>1.29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7</v>
      </c>
      <c r="E21" s="82">
        <f t="shared" si="0"/>
        <v>4.9295774647887329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137</v>
      </c>
      <c r="P21" s="76">
        <v>151</v>
      </c>
      <c r="Q21" s="76">
        <v>57126616</v>
      </c>
      <c r="R21" s="75">
        <f t="shared" si="9"/>
        <v>6257</v>
      </c>
      <c r="S21" s="74">
        <f t="shared" si="3"/>
        <v>150.16800000000001</v>
      </c>
      <c r="T21" s="74">
        <f t="shared" si="4"/>
        <v>6.2569999999999997</v>
      </c>
      <c r="U21" s="73">
        <v>6.4</v>
      </c>
      <c r="V21" s="73">
        <f t="shared" si="5"/>
        <v>6.4</v>
      </c>
      <c r="W21" s="72" t="s">
        <v>22</v>
      </c>
      <c r="X21" s="66">
        <v>1097</v>
      </c>
      <c r="Y21" s="66">
        <v>0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41480588</v>
      </c>
      <c r="AH21" s="69">
        <f t="shared" si="6"/>
        <v>1408</v>
      </c>
      <c r="AI21" s="68">
        <f t="shared" si="7"/>
        <v>225.02796867508391</v>
      </c>
      <c r="AJ21" s="67">
        <v>1</v>
      </c>
      <c r="AK21" s="67">
        <v>0</v>
      </c>
      <c r="AL21" s="67">
        <v>1</v>
      </c>
      <c r="AM21" s="67">
        <v>1</v>
      </c>
      <c r="AN21" s="67">
        <v>1</v>
      </c>
      <c r="AO21" s="67">
        <v>0</v>
      </c>
      <c r="AP21" s="66">
        <v>9525130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8</v>
      </c>
      <c r="E22" s="82">
        <f t="shared" si="0"/>
        <v>5.6338028169014089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137</v>
      </c>
      <c r="P22" s="76">
        <v>149</v>
      </c>
      <c r="Q22" s="76">
        <v>57132861</v>
      </c>
      <c r="R22" s="75">
        <f t="shared" si="9"/>
        <v>6245</v>
      </c>
      <c r="S22" s="74">
        <f t="shared" si="3"/>
        <v>149.88</v>
      </c>
      <c r="T22" s="74">
        <f t="shared" si="4"/>
        <v>6.2450000000000001</v>
      </c>
      <c r="U22" s="73">
        <v>5.7</v>
      </c>
      <c r="V22" s="73">
        <f t="shared" si="5"/>
        <v>5.7</v>
      </c>
      <c r="W22" s="72" t="s">
        <v>22</v>
      </c>
      <c r="X22" s="66">
        <v>1098</v>
      </c>
      <c r="Y22" s="66">
        <v>0</v>
      </c>
      <c r="Z22" s="66">
        <v>1186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41482004</v>
      </c>
      <c r="AH22" s="69">
        <f t="shared" si="6"/>
        <v>1416</v>
      </c>
      <c r="AI22" s="68">
        <f t="shared" si="7"/>
        <v>226.74139311449159</v>
      </c>
      <c r="AJ22" s="67">
        <v>1</v>
      </c>
      <c r="AK22" s="67">
        <v>0</v>
      </c>
      <c r="AL22" s="67">
        <v>1</v>
      </c>
      <c r="AM22" s="67">
        <v>1</v>
      </c>
      <c r="AN22" s="67">
        <v>1</v>
      </c>
      <c r="AO22" s="67">
        <v>0</v>
      </c>
      <c r="AP22" s="66">
        <v>9525130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B23" s="85">
        <v>2.5</v>
      </c>
      <c r="C23" s="85">
        <v>0.54166666666666696</v>
      </c>
      <c r="D23" s="84">
        <v>4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131</v>
      </c>
      <c r="P23" s="76">
        <v>143</v>
      </c>
      <c r="Q23" s="76">
        <v>57138871</v>
      </c>
      <c r="R23" s="75">
        <f t="shared" si="9"/>
        <v>6010</v>
      </c>
      <c r="S23" s="74">
        <f t="shared" si="3"/>
        <v>144.24</v>
      </c>
      <c r="T23" s="74">
        <f t="shared" si="4"/>
        <v>6.01</v>
      </c>
      <c r="U23" s="73">
        <v>5</v>
      </c>
      <c r="V23" s="73">
        <f t="shared" si="5"/>
        <v>5</v>
      </c>
      <c r="W23" s="72" t="s">
        <v>22</v>
      </c>
      <c r="X23" s="66">
        <v>1056</v>
      </c>
      <c r="Y23" s="66">
        <v>0</v>
      </c>
      <c r="Z23" s="66">
        <v>1187</v>
      </c>
      <c r="AA23" s="66">
        <v>1185</v>
      </c>
      <c r="AB23" s="66">
        <v>1186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41483580</v>
      </c>
      <c r="AH23" s="69">
        <f t="shared" si="6"/>
        <v>1576</v>
      </c>
      <c r="AI23" s="68">
        <f t="shared" si="7"/>
        <v>262.22961730449254</v>
      </c>
      <c r="AJ23" s="67">
        <v>1</v>
      </c>
      <c r="AK23" s="67">
        <v>0</v>
      </c>
      <c r="AL23" s="67">
        <v>1</v>
      </c>
      <c r="AM23" s="67">
        <v>1</v>
      </c>
      <c r="AN23" s="67">
        <v>1</v>
      </c>
      <c r="AO23" s="67">
        <v>0</v>
      </c>
      <c r="AP23" s="66">
        <v>9525130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5</v>
      </c>
      <c r="E24" s="82">
        <f t="shared" ref="E24:E34" si="13">D24/1.42</f>
        <v>3.5211267605633805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131</v>
      </c>
      <c r="P24" s="76">
        <v>133</v>
      </c>
      <c r="Q24" s="76">
        <v>57144871</v>
      </c>
      <c r="R24" s="75">
        <f t="shared" si="9"/>
        <v>6000</v>
      </c>
      <c r="S24" s="74">
        <f t="shared" si="3"/>
        <v>144</v>
      </c>
      <c r="T24" s="74">
        <f t="shared" si="4"/>
        <v>6</v>
      </c>
      <c r="U24" s="73">
        <v>4.5999999999999996</v>
      </c>
      <c r="V24" s="73">
        <f t="shared" si="5"/>
        <v>4.5999999999999996</v>
      </c>
      <c r="W24" s="72" t="s">
        <v>22</v>
      </c>
      <c r="X24" s="66">
        <v>1056</v>
      </c>
      <c r="Y24" s="66">
        <v>0</v>
      </c>
      <c r="Z24" s="66">
        <v>1187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41484764</v>
      </c>
      <c r="AH24" s="69">
        <f t="shared" si="6"/>
        <v>1184</v>
      </c>
      <c r="AI24" s="68">
        <f t="shared" si="7"/>
        <v>197.33333333333334</v>
      </c>
      <c r="AJ24" s="67">
        <v>1</v>
      </c>
      <c r="AK24" s="67">
        <v>0</v>
      </c>
      <c r="AL24" s="67">
        <v>1</v>
      </c>
      <c r="AM24" s="67">
        <v>1</v>
      </c>
      <c r="AN24" s="67">
        <v>1</v>
      </c>
      <c r="AO24" s="67">
        <v>0</v>
      </c>
      <c r="AP24" s="66">
        <v>9525130</v>
      </c>
      <c r="AQ24" s="66">
        <f t="shared" si="8"/>
        <v>0</v>
      </c>
      <c r="AR24" s="87">
        <v>1.28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5</v>
      </c>
      <c r="E25" s="82">
        <f t="shared" si="13"/>
        <v>3.5211267605633805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129</v>
      </c>
      <c r="P25" s="76">
        <v>133</v>
      </c>
      <c r="Q25" s="76">
        <v>57150609</v>
      </c>
      <c r="R25" s="75">
        <f t="shared" si="9"/>
        <v>5738</v>
      </c>
      <c r="S25" s="74">
        <f t="shared" si="3"/>
        <v>137.71199999999999</v>
      </c>
      <c r="T25" s="74">
        <f t="shared" si="4"/>
        <v>5.7380000000000004</v>
      </c>
      <c r="U25" s="73">
        <v>4</v>
      </c>
      <c r="V25" s="73">
        <f t="shared" si="5"/>
        <v>4</v>
      </c>
      <c r="W25" s="72" t="s">
        <v>22</v>
      </c>
      <c r="X25" s="66">
        <v>1057</v>
      </c>
      <c r="Y25" s="66">
        <v>0</v>
      </c>
      <c r="Z25" s="66">
        <v>1186</v>
      </c>
      <c r="AA25" s="66">
        <v>1185</v>
      </c>
      <c r="AB25" s="66">
        <v>1186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41486116</v>
      </c>
      <c r="AH25" s="69">
        <f t="shared" si="6"/>
        <v>1352</v>
      </c>
      <c r="AI25" s="68">
        <f t="shared" si="7"/>
        <v>235.62216800278841</v>
      </c>
      <c r="AJ25" s="67">
        <v>1</v>
      </c>
      <c r="AK25" s="67">
        <v>0</v>
      </c>
      <c r="AL25" s="67">
        <v>1</v>
      </c>
      <c r="AM25" s="67">
        <v>1</v>
      </c>
      <c r="AN25" s="67">
        <v>1</v>
      </c>
      <c r="AO25" s="67">
        <v>0</v>
      </c>
      <c r="AP25" s="66">
        <v>9525130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A26" t="s">
        <v>169</v>
      </c>
      <c r="B26" s="85">
        <v>2.625</v>
      </c>
      <c r="C26" s="85">
        <v>0.66666666666666696</v>
      </c>
      <c r="D26" s="84">
        <v>5</v>
      </c>
      <c r="E26" s="82">
        <f t="shared" si="13"/>
        <v>3.5211267605633805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128</v>
      </c>
      <c r="P26" s="76">
        <v>135</v>
      </c>
      <c r="Q26" s="76">
        <v>57156327</v>
      </c>
      <c r="R26" s="75">
        <f t="shared" si="9"/>
        <v>5718</v>
      </c>
      <c r="S26" s="74">
        <f t="shared" si="3"/>
        <v>137.232</v>
      </c>
      <c r="T26" s="74">
        <f t="shared" si="4"/>
        <v>5.718</v>
      </c>
      <c r="U26" s="73">
        <v>3.6</v>
      </c>
      <c r="V26" s="73">
        <f t="shared" si="5"/>
        <v>3.6</v>
      </c>
      <c r="W26" s="72" t="s">
        <v>22</v>
      </c>
      <c r="X26" s="66">
        <v>1056</v>
      </c>
      <c r="Y26" s="66">
        <v>0</v>
      </c>
      <c r="Z26" s="66">
        <v>1186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41487460</v>
      </c>
      <c r="AH26" s="69">
        <f t="shared" si="6"/>
        <v>1344</v>
      </c>
      <c r="AI26" s="68">
        <f t="shared" si="7"/>
        <v>235.04721930745015</v>
      </c>
      <c r="AJ26" s="67">
        <v>1</v>
      </c>
      <c r="AK26" s="67">
        <v>0</v>
      </c>
      <c r="AL26" s="67">
        <v>1</v>
      </c>
      <c r="AM26" s="67">
        <v>1</v>
      </c>
      <c r="AN26" s="67">
        <v>1</v>
      </c>
      <c r="AO26" s="67">
        <v>0</v>
      </c>
      <c r="AP26" s="66">
        <v>9525130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5</v>
      </c>
      <c r="E27" s="82">
        <f t="shared" si="13"/>
        <v>3.5211267605633805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131</v>
      </c>
      <c r="P27" s="76">
        <v>133</v>
      </c>
      <c r="Q27" s="76">
        <v>57162059</v>
      </c>
      <c r="R27" s="75">
        <f t="shared" si="9"/>
        <v>5732</v>
      </c>
      <c r="S27" s="74">
        <f t="shared" si="3"/>
        <v>137.56800000000001</v>
      </c>
      <c r="T27" s="74">
        <f t="shared" si="4"/>
        <v>5.7320000000000002</v>
      </c>
      <c r="U27" s="73">
        <v>3.2</v>
      </c>
      <c r="V27" s="73">
        <f t="shared" si="5"/>
        <v>3.2</v>
      </c>
      <c r="W27" s="72" t="s">
        <v>22</v>
      </c>
      <c r="X27" s="66">
        <v>1056</v>
      </c>
      <c r="Y27" s="66">
        <v>0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41488808</v>
      </c>
      <c r="AH27" s="69">
        <f t="shared" si="6"/>
        <v>1348</v>
      </c>
      <c r="AI27" s="68">
        <f t="shared" si="7"/>
        <v>235.17096999302163</v>
      </c>
      <c r="AJ27" s="67">
        <v>1</v>
      </c>
      <c r="AK27" s="67">
        <v>0</v>
      </c>
      <c r="AL27" s="67">
        <v>1</v>
      </c>
      <c r="AM27" s="67">
        <v>1</v>
      </c>
      <c r="AN27" s="67">
        <v>1</v>
      </c>
      <c r="AO27" s="67">
        <v>0</v>
      </c>
      <c r="AP27" s="66">
        <v>9525130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133</v>
      </c>
      <c r="P28" s="76">
        <v>136</v>
      </c>
      <c r="Q28" s="76">
        <v>57167734</v>
      </c>
      <c r="R28" s="75">
        <f t="shared" si="9"/>
        <v>5675</v>
      </c>
      <c r="S28" s="74">
        <f t="shared" si="3"/>
        <v>136.19999999999999</v>
      </c>
      <c r="T28" s="74">
        <f t="shared" si="4"/>
        <v>5.6749999999999998</v>
      </c>
      <c r="U28" s="73">
        <v>2.9</v>
      </c>
      <c r="V28" s="73">
        <f t="shared" si="5"/>
        <v>2.9</v>
      </c>
      <c r="W28" s="72" t="s">
        <v>22</v>
      </c>
      <c r="X28" s="66">
        <v>1025</v>
      </c>
      <c r="Y28" s="66">
        <v>0</v>
      </c>
      <c r="Z28" s="66">
        <v>1187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41490112</v>
      </c>
      <c r="AH28" s="69">
        <f t="shared" si="6"/>
        <v>1304</v>
      </c>
      <c r="AI28" s="68">
        <f t="shared" si="7"/>
        <v>229.77973568281939</v>
      </c>
      <c r="AJ28" s="67">
        <v>1</v>
      </c>
      <c r="AK28" s="67">
        <v>0</v>
      </c>
      <c r="AL28" s="67">
        <v>1</v>
      </c>
      <c r="AM28" s="67">
        <v>1</v>
      </c>
      <c r="AN28" s="67">
        <v>1</v>
      </c>
      <c r="AO28" s="67">
        <v>0</v>
      </c>
      <c r="AP28" s="66">
        <v>9525130</v>
      </c>
      <c r="AQ28" s="66">
        <f t="shared" si="8"/>
        <v>0</v>
      </c>
      <c r="AR28" s="87">
        <v>1.1000000000000001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133</v>
      </c>
      <c r="P29" s="76">
        <v>132</v>
      </c>
      <c r="Q29" s="76">
        <v>57173396</v>
      </c>
      <c r="R29" s="75">
        <f t="shared" si="9"/>
        <v>5662</v>
      </c>
      <c r="S29" s="74">
        <f t="shared" si="3"/>
        <v>135.88800000000001</v>
      </c>
      <c r="T29" s="74">
        <f t="shared" si="4"/>
        <v>5.6619999999999999</v>
      </c>
      <c r="U29" s="73">
        <v>2.8</v>
      </c>
      <c r="V29" s="73">
        <f t="shared" si="5"/>
        <v>2.8</v>
      </c>
      <c r="W29" s="72" t="s">
        <v>22</v>
      </c>
      <c r="X29" s="66">
        <v>994</v>
      </c>
      <c r="Y29" s="66">
        <v>0</v>
      </c>
      <c r="Z29" s="66">
        <v>1186</v>
      </c>
      <c r="AA29" s="66">
        <v>1185</v>
      </c>
      <c r="AB29" s="66">
        <v>1188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41491452</v>
      </c>
      <c r="AH29" s="69">
        <f t="shared" si="6"/>
        <v>1340</v>
      </c>
      <c r="AI29" s="68">
        <f t="shared" si="7"/>
        <v>236.66548922642176</v>
      </c>
      <c r="AJ29" s="67">
        <v>1</v>
      </c>
      <c r="AK29" s="67">
        <v>0</v>
      </c>
      <c r="AL29" s="67">
        <v>1</v>
      </c>
      <c r="AM29" s="67">
        <v>1</v>
      </c>
      <c r="AN29" s="67">
        <v>1</v>
      </c>
      <c r="AO29" s="67">
        <v>0</v>
      </c>
      <c r="AP29" s="66">
        <v>9525130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5</v>
      </c>
      <c r="E30" s="82">
        <f t="shared" si="13"/>
        <v>3.5211267605633805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129</v>
      </c>
      <c r="P30" s="76">
        <v>124</v>
      </c>
      <c r="Q30" s="76">
        <v>57178676</v>
      </c>
      <c r="R30" s="75">
        <f t="shared" si="9"/>
        <v>5280</v>
      </c>
      <c r="S30" s="74">
        <f t="shared" si="3"/>
        <v>126.72</v>
      </c>
      <c r="T30" s="74">
        <f t="shared" si="4"/>
        <v>5.28</v>
      </c>
      <c r="U30" s="73">
        <v>2.7</v>
      </c>
      <c r="V30" s="73">
        <f t="shared" si="5"/>
        <v>2.7</v>
      </c>
      <c r="W30" s="72" t="s">
        <v>21</v>
      </c>
      <c r="X30" s="66">
        <v>954</v>
      </c>
      <c r="Y30" s="66">
        <v>0</v>
      </c>
      <c r="Z30" s="66">
        <v>1148</v>
      </c>
      <c r="AA30" s="66">
        <v>1185</v>
      </c>
      <c r="AB30" s="66">
        <v>1136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41492688</v>
      </c>
      <c r="AH30" s="69">
        <f t="shared" si="6"/>
        <v>1236</v>
      </c>
      <c r="AI30" s="68">
        <f t="shared" si="7"/>
        <v>234.09090909090909</v>
      </c>
      <c r="AJ30" s="67">
        <v>1</v>
      </c>
      <c r="AK30" s="67">
        <v>0</v>
      </c>
      <c r="AL30" s="67">
        <v>1</v>
      </c>
      <c r="AM30" s="67">
        <v>1</v>
      </c>
      <c r="AN30" s="67">
        <v>1</v>
      </c>
      <c r="AO30" s="67">
        <v>0</v>
      </c>
      <c r="AP30" s="66">
        <v>9525130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8</v>
      </c>
      <c r="E31" s="82">
        <f t="shared" si="13"/>
        <v>5.6338028169014089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110</v>
      </c>
      <c r="P31" s="76">
        <v>123</v>
      </c>
      <c r="Q31" s="76">
        <v>57183963</v>
      </c>
      <c r="R31" s="75">
        <f t="shared" si="9"/>
        <v>5287</v>
      </c>
      <c r="S31" s="74">
        <f t="shared" si="3"/>
        <v>126.88800000000001</v>
      </c>
      <c r="T31" s="74">
        <f t="shared" si="4"/>
        <v>5.2869999999999999</v>
      </c>
      <c r="U31" s="73">
        <v>2.4</v>
      </c>
      <c r="V31" s="73">
        <f t="shared" si="5"/>
        <v>2.4</v>
      </c>
      <c r="W31" s="72" t="s">
        <v>21</v>
      </c>
      <c r="X31" s="66">
        <v>1078</v>
      </c>
      <c r="Y31" s="66">
        <v>0</v>
      </c>
      <c r="Z31" s="66">
        <v>1187</v>
      </c>
      <c r="AA31" s="66">
        <v>0</v>
      </c>
      <c r="AB31" s="66">
        <v>1187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41493788</v>
      </c>
      <c r="AH31" s="69">
        <f t="shared" si="6"/>
        <v>1100</v>
      </c>
      <c r="AI31" s="68">
        <f t="shared" si="7"/>
        <v>208.05749952714206</v>
      </c>
      <c r="AJ31" s="67">
        <v>1</v>
      </c>
      <c r="AK31" s="67">
        <v>0</v>
      </c>
      <c r="AL31" s="67">
        <v>1</v>
      </c>
      <c r="AM31" s="67">
        <v>0</v>
      </c>
      <c r="AN31" s="67">
        <v>1</v>
      </c>
      <c r="AO31" s="67">
        <v>0</v>
      </c>
      <c r="AP31" s="66">
        <v>9525130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12</v>
      </c>
      <c r="E32" s="82">
        <f t="shared" si="13"/>
        <v>8.4507042253521139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113</v>
      </c>
      <c r="P32" s="76">
        <v>116</v>
      </c>
      <c r="Q32" s="76">
        <v>57188889</v>
      </c>
      <c r="R32" s="75">
        <f t="shared" si="9"/>
        <v>4926</v>
      </c>
      <c r="S32" s="74">
        <f t="shared" si="3"/>
        <v>118.224</v>
      </c>
      <c r="T32" s="74">
        <f t="shared" si="4"/>
        <v>4.9260000000000002</v>
      </c>
      <c r="U32" s="73">
        <v>2</v>
      </c>
      <c r="V32" s="73">
        <f t="shared" si="5"/>
        <v>2</v>
      </c>
      <c r="W32" s="72" t="s">
        <v>21</v>
      </c>
      <c r="X32" s="66">
        <v>995</v>
      </c>
      <c r="Y32" s="66">
        <v>0</v>
      </c>
      <c r="Z32" s="66">
        <v>1188</v>
      </c>
      <c r="AA32" s="66">
        <v>0</v>
      </c>
      <c r="AB32" s="66">
        <v>1188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41494796</v>
      </c>
      <c r="AH32" s="69">
        <f t="shared" si="6"/>
        <v>1008</v>
      </c>
      <c r="AI32" s="68">
        <f t="shared" si="7"/>
        <v>204.6285018270402</v>
      </c>
      <c r="AJ32" s="67">
        <v>1</v>
      </c>
      <c r="AK32" s="67">
        <v>0</v>
      </c>
      <c r="AL32" s="67">
        <v>1</v>
      </c>
      <c r="AM32" s="67">
        <v>0</v>
      </c>
      <c r="AN32" s="67">
        <v>1</v>
      </c>
      <c r="AO32" s="67">
        <v>0</v>
      </c>
      <c r="AP32" s="66">
        <v>9525130</v>
      </c>
      <c r="AQ32" s="66">
        <f t="shared" si="8"/>
        <v>0</v>
      </c>
      <c r="AR32" s="87">
        <v>1.24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13</v>
      </c>
      <c r="E33" s="82">
        <f t="shared" si="13"/>
        <v>9.1549295774647899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113</v>
      </c>
      <c r="P33" s="76">
        <v>85</v>
      </c>
      <c r="Q33" s="76">
        <v>57192691</v>
      </c>
      <c r="R33" s="75">
        <f t="shared" si="9"/>
        <v>3802</v>
      </c>
      <c r="S33" s="74">
        <f t="shared" si="3"/>
        <v>91.248000000000005</v>
      </c>
      <c r="T33" s="74">
        <f t="shared" si="4"/>
        <v>3.802</v>
      </c>
      <c r="U33" s="73">
        <v>2.7</v>
      </c>
      <c r="V33" s="73">
        <f t="shared" si="5"/>
        <v>2.7</v>
      </c>
      <c r="W33" s="72" t="s">
        <v>14</v>
      </c>
      <c r="X33" s="66">
        <v>0</v>
      </c>
      <c r="Y33" s="66">
        <v>0</v>
      </c>
      <c r="Z33" s="66">
        <v>1017</v>
      </c>
      <c r="AA33" s="66">
        <v>0</v>
      </c>
      <c r="AB33" s="66">
        <v>1017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41495452</v>
      </c>
      <c r="AH33" s="69">
        <f t="shared" si="6"/>
        <v>656</v>
      </c>
      <c r="AI33" s="68">
        <f t="shared" si="7"/>
        <v>172.54076801683325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0.3</v>
      </c>
      <c r="AP33" s="66">
        <v>9525924</v>
      </c>
      <c r="AQ33" s="66">
        <f t="shared" si="8"/>
        <v>794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16</v>
      </c>
      <c r="E34" s="82">
        <f t="shared" si="13"/>
        <v>11.267605633802818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109</v>
      </c>
      <c r="P34" s="76">
        <v>84</v>
      </c>
      <c r="Q34" s="76">
        <v>57196294</v>
      </c>
      <c r="R34" s="75">
        <f t="shared" si="9"/>
        <v>3603</v>
      </c>
      <c r="S34" s="74">
        <f t="shared" si="3"/>
        <v>86.471999999999994</v>
      </c>
      <c r="T34" s="74">
        <f t="shared" si="4"/>
        <v>3.6030000000000002</v>
      </c>
      <c r="U34" s="73">
        <v>3.8</v>
      </c>
      <c r="V34" s="73">
        <f t="shared" si="5"/>
        <v>3.8</v>
      </c>
      <c r="W34" s="72" t="s">
        <v>14</v>
      </c>
      <c r="X34" s="66">
        <v>0</v>
      </c>
      <c r="Y34" s="66">
        <v>0</v>
      </c>
      <c r="Z34" s="66">
        <v>988</v>
      </c>
      <c r="AA34" s="66">
        <v>0</v>
      </c>
      <c r="AB34" s="66">
        <v>987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41496024</v>
      </c>
      <c r="AH34" s="69">
        <f t="shared" si="6"/>
        <v>572</v>
      </c>
      <c r="AI34" s="68">
        <f t="shared" si="7"/>
        <v>158.7565917291146</v>
      </c>
      <c r="AJ34" s="67">
        <v>0</v>
      </c>
      <c r="AK34" s="67">
        <v>0</v>
      </c>
      <c r="AL34" s="67">
        <v>1</v>
      </c>
      <c r="AM34" s="67">
        <v>0</v>
      </c>
      <c r="AN34" s="67">
        <v>1</v>
      </c>
      <c r="AO34" s="67">
        <v>0.3</v>
      </c>
      <c r="AP34" s="66">
        <v>9526982</v>
      </c>
      <c r="AQ34" s="66">
        <f t="shared" si="8"/>
        <v>1058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/>
      <c r="Q35" s="56"/>
      <c r="R35" s="55">
        <f>SUM(R11:R34)</f>
        <v>123817</v>
      </c>
      <c r="S35" s="54">
        <f>AVERAGE(S11:S34)</f>
        <v>123.81699999999999</v>
      </c>
      <c r="T35" s="54">
        <f>SUM(T11:T34)</f>
        <v>123.81700000000001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/>
      <c r="AH35" s="47">
        <f>SUM(AH11:AH34)</f>
        <v>25960</v>
      </c>
      <c r="AI35" s="46">
        <f>$AH$35/$T35</f>
        <v>209.66426258106722</v>
      </c>
      <c r="AJ35" s="45"/>
      <c r="AK35" s="44"/>
      <c r="AL35" s="44"/>
      <c r="AM35" s="44"/>
      <c r="AN35" s="43"/>
      <c r="AO35" s="39"/>
      <c r="AP35" s="42">
        <f>AP34-AP10</f>
        <v>6256</v>
      </c>
      <c r="AQ35" s="41">
        <f>SUM(AQ11:AQ34)</f>
        <v>6256</v>
      </c>
      <c r="AR35" s="40">
        <f>AVERAGE(AR11:AR34)</f>
        <v>1.1533333333333333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244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7" t="s">
        <v>255</v>
      </c>
      <c r="C41" s="9"/>
      <c r="D41" s="9"/>
      <c r="E41" s="9"/>
      <c r="F41" s="9"/>
      <c r="G41" s="9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11" t="s">
        <v>5</v>
      </c>
      <c r="C42" s="9"/>
      <c r="D42" s="9"/>
      <c r="E42" s="26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143</v>
      </c>
      <c r="C43" s="9"/>
      <c r="D43" s="9"/>
      <c r="E43" s="9"/>
      <c r="F43" s="9"/>
      <c r="G43" s="9"/>
      <c r="H43" s="9"/>
      <c r="I43" s="16"/>
      <c r="J43" s="16" t="s">
        <v>28</v>
      </c>
      <c r="K43" s="16"/>
      <c r="L43" s="16"/>
      <c r="M43" s="16"/>
      <c r="N43" s="16"/>
      <c r="O43" s="16"/>
      <c r="P43" s="16"/>
      <c r="Q43" s="16"/>
      <c r="R43" s="16"/>
      <c r="S43" s="15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22" t="s">
        <v>4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155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11" t="s">
        <v>256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3</v>
      </c>
      <c r="C47" s="9"/>
      <c r="D47" s="9"/>
      <c r="E47" s="9"/>
      <c r="F47" s="9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5"/>
      <c r="R47" s="21"/>
      <c r="S47" s="21"/>
      <c r="T47" s="25"/>
      <c r="U47" s="5"/>
      <c r="V47" s="5"/>
      <c r="W47" s="5"/>
      <c r="X47" s="5"/>
      <c r="Y47" s="5"/>
      <c r="Z47" s="5"/>
      <c r="AA47" s="5"/>
      <c r="AB47" s="5"/>
      <c r="AC47" s="5"/>
      <c r="AK47" s="4"/>
      <c r="AL47" s="4"/>
      <c r="AM47" s="4"/>
      <c r="AN47" s="4"/>
      <c r="AO47" s="4"/>
      <c r="AP47" s="4"/>
      <c r="AQ47" s="3"/>
      <c r="AR47" s="1"/>
      <c r="AS47" s="1"/>
      <c r="AT47" s="12"/>
      <c r="AU47"/>
      <c r="AV47"/>
      <c r="AW47"/>
      <c r="AX47"/>
      <c r="AY47"/>
    </row>
    <row r="48" spans="2:51" x14ac:dyDescent="0.25">
      <c r="B48" s="11" t="s">
        <v>2</v>
      </c>
      <c r="C48" s="24"/>
      <c r="D48" s="24"/>
      <c r="E48" s="24"/>
      <c r="F48" s="23"/>
      <c r="G48" s="16"/>
      <c r="H48" s="16"/>
      <c r="I48" s="16"/>
      <c r="J48" s="16"/>
      <c r="K48" s="16"/>
      <c r="L48" s="16"/>
      <c r="M48" s="16"/>
      <c r="N48" s="16"/>
      <c r="O48" s="16"/>
      <c r="P48" s="15"/>
      <c r="Q48" s="21"/>
      <c r="R48" s="21"/>
      <c r="S48" s="21"/>
      <c r="T48" s="5"/>
      <c r="U48" s="5"/>
      <c r="V48" s="5"/>
      <c r="W48" s="5"/>
      <c r="X48" s="5"/>
      <c r="Y48" s="5"/>
      <c r="Z48" s="5"/>
      <c r="AA48" s="5"/>
      <c r="AB48" s="5"/>
      <c r="AJ48" s="4"/>
      <c r="AK48" s="4"/>
      <c r="AL48" s="4"/>
      <c r="AM48" s="4"/>
      <c r="AN48" s="4"/>
      <c r="AO48" s="4"/>
      <c r="AP48" s="3"/>
      <c r="AQ48" s="1"/>
      <c r="AR48" s="1"/>
      <c r="AS48" s="12"/>
      <c r="AT48"/>
      <c r="AU48"/>
      <c r="AV48"/>
      <c r="AW48"/>
      <c r="AX48"/>
      <c r="AY48"/>
    </row>
    <row r="49" spans="1:51" x14ac:dyDescent="0.25">
      <c r="B49" s="11" t="s">
        <v>1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1:51" x14ac:dyDescent="0.25">
      <c r="B50" s="13" t="s">
        <v>211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1:51" x14ac:dyDescent="0.25">
      <c r="B51" s="22" t="s">
        <v>171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1:51" x14ac:dyDescent="0.25">
      <c r="B52" s="11" t="s">
        <v>0</v>
      </c>
      <c r="C52" s="9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1:51" x14ac:dyDescent="0.25">
      <c r="B53" s="22" t="s">
        <v>191</v>
      </c>
      <c r="C53" s="11"/>
      <c r="D53" s="9"/>
      <c r="E53" s="9"/>
      <c r="F53" s="162"/>
      <c r="G53" s="162"/>
      <c r="H53" s="162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1:51" x14ac:dyDescent="0.25">
      <c r="B54" s="13"/>
      <c r="C54" s="13"/>
      <c r="D54" s="159"/>
      <c r="E54" s="159"/>
      <c r="F54" s="160"/>
      <c r="G54" s="160"/>
      <c r="H54" s="160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1:51" x14ac:dyDescent="0.25">
      <c r="B55" s="22"/>
      <c r="C55" s="24"/>
      <c r="D55" s="24"/>
      <c r="E55" s="24"/>
      <c r="F55" s="23"/>
      <c r="G55" s="16"/>
      <c r="H55" s="16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1:51" x14ac:dyDescent="0.25">
      <c r="B56" s="13"/>
      <c r="C56" s="24"/>
      <c r="D56" s="24"/>
      <c r="E56" s="24"/>
      <c r="F56" s="23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1:51" x14ac:dyDescent="0.25">
      <c r="B57" s="22"/>
      <c r="C57" s="24"/>
      <c r="D57" s="24"/>
      <c r="E57" s="24"/>
      <c r="F57" s="23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1:51" x14ac:dyDescent="0.25">
      <c r="B58" s="13"/>
      <c r="C58" s="24"/>
      <c r="D58" s="24"/>
      <c r="E58" s="24"/>
      <c r="F58" s="23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1:51" x14ac:dyDescent="0.25">
      <c r="B59" s="22"/>
      <c r="C59" s="24"/>
      <c r="D59" s="24"/>
      <c r="E59" s="24"/>
      <c r="F59" s="23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1:51" x14ac:dyDescent="0.25">
      <c r="B60" s="22"/>
      <c r="C60" s="24"/>
      <c r="D60" s="24"/>
      <c r="E60" s="24"/>
      <c r="F60" s="23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1:51" ht="229.5" customHeight="1" x14ac:dyDescent="0.25">
      <c r="B61" s="7"/>
      <c r="C61" s="11"/>
      <c r="D61" s="8"/>
      <c r="E61" s="9"/>
      <c r="F61" s="9"/>
      <c r="G61" s="9"/>
      <c r="H61" s="9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U61"/>
      <c r="AV61" s="12"/>
      <c r="AW61"/>
      <c r="AX61"/>
      <c r="AY61"/>
    </row>
    <row r="62" spans="1:51" x14ac:dyDescent="0.25">
      <c r="A62" s="5"/>
      <c r="B62" s="7"/>
      <c r="C62" s="13"/>
      <c r="D62" s="8"/>
      <c r="E62" s="9"/>
      <c r="F62" s="9"/>
      <c r="G62" s="9"/>
      <c r="H62" s="9"/>
      <c r="I62" s="4"/>
      <c r="J62" s="4"/>
      <c r="K62" s="4"/>
      <c r="L62" s="4"/>
      <c r="M62" s="4"/>
      <c r="N62" s="4"/>
      <c r="O62" s="3"/>
      <c r="P62" s="1"/>
      <c r="R62" s="12"/>
      <c r="AS62"/>
      <c r="AT62"/>
      <c r="AU62"/>
      <c r="AV62"/>
      <c r="AW62"/>
      <c r="AX62"/>
      <c r="AY62"/>
    </row>
    <row r="63" spans="1:51" x14ac:dyDescent="0.25">
      <c r="A63" s="5"/>
      <c r="B63" s="8"/>
      <c r="C63" s="11"/>
      <c r="D63" s="9"/>
      <c r="E63" s="8"/>
      <c r="F63" s="9"/>
      <c r="G63" s="8"/>
      <c r="H63" s="8"/>
      <c r="I63" s="4"/>
      <c r="J63" s="4"/>
      <c r="K63" s="4"/>
      <c r="L63" s="4"/>
      <c r="M63" s="4"/>
      <c r="N63" s="4"/>
      <c r="O63" s="3"/>
      <c r="P63" s="1"/>
      <c r="R63" s="1"/>
      <c r="AS63"/>
      <c r="AT63"/>
      <c r="AU63"/>
      <c r="AV63"/>
      <c r="AW63"/>
      <c r="AX63"/>
      <c r="AY63"/>
    </row>
    <row r="64" spans="1:51" x14ac:dyDescent="0.25">
      <c r="A64" s="5"/>
      <c r="B64" s="8"/>
      <c r="C64" s="10"/>
      <c r="D64" s="9"/>
      <c r="E64" s="8"/>
      <c r="F64" s="8"/>
      <c r="G64" s="8"/>
      <c r="H64" s="8"/>
      <c r="I64" s="4"/>
      <c r="J64" s="4"/>
      <c r="K64" s="4"/>
      <c r="L64" s="4"/>
      <c r="M64" s="4"/>
      <c r="N64" s="4"/>
      <c r="O64" s="3"/>
      <c r="P64" s="1"/>
      <c r="R64" s="1"/>
      <c r="AS64"/>
      <c r="AT64"/>
      <c r="AU64"/>
      <c r="AV64"/>
      <c r="AW64"/>
      <c r="AX64"/>
      <c r="AY64"/>
    </row>
    <row r="65" spans="1:51" x14ac:dyDescent="0.25">
      <c r="A65" s="5"/>
      <c r="B65" s="7"/>
      <c r="I65" s="4"/>
      <c r="J65" s="4"/>
      <c r="K65" s="4"/>
      <c r="L65" s="4"/>
      <c r="M65" s="4"/>
      <c r="N65" s="4"/>
      <c r="O65" s="3"/>
      <c r="P65" s="1"/>
      <c r="R65" s="1"/>
      <c r="AS65"/>
      <c r="AT65"/>
      <c r="AU65"/>
      <c r="AV65"/>
      <c r="AW65"/>
      <c r="AX65"/>
      <c r="AY65"/>
    </row>
    <row r="66" spans="1:51" x14ac:dyDescent="0.25">
      <c r="A66" s="5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I68" s="4"/>
      <c r="J68" s="4"/>
      <c r="K68" s="4"/>
      <c r="L68" s="4"/>
      <c r="M68" s="4"/>
      <c r="N68" s="4"/>
      <c r="O68" s="3"/>
      <c r="P68" s="1"/>
      <c r="R68" s="6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R69" s="1"/>
      <c r="AS69"/>
      <c r="AT69"/>
      <c r="AU69"/>
      <c r="AV69"/>
      <c r="AW69"/>
      <c r="AX69"/>
      <c r="AY69"/>
    </row>
    <row r="70" spans="1:51" x14ac:dyDescent="0.25">
      <c r="O70" s="3"/>
      <c r="R70" s="1"/>
      <c r="AS70"/>
      <c r="AT70"/>
      <c r="AU70"/>
      <c r="AV70"/>
      <c r="AW70"/>
      <c r="AX70"/>
      <c r="AY70"/>
    </row>
    <row r="71" spans="1:51" x14ac:dyDescent="0.25">
      <c r="O71" s="3"/>
      <c r="R71" s="1"/>
      <c r="AS71"/>
      <c r="AT71"/>
      <c r="AU71"/>
      <c r="AV71"/>
      <c r="AW71"/>
      <c r="AX71"/>
      <c r="AY71"/>
    </row>
    <row r="72" spans="1:51" x14ac:dyDescent="0.25"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AS74"/>
      <c r="AT74"/>
      <c r="AU74"/>
      <c r="AV74"/>
      <c r="AW74"/>
      <c r="AX74"/>
      <c r="AY74"/>
    </row>
    <row r="75" spans="1:51" x14ac:dyDescent="0.25">
      <c r="O75" s="3"/>
      <c r="AS75"/>
      <c r="AT75"/>
      <c r="AU75"/>
      <c r="AV75"/>
      <c r="AW75"/>
      <c r="AX75"/>
      <c r="AY75"/>
    </row>
    <row r="76" spans="1:51" x14ac:dyDescent="0.25">
      <c r="O76" s="3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Q80" s="1"/>
      <c r="AS80"/>
      <c r="AT80"/>
      <c r="AU80"/>
      <c r="AV80"/>
      <c r="AW80"/>
      <c r="AX80"/>
      <c r="AY80"/>
    </row>
    <row r="81" spans="15:51" x14ac:dyDescent="0.25">
      <c r="O81" s="2"/>
      <c r="P81" s="1"/>
      <c r="Q81" s="1"/>
      <c r="AS81"/>
      <c r="AT81"/>
      <c r="AU81"/>
      <c r="AV81"/>
      <c r="AW81"/>
      <c r="AX81"/>
      <c r="AY81"/>
    </row>
    <row r="82" spans="15:51" x14ac:dyDescent="0.25">
      <c r="O82" s="2"/>
      <c r="P82" s="1"/>
      <c r="Q82" s="1"/>
      <c r="AS82"/>
      <c r="AT82"/>
      <c r="AU82"/>
      <c r="AV82"/>
      <c r="AW82"/>
      <c r="AX82"/>
      <c r="AY82"/>
    </row>
    <row r="83" spans="15:51" x14ac:dyDescent="0.25">
      <c r="O83" s="2"/>
      <c r="P83" s="1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R90" s="1"/>
      <c r="S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R91" s="1"/>
      <c r="S91" s="1"/>
      <c r="T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R92" s="1"/>
      <c r="S92" s="1"/>
      <c r="T92" s="1"/>
      <c r="AS92"/>
      <c r="AT92"/>
      <c r="AU92"/>
      <c r="AV92"/>
      <c r="AW92"/>
      <c r="AX92"/>
      <c r="AY92"/>
    </row>
    <row r="93" spans="15:51" x14ac:dyDescent="0.25">
      <c r="O93" s="2"/>
      <c r="P93" s="1"/>
      <c r="T93" s="1"/>
      <c r="AS93"/>
      <c r="AT93"/>
      <c r="AU93"/>
      <c r="AV93"/>
      <c r="AW93"/>
      <c r="AX93"/>
      <c r="AY93"/>
    </row>
    <row r="94" spans="15:51" x14ac:dyDescent="0.25">
      <c r="O94" s="1"/>
      <c r="Q94" s="1"/>
      <c r="R94" s="1"/>
      <c r="S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T96" s="1"/>
      <c r="U96" s="1"/>
      <c r="AS96"/>
      <c r="AT96"/>
      <c r="AU96"/>
      <c r="AV96"/>
      <c r="AW96"/>
      <c r="AX96"/>
      <c r="AY96"/>
    </row>
    <row r="97" spans="15:51" x14ac:dyDescent="0.25">
      <c r="O97" s="2"/>
      <c r="P97" s="1"/>
      <c r="T97" s="1"/>
      <c r="U97" s="1"/>
      <c r="AS97"/>
      <c r="AT97"/>
      <c r="AU97"/>
      <c r="AV97"/>
      <c r="AW97"/>
      <c r="AX97"/>
      <c r="AY97"/>
    </row>
    <row r="109" spans="15:51" x14ac:dyDescent="0.25">
      <c r="AS109"/>
      <c r="AT109"/>
      <c r="AU109"/>
      <c r="AV109"/>
      <c r="AW109"/>
      <c r="AX109"/>
      <c r="AY109"/>
    </row>
  </sheetData>
  <protectedRanges>
    <protectedRange sqref="B65 B61:B62 N61:T61 T41" name="Range2_12_5_1_1"/>
    <protectedRange sqref="N10 L10 L6 D6 D8 AD8 AF8 O8:U8 AJ8:AR8 AF10 AR11:AR34 L24:N31 N12:N23 N32:N34 N11:P11 G11:G34 E11:E34 O12:P34 R11:AG34" name="Range1_16_3_1_1"/>
    <protectedRange sqref="I61:M6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2:H62 F63 E62" name="Range2_2_2_9_2_1_1"/>
    <protectedRange sqref="D63:D64" name="Range2_1_1_1_1_1_9_2_1_1"/>
    <protectedRange sqref="C61 C63" name="Range2_4_1_1_1"/>
    <protectedRange sqref="AS16:AS34" name="Range1_1_1_1"/>
    <protectedRange sqref="P3:U5" name="Range1_16_1_1_1_1"/>
    <protectedRange sqref="C64 C62" name="Range2_1_3_1_1"/>
    <protectedRange sqref="H11:H34" name="Range1_1_1_1_1_1_1"/>
    <protectedRange sqref="B63:B64 G63:H64 D61:D62 F64 E63:E64" name="Range2_2_1_10_1_1_1_2"/>
    <protectedRange sqref="F61:F62 G61:H61 E61" name="Range2_2_12_1_7_1_1"/>
    <protectedRange sqref="AS11:AS15" name="Range1_4_1_1_1_1"/>
    <protectedRange sqref="J11:J15 J26:J34" name="Range1_1_2_1_10_1_1_1_1"/>
    <protectedRange sqref="R68" name="Range2_2_1_10_1_1_1_1_1"/>
    <protectedRange sqref="S38:S40" name="Range2_12_3_1_1_1_1"/>
    <protectedRange sqref="R38:R40" name="Range2_12_1_3_1_1_1_1"/>
    <protectedRange sqref="S41" name="Range2_12_5_1_1_2_3_1"/>
    <protectedRange sqref="R41" name="Range2_12_1_6_1_1_1_1_2_1"/>
    <protectedRange sqref="T46 Q51:Q60" name="Range2_12_5_1_1_3"/>
    <protectedRange sqref="T44:T45" name="Range2_12_5_1_1_2_2"/>
    <protectedRange sqref="P51:P60" name="Range2_12_4_1_1_1_4_2_2_2"/>
    <protectedRange sqref="N51:O60" name="Range2_12_1_6_1_1_1_2_3_2_1_1_3"/>
    <protectedRange sqref="K51:M60" name="Range2_12_1_2_3_1_1_1_2_3_2_1_1_3"/>
    <protectedRange sqref="T43" name="Range2_12_5_1_1_2_1_1"/>
    <protectedRange sqref="T42" name="Range2_12_5_1_1_6_1_1_1_1_1_1_1"/>
    <protectedRange sqref="S42" name="Range2_12_5_1_1_5_3_1_1_1_1_1_1_1"/>
    <protectedRange sqref="R42" name="Range2_12_1_6_1_1_1_2_3_2_1_1_2_1_1_1_1_1"/>
    <protectedRange sqref="AG10 AP10 Q11:Q34" name="Range1_16_3_1_1_1_1_1"/>
    <protectedRange sqref="F11:F22" name="Range1_16_3_1_1_2_1_1_1_2_1"/>
    <protectedRange sqref="B41:B42" name="Range2_12_5_1_1_1_1"/>
    <protectedRange sqref="E41 F42:H42" name="Range2_2_12_1_7_1_1_1_1"/>
    <protectedRange sqref="D41" name="Range2_3_2_1_3_1_1_2_10_1_1_1_1_1_1"/>
    <protectedRange sqref="C41" name="Range2_1_1_1_1_11_1_2_1_1_1_1"/>
    <protectedRange sqref="D38:H38 N38:Q39 N41:Q41" name="Range2_12_1_3_1_1_1_1_1"/>
    <protectedRange sqref="I38:M38 E39:M39 F41:M41" name="Range2_2_12_1_6_1_1_1_1_1"/>
    <protectedRange sqref="D39" name="Range2_1_1_1_1_11_1_1_1_1_1_1_1"/>
    <protectedRange sqref="C39" name="Range2_1_2_1_1_1_1_1_1"/>
    <protectedRange sqref="C38" name="Range2_3_1_1_1_1_1_1"/>
    <protectedRange sqref="Q42" name="Range2_12_1_5_1_1_1_1_1_1"/>
    <protectedRange sqref="N42:P42" name="Range2_12_1_2_2_1_1_1_1_1_1"/>
    <protectedRange sqref="K42:M42" name="Range2_2_12_1_4_2_1_1_1_1_1_1"/>
    <protectedRange sqref="E42" name="Range2_2_12_1_7_1_1_3_1_1_1"/>
    <protectedRange sqref="I42:J42" name="Range2_2_12_1_4_2_1_1_1_2_1_1_1"/>
    <protectedRange sqref="D42" name="Range2_2_12_1_3_1_2_1_1_1_2_1_2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1:J60" name="Range2_2_12_1_4_3_1_1_1_3_3_2_1_1_3_2"/>
    <protectedRange sqref="Q48:Q50" name="Range2_12_5_1_1_3_2"/>
    <protectedRange sqref="P48:P50" name="Range2_12_4_1_1_1_4_2_2_2_2"/>
    <protectedRange sqref="N48:O50" name="Range2_12_1_6_1_1_1_2_3_2_1_1_3_2"/>
    <protectedRange sqref="K48:M50" name="Range2_12_1_2_3_1_1_1_2_3_2_1_1_3_2"/>
    <protectedRange sqref="J48:J50" name="Range2_2_12_1_4_3_1_1_1_3_3_2_1_1_3_2_1"/>
    <protectedRange sqref="I48:I50" name="Range2_2_12_1_4_3_1_1_1_3_3_2_1_1_3_2_1_1"/>
    <protectedRange sqref="I51:I60" name="Range2_2_12_1_4_3_1_1_1_3_3_2_1_1_3_3_1_1"/>
    <protectedRange sqref="Q10" name="Range1_16_3_1_1_1_1_1_1"/>
    <protectedRange sqref="H55:H60" name="Range2_2_12_1_4_3_1_1_1_3_3_2_1_1_3_3_1_3_1"/>
    <protectedRange sqref="G55:G60" name="Range2_2_12_1_4_3_1_1_1_3_2_1_2_2_3_1_3_1"/>
    <protectedRange sqref="F55:F60" name="Range2_2_12_1_4_3_1_1_1_3_3_1_1_3_1_1_1_1_1_1_2_3_1_3_1"/>
    <protectedRange sqref="C55:E60" name="Range2_2_12_1_3_1_2_1_1_1_1_2_1_1_1_1_1_1_2_2_1_3_1"/>
    <protectedRange sqref="H52:H54" name="Range2_2_12_1_4_3_1_1_1_3_3_2_1_1_3_3_1_3_1_1"/>
    <protectedRange sqref="G52:G54" name="Range2_2_12_1_4_3_1_1_1_3_2_1_2_2_3_1_3_1_1"/>
    <protectedRange sqref="F52:F54" name="Range2_2_12_1_4_3_1_1_1_3_3_1_1_3_1_1_1_1_1_1_2_3_1_3_1_1"/>
    <protectedRange sqref="D52:E54" name="Range2_2_12_1_3_1_2_1_1_1_1_2_1_1_1_1_1_1_2_2_1_3_1_1"/>
    <protectedRange sqref="C54" name="Range2_1_4_2_1_1_1_2_1_2_1_1"/>
    <protectedRange sqref="S43" name="Range2_12_4_1_1_1_4_2_2_1_1_1"/>
    <protectedRange sqref="S44:S46" name="Range2_12_4_1_1_1_4_2_2_2_2_1"/>
    <protectedRange sqref="Q43:R43" name="Range2_12_1_6_1_1_1_2_3_2_1_1_1_1_1_1_1_1"/>
    <protectedRange sqref="N43:P43" name="Range2_12_1_2_3_1_1_1_2_3_2_1_1_1_1_1_1_1_1"/>
    <protectedRange sqref="K43:M43" name="Range2_2_12_1_4_3_1_1_1_3_3_2_1_1_1_1_1_1_1_1"/>
    <protectedRange sqref="J43" name="Range2_2_12_1_4_3_1_1_1_3_2_1_2_1_1_1_1_1_1"/>
    <protectedRange sqref="D43:E43" name="Range2_2_12_1_3_1_2_1_1_1_2_1_2_3_2_1_1_1_1_1_1"/>
    <protectedRange sqref="I43" name="Range2_2_12_1_4_2_1_1_1_4_1_2_1_1_1_2_1_1_1_1_1_1"/>
    <protectedRange sqref="F43:H43" name="Range2_2_12_1_3_1_1_1_1_1_4_1_2_1_2_1_2_1_1_1_1_1_1"/>
    <protectedRange sqref="R47" name="Range2_12_5_1_1_3_1_1_1_1_1_1"/>
    <protectedRange sqref="Q47" name="Range2_12_4_1_1_1_4_2_2_2_1_1_1_1_1_1"/>
    <protectedRange sqref="O47:P47 Q44:R46" name="Range2_12_1_6_1_1_1_2_3_2_1_1_3_1_1_1_1_1_1"/>
    <protectedRange sqref="L47:N47 N44:P46" name="Range2_12_1_2_3_1_1_1_2_3_2_1_1_3_1_1_1_1_1_1"/>
    <protectedRange sqref="I47:K47 K44:M46" name="Range2_2_12_1_4_3_1_1_1_3_3_2_1_1_3_1_1_1_1_1_1"/>
    <protectedRange sqref="H47 J44:J46" name="Range2_2_12_1_4_3_1_1_1_3_2_1_2_2_1_1_1_1_1_1"/>
    <protectedRange sqref="E47:F47 G46:H46" name="Range2_2_12_1_3_1_2_1_1_1_2_1_1_1_1_1_1_2_1_1_1_1_1_1_1_1"/>
    <protectedRange sqref="D46:E46" name="Range2_2_12_1_3_1_2_1_1_1_2_1_1_1_1_3_1_1_1_1_1_1_1_1_1_1"/>
    <protectedRange sqref="D47 F46" name="Range2_2_12_1_3_1_2_1_1_1_3_1_1_1_1_1_3_1_1_1_1_1_1_1_1_1_1"/>
    <protectedRange sqref="G47 I46" name="Range2_2_12_1_4_3_1_1_1_2_1_2_1_1_3_1_1_1_1_1_1_1_1_1_1_1_1"/>
    <protectedRange sqref="E44:H45" name="Range2_2_12_1_3_1_2_1_1_1_1_2_1_1_1_1_1_1_1_1_1_1_1_1"/>
    <protectedRange sqref="D44:D45" name="Range2_2_12_1_3_1_2_1_1_1_2_1_2_3_1_1_1_1_1_1_1_1_1_1"/>
    <protectedRange sqref="I44:I45" name="Range2_2_12_1_4_2_1_1_1_4_1_2_1_1_1_2_2_1_1_1_1_1_1_1"/>
    <protectedRange sqref="B60 B55 B57" name="Range2_12_5_1_1_1_2_2_1_1_1_1"/>
    <protectedRange sqref="B54" name="Range2_12_5_1_1_1_2_2_1_1_1_1_1_1_1_1_1_1_1_2_1_1_1_1"/>
    <protectedRange sqref="B56 B58" name="Range2_12_5_1_1_1_2_2_1_1_1_1_1_1_1_1_1_1_1_2_1_1_1_3_3_1_1_1"/>
    <protectedRange sqref="C47" name="Range2_2_12_1_3_1_2_1_1_1_2_1_1_1_1_3_1_1_1_1_1_1_1_1_1_1_1"/>
    <protectedRange sqref="H48:H50" name="Range2_2_12_1_4_3_1_1_1_3_3_2_1_1_3_2_1_3_1_1_1"/>
    <protectedRange sqref="G48:G50" name="Range2_2_12_1_4_3_1_1_1_3_2_1_2_2_2_1_3_1_1_1"/>
    <protectedRange sqref="D48:E50" name="Range2_2_12_1_3_1_2_1_1_1_2_1_1_1_1_1_1_2_1_1_2_1_3_1_1_1"/>
    <protectedRange sqref="F48:F50" name="Range2_2_12_1_4_3_1_1_1_2_1_2_1_1_3_1_1_1_1_1_1_2_1_3_1_1_1"/>
    <protectedRange sqref="H51" name="Range2_2_12_1_4_3_1_1_1_3_3_2_1_1_3_3_1_3_1_1_1"/>
    <protectedRange sqref="G51" name="Range2_2_12_1_4_3_1_1_1_3_2_1_2_2_3_1_3_1_1_1"/>
    <protectedRange sqref="F51" name="Range2_2_12_1_4_3_1_1_1_3_3_1_1_3_1_1_1_1_1_1_2_3_1_3_1_1_1"/>
    <protectedRange sqref="D51:E51" name="Range2_2_12_1_3_1_2_1_1_1_1_2_1_1_1_1_1_1_2_2_1_3_1_1_1"/>
    <protectedRange sqref="C48:C50" name="Range2_2_12_1_3_1_2_1_1_1_3_1_1_1_1_1_3_1_1_1_1_2_1_3_1_1"/>
    <protectedRange sqref="C51" name="Range2_2_12_1_3_1_2_1_1_1_1_2_1_1_1_1_1_1_2_2_1_3_2_1_1"/>
    <protectedRange sqref="B43" name="Range2_12_5_1_1_1_2_1_1_1_1_1_1_1_1_1_1_1_2_1_1_1_1_1_1_1_1_1_1_1_1_1_1_1_1_1_1_1_1_1_1"/>
    <protectedRange sqref="B44" name="Range2_12_5_1_1_1_2_2_1_1_1_1_1_1_1_1_1_1_1_1_1_1_1_1_1_1_1_1_1_1_1_1_1_1_1_1_1_1_1_1_1_1_1_1_1_1_1_1"/>
    <protectedRange sqref="B45" name="Range2_12_5_1_1_1_2_2_1_1_1_1_1_1_1_1_1_1_1_2_1_1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_1_1"/>
    <protectedRange sqref="B47" name="Range2_12_5_1_1_1_2_1_1_1_1_1_1_1_1_1_1_1_2_1_2_1_1_1_1_1_1_1_1_1_2_1_1_1_1_1_1_1_1_1_1_1_1_1_1_1_1_1_1_1_1_1_1_1_1_1_1_1_1_1_1_1_1_1_1"/>
    <protectedRange sqref="B48" name="Range2_12_5_1_1_1_1_1_2_1_1_1_1_1_1_1_1_1_1_1_1_1_1_1_1_1_1_1_1_2_1_1_1_1_1_1_1_1_1_1_1_1_1_3_1_1_1_2_1_1_1_1_1_1_1_1"/>
    <protectedRange sqref="B49" name="Range2_12_5_1_1_1_1_1_2_1_1_2_1_1_1_1_1_1_1_1_1_1_1_1_1_1_1_1_1_2_1_1_1_1_1_1_1_1_1_1_1_1_1_1_3_1_1_1_2_1_1_1_1_1_1"/>
    <protectedRange sqref="B50" name="Range2_12_5_1_1_1_2_2_1_1_1_1_1_1_1_1_1_1_1_2_1_1_1_1_1_1_1_1_1_3_1_3_1_2_1_1_1_1_1_1_1_1_1_1_1_1_1_2_1_1_1_1_1_2_1_1_1_1_1_1_1_1_2_1_1_3_1_1_1_2_1_1_1_1_1_1_1_1"/>
    <protectedRange sqref="B51" name="Range2_12_5_1_1_1_2_2_1_1_1_1_1_1_1_1_1_1_1_2_1_1_1_2_1_1_1_1_1_1_1_1_1_1_1_1_1_1_1_1_2_1_1_1_1_1_1_1_1_1_2_1_1_3_1_1_1_3_1_1_1_1_1_1_1_1"/>
    <protectedRange sqref="B52" name="Range2_12_5_1_1_1_1_1_2_1_2_1_1_1_2_1_1_1_1_1_1_1_1_1_1_2_1_1_1_1_1_2_1_1_1_1_1_1_1_2_1_1_3_1_1_1_2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9" priority="5" operator="containsText" text="N/A">
      <formula>NOT(ISERROR(SEARCH("N/A",X11)))</formula>
    </cfRule>
    <cfRule type="cellIs" dxfId="68" priority="23" operator="equal">
      <formula>0</formula>
    </cfRule>
  </conditionalFormatting>
  <conditionalFormatting sqref="X11:AE34">
    <cfRule type="cellIs" dxfId="67" priority="22" operator="greaterThanOrEqual">
      <formula>1185</formula>
    </cfRule>
  </conditionalFormatting>
  <conditionalFormatting sqref="X11:AE34">
    <cfRule type="cellIs" dxfId="66" priority="21" operator="between">
      <formula>0.1</formula>
      <formula>1184</formula>
    </cfRule>
  </conditionalFormatting>
  <conditionalFormatting sqref="X8 AJ11:AO34">
    <cfRule type="cellIs" dxfId="65" priority="20" operator="equal">
      <formula>0</formula>
    </cfRule>
  </conditionalFormatting>
  <conditionalFormatting sqref="X8 AJ11:AO34">
    <cfRule type="cellIs" dxfId="64" priority="19" operator="greaterThan">
      <formula>1179</formula>
    </cfRule>
  </conditionalFormatting>
  <conditionalFormatting sqref="X8 AJ11:AO34">
    <cfRule type="cellIs" dxfId="63" priority="18" operator="greaterThan">
      <formula>99</formula>
    </cfRule>
  </conditionalFormatting>
  <conditionalFormatting sqref="X8 AJ11:AO34">
    <cfRule type="cellIs" dxfId="62" priority="17" operator="greaterThan">
      <formula>0.99</formula>
    </cfRule>
  </conditionalFormatting>
  <conditionalFormatting sqref="AB8">
    <cfRule type="cellIs" dxfId="61" priority="16" operator="equal">
      <formula>0</formula>
    </cfRule>
  </conditionalFormatting>
  <conditionalFormatting sqref="AB8">
    <cfRule type="cellIs" dxfId="60" priority="15" operator="greaterThan">
      <formula>1179</formula>
    </cfRule>
  </conditionalFormatting>
  <conditionalFormatting sqref="AB8">
    <cfRule type="cellIs" dxfId="59" priority="14" operator="greaterThan">
      <formula>99</formula>
    </cfRule>
  </conditionalFormatting>
  <conditionalFormatting sqref="AB8">
    <cfRule type="cellIs" dxfId="58" priority="13" operator="greaterThan">
      <formula>0.99</formula>
    </cfRule>
  </conditionalFormatting>
  <conditionalFormatting sqref="AQ11:AQ34">
    <cfRule type="cellIs" dxfId="57" priority="12" operator="equal">
      <formula>0</formula>
    </cfRule>
  </conditionalFormatting>
  <conditionalFormatting sqref="AQ11:AQ34">
    <cfRule type="cellIs" dxfId="56" priority="11" operator="greaterThan">
      <formula>1179</formula>
    </cfRule>
  </conditionalFormatting>
  <conditionalFormatting sqref="AQ11:AQ34">
    <cfRule type="cellIs" dxfId="55" priority="10" operator="greaterThan">
      <formula>99</formula>
    </cfRule>
  </conditionalFormatting>
  <conditionalFormatting sqref="AQ11:AQ34">
    <cfRule type="cellIs" dxfId="54" priority="9" operator="greaterThan">
      <formula>0.99</formula>
    </cfRule>
  </conditionalFormatting>
  <conditionalFormatting sqref="AI11:AI34">
    <cfRule type="cellIs" dxfId="53" priority="8" operator="greaterThan">
      <formula>$AI$8</formula>
    </cfRule>
  </conditionalFormatting>
  <conditionalFormatting sqref="AH11:AH34">
    <cfRule type="cellIs" dxfId="52" priority="6" operator="greaterThan">
      <formula>$AH$8</formula>
    </cfRule>
    <cfRule type="cellIs" dxfId="51" priority="7" operator="greaterThan">
      <formula>$AH$8</formula>
    </cfRule>
  </conditionalFormatting>
  <conditionalFormatting sqref="AP11:AP34">
    <cfRule type="cellIs" dxfId="50" priority="4" operator="equal">
      <formula>0</formula>
    </cfRule>
  </conditionalFormatting>
  <conditionalFormatting sqref="AP11:AP34">
    <cfRule type="cellIs" dxfId="49" priority="3" operator="greaterThan">
      <formula>1179</formula>
    </cfRule>
  </conditionalFormatting>
  <conditionalFormatting sqref="AP11:AP34">
    <cfRule type="cellIs" dxfId="48" priority="2" operator="greaterThan">
      <formula>99</formula>
    </cfRule>
  </conditionalFormatting>
  <conditionalFormatting sqref="AP11:AP34">
    <cfRule type="cellIs" dxfId="47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9"/>
  <sheetViews>
    <sheetView tabSelected="1" topLeftCell="A44" workbookViewId="0">
      <selection activeCell="A32" sqref="A32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50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50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98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202" t="s">
        <v>127</v>
      </c>
      <c r="I7" s="201" t="s">
        <v>126</v>
      </c>
      <c r="J7" s="201" t="s">
        <v>125</v>
      </c>
      <c r="K7" s="201" t="s">
        <v>124</v>
      </c>
      <c r="L7" s="2"/>
      <c r="M7" s="2"/>
      <c r="N7" s="2"/>
      <c r="O7" s="202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201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201" t="s">
        <v>115</v>
      </c>
      <c r="AG7" s="201" t="s">
        <v>114</v>
      </c>
      <c r="AH7" s="201" t="s">
        <v>113</v>
      </c>
      <c r="AI7" s="201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201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42308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25584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201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99" t="s">
        <v>88</v>
      </c>
      <c r="V9" s="199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97" t="s">
        <v>84</v>
      </c>
      <c r="AG9" s="197" t="s">
        <v>83</v>
      </c>
      <c r="AH9" s="234" t="s">
        <v>82</v>
      </c>
      <c r="AI9" s="248" t="s">
        <v>81</v>
      </c>
      <c r="AJ9" s="199" t="s">
        <v>80</v>
      </c>
      <c r="AK9" s="199" t="s">
        <v>79</v>
      </c>
      <c r="AL9" s="199" t="s">
        <v>78</v>
      </c>
      <c r="AM9" s="199" t="s">
        <v>77</v>
      </c>
      <c r="AN9" s="199" t="s">
        <v>76</v>
      </c>
      <c r="AO9" s="199" t="s">
        <v>75</v>
      </c>
      <c r="AP9" s="199" t="s">
        <v>74</v>
      </c>
      <c r="AQ9" s="226" t="s">
        <v>73</v>
      </c>
      <c r="AR9" s="199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99" t="s">
        <v>67</v>
      </c>
      <c r="C10" s="199" t="s">
        <v>66</v>
      </c>
      <c r="D10" s="199" t="s">
        <v>17</v>
      </c>
      <c r="E10" s="199" t="s">
        <v>65</v>
      </c>
      <c r="F10" s="199" t="s">
        <v>17</v>
      </c>
      <c r="G10" s="199" t="s">
        <v>65</v>
      </c>
      <c r="H10" s="225"/>
      <c r="I10" s="199" t="s">
        <v>65</v>
      </c>
      <c r="J10" s="199" t="s">
        <v>65</v>
      </c>
      <c r="K10" s="199" t="s">
        <v>65</v>
      </c>
      <c r="L10" s="101" t="s">
        <v>18</v>
      </c>
      <c r="M10" s="214"/>
      <c r="N10" s="101" t="s">
        <v>18</v>
      </c>
      <c r="O10" s="227"/>
      <c r="P10" s="227"/>
      <c r="Q10" s="96">
        <f>'OCT 30'!Q34</f>
        <v>57196294</v>
      </c>
      <c r="R10" s="242"/>
      <c r="S10" s="243"/>
      <c r="T10" s="244"/>
      <c r="U10" s="199"/>
      <c r="V10" s="199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30'!AG34</f>
        <v>41496024</v>
      </c>
      <c r="AH10" s="234"/>
      <c r="AI10" s="249"/>
      <c r="AJ10" s="199" t="s">
        <v>56</v>
      </c>
      <c r="AK10" s="199" t="s">
        <v>56</v>
      </c>
      <c r="AL10" s="199" t="s">
        <v>56</v>
      </c>
      <c r="AM10" s="199" t="s">
        <v>56</v>
      </c>
      <c r="AN10" s="199" t="s">
        <v>56</v>
      </c>
      <c r="AO10" s="199" t="s">
        <v>56</v>
      </c>
      <c r="AP10" s="96">
        <f>'OCT 30'!AP34</f>
        <v>9526982</v>
      </c>
      <c r="AQ10" s="227"/>
      <c r="AR10" s="200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13</v>
      </c>
      <c r="E11" s="82">
        <f t="shared" ref="E11:E22" si="0">D11/1.42</f>
        <v>9.1549295774647899</v>
      </c>
      <c r="F11" s="83">
        <v>66</v>
      </c>
      <c r="G11" s="82">
        <f t="shared" ref="G11:G34" si="1">F11/1.42</f>
        <v>46.478873239436624</v>
      </c>
      <c r="H11" s="80" t="s">
        <v>16</v>
      </c>
      <c r="I11" s="80">
        <f t="shared" ref="I11:I34" si="2">J11-(2/1.42)</f>
        <v>41.549295774647888</v>
      </c>
      <c r="J11" s="81">
        <f>(F11-5)/1.42</f>
        <v>42.95774647887324</v>
      </c>
      <c r="K11" s="80">
        <f>J11+(6/1.42)</f>
        <v>47.183098591549296</v>
      </c>
      <c r="L11" s="79">
        <v>14</v>
      </c>
      <c r="M11" s="78" t="s">
        <v>41</v>
      </c>
      <c r="N11" s="78">
        <v>11.4</v>
      </c>
      <c r="O11" s="76">
        <v>117</v>
      </c>
      <c r="P11" s="76">
        <v>58</v>
      </c>
      <c r="Q11" s="76">
        <v>57199708</v>
      </c>
      <c r="R11" s="75">
        <f>IF(ISBLANK(Q11),"-",Q11-Q10)</f>
        <v>3414</v>
      </c>
      <c r="S11" s="74">
        <f t="shared" ref="S11:S34" si="3">R11*24/1000</f>
        <v>81.936000000000007</v>
      </c>
      <c r="T11" s="74">
        <f t="shared" ref="T11:T34" si="4">R11/1000</f>
        <v>3.4140000000000001</v>
      </c>
      <c r="U11" s="73">
        <v>5.4</v>
      </c>
      <c r="V11" s="73">
        <f t="shared" ref="V11:V34" si="5">U11</f>
        <v>5.4</v>
      </c>
      <c r="W11" s="72" t="s">
        <v>14</v>
      </c>
      <c r="X11" s="66">
        <v>0</v>
      </c>
      <c r="Y11" s="66">
        <v>0</v>
      </c>
      <c r="Z11" s="66">
        <v>997</v>
      </c>
      <c r="AA11" s="66">
        <v>0</v>
      </c>
      <c r="AB11" s="66">
        <v>998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41496588</v>
      </c>
      <c r="AH11" s="69">
        <f t="shared" ref="AH11:AH34" si="6">IF(ISBLANK(AG11),"-",AG11-AG10)</f>
        <v>564</v>
      </c>
      <c r="AI11" s="68">
        <f t="shared" ref="AI11:AI34" si="7">AH11/T11</f>
        <v>165.20210896309314</v>
      </c>
      <c r="AJ11" s="67">
        <v>0</v>
      </c>
      <c r="AK11" s="67">
        <v>0</v>
      </c>
      <c r="AL11" s="67">
        <v>1</v>
      </c>
      <c r="AM11" s="67">
        <v>0</v>
      </c>
      <c r="AN11" s="67">
        <v>1</v>
      </c>
      <c r="AO11" s="67">
        <v>0.4</v>
      </c>
      <c r="AP11" s="66">
        <v>9528354</v>
      </c>
      <c r="AQ11" s="66">
        <f t="shared" ref="AQ11:AQ34" si="8">AP11-AP10</f>
        <v>1372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15</v>
      </c>
      <c r="E12" s="82">
        <f t="shared" si="0"/>
        <v>10.563380281690142</v>
      </c>
      <c r="F12" s="83">
        <v>66</v>
      </c>
      <c r="G12" s="82">
        <f t="shared" si="1"/>
        <v>46.478873239436624</v>
      </c>
      <c r="H12" s="80" t="s">
        <v>16</v>
      </c>
      <c r="I12" s="80">
        <f t="shared" si="2"/>
        <v>41.549295774647888</v>
      </c>
      <c r="J12" s="81">
        <f>(F12-5)/1.42</f>
        <v>42.95774647887324</v>
      </c>
      <c r="K12" s="80">
        <f>J12+(6/1.42)</f>
        <v>47.183098591549296</v>
      </c>
      <c r="L12" s="79">
        <v>14</v>
      </c>
      <c r="M12" s="78" t="s">
        <v>41</v>
      </c>
      <c r="N12" s="78">
        <v>11.2</v>
      </c>
      <c r="O12" s="76">
        <v>115</v>
      </c>
      <c r="P12" s="76">
        <v>105</v>
      </c>
      <c r="Q12" s="76">
        <v>57203030</v>
      </c>
      <c r="R12" s="75">
        <f>IF(ISBLANK(Q12),"-",Q12-Q11)</f>
        <v>3322</v>
      </c>
      <c r="S12" s="74">
        <f t="shared" si="3"/>
        <v>79.727999999999994</v>
      </c>
      <c r="T12" s="74">
        <f t="shared" si="4"/>
        <v>3.3220000000000001</v>
      </c>
      <c r="U12" s="73">
        <v>6.8</v>
      </c>
      <c r="V12" s="73">
        <f t="shared" si="5"/>
        <v>6.8</v>
      </c>
      <c r="W12" s="72" t="s">
        <v>14</v>
      </c>
      <c r="X12" s="66">
        <v>0</v>
      </c>
      <c r="Y12" s="66">
        <v>0</v>
      </c>
      <c r="Z12" s="66">
        <v>977</v>
      </c>
      <c r="AA12" s="66">
        <v>0</v>
      </c>
      <c r="AB12" s="66">
        <v>977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41497116</v>
      </c>
      <c r="AH12" s="69">
        <f t="shared" si="6"/>
        <v>528</v>
      </c>
      <c r="AI12" s="68">
        <f t="shared" si="7"/>
        <v>158.94039735099338</v>
      </c>
      <c r="AJ12" s="67">
        <v>0</v>
      </c>
      <c r="AK12" s="67">
        <v>0</v>
      </c>
      <c r="AL12" s="67">
        <v>1</v>
      </c>
      <c r="AM12" s="67">
        <v>0</v>
      </c>
      <c r="AN12" s="67">
        <v>1</v>
      </c>
      <c r="AO12" s="67">
        <v>0.4</v>
      </c>
      <c r="AP12" s="66">
        <v>9529824</v>
      </c>
      <c r="AQ12" s="66">
        <f t="shared" si="8"/>
        <v>1470</v>
      </c>
      <c r="AR12" s="87">
        <v>1.06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15</v>
      </c>
      <c r="E13" s="82">
        <f t="shared" si="0"/>
        <v>10.563380281690142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120</v>
      </c>
      <c r="P13" s="76">
        <v>86</v>
      </c>
      <c r="Q13" s="76">
        <v>57206813</v>
      </c>
      <c r="R13" s="75">
        <f t="shared" ref="R13:R34" si="9">IF(ISBLANK(Q13),"-",Q13-Q12)</f>
        <v>3783</v>
      </c>
      <c r="S13" s="74">
        <f t="shared" si="3"/>
        <v>90.792000000000002</v>
      </c>
      <c r="T13" s="74">
        <f t="shared" si="4"/>
        <v>3.7829999999999999</v>
      </c>
      <c r="U13" s="73">
        <v>8.3000000000000007</v>
      </c>
      <c r="V13" s="73">
        <f t="shared" si="5"/>
        <v>8.3000000000000007</v>
      </c>
      <c r="W13" s="72" t="s">
        <v>14</v>
      </c>
      <c r="X13" s="66">
        <v>0</v>
      </c>
      <c r="Y13" s="66">
        <v>0</v>
      </c>
      <c r="Z13" s="66">
        <v>1007</v>
      </c>
      <c r="AA13" s="66">
        <v>0</v>
      </c>
      <c r="AB13" s="66">
        <v>1008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41497708</v>
      </c>
      <c r="AH13" s="69">
        <f t="shared" si="6"/>
        <v>592</v>
      </c>
      <c r="AI13" s="68">
        <f t="shared" si="7"/>
        <v>156.48955855141423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0.4</v>
      </c>
      <c r="AP13" s="66">
        <v>9531052</v>
      </c>
      <c r="AQ13" s="66">
        <f t="shared" si="8"/>
        <v>1228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17</v>
      </c>
      <c r="E14" s="82">
        <f t="shared" si="0"/>
        <v>11.971830985915494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127</v>
      </c>
      <c r="P14" s="76">
        <v>90</v>
      </c>
      <c r="Q14" s="76">
        <v>57210493</v>
      </c>
      <c r="R14" s="75">
        <f t="shared" si="9"/>
        <v>3680</v>
      </c>
      <c r="S14" s="74">
        <f t="shared" si="3"/>
        <v>88.32</v>
      </c>
      <c r="T14" s="74">
        <f t="shared" si="4"/>
        <v>3.68</v>
      </c>
      <c r="U14" s="73">
        <v>9.5</v>
      </c>
      <c r="V14" s="73">
        <f t="shared" si="5"/>
        <v>9.5</v>
      </c>
      <c r="W14" s="72" t="s">
        <v>14</v>
      </c>
      <c r="X14" s="66">
        <v>0</v>
      </c>
      <c r="Y14" s="66">
        <v>0</v>
      </c>
      <c r="Z14" s="66">
        <v>977</v>
      </c>
      <c r="AA14" s="66">
        <v>0</v>
      </c>
      <c r="AB14" s="66">
        <v>1007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41498268</v>
      </c>
      <c r="AH14" s="69">
        <f t="shared" si="6"/>
        <v>560</v>
      </c>
      <c r="AI14" s="68">
        <f t="shared" si="7"/>
        <v>152.17391304347825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0.4</v>
      </c>
      <c r="AP14" s="66">
        <v>9532364</v>
      </c>
      <c r="AQ14" s="66">
        <f t="shared" si="8"/>
        <v>1312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17</v>
      </c>
      <c r="E15" s="82">
        <f t="shared" si="0"/>
        <v>11.971830985915494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104</v>
      </c>
      <c r="P15" s="76">
        <v>95</v>
      </c>
      <c r="Q15" s="76">
        <v>57214436</v>
      </c>
      <c r="R15" s="75">
        <f t="shared" si="9"/>
        <v>3943</v>
      </c>
      <c r="S15" s="74">
        <f t="shared" si="3"/>
        <v>94.632000000000005</v>
      </c>
      <c r="T15" s="74">
        <f t="shared" si="4"/>
        <v>3.9430000000000001</v>
      </c>
      <c r="U15" s="73">
        <v>9.8000000000000007</v>
      </c>
      <c r="V15" s="73">
        <f t="shared" si="5"/>
        <v>9.8000000000000007</v>
      </c>
      <c r="W15" s="72" t="s">
        <v>14</v>
      </c>
      <c r="X15" s="66">
        <v>0</v>
      </c>
      <c r="Y15" s="66">
        <v>0</v>
      </c>
      <c r="Z15" s="66">
        <v>1027</v>
      </c>
      <c r="AA15" s="66">
        <v>0</v>
      </c>
      <c r="AB15" s="66">
        <v>1038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41498836</v>
      </c>
      <c r="AH15" s="69">
        <f t="shared" si="6"/>
        <v>568</v>
      </c>
      <c r="AI15" s="68">
        <f t="shared" si="7"/>
        <v>144.0527517118945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0.4</v>
      </c>
      <c r="AP15" s="66">
        <v>9532485</v>
      </c>
      <c r="AQ15" s="66">
        <f t="shared" si="8"/>
        <v>121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18</v>
      </c>
      <c r="E16" s="82">
        <f t="shared" si="0"/>
        <v>12.67605633802817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126</v>
      </c>
      <c r="P16" s="76">
        <v>121</v>
      </c>
      <c r="Q16" s="76">
        <v>57219412</v>
      </c>
      <c r="R16" s="75">
        <f t="shared" si="9"/>
        <v>4976</v>
      </c>
      <c r="S16" s="74">
        <f t="shared" si="3"/>
        <v>119.42400000000001</v>
      </c>
      <c r="T16" s="74">
        <f t="shared" si="4"/>
        <v>4.976</v>
      </c>
      <c r="U16" s="73">
        <v>9.8000000000000007</v>
      </c>
      <c r="V16" s="73">
        <f t="shared" si="5"/>
        <v>9.8000000000000007</v>
      </c>
      <c r="W16" s="72" t="s">
        <v>14</v>
      </c>
      <c r="X16" s="66">
        <v>0</v>
      </c>
      <c r="Y16" s="66">
        <v>0</v>
      </c>
      <c r="Z16" s="66">
        <v>1188</v>
      </c>
      <c r="AA16" s="66">
        <v>0</v>
      </c>
      <c r="AB16" s="66">
        <v>1188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41499692</v>
      </c>
      <c r="AH16" s="69">
        <f t="shared" si="6"/>
        <v>856</v>
      </c>
      <c r="AI16" s="68">
        <f t="shared" si="7"/>
        <v>172.0257234726688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9532485</v>
      </c>
      <c r="AQ16" s="66">
        <f t="shared" si="8"/>
        <v>0</v>
      </c>
      <c r="AR16" s="87">
        <v>1.02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A17" t="s">
        <v>208</v>
      </c>
      <c r="B17" s="85">
        <v>2.25</v>
      </c>
      <c r="C17" s="85">
        <v>0.29166666666666702</v>
      </c>
      <c r="D17" s="84">
        <v>6</v>
      </c>
      <c r="E17" s="82">
        <f t="shared" si="0"/>
        <v>4.2253521126760569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142</v>
      </c>
      <c r="P17" s="76">
        <v>139</v>
      </c>
      <c r="Q17" s="76">
        <v>57224928</v>
      </c>
      <c r="R17" s="75">
        <f t="shared" si="9"/>
        <v>5516</v>
      </c>
      <c r="S17" s="74">
        <f t="shared" si="3"/>
        <v>132.38399999999999</v>
      </c>
      <c r="T17" s="74">
        <f t="shared" si="4"/>
        <v>5.516</v>
      </c>
      <c r="U17" s="73">
        <v>9.8000000000000007</v>
      </c>
      <c r="V17" s="73">
        <f t="shared" si="5"/>
        <v>9.8000000000000007</v>
      </c>
      <c r="W17" s="72" t="s">
        <v>165</v>
      </c>
      <c r="X17" s="66">
        <v>0</v>
      </c>
      <c r="Y17" s="66">
        <v>0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41500900</v>
      </c>
      <c r="AH17" s="69">
        <f t="shared" si="6"/>
        <v>1208</v>
      </c>
      <c r="AI17" s="68">
        <f t="shared" si="7"/>
        <v>218.99927483683828</v>
      </c>
      <c r="AJ17" s="67">
        <v>0</v>
      </c>
      <c r="AK17" s="67">
        <v>0</v>
      </c>
      <c r="AL17" s="67">
        <v>1</v>
      </c>
      <c r="AM17" s="67">
        <v>1</v>
      </c>
      <c r="AN17" s="67">
        <v>1</v>
      </c>
      <c r="AO17" s="67">
        <v>0</v>
      </c>
      <c r="AP17" s="66">
        <v>9532485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7</v>
      </c>
      <c r="E18" s="82">
        <f t="shared" si="0"/>
        <v>4.9295774647887329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136</v>
      </c>
      <c r="P18" s="76">
        <v>145</v>
      </c>
      <c r="Q18" s="76">
        <v>57231036</v>
      </c>
      <c r="R18" s="75">
        <f t="shared" si="9"/>
        <v>6108</v>
      </c>
      <c r="S18" s="74">
        <f t="shared" si="3"/>
        <v>146.59200000000001</v>
      </c>
      <c r="T18" s="74">
        <f t="shared" si="4"/>
        <v>6.1079999999999997</v>
      </c>
      <c r="U18" s="73">
        <v>9.4</v>
      </c>
      <c r="V18" s="73">
        <f t="shared" si="5"/>
        <v>9.4</v>
      </c>
      <c r="W18" s="72" t="s">
        <v>22</v>
      </c>
      <c r="X18" s="66">
        <v>0</v>
      </c>
      <c r="Y18" s="66">
        <v>1047</v>
      </c>
      <c r="Z18" s="66">
        <v>1186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41502260</v>
      </c>
      <c r="AH18" s="69">
        <f t="shared" si="6"/>
        <v>1360</v>
      </c>
      <c r="AI18" s="68">
        <f t="shared" si="7"/>
        <v>222.65880812049772</v>
      </c>
      <c r="AJ18" s="67">
        <v>0</v>
      </c>
      <c r="AK18" s="67">
        <v>1</v>
      </c>
      <c r="AL18" s="67">
        <v>1</v>
      </c>
      <c r="AM18" s="67">
        <v>1</v>
      </c>
      <c r="AN18" s="67">
        <v>1</v>
      </c>
      <c r="AO18" s="67">
        <v>0</v>
      </c>
      <c r="AP18" s="66">
        <v>9532485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135</v>
      </c>
      <c r="P19" s="76">
        <v>150</v>
      </c>
      <c r="Q19" s="76">
        <v>57237298</v>
      </c>
      <c r="R19" s="75">
        <f t="shared" si="9"/>
        <v>6262</v>
      </c>
      <c r="S19" s="74">
        <f t="shared" si="3"/>
        <v>150.28800000000001</v>
      </c>
      <c r="T19" s="74">
        <f t="shared" si="4"/>
        <v>6.2619999999999996</v>
      </c>
      <c r="U19" s="73">
        <v>8.6999999999999993</v>
      </c>
      <c r="V19" s="73">
        <f t="shared" si="5"/>
        <v>8.6999999999999993</v>
      </c>
      <c r="W19" s="72" t="s">
        <v>22</v>
      </c>
      <c r="X19" s="66">
        <v>0</v>
      </c>
      <c r="Y19" s="66">
        <v>1078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41503660</v>
      </c>
      <c r="AH19" s="69">
        <f t="shared" si="6"/>
        <v>1400</v>
      </c>
      <c r="AI19" s="68">
        <f t="shared" si="7"/>
        <v>223.57074417119134</v>
      </c>
      <c r="AJ19" s="67">
        <v>0</v>
      </c>
      <c r="AK19" s="67">
        <v>1</v>
      </c>
      <c r="AL19" s="67">
        <v>1</v>
      </c>
      <c r="AM19" s="67">
        <v>1</v>
      </c>
      <c r="AN19" s="67">
        <v>1</v>
      </c>
      <c r="AO19" s="67">
        <v>0</v>
      </c>
      <c r="AP19" s="66">
        <v>9532485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137</v>
      </c>
      <c r="P20" s="76">
        <v>146</v>
      </c>
      <c r="Q20" s="76">
        <v>57243607</v>
      </c>
      <c r="R20" s="75">
        <f t="shared" si="9"/>
        <v>6309</v>
      </c>
      <c r="S20" s="74">
        <f t="shared" si="3"/>
        <v>151.416</v>
      </c>
      <c r="T20" s="74">
        <f t="shared" si="4"/>
        <v>6.3090000000000002</v>
      </c>
      <c r="U20" s="73">
        <v>8</v>
      </c>
      <c r="V20" s="73">
        <f t="shared" si="5"/>
        <v>8</v>
      </c>
      <c r="W20" s="72" t="s">
        <v>22</v>
      </c>
      <c r="X20" s="66">
        <v>0</v>
      </c>
      <c r="Y20" s="66">
        <v>1079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41505140</v>
      </c>
      <c r="AH20" s="69">
        <f t="shared" si="6"/>
        <v>1480</v>
      </c>
      <c r="AI20" s="68">
        <f t="shared" si="7"/>
        <v>234.58551275954986</v>
      </c>
      <c r="AJ20" s="67">
        <v>0</v>
      </c>
      <c r="AK20" s="67">
        <v>1</v>
      </c>
      <c r="AL20" s="67">
        <v>1</v>
      </c>
      <c r="AM20" s="67">
        <v>1</v>
      </c>
      <c r="AN20" s="67">
        <v>1</v>
      </c>
      <c r="AO20" s="67">
        <v>0</v>
      </c>
      <c r="AP20" s="66">
        <v>9532485</v>
      </c>
      <c r="AQ20" s="66">
        <f t="shared" si="8"/>
        <v>0</v>
      </c>
      <c r="AR20" s="87">
        <v>1.37</v>
      </c>
      <c r="AS20" s="64" t="s">
        <v>30</v>
      </c>
      <c r="AY20" s="12"/>
    </row>
    <row r="21" spans="1:51" x14ac:dyDescent="0.25">
      <c r="A21" t="s">
        <v>169</v>
      </c>
      <c r="B21" s="85">
        <v>2.4166666666666701</v>
      </c>
      <c r="C21" s="85">
        <v>0.45833333333333298</v>
      </c>
      <c r="D21" s="84">
        <v>7</v>
      </c>
      <c r="E21" s="82">
        <f t="shared" si="0"/>
        <v>4.9295774647887329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137</v>
      </c>
      <c r="P21" s="76">
        <v>148</v>
      </c>
      <c r="Q21" s="76">
        <v>57249935</v>
      </c>
      <c r="R21" s="75">
        <f t="shared" si="9"/>
        <v>6328</v>
      </c>
      <c r="S21" s="74">
        <f t="shared" si="3"/>
        <v>151.87200000000001</v>
      </c>
      <c r="T21" s="74">
        <f t="shared" si="4"/>
        <v>6.3280000000000003</v>
      </c>
      <c r="U21" s="73">
        <v>7.3</v>
      </c>
      <c r="V21" s="73">
        <f t="shared" si="5"/>
        <v>7.3</v>
      </c>
      <c r="W21" s="72" t="s">
        <v>22</v>
      </c>
      <c r="X21" s="66">
        <v>0</v>
      </c>
      <c r="Y21" s="66">
        <v>1079</v>
      </c>
      <c r="Z21" s="66">
        <v>1186</v>
      </c>
      <c r="AA21" s="66">
        <v>1185</v>
      </c>
      <c r="AB21" s="66">
        <v>1188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41506484</v>
      </c>
      <c r="AH21" s="69">
        <f t="shared" si="6"/>
        <v>1344</v>
      </c>
      <c r="AI21" s="68">
        <f t="shared" si="7"/>
        <v>212.38938053097345</v>
      </c>
      <c r="AJ21" s="67">
        <v>0</v>
      </c>
      <c r="AK21" s="67">
        <v>1</v>
      </c>
      <c r="AL21" s="67">
        <v>1</v>
      </c>
      <c r="AM21" s="67">
        <v>1</v>
      </c>
      <c r="AN21" s="67">
        <v>1</v>
      </c>
      <c r="AO21" s="67">
        <v>0</v>
      </c>
      <c r="AP21" s="66">
        <v>9532485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8</v>
      </c>
      <c r="E22" s="82">
        <f t="shared" si="0"/>
        <v>5.6338028169014089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136</v>
      </c>
      <c r="P22" s="76">
        <v>149</v>
      </c>
      <c r="Q22" s="76">
        <v>57256228</v>
      </c>
      <c r="R22" s="75">
        <f t="shared" si="9"/>
        <v>6293</v>
      </c>
      <c r="S22" s="74">
        <f t="shared" si="3"/>
        <v>151.03200000000001</v>
      </c>
      <c r="T22" s="74">
        <f t="shared" si="4"/>
        <v>6.2930000000000001</v>
      </c>
      <c r="U22" s="73">
        <v>6.6</v>
      </c>
      <c r="V22" s="73">
        <f t="shared" si="5"/>
        <v>6.6</v>
      </c>
      <c r="W22" s="72" t="s">
        <v>22</v>
      </c>
      <c r="X22" s="66">
        <v>0</v>
      </c>
      <c r="Y22" s="66">
        <v>1077</v>
      </c>
      <c r="Z22" s="66">
        <v>1187</v>
      </c>
      <c r="AA22" s="66">
        <v>1185</v>
      </c>
      <c r="AB22" s="66">
        <v>1887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41507908</v>
      </c>
      <c r="AH22" s="69">
        <f t="shared" si="6"/>
        <v>1424</v>
      </c>
      <c r="AI22" s="68">
        <f t="shared" si="7"/>
        <v>226.28317177816621</v>
      </c>
      <c r="AJ22" s="67">
        <v>0</v>
      </c>
      <c r="AK22" s="67">
        <v>1</v>
      </c>
      <c r="AL22" s="67">
        <v>1</v>
      </c>
      <c r="AM22" s="67">
        <v>1</v>
      </c>
      <c r="AN22" s="67">
        <v>1</v>
      </c>
      <c r="AO22" s="67">
        <v>0</v>
      </c>
      <c r="AP22" s="66">
        <v>9532485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B23" s="85">
        <v>2.5</v>
      </c>
      <c r="C23" s="85">
        <v>0.54166666666666696</v>
      </c>
      <c r="D23" s="84">
        <v>8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141</v>
      </c>
      <c r="P23" s="76">
        <v>145</v>
      </c>
      <c r="Q23" s="76">
        <v>57262357</v>
      </c>
      <c r="R23" s="75">
        <f t="shared" si="9"/>
        <v>6129</v>
      </c>
      <c r="S23" s="74">
        <f t="shared" si="3"/>
        <v>147.096</v>
      </c>
      <c r="T23" s="74">
        <f t="shared" si="4"/>
        <v>6.1289999999999996</v>
      </c>
      <c r="U23" s="73">
        <v>6</v>
      </c>
      <c r="V23" s="73">
        <f t="shared" si="5"/>
        <v>6</v>
      </c>
      <c r="W23" s="72" t="s">
        <v>22</v>
      </c>
      <c r="X23" s="66">
        <v>0</v>
      </c>
      <c r="Y23" s="66">
        <v>1016</v>
      </c>
      <c r="Z23" s="66">
        <v>1186</v>
      </c>
      <c r="AA23" s="66">
        <v>1185</v>
      </c>
      <c r="AB23" s="66">
        <v>1188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41509300</v>
      </c>
      <c r="AH23" s="69">
        <f t="shared" si="6"/>
        <v>1392</v>
      </c>
      <c r="AI23" s="68">
        <f t="shared" si="7"/>
        <v>227.11698482623595</v>
      </c>
      <c r="AJ23" s="67">
        <v>0</v>
      </c>
      <c r="AK23" s="67">
        <v>1</v>
      </c>
      <c r="AL23" s="67">
        <v>1</v>
      </c>
      <c r="AM23" s="67">
        <v>1</v>
      </c>
      <c r="AN23" s="67">
        <v>1</v>
      </c>
      <c r="AO23" s="67">
        <v>0</v>
      </c>
      <c r="AP23" s="66">
        <v>9532485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5</v>
      </c>
      <c r="E24" s="82">
        <f t="shared" ref="E24:E34" si="13">D24/1.42</f>
        <v>3.5211267605633805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133</v>
      </c>
      <c r="P24" s="76">
        <v>139</v>
      </c>
      <c r="Q24" s="76">
        <v>57268307</v>
      </c>
      <c r="R24" s="75">
        <f t="shared" si="9"/>
        <v>5950</v>
      </c>
      <c r="S24" s="74">
        <f t="shared" si="3"/>
        <v>142.80000000000001</v>
      </c>
      <c r="T24" s="74">
        <f t="shared" si="4"/>
        <v>5.95</v>
      </c>
      <c r="U24" s="73">
        <v>5.6</v>
      </c>
      <c r="V24" s="73">
        <f t="shared" si="5"/>
        <v>5.6</v>
      </c>
      <c r="W24" s="72" t="s">
        <v>22</v>
      </c>
      <c r="X24" s="66">
        <v>0</v>
      </c>
      <c r="Y24" s="66">
        <v>1046</v>
      </c>
      <c r="Z24" s="66">
        <v>1186</v>
      </c>
      <c r="AA24" s="66">
        <v>1185</v>
      </c>
      <c r="AB24" s="66">
        <v>1188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41510664</v>
      </c>
      <c r="AH24" s="69">
        <f t="shared" si="6"/>
        <v>1364</v>
      </c>
      <c r="AI24" s="68">
        <f t="shared" si="7"/>
        <v>229.24369747899158</v>
      </c>
      <c r="AJ24" s="67">
        <v>0</v>
      </c>
      <c r="AK24" s="67">
        <v>1</v>
      </c>
      <c r="AL24" s="67">
        <v>1</v>
      </c>
      <c r="AM24" s="67">
        <v>1</v>
      </c>
      <c r="AN24" s="67">
        <v>1</v>
      </c>
      <c r="AO24" s="67">
        <v>0</v>
      </c>
      <c r="AP24" s="66">
        <v>9532485</v>
      </c>
      <c r="AQ24" s="66">
        <f t="shared" si="8"/>
        <v>0</v>
      </c>
      <c r="AR24" s="87">
        <v>1.24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4</v>
      </c>
      <c r="E25" s="82">
        <f t="shared" si="13"/>
        <v>2.8169014084507045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133</v>
      </c>
      <c r="P25" s="76">
        <v>143</v>
      </c>
      <c r="Q25" s="76">
        <v>57274189</v>
      </c>
      <c r="R25" s="75">
        <f t="shared" si="9"/>
        <v>5882</v>
      </c>
      <c r="S25" s="74">
        <f t="shared" si="3"/>
        <v>141.16800000000001</v>
      </c>
      <c r="T25" s="74">
        <f t="shared" si="4"/>
        <v>5.8819999999999997</v>
      </c>
      <c r="U25" s="73">
        <v>5.0999999999999996</v>
      </c>
      <c r="V25" s="73">
        <f t="shared" si="5"/>
        <v>5.0999999999999996</v>
      </c>
      <c r="W25" s="72" t="s">
        <v>22</v>
      </c>
      <c r="X25" s="66">
        <v>0</v>
      </c>
      <c r="Y25" s="66">
        <v>1036</v>
      </c>
      <c r="Z25" s="66">
        <v>1186</v>
      </c>
      <c r="AA25" s="66">
        <v>1185</v>
      </c>
      <c r="AB25" s="66">
        <v>1188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41512024</v>
      </c>
      <c r="AH25" s="69">
        <f t="shared" si="6"/>
        <v>1360</v>
      </c>
      <c r="AI25" s="68">
        <f t="shared" si="7"/>
        <v>231.21387283236996</v>
      </c>
      <c r="AJ25" s="67">
        <v>0</v>
      </c>
      <c r="AK25" s="67">
        <v>1</v>
      </c>
      <c r="AL25" s="67">
        <v>1</v>
      </c>
      <c r="AM25" s="67">
        <v>1</v>
      </c>
      <c r="AN25" s="67">
        <v>1</v>
      </c>
      <c r="AO25" s="67">
        <v>0</v>
      </c>
      <c r="AP25" s="66">
        <v>9532485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A26" t="s">
        <v>169</v>
      </c>
      <c r="B26" s="85">
        <v>2.625</v>
      </c>
      <c r="C26" s="85">
        <v>0.66666666666666696</v>
      </c>
      <c r="D26" s="84">
        <v>4</v>
      </c>
      <c r="E26" s="82">
        <f t="shared" si="13"/>
        <v>2.8169014084507045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129</v>
      </c>
      <c r="P26" s="76">
        <v>135</v>
      </c>
      <c r="Q26" s="76">
        <v>57279987</v>
      </c>
      <c r="R26" s="75">
        <f t="shared" si="9"/>
        <v>5798</v>
      </c>
      <c r="S26" s="74">
        <f t="shared" si="3"/>
        <v>139.15199999999999</v>
      </c>
      <c r="T26" s="74">
        <f t="shared" si="4"/>
        <v>5.798</v>
      </c>
      <c r="U26" s="73">
        <v>4.7</v>
      </c>
      <c r="V26" s="73">
        <f t="shared" si="5"/>
        <v>4.7</v>
      </c>
      <c r="W26" s="72" t="s">
        <v>22</v>
      </c>
      <c r="X26" s="66">
        <v>0</v>
      </c>
      <c r="Y26" s="66">
        <v>1026</v>
      </c>
      <c r="Z26" s="66">
        <v>1186</v>
      </c>
      <c r="AA26" s="66">
        <v>1185</v>
      </c>
      <c r="AB26" s="66">
        <v>1188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41513364</v>
      </c>
      <c r="AH26" s="69">
        <f t="shared" si="6"/>
        <v>1340</v>
      </c>
      <c r="AI26" s="68">
        <f t="shared" si="7"/>
        <v>231.1141773025181</v>
      </c>
      <c r="AJ26" s="67">
        <v>0</v>
      </c>
      <c r="AK26" s="67">
        <v>1</v>
      </c>
      <c r="AL26" s="67">
        <v>1</v>
      </c>
      <c r="AM26" s="67">
        <v>1</v>
      </c>
      <c r="AN26" s="67">
        <v>1</v>
      </c>
      <c r="AO26" s="67">
        <v>0</v>
      </c>
      <c r="AP26" s="66">
        <v>9532485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3</v>
      </c>
      <c r="E27" s="82">
        <f t="shared" si="13"/>
        <v>2.1126760563380285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129</v>
      </c>
      <c r="P27" s="76">
        <v>134</v>
      </c>
      <c r="Q27" s="76">
        <v>57285652</v>
      </c>
      <c r="R27" s="75">
        <f t="shared" si="9"/>
        <v>5665</v>
      </c>
      <c r="S27" s="74">
        <f t="shared" si="3"/>
        <v>135.96</v>
      </c>
      <c r="T27" s="74">
        <f t="shared" si="4"/>
        <v>5.665</v>
      </c>
      <c r="U27" s="73">
        <v>4.3</v>
      </c>
      <c r="V27" s="73">
        <f t="shared" si="5"/>
        <v>4.3</v>
      </c>
      <c r="W27" s="72" t="s">
        <v>22</v>
      </c>
      <c r="X27" s="66">
        <v>0</v>
      </c>
      <c r="Y27" s="66">
        <v>1026</v>
      </c>
      <c r="Z27" s="66">
        <v>1186</v>
      </c>
      <c r="AA27" s="66">
        <v>1185</v>
      </c>
      <c r="AB27" s="66">
        <v>1188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41514700</v>
      </c>
      <c r="AH27" s="69">
        <f t="shared" si="6"/>
        <v>1336</v>
      </c>
      <c r="AI27" s="68">
        <f t="shared" si="7"/>
        <v>235.83406884377757</v>
      </c>
      <c r="AJ27" s="67">
        <v>0</v>
      </c>
      <c r="AK27" s="67">
        <v>1</v>
      </c>
      <c r="AL27" s="67">
        <v>1</v>
      </c>
      <c r="AM27" s="67">
        <v>1</v>
      </c>
      <c r="AN27" s="67">
        <v>1</v>
      </c>
      <c r="AO27" s="67">
        <v>0</v>
      </c>
      <c r="AP27" s="66">
        <v>9532485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3</v>
      </c>
      <c r="E28" s="82">
        <f t="shared" si="13"/>
        <v>2.1126760563380285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133</v>
      </c>
      <c r="P28" s="76">
        <v>135</v>
      </c>
      <c r="Q28" s="76">
        <v>57291350</v>
      </c>
      <c r="R28" s="75">
        <f t="shared" si="9"/>
        <v>5698</v>
      </c>
      <c r="S28" s="74">
        <f t="shared" si="3"/>
        <v>136.75200000000001</v>
      </c>
      <c r="T28" s="74">
        <f t="shared" si="4"/>
        <v>5.6980000000000004</v>
      </c>
      <c r="U28" s="73">
        <v>4</v>
      </c>
      <c r="V28" s="73">
        <f t="shared" si="5"/>
        <v>4</v>
      </c>
      <c r="W28" s="72" t="s">
        <v>22</v>
      </c>
      <c r="X28" s="66">
        <v>0</v>
      </c>
      <c r="Y28" s="66">
        <v>1005</v>
      </c>
      <c r="Z28" s="66">
        <v>1186</v>
      </c>
      <c r="AA28" s="66">
        <v>1185</v>
      </c>
      <c r="AB28" s="66">
        <v>1188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41516032</v>
      </c>
      <c r="AH28" s="69">
        <f t="shared" si="6"/>
        <v>1332</v>
      </c>
      <c r="AI28" s="68">
        <f t="shared" si="7"/>
        <v>233.76623376623374</v>
      </c>
      <c r="AJ28" s="67">
        <v>0</v>
      </c>
      <c r="AK28" s="67">
        <v>1</v>
      </c>
      <c r="AL28" s="67">
        <v>1</v>
      </c>
      <c r="AM28" s="67">
        <v>1</v>
      </c>
      <c r="AN28" s="67">
        <v>1</v>
      </c>
      <c r="AO28" s="67">
        <v>0</v>
      </c>
      <c r="AP28" s="66">
        <v>9532485</v>
      </c>
      <c r="AQ28" s="66">
        <f t="shared" si="8"/>
        <v>0</v>
      </c>
      <c r="AR28" s="87">
        <v>1.08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133</v>
      </c>
      <c r="P29" s="76">
        <v>132</v>
      </c>
      <c r="Q29" s="76">
        <v>57296952</v>
      </c>
      <c r="R29" s="75">
        <f t="shared" si="9"/>
        <v>5602</v>
      </c>
      <c r="S29" s="74">
        <f t="shared" si="3"/>
        <v>134.44800000000001</v>
      </c>
      <c r="T29" s="74">
        <f t="shared" si="4"/>
        <v>5.6020000000000003</v>
      </c>
      <c r="U29" s="73">
        <v>3.8</v>
      </c>
      <c r="V29" s="73">
        <f t="shared" si="5"/>
        <v>3.8</v>
      </c>
      <c r="W29" s="72" t="s">
        <v>22</v>
      </c>
      <c r="X29" s="66">
        <v>0</v>
      </c>
      <c r="Y29" s="66">
        <v>994</v>
      </c>
      <c r="Z29" s="66">
        <v>1186</v>
      </c>
      <c r="AA29" s="66">
        <v>1185</v>
      </c>
      <c r="AB29" s="66">
        <v>1188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41517348</v>
      </c>
      <c r="AH29" s="69">
        <f t="shared" si="6"/>
        <v>1316</v>
      </c>
      <c r="AI29" s="68">
        <f t="shared" si="7"/>
        <v>234.91610139235985</v>
      </c>
      <c r="AJ29" s="67">
        <v>0</v>
      </c>
      <c r="AK29" s="67">
        <v>1</v>
      </c>
      <c r="AL29" s="67">
        <v>1</v>
      </c>
      <c r="AM29" s="67">
        <v>1</v>
      </c>
      <c r="AN29" s="67">
        <v>1</v>
      </c>
      <c r="AO29" s="67">
        <v>0</v>
      </c>
      <c r="AP29" s="66">
        <v>9532485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7</v>
      </c>
      <c r="E30" s="82">
        <f t="shared" si="13"/>
        <v>4.9295774647887329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113</v>
      </c>
      <c r="P30" s="76">
        <v>126</v>
      </c>
      <c r="Q30" s="76">
        <v>57302175</v>
      </c>
      <c r="R30" s="75">
        <f t="shared" si="9"/>
        <v>5223</v>
      </c>
      <c r="S30" s="74">
        <f t="shared" si="3"/>
        <v>125.352</v>
      </c>
      <c r="T30" s="74">
        <f t="shared" si="4"/>
        <v>5.2229999999999999</v>
      </c>
      <c r="U30" s="73">
        <v>3.2</v>
      </c>
      <c r="V30" s="73">
        <f t="shared" si="5"/>
        <v>3.2</v>
      </c>
      <c r="W30" s="72" t="s">
        <v>21</v>
      </c>
      <c r="X30" s="66">
        <v>0</v>
      </c>
      <c r="Y30" s="66">
        <v>1037</v>
      </c>
      <c r="Z30" s="66">
        <v>1186</v>
      </c>
      <c r="AA30" s="66">
        <v>0</v>
      </c>
      <c r="AB30" s="66">
        <v>1188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41518412</v>
      </c>
      <c r="AH30" s="69">
        <f t="shared" si="6"/>
        <v>1064</v>
      </c>
      <c r="AI30" s="68">
        <f t="shared" si="7"/>
        <v>203.71434041738465</v>
      </c>
      <c r="AJ30" s="67">
        <v>0</v>
      </c>
      <c r="AK30" s="67">
        <v>1</v>
      </c>
      <c r="AL30" s="67">
        <v>1</v>
      </c>
      <c r="AM30" s="67">
        <v>0</v>
      </c>
      <c r="AN30" s="67">
        <v>1</v>
      </c>
      <c r="AO30" s="67">
        <v>0</v>
      </c>
      <c r="AP30" s="66">
        <v>9532485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8</v>
      </c>
      <c r="E31" s="82">
        <f t="shared" si="13"/>
        <v>5.6338028169014089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113</v>
      </c>
      <c r="P31" s="76">
        <v>121</v>
      </c>
      <c r="Q31" s="76">
        <v>57307349</v>
      </c>
      <c r="R31" s="75">
        <f t="shared" si="9"/>
        <v>5174</v>
      </c>
      <c r="S31" s="74">
        <f t="shared" si="3"/>
        <v>124.176</v>
      </c>
      <c r="T31" s="74">
        <f t="shared" si="4"/>
        <v>5.1740000000000004</v>
      </c>
      <c r="U31" s="73">
        <v>2.7</v>
      </c>
      <c r="V31" s="73">
        <f t="shared" si="5"/>
        <v>2.7</v>
      </c>
      <c r="W31" s="72" t="s">
        <v>21</v>
      </c>
      <c r="X31" s="66">
        <v>0</v>
      </c>
      <c r="Y31" s="66">
        <v>1037</v>
      </c>
      <c r="Z31" s="66">
        <v>1186</v>
      </c>
      <c r="AA31" s="66">
        <v>0</v>
      </c>
      <c r="AB31" s="66">
        <v>1188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41519460</v>
      </c>
      <c r="AH31" s="69">
        <f t="shared" si="6"/>
        <v>1048</v>
      </c>
      <c r="AI31" s="68">
        <f t="shared" si="7"/>
        <v>202.55121762659451</v>
      </c>
      <c r="AJ31" s="67">
        <v>0</v>
      </c>
      <c r="AK31" s="67">
        <v>1</v>
      </c>
      <c r="AL31" s="67">
        <v>1</v>
      </c>
      <c r="AM31" s="67">
        <v>0</v>
      </c>
      <c r="AN31" s="67">
        <v>1</v>
      </c>
      <c r="AO31" s="67">
        <v>0</v>
      </c>
      <c r="AP31" s="66">
        <v>9532485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13</v>
      </c>
      <c r="E32" s="82">
        <f t="shared" si="13"/>
        <v>9.1549295774647899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107</v>
      </c>
      <c r="P32" s="76">
        <v>114</v>
      </c>
      <c r="Q32" s="76">
        <v>57312310</v>
      </c>
      <c r="R32" s="75">
        <f t="shared" si="9"/>
        <v>4961</v>
      </c>
      <c r="S32" s="74">
        <f t="shared" si="3"/>
        <v>119.06399999999999</v>
      </c>
      <c r="T32" s="74">
        <f t="shared" si="4"/>
        <v>4.9610000000000003</v>
      </c>
      <c r="U32" s="73">
        <v>2.4</v>
      </c>
      <c r="V32" s="73">
        <f t="shared" si="5"/>
        <v>2.4</v>
      </c>
      <c r="W32" s="72" t="s">
        <v>21</v>
      </c>
      <c r="X32" s="66">
        <v>0</v>
      </c>
      <c r="Y32" s="66">
        <v>994</v>
      </c>
      <c r="Z32" s="66">
        <v>1186</v>
      </c>
      <c r="AA32" s="66">
        <v>0</v>
      </c>
      <c r="AB32" s="66">
        <v>1188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41520476</v>
      </c>
      <c r="AH32" s="69">
        <f t="shared" si="6"/>
        <v>1016</v>
      </c>
      <c r="AI32" s="68">
        <f t="shared" si="7"/>
        <v>204.79741987502518</v>
      </c>
      <c r="AJ32" s="67">
        <v>0</v>
      </c>
      <c r="AK32" s="67">
        <v>1</v>
      </c>
      <c r="AL32" s="67">
        <v>1</v>
      </c>
      <c r="AM32" s="67">
        <v>0</v>
      </c>
      <c r="AN32" s="67">
        <v>1</v>
      </c>
      <c r="AO32" s="67">
        <v>0</v>
      </c>
      <c r="AP32" s="66">
        <v>9532485</v>
      </c>
      <c r="AQ32" s="66">
        <f t="shared" si="8"/>
        <v>0</v>
      </c>
      <c r="AR32" s="87">
        <v>1.21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12</v>
      </c>
      <c r="E33" s="82">
        <f t="shared" si="13"/>
        <v>8.4507042253521139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113</v>
      </c>
      <c r="P33" s="76">
        <v>86</v>
      </c>
      <c r="Q33" s="76">
        <v>57316014</v>
      </c>
      <c r="R33" s="75">
        <f t="shared" si="9"/>
        <v>3704</v>
      </c>
      <c r="S33" s="74">
        <f t="shared" si="3"/>
        <v>88.896000000000001</v>
      </c>
      <c r="T33" s="74">
        <f t="shared" si="4"/>
        <v>3.7040000000000002</v>
      </c>
      <c r="U33" s="73">
        <v>3.3</v>
      </c>
      <c r="V33" s="73">
        <f t="shared" si="5"/>
        <v>3.3</v>
      </c>
      <c r="W33" s="72" t="s">
        <v>14</v>
      </c>
      <c r="X33" s="66">
        <v>0</v>
      </c>
      <c r="Y33" s="66">
        <v>0</v>
      </c>
      <c r="Z33" s="66">
        <v>1007</v>
      </c>
      <c r="AA33" s="66">
        <v>0</v>
      </c>
      <c r="AB33" s="66">
        <v>1007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41521076</v>
      </c>
      <c r="AH33" s="69">
        <f t="shared" si="6"/>
        <v>600</v>
      </c>
      <c r="AI33" s="68">
        <f t="shared" si="7"/>
        <v>161.98704103671705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0.3</v>
      </c>
      <c r="AP33" s="66">
        <v>9533523</v>
      </c>
      <c r="AQ33" s="66">
        <f t="shared" si="8"/>
        <v>1038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16</v>
      </c>
      <c r="E34" s="82">
        <f t="shared" si="13"/>
        <v>11.267605633802818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111</v>
      </c>
      <c r="P34" s="76">
        <v>83</v>
      </c>
      <c r="Q34" s="76">
        <v>57319504</v>
      </c>
      <c r="R34" s="75">
        <f t="shared" si="9"/>
        <v>3490</v>
      </c>
      <c r="S34" s="74">
        <f t="shared" si="3"/>
        <v>83.76</v>
      </c>
      <c r="T34" s="74">
        <f t="shared" si="4"/>
        <v>3.49</v>
      </c>
      <c r="U34" s="73">
        <v>4.8</v>
      </c>
      <c r="V34" s="73">
        <f t="shared" si="5"/>
        <v>4.8</v>
      </c>
      <c r="W34" s="72" t="s">
        <v>14</v>
      </c>
      <c r="X34" s="66">
        <v>0</v>
      </c>
      <c r="Y34" s="66">
        <v>0</v>
      </c>
      <c r="Z34" s="66">
        <v>987</v>
      </c>
      <c r="AA34" s="66">
        <v>0</v>
      </c>
      <c r="AB34" s="66">
        <v>977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41521608</v>
      </c>
      <c r="AH34" s="69">
        <f t="shared" si="6"/>
        <v>532</v>
      </c>
      <c r="AI34" s="68">
        <f t="shared" si="7"/>
        <v>152.43553008595987</v>
      </c>
      <c r="AJ34" s="67">
        <v>0</v>
      </c>
      <c r="AK34" s="67">
        <v>0</v>
      </c>
      <c r="AL34" s="67">
        <v>1</v>
      </c>
      <c r="AM34" s="67">
        <v>0</v>
      </c>
      <c r="AN34" s="67">
        <v>1</v>
      </c>
      <c r="AO34" s="67">
        <v>0.3</v>
      </c>
      <c r="AP34" s="66">
        <v>9534669</v>
      </c>
      <c r="AQ34" s="66">
        <f t="shared" si="8"/>
        <v>1146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/>
      <c r="Q35" s="56"/>
      <c r="R35" s="55">
        <f>SUM(R11:R34)</f>
        <v>123210</v>
      </c>
      <c r="S35" s="54">
        <f>AVERAGE(S11:S34)</f>
        <v>123.21</v>
      </c>
      <c r="T35" s="54">
        <f>SUM(T11:T34)</f>
        <v>123.21000000000001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/>
      <c r="AH35" s="47">
        <f>SUM(AH11:AH34)</f>
        <v>25584</v>
      </c>
      <c r="AI35" s="46">
        <f>$AH$35/$T35</f>
        <v>207.64548332115899</v>
      </c>
      <c r="AJ35" s="45"/>
      <c r="AK35" s="44"/>
      <c r="AL35" s="44"/>
      <c r="AM35" s="44"/>
      <c r="AN35" s="43"/>
      <c r="AO35" s="39"/>
      <c r="AP35" s="42">
        <f>AP34-AP10</f>
        <v>7687</v>
      </c>
      <c r="AQ35" s="41">
        <f>SUM(AQ11:AQ34)</f>
        <v>7687</v>
      </c>
      <c r="AR35" s="40">
        <f>AVERAGE(AR11:AR34)</f>
        <v>1.1633333333333333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253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7" t="s">
        <v>257</v>
      </c>
      <c r="C41" s="9"/>
      <c r="D41" s="9"/>
      <c r="E41" s="9"/>
      <c r="F41" s="9"/>
      <c r="G41" s="9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11" t="s">
        <v>5</v>
      </c>
      <c r="C42" s="9"/>
      <c r="D42" s="9"/>
      <c r="E42" s="26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143</v>
      </c>
      <c r="C43" s="9"/>
      <c r="D43" s="9"/>
      <c r="E43" s="9"/>
      <c r="F43" s="9"/>
      <c r="G43" s="9"/>
      <c r="H43" s="9"/>
      <c r="I43" s="16"/>
      <c r="J43" s="16" t="s">
        <v>28</v>
      </c>
      <c r="K43" s="16"/>
      <c r="L43" s="16"/>
      <c r="M43" s="16"/>
      <c r="N43" s="16"/>
      <c r="O43" s="16"/>
      <c r="P43" s="16"/>
      <c r="Q43" s="16"/>
      <c r="R43" s="16"/>
      <c r="S43" s="15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22" t="s">
        <v>4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259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11" t="s">
        <v>258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3</v>
      </c>
      <c r="C47" s="9"/>
      <c r="D47" s="9"/>
      <c r="E47" s="9"/>
      <c r="F47" s="9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5"/>
      <c r="R47" s="21"/>
      <c r="S47" s="21"/>
      <c r="T47" s="25"/>
      <c r="U47" s="5"/>
      <c r="V47" s="5"/>
      <c r="W47" s="5"/>
      <c r="X47" s="5"/>
      <c r="Y47" s="5"/>
      <c r="Z47" s="5"/>
      <c r="AA47" s="5"/>
      <c r="AB47" s="5"/>
      <c r="AC47" s="5"/>
      <c r="AK47" s="4"/>
      <c r="AL47" s="4"/>
      <c r="AM47" s="4"/>
      <c r="AN47" s="4"/>
      <c r="AO47" s="4"/>
      <c r="AP47" s="4"/>
      <c r="AQ47" s="3"/>
      <c r="AR47" s="1"/>
      <c r="AS47" s="1"/>
      <c r="AT47" s="12"/>
      <c r="AU47"/>
      <c r="AV47"/>
      <c r="AW47"/>
      <c r="AX47"/>
      <c r="AY47"/>
    </row>
    <row r="48" spans="2:51" x14ac:dyDescent="0.25">
      <c r="B48" s="11" t="s">
        <v>2</v>
      </c>
      <c r="C48" s="24"/>
      <c r="D48" s="24"/>
      <c r="E48" s="24"/>
      <c r="F48" s="23"/>
      <c r="G48" s="16"/>
      <c r="H48" s="16"/>
      <c r="I48" s="16"/>
      <c r="J48" s="16"/>
      <c r="K48" s="16"/>
      <c r="L48" s="16"/>
      <c r="M48" s="16"/>
      <c r="N48" s="16"/>
      <c r="O48" s="16"/>
      <c r="P48" s="15"/>
      <c r="Q48" s="21"/>
      <c r="R48" s="21"/>
      <c r="S48" s="21"/>
      <c r="T48" s="5"/>
      <c r="U48" s="5"/>
      <c r="V48" s="5"/>
      <c r="W48" s="5"/>
      <c r="X48" s="5"/>
      <c r="Y48" s="5"/>
      <c r="Z48" s="5"/>
      <c r="AA48" s="5"/>
      <c r="AB48" s="5"/>
      <c r="AJ48" s="4"/>
      <c r="AK48" s="4"/>
      <c r="AL48" s="4"/>
      <c r="AM48" s="4"/>
      <c r="AN48" s="4"/>
      <c r="AO48" s="4"/>
      <c r="AP48" s="3"/>
      <c r="AQ48" s="1"/>
      <c r="AR48" s="1"/>
      <c r="AS48" s="12"/>
      <c r="AT48"/>
      <c r="AU48"/>
      <c r="AV48"/>
      <c r="AW48"/>
      <c r="AX48"/>
      <c r="AY48"/>
    </row>
    <row r="49" spans="1:51" x14ac:dyDescent="0.25">
      <c r="B49" s="11" t="s">
        <v>1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1:51" x14ac:dyDescent="0.25">
      <c r="B50" s="13" t="s">
        <v>178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1:51" x14ac:dyDescent="0.25">
      <c r="B51" s="22" t="s">
        <v>171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1:51" x14ac:dyDescent="0.25">
      <c r="B52" s="11" t="s">
        <v>0</v>
      </c>
      <c r="C52" s="9"/>
      <c r="D52" s="24"/>
      <c r="E52" s="24"/>
      <c r="F52" s="23"/>
      <c r="G52" s="23"/>
      <c r="H52" s="23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1:51" x14ac:dyDescent="0.25">
      <c r="B53" s="22" t="s">
        <v>243</v>
      </c>
      <c r="C53" s="11"/>
      <c r="D53" s="9"/>
      <c r="E53" s="9"/>
      <c r="F53" s="162"/>
      <c r="G53" s="162"/>
      <c r="H53" s="162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  <c r="T53" s="5"/>
      <c r="U53" s="5"/>
      <c r="V53" s="5"/>
      <c r="W53" s="5"/>
      <c r="X53" s="5"/>
      <c r="Y53" s="5"/>
      <c r="Z53" s="5"/>
      <c r="AA53" s="5"/>
      <c r="AB53" s="5"/>
      <c r="AJ53" s="4"/>
      <c r="AK53" s="4"/>
      <c r="AL53" s="4"/>
      <c r="AM53" s="4"/>
      <c r="AN53" s="4"/>
      <c r="AO53" s="4"/>
      <c r="AP53" s="3"/>
      <c r="AQ53" s="1"/>
      <c r="AR53" s="1"/>
      <c r="AS53" s="12"/>
      <c r="AT53"/>
      <c r="AU53"/>
      <c r="AV53"/>
      <c r="AW53"/>
      <c r="AX53"/>
      <c r="AY53"/>
    </row>
    <row r="54" spans="1:51" x14ac:dyDescent="0.25">
      <c r="B54" s="13"/>
      <c r="C54" s="13"/>
      <c r="D54" s="159"/>
      <c r="E54" s="159"/>
      <c r="F54" s="160"/>
      <c r="G54" s="160"/>
      <c r="H54" s="160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  <c r="T54" s="5"/>
      <c r="U54" s="5"/>
      <c r="V54" s="5"/>
      <c r="W54" s="5"/>
      <c r="X54" s="5"/>
      <c r="Y54" s="5"/>
      <c r="Z54" s="5"/>
      <c r="AA54" s="5"/>
      <c r="AB54" s="5"/>
      <c r="AJ54" s="4"/>
      <c r="AK54" s="4"/>
      <c r="AL54" s="4"/>
      <c r="AM54" s="4"/>
      <c r="AN54" s="4"/>
      <c r="AO54" s="4"/>
      <c r="AP54" s="3"/>
      <c r="AQ54" s="1"/>
      <c r="AR54" s="1"/>
      <c r="AS54" s="12"/>
      <c r="AT54"/>
      <c r="AU54"/>
      <c r="AV54"/>
      <c r="AW54"/>
      <c r="AX54"/>
      <c r="AY54"/>
    </row>
    <row r="55" spans="1:51" x14ac:dyDescent="0.25">
      <c r="B55" s="22"/>
      <c r="C55" s="24"/>
      <c r="D55" s="24"/>
      <c r="E55" s="24"/>
      <c r="F55" s="23"/>
      <c r="G55" s="16"/>
      <c r="H55" s="16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  <c r="T55" s="5"/>
      <c r="U55" s="5"/>
      <c r="V55" s="5"/>
      <c r="W55" s="5"/>
      <c r="X55" s="5"/>
      <c r="Y55" s="5"/>
      <c r="Z55" s="5"/>
      <c r="AA55" s="5"/>
      <c r="AB55" s="5"/>
      <c r="AJ55" s="4"/>
      <c r="AK55" s="4"/>
      <c r="AL55" s="4"/>
      <c r="AM55" s="4"/>
      <c r="AN55" s="4"/>
      <c r="AO55" s="4"/>
      <c r="AP55" s="3"/>
      <c r="AQ55" s="1"/>
      <c r="AR55" s="1"/>
      <c r="AS55" s="12"/>
      <c r="AT55"/>
      <c r="AU55"/>
      <c r="AV55"/>
      <c r="AW55"/>
      <c r="AX55"/>
      <c r="AY55"/>
    </row>
    <row r="56" spans="1:51" x14ac:dyDescent="0.25">
      <c r="B56" s="13"/>
      <c r="C56" s="24"/>
      <c r="D56" s="24"/>
      <c r="E56" s="24"/>
      <c r="F56" s="23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  <c r="T56" s="5"/>
      <c r="U56" s="5"/>
      <c r="V56" s="5"/>
      <c r="W56" s="5"/>
      <c r="X56" s="5"/>
      <c r="Y56" s="5"/>
      <c r="Z56" s="5"/>
      <c r="AA56" s="5"/>
      <c r="AB56" s="5"/>
      <c r="AJ56" s="4"/>
      <c r="AK56" s="4"/>
      <c r="AL56" s="4"/>
      <c r="AM56" s="4"/>
      <c r="AN56" s="4"/>
      <c r="AO56" s="4"/>
      <c r="AP56" s="3"/>
      <c r="AQ56" s="1"/>
      <c r="AR56" s="1"/>
      <c r="AS56" s="12"/>
      <c r="AT56"/>
      <c r="AU56"/>
      <c r="AV56"/>
      <c r="AW56"/>
      <c r="AX56"/>
      <c r="AY56"/>
    </row>
    <row r="57" spans="1:51" x14ac:dyDescent="0.25">
      <c r="B57" s="22"/>
      <c r="C57" s="24"/>
      <c r="D57" s="24"/>
      <c r="E57" s="24"/>
      <c r="F57" s="23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  <c r="T57" s="5"/>
      <c r="U57" s="5"/>
      <c r="V57" s="5"/>
      <c r="W57" s="5"/>
      <c r="X57" s="5"/>
      <c r="Y57" s="5"/>
      <c r="Z57" s="5"/>
      <c r="AA57" s="5"/>
      <c r="AB57" s="5"/>
      <c r="AJ57" s="4"/>
      <c r="AK57" s="4"/>
      <c r="AL57" s="4"/>
      <c r="AM57" s="4"/>
      <c r="AN57" s="4"/>
      <c r="AO57" s="4"/>
      <c r="AP57" s="3"/>
      <c r="AQ57" s="1"/>
      <c r="AR57" s="1"/>
      <c r="AS57" s="12"/>
      <c r="AT57"/>
      <c r="AU57"/>
      <c r="AV57"/>
      <c r="AW57"/>
      <c r="AX57"/>
      <c r="AY57"/>
    </row>
    <row r="58" spans="1:51" x14ac:dyDescent="0.25">
      <c r="B58" s="13"/>
      <c r="C58" s="24"/>
      <c r="D58" s="24"/>
      <c r="E58" s="24"/>
      <c r="F58" s="23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  <c r="T58" s="5"/>
      <c r="U58" s="5"/>
      <c r="V58" s="5"/>
      <c r="W58" s="5"/>
      <c r="X58" s="5"/>
      <c r="Y58" s="5"/>
      <c r="Z58" s="5"/>
      <c r="AA58" s="5"/>
      <c r="AB58" s="5"/>
      <c r="AJ58" s="4"/>
      <c r="AK58" s="4"/>
      <c r="AL58" s="4"/>
      <c r="AM58" s="4"/>
      <c r="AN58" s="4"/>
      <c r="AO58" s="4"/>
      <c r="AP58" s="3"/>
      <c r="AQ58" s="1"/>
      <c r="AR58" s="1"/>
      <c r="AS58" s="12"/>
      <c r="AT58"/>
      <c r="AU58"/>
      <c r="AV58"/>
      <c r="AW58"/>
      <c r="AX58"/>
      <c r="AY58"/>
    </row>
    <row r="59" spans="1:51" x14ac:dyDescent="0.25">
      <c r="B59" s="22"/>
      <c r="C59" s="24"/>
      <c r="D59" s="24"/>
      <c r="E59" s="24"/>
      <c r="F59" s="23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  <c r="T59" s="5"/>
      <c r="U59" s="5"/>
      <c r="V59" s="5"/>
      <c r="W59" s="5"/>
      <c r="X59" s="5"/>
      <c r="Y59" s="5"/>
      <c r="Z59" s="5"/>
      <c r="AA59" s="5"/>
      <c r="AB59" s="5"/>
      <c r="AJ59" s="4"/>
      <c r="AK59" s="4"/>
      <c r="AL59" s="4"/>
      <c r="AM59" s="4"/>
      <c r="AN59" s="4"/>
      <c r="AO59" s="4"/>
      <c r="AP59" s="3"/>
      <c r="AQ59" s="1"/>
      <c r="AR59" s="1"/>
      <c r="AS59" s="12"/>
      <c r="AT59"/>
      <c r="AU59"/>
      <c r="AV59"/>
      <c r="AW59"/>
      <c r="AX59"/>
      <c r="AY59"/>
    </row>
    <row r="60" spans="1:51" x14ac:dyDescent="0.25">
      <c r="B60" s="22"/>
      <c r="C60" s="24"/>
      <c r="D60" s="24"/>
      <c r="E60" s="24"/>
      <c r="F60" s="23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  <c r="T60" s="5"/>
      <c r="U60" s="5"/>
      <c r="V60" s="5"/>
      <c r="W60" s="5"/>
      <c r="X60" s="5"/>
      <c r="Y60" s="5"/>
      <c r="Z60" s="5"/>
      <c r="AA60" s="5"/>
      <c r="AB60" s="5"/>
      <c r="AJ60" s="4"/>
      <c r="AK60" s="4"/>
      <c r="AL60" s="4"/>
      <c r="AM60" s="4"/>
      <c r="AN60" s="4"/>
      <c r="AO60" s="4"/>
      <c r="AP60" s="3"/>
      <c r="AQ60" s="1"/>
      <c r="AR60" s="1"/>
      <c r="AS60" s="12"/>
      <c r="AT60"/>
      <c r="AU60"/>
      <c r="AV60"/>
      <c r="AW60"/>
      <c r="AX60"/>
      <c r="AY60"/>
    </row>
    <row r="61" spans="1:51" ht="229.5" customHeight="1" x14ac:dyDescent="0.25">
      <c r="B61" s="7"/>
      <c r="C61" s="11"/>
      <c r="D61" s="8"/>
      <c r="E61" s="9"/>
      <c r="F61" s="9"/>
      <c r="G61" s="9"/>
      <c r="H61" s="9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U61"/>
      <c r="AV61" s="12"/>
      <c r="AW61"/>
      <c r="AX61"/>
      <c r="AY61"/>
    </row>
    <row r="62" spans="1:51" x14ac:dyDescent="0.25">
      <c r="A62" s="5"/>
      <c r="B62" s="7"/>
      <c r="C62" s="13"/>
      <c r="D62" s="8"/>
      <c r="E62" s="9"/>
      <c r="F62" s="9"/>
      <c r="G62" s="9"/>
      <c r="H62" s="9"/>
      <c r="I62" s="4"/>
      <c r="J62" s="4"/>
      <c r="K62" s="4"/>
      <c r="L62" s="4"/>
      <c r="M62" s="4"/>
      <c r="N62" s="4"/>
      <c r="O62" s="3"/>
      <c r="P62" s="1"/>
      <c r="R62" s="12"/>
      <c r="AS62"/>
      <c r="AT62"/>
      <c r="AU62"/>
      <c r="AV62"/>
      <c r="AW62"/>
      <c r="AX62"/>
      <c r="AY62"/>
    </row>
    <row r="63" spans="1:51" x14ac:dyDescent="0.25">
      <c r="A63" s="5"/>
      <c r="B63" s="8"/>
      <c r="C63" s="11"/>
      <c r="D63" s="9"/>
      <c r="E63" s="8"/>
      <c r="F63" s="9"/>
      <c r="G63" s="8"/>
      <c r="H63" s="8"/>
      <c r="I63" s="4"/>
      <c r="J63" s="4"/>
      <c r="K63" s="4"/>
      <c r="L63" s="4"/>
      <c r="M63" s="4"/>
      <c r="N63" s="4"/>
      <c r="O63" s="3"/>
      <c r="P63" s="1"/>
      <c r="R63" s="1"/>
      <c r="AS63"/>
      <c r="AT63"/>
      <c r="AU63"/>
      <c r="AV63"/>
      <c r="AW63"/>
      <c r="AX63"/>
      <c r="AY63"/>
    </row>
    <row r="64" spans="1:51" x14ac:dyDescent="0.25">
      <c r="A64" s="5"/>
      <c r="B64" s="8"/>
      <c r="C64" s="10"/>
      <c r="D64" s="9"/>
      <c r="E64" s="8"/>
      <c r="F64" s="8"/>
      <c r="G64" s="8"/>
      <c r="H64" s="8"/>
      <c r="I64" s="4"/>
      <c r="J64" s="4"/>
      <c r="K64" s="4"/>
      <c r="L64" s="4"/>
      <c r="M64" s="4"/>
      <c r="N64" s="4"/>
      <c r="O64" s="3"/>
      <c r="P64" s="1"/>
      <c r="R64" s="1"/>
      <c r="AS64"/>
      <c r="AT64"/>
      <c r="AU64"/>
      <c r="AV64"/>
      <c r="AW64"/>
      <c r="AX64"/>
      <c r="AY64"/>
    </row>
    <row r="65" spans="1:51" x14ac:dyDescent="0.25">
      <c r="A65" s="5"/>
      <c r="B65" s="7"/>
      <c r="I65" s="4"/>
      <c r="J65" s="4"/>
      <c r="K65" s="4"/>
      <c r="L65" s="4"/>
      <c r="M65" s="4"/>
      <c r="N65" s="4"/>
      <c r="O65" s="3"/>
      <c r="P65" s="1"/>
      <c r="R65" s="1"/>
      <c r="AS65"/>
      <c r="AT65"/>
      <c r="AU65"/>
      <c r="AV65"/>
      <c r="AW65"/>
      <c r="AX65"/>
      <c r="AY65"/>
    </row>
    <row r="66" spans="1:51" x14ac:dyDescent="0.25">
      <c r="A66" s="5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I68" s="4"/>
      <c r="J68" s="4"/>
      <c r="K68" s="4"/>
      <c r="L68" s="4"/>
      <c r="M68" s="4"/>
      <c r="N68" s="4"/>
      <c r="O68" s="3"/>
      <c r="P68" s="1"/>
      <c r="R68" s="6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R69" s="1"/>
      <c r="AS69"/>
      <c r="AT69"/>
      <c r="AU69"/>
      <c r="AV69"/>
      <c r="AW69"/>
      <c r="AX69"/>
      <c r="AY69"/>
    </row>
    <row r="70" spans="1:51" x14ac:dyDescent="0.25">
      <c r="O70" s="3"/>
      <c r="R70" s="1"/>
      <c r="AS70"/>
      <c r="AT70"/>
      <c r="AU70"/>
      <c r="AV70"/>
      <c r="AW70"/>
      <c r="AX70"/>
      <c r="AY70"/>
    </row>
    <row r="71" spans="1:51" x14ac:dyDescent="0.25">
      <c r="O71" s="3"/>
      <c r="R71" s="1"/>
      <c r="AS71"/>
      <c r="AT71"/>
      <c r="AU71"/>
      <c r="AV71"/>
      <c r="AW71"/>
      <c r="AX71"/>
      <c r="AY71"/>
    </row>
    <row r="72" spans="1:51" x14ac:dyDescent="0.25"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AS74"/>
      <c r="AT74"/>
      <c r="AU74"/>
      <c r="AV74"/>
      <c r="AW74"/>
      <c r="AX74"/>
      <c r="AY74"/>
    </row>
    <row r="75" spans="1:51" x14ac:dyDescent="0.25">
      <c r="O75" s="3"/>
      <c r="AS75"/>
      <c r="AT75"/>
      <c r="AU75"/>
      <c r="AV75"/>
      <c r="AW75"/>
      <c r="AX75"/>
      <c r="AY75"/>
    </row>
    <row r="76" spans="1:51" x14ac:dyDescent="0.25">
      <c r="O76" s="3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Q80" s="1"/>
      <c r="AS80"/>
      <c r="AT80"/>
      <c r="AU80"/>
      <c r="AV80"/>
      <c r="AW80"/>
      <c r="AX80"/>
      <c r="AY80"/>
    </row>
    <row r="81" spans="15:51" x14ac:dyDescent="0.25">
      <c r="O81" s="2"/>
      <c r="P81" s="1"/>
      <c r="Q81" s="1"/>
      <c r="AS81"/>
      <c r="AT81"/>
      <c r="AU81"/>
      <c r="AV81"/>
      <c r="AW81"/>
      <c r="AX81"/>
      <c r="AY81"/>
    </row>
    <row r="82" spans="15:51" x14ac:dyDescent="0.25">
      <c r="O82" s="2"/>
      <c r="P82" s="1"/>
      <c r="Q82" s="1"/>
      <c r="AS82"/>
      <c r="AT82"/>
      <c r="AU82"/>
      <c r="AV82"/>
      <c r="AW82"/>
      <c r="AX82"/>
      <c r="AY82"/>
    </row>
    <row r="83" spans="15:51" x14ac:dyDescent="0.25">
      <c r="O83" s="2"/>
      <c r="P83" s="1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R90" s="1"/>
      <c r="S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R91" s="1"/>
      <c r="S91" s="1"/>
      <c r="T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R92" s="1"/>
      <c r="S92" s="1"/>
      <c r="T92" s="1"/>
      <c r="AS92"/>
      <c r="AT92"/>
      <c r="AU92"/>
      <c r="AV92"/>
      <c r="AW92"/>
      <c r="AX92"/>
      <c r="AY92"/>
    </row>
    <row r="93" spans="15:51" x14ac:dyDescent="0.25">
      <c r="O93" s="2"/>
      <c r="P93" s="1"/>
      <c r="T93" s="1"/>
      <c r="AS93"/>
      <c r="AT93"/>
      <c r="AU93"/>
      <c r="AV93"/>
      <c r="AW93"/>
      <c r="AX93"/>
      <c r="AY93"/>
    </row>
    <row r="94" spans="15:51" x14ac:dyDescent="0.25">
      <c r="O94" s="1"/>
      <c r="Q94" s="1"/>
      <c r="R94" s="1"/>
      <c r="S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Q96" s="1"/>
      <c r="R96" s="1"/>
      <c r="S96" s="1"/>
      <c r="T96" s="1"/>
      <c r="U96" s="1"/>
      <c r="AS96"/>
      <c r="AT96"/>
      <c r="AU96"/>
      <c r="AV96"/>
      <c r="AW96"/>
      <c r="AX96"/>
      <c r="AY96"/>
    </row>
    <row r="97" spans="15:51" x14ac:dyDescent="0.25">
      <c r="O97" s="2"/>
      <c r="P97" s="1"/>
      <c r="T97" s="1"/>
      <c r="U97" s="1"/>
      <c r="AS97"/>
      <c r="AT97"/>
      <c r="AU97"/>
      <c r="AV97"/>
      <c r="AW97"/>
      <c r="AX97"/>
      <c r="AY97"/>
    </row>
    <row r="109" spans="15:51" x14ac:dyDescent="0.25">
      <c r="AS109"/>
      <c r="AT109"/>
      <c r="AU109"/>
      <c r="AV109"/>
      <c r="AW109"/>
      <c r="AX109"/>
      <c r="AY109"/>
    </row>
  </sheetData>
  <protectedRanges>
    <protectedRange sqref="B65 B61:B62 N61:T61 T41" name="Range2_12_5_1_1"/>
    <protectedRange sqref="N10 L10 L6 D6 D8 AD8 AF8 O8:U8 AJ8:AR8 AF10 AR11:AR34 L24:N31 N12:N23 N32:N34 N11:P11 G11:G34 E11:E34 O12:P34 R11:AG34" name="Range1_16_3_1_1"/>
    <protectedRange sqref="I61:M6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2:H62 F63 E62" name="Range2_2_2_9_2_1_1"/>
    <protectedRange sqref="D63:D64" name="Range2_1_1_1_1_1_9_2_1_1"/>
    <protectedRange sqref="C61 C63" name="Range2_4_1_1_1"/>
    <protectedRange sqref="AS16:AS34" name="Range1_1_1_1"/>
    <protectedRange sqref="P3:U5" name="Range1_16_1_1_1_1"/>
    <protectedRange sqref="C64 C62" name="Range2_1_3_1_1"/>
    <protectedRange sqref="H11:H34" name="Range1_1_1_1_1_1_1"/>
    <protectedRange sqref="B63:B64 G63:H64 D61:D62 F64 E63:E64" name="Range2_2_1_10_1_1_1_2"/>
    <protectedRange sqref="F61:F62 G61:H61 E61" name="Range2_2_12_1_7_1_1"/>
    <protectedRange sqref="AS11:AS15" name="Range1_4_1_1_1_1"/>
    <protectedRange sqref="J11:J15 J26:J34" name="Range1_1_2_1_10_1_1_1_1"/>
    <protectedRange sqref="R68" name="Range2_2_1_10_1_1_1_1_1"/>
    <protectedRange sqref="S38:S40" name="Range2_12_3_1_1_1_1"/>
    <protectedRange sqref="R38:R40" name="Range2_12_1_3_1_1_1_1"/>
    <protectedRange sqref="S41" name="Range2_12_5_1_1_2_3_1"/>
    <protectedRange sqref="R41" name="Range2_12_1_6_1_1_1_1_2_1"/>
    <protectedRange sqref="T46 Q51:Q60" name="Range2_12_5_1_1_3"/>
    <protectedRange sqref="T44:T45" name="Range2_12_5_1_1_2_2"/>
    <protectedRange sqref="P51:P60" name="Range2_12_4_1_1_1_4_2_2_2"/>
    <protectedRange sqref="N51:O60" name="Range2_12_1_6_1_1_1_2_3_2_1_1_3"/>
    <protectedRange sqref="K51:M60" name="Range2_12_1_2_3_1_1_1_2_3_2_1_1_3"/>
    <protectedRange sqref="T43" name="Range2_12_5_1_1_2_1_1"/>
    <protectedRange sqref="T42" name="Range2_12_5_1_1_6_1_1_1_1_1_1_1"/>
    <protectedRange sqref="S42" name="Range2_12_5_1_1_5_3_1_1_1_1_1_1_1"/>
    <protectedRange sqref="R42" name="Range2_12_1_6_1_1_1_2_3_2_1_1_2_1_1_1_1_1"/>
    <protectedRange sqref="AG10 AP10 Q11:Q34" name="Range1_16_3_1_1_1_1_1"/>
    <protectedRange sqref="F11:F22" name="Range1_16_3_1_1_2_1_1_1_2_1"/>
    <protectedRange sqref="B41:B42" name="Range2_12_5_1_1_1_1"/>
    <protectedRange sqref="E41 F42:H42" name="Range2_2_12_1_7_1_1_1_1"/>
    <protectedRange sqref="D41" name="Range2_3_2_1_3_1_1_2_10_1_1_1_1_1_1"/>
    <protectedRange sqref="C41" name="Range2_1_1_1_1_11_1_2_1_1_1_1"/>
    <protectedRange sqref="D38:H38 N38:Q39 N41:Q41" name="Range2_12_1_3_1_1_1_1_1"/>
    <protectedRange sqref="I38:M38 E39:M39 F41:M41" name="Range2_2_12_1_6_1_1_1_1_1"/>
    <protectedRange sqref="D39" name="Range2_1_1_1_1_11_1_1_1_1_1_1_1"/>
    <protectedRange sqref="C39" name="Range2_1_2_1_1_1_1_1_1"/>
    <protectedRange sqref="C38" name="Range2_3_1_1_1_1_1_1"/>
    <protectedRange sqref="Q42" name="Range2_12_1_5_1_1_1_1_1_1"/>
    <protectedRange sqref="N42:P42" name="Range2_12_1_2_2_1_1_1_1_1_1"/>
    <protectedRange sqref="K42:M42" name="Range2_2_12_1_4_2_1_1_1_1_1_1"/>
    <protectedRange sqref="E42" name="Range2_2_12_1_7_1_1_3_1_1_1"/>
    <protectedRange sqref="I42:J42" name="Range2_2_12_1_4_2_1_1_1_2_1_1_1"/>
    <protectedRange sqref="D42" name="Range2_2_12_1_3_1_2_1_1_1_2_1_2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1:J60" name="Range2_2_12_1_4_3_1_1_1_3_3_2_1_1_3_2"/>
    <protectedRange sqref="Q48:Q50" name="Range2_12_5_1_1_3_2"/>
    <protectedRange sqref="P48:P50" name="Range2_12_4_1_1_1_4_2_2_2_2"/>
    <protectedRange sqref="N48:O50" name="Range2_12_1_6_1_1_1_2_3_2_1_1_3_2"/>
    <protectedRange sqref="K48:M50" name="Range2_12_1_2_3_1_1_1_2_3_2_1_1_3_2"/>
    <protectedRange sqref="J48:J50" name="Range2_2_12_1_4_3_1_1_1_3_3_2_1_1_3_2_1"/>
    <protectedRange sqref="I48:I50" name="Range2_2_12_1_4_3_1_1_1_3_3_2_1_1_3_2_1_1"/>
    <protectedRange sqref="I51:I60" name="Range2_2_12_1_4_3_1_1_1_3_3_2_1_1_3_3_1_1"/>
    <protectedRange sqref="Q10" name="Range1_16_3_1_1_1_1_1_1"/>
    <protectedRange sqref="H55:H60" name="Range2_2_12_1_4_3_1_1_1_3_3_2_1_1_3_3_1_3_1"/>
    <protectedRange sqref="G55:G60" name="Range2_2_12_1_4_3_1_1_1_3_2_1_2_2_3_1_3_1"/>
    <protectedRange sqref="F55:F60" name="Range2_2_12_1_4_3_1_1_1_3_3_1_1_3_1_1_1_1_1_1_2_3_1_3_1"/>
    <protectedRange sqref="C55:E60" name="Range2_2_12_1_3_1_2_1_1_1_1_2_1_1_1_1_1_1_2_2_1_3_1"/>
    <protectedRange sqref="H52:H54" name="Range2_2_12_1_4_3_1_1_1_3_3_2_1_1_3_3_1_3_1_1"/>
    <protectedRange sqref="G52:G54" name="Range2_2_12_1_4_3_1_1_1_3_2_1_2_2_3_1_3_1_1"/>
    <protectedRange sqref="F52:F54" name="Range2_2_12_1_4_3_1_1_1_3_3_1_1_3_1_1_1_1_1_1_2_3_1_3_1_1"/>
    <protectedRange sqref="D52:E54" name="Range2_2_12_1_3_1_2_1_1_1_1_2_1_1_1_1_1_1_2_2_1_3_1_1"/>
    <protectedRange sqref="C54" name="Range2_1_4_2_1_1_1_2_1_2_1_1"/>
    <protectedRange sqref="S43" name="Range2_12_4_1_1_1_4_2_2_1_1_1"/>
    <protectedRange sqref="S44:S46" name="Range2_12_4_1_1_1_4_2_2_2_2_1"/>
    <protectedRange sqref="B60 B55 B57" name="Range2_12_5_1_1_1_2_2_1_1_1_1"/>
    <protectedRange sqref="B54" name="Range2_12_5_1_1_1_2_2_1_1_1_1_1_1_1_1_1_1_1_2_1_1_1_1"/>
    <protectedRange sqref="B56 B58" name="Range2_12_5_1_1_1_2_2_1_1_1_1_1_1_1_1_1_1_1_2_1_1_1_3_3_1_1_1"/>
    <protectedRange sqref="H48:H50" name="Range2_2_12_1_4_3_1_1_1_3_3_2_1_1_3_2_1_3_1_1_1"/>
    <protectedRange sqref="G48:G50" name="Range2_2_12_1_4_3_1_1_1_3_2_1_2_2_2_1_3_1_1_1"/>
    <protectedRange sqref="D48:E50" name="Range2_2_12_1_3_1_2_1_1_1_2_1_1_1_1_1_1_2_1_1_2_1_3_1_1_1"/>
    <protectedRange sqref="F48:F50" name="Range2_2_12_1_4_3_1_1_1_2_1_2_1_1_3_1_1_1_1_1_1_2_1_3_1_1_1"/>
    <protectedRange sqref="H51" name="Range2_2_12_1_4_3_1_1_1_3_3_2_1_1_3_3_1_3_1_1_1"/>
    <protectedRange sqref="G51" name="Range2_2_12_1_4_3_1_1_1_3_2_1_2_2_3_1_3_1_1_1"/>
    <protectedRange sqref="F51" name="Range2_2_12_1_4_3_1_1_1_3_3_1_1_3_1_1_1_1_1_1_2_3_1_3_1_1_1"/>
    <protectedRange sqref="D51:E51" name="Range2_2_12_1_3_1_2_1_1_1_1_2_1_1_1_1_1_1_2_2_1_3_1_1_1"/>
    <protectedRange sqref="C48:C50" name="Range2_2_12_1_3_1_2_1_1_1_3_1_1_1_1_1_3_1_1_1_1_2_1_3_1_1"/>
    <protectedRange sqref="C51" name="Range2_2_12_1_3_1_2_1_1_1_1_2_1_1_1_1_1_1_2_2_1_3_2_1_1"/>
    <protectedRange sqref="Q43:R43" name="Range2_12_1_6_1_1_1_2_3_2_1_1_1_1_1_1_1_1_1"/>
    <protectedRange sqref="N43:P43" name="Range2_12_1_2_3_1_1_1_2_3_2_1_1_1_1_1_1_1_1_1"/>
    <protectedRange sqref="K43:M43" name="Range2_2_12_1_4_3_1_1_1_3_3_2_1_1_1_1_1_1_1_1_1"/>
    <protectedRange sqref="J43" name="Range2_2_12_1_4_3_1_1_1_3_2_1_2_1_1_1_1_1_1_1"/>
    <protectedRange sqref="D43:E43" name="Range2_2_12_1_3_1_2_1_1_1_2_1_2_3_2_1_1_1_1_1_1_1"/>
    <protectedRange sqref="I43" name="Range2_2_12_1_4_2_1_1_1_4_1_2_1_1_1_2_1_1_1_1_1_1_1"/>
    <protectedRange sqref="F43:H43" name="Range2_2_12_1_3_1_1_1_1_1_4_1_2_1_2_1_2_1_1_1_1_1_1_1"/>
    <protectedRange sqref="R47" name="Range2_12_5_1_1_3_1_1_1_1_1_1_1"/>
    <protectedRange sqref="Q47" name="Range2_12_4_1_1_1_4_2_2_2_1_1_1_1_1_1_1"/>
    <protectedRange sqref="O47:P47 Q44:R46" name="Range2_12_1_6_1_1_1_2_3_2_1_1_3_1_1_1_1_1_1_1"/>
    <protectedRange sqref="L47:N47 N44:P46" name="Range2_12_1_2_3_1_1_1_2_3_2_1_1_3_1_1_1_1_1_1_1"/>
    <protectedRange sqref="I47:K47 K44:M46" name="Range2_2_12_1_4_3_1_1_1_3_3_2_1_1_3_1_1_1_1_1_1_1"/>
    <protectedRange sqref="H47 J44:J46" name="Range2_2_12_1_4_3_1_1_1_3_2_1_2_2_1_1_1_1_1_1_1"/>
    <protectedRange sqref="E47:F47 G46:H46" name="Range2_2_12_1_3_1_2_1_1_1_2_1_1_1_1_1_1_2_1_1_1_1_1_1_1_1_1"/>
    <protectedRange sqref="D46:E46" name="Range2_2_12_1_3_1_2_1_1_1_2_1_1_1_1_3_1_1_1_1_1_1_1_1_1_1_2"/>
    <protectedRange sqref="D47 F46" name="Range2_2_12_1_3_1_2_1_1_1_3_1_1_1_1_1_3_1_1_1_1_1_1_1_1_1_1_1"/>
    <protectedRange sqref="G47 I46" name="Range2_2_12_1_4_3_1_1_1_2_1_2_1_1_3_1_1_1_1_1_1_1_1_1_1_1_1_1"/>
    <protectedRange sqref="E44:H45" name="Range2_2_12_1_3_1_2_1_1_1_1_2_1_1_1_1_1_1_1_1_1_1_1_1_1"/>
    <protectedRange sqref="D44:D45" name="Range2_2_12_1_3_1_2_1_1_1_2_1_2_3_1_1_1_1_1_1_1_1_1_1_1"/>
    <protectedRange sqref="I44:I45" name="Range2_2_12_1_4_2_1_1_1_4_1_2_1_1_1_2_2_1_1_1_1_1_1_1_1"/>
    <protectedRange sqref="C47" name="Range2_2_12_1_3_1_2_1_1_1_2_1_1_1_1_3_1_1_1_1_1_1_1_1_1_1_1_1"/>
    <protectedRange sqref="B43" name="Range2_12_5_1_1_1_2_1_1_1_1_1_1_1_1_1_1_1_2_1_1_1_1_1_1_1_1_1_1_1_1_1_1_1_1_1_1_1_1_1_1_1"/>
    <protectedRange sqref="B44" name="Range2_12_5_1_1_1_2_2_1_1_1_1_1_1_1_1_1_1_1_1_1_1_1_1_1_1_1_1_1_1_1_1_1_1_1_1_1_1_1_1_1_1_1_1_1_1_1_1_1"/>
    <protectedRange sqref="B45" name="Range2_12_5_1_1_1_2_2_1_1_1_1_1_1_1_1_1_1_1_2_1_1_1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_1_1_1"/>
    <protectedRange sqref="B47" name="Range2_12_5_1_1_1_2_1_1_1_1_1_1_1_1_1_1_1_2_1_2_1_1_1_1_1_1_1_1_1_2_1_1_1_1_1_1_1_1_1_1_1_1_1_1_1_1_1_1_1_1_1_1_1_1_1_1_1_1_1_1_1_1_1_1_1"/>
    <protectedRange sqref="B48" name="Range2_12_5_1_1_1_1_1_2_1_1_1_1_1_1_1_1_1_1_1_1_1_1_1_1_1_1_1_1_2_1_1_1_1_1_1_1_1_1_1_1_1_1_3_1_1_1_2_1_1_1_1_1_1_1_1_1"/>
    <protectedRange sqref="B49" name="Range2_12_5_1_1_1_1_1_2_1_1_2_1_1_1_1_1_1_1_1_1_1_1_1_1_1_1_1_1_2_1_1_1_1_1_1_1_1_1_1_1_1_1_1_3_1_1_1_2_1_1_1_1_1_1_1"/>
    <protectedRange sqref="B50" name="Range2_12_5_1_1_1_2_2_1_1_1_1_1_1_1_1_1_1_1_2_1_1_1_1_1_1_1_1_1_3_1_3_1_2_1_1_1_1_1_1_1_1_1_1_1_1_1_2_1_1_1_1_1_2_1_1_1_1_1_1_1_1_2_1_1_3_1_1_1_2_1_1_1_1_1_1_1_1_1"/>
    <protectedRange sqref="B51" name="Range2_12_5_1_1_1_2_2_1_1_1_1_1_1_1_1_1_1_1_2_1_1_1_2_1_1_1_1_1_1_1_1_1_1_1_1_1_1_1_1_2_1_1_1_1_1_1_1_1_1_2_1_1_3_1_1_1_3_1_1_1_1_1_1_1_1_1"/>
    <protectedRange sqref="B52" name="Range2_12_5_1_1_1_1_1_2_1_2_1_1_1_2_1_1_1_1_1_1_1_1_1_1_2_1_1_1_1_1_2_1_1_1_1_1_1_1_2_1_1_3_1_1_1_2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A11 AC11:AE11 X12:AE34">
    <cfRule type="containsText" dxfId="46" priority="17" operator="containsText" text="N/A">
      <formula>NOT(ISERROR(SEARCH("N/A",X11)))</formula>
    </cfRule>
    <cfRule type="cellIs" dxfId="45" priority="35" operator="equal">
      <formula>0</formula>
    </cfRule>
  </conditionalFormatting>
  <conditionalFormatting sqref="X11:AA11 AC11:AE11 X12:AE34">
    <cfRule type="cellIs" dxfId="44" priority="34" operator="greaterThanOrEqual">
      <formula>1185</formula>
    </cfRule>
  </conditionalFormatting>
  <conditionalFormatting sqref="X11:AA11 AC11:AE11 X12:AE34">
    <cfRule type="cellIs" dxfId="43" priority="33" operator="between">
      <formula>0.1</formula>
      <formula>1184</formula>
    </cfRule>
  </conditionalFormatting>
  <conditionalFormatting sqref="X8 AJ11:AO34">
    <cfRule type="cellIs" dxfId="42" priority="32" operator="equal">
      <formula>0</formula>
    </cfRule>
  </conditionalFormatting>
  <conditionalFormatting sqref="X8 AJ11:AO34">
    <cfRule type="cellIs" dxfId="41" priority="31" operator="greaterThan">
      <formula>1179</formula>
    </cfRule>
  </conditionalFormatting>
  <conditionalFormatting sqref="X8 AJ11:AO34">
    <cfRule type="cellIs" dxfId="40" priority="30" operator="greaterThan">
      <formula>99</formula>
    </cfRule>
  </conditionalFormatting>
  <conditionalFormatting sqref="X8 AJ11:AO34">
    <cfRule type="cellIs" dxfId="39" priority="29" operator="greaterThan">
      <formula>0.99</formula>
    </cfRule>
  </conditionalFormatting>
  <conditionalFormatting sqref="AB8">
    <cfRule type="cellIs" dxfId="38" priority="28" operator="equal">
      <formula>0</formula>
    </cfRule>
  </conditionalFormatting>
  <conditionalFormatting sqref="AB8">
    <cfRule type="cellIs" dxfId="37" priority="27" operator="greaterThan">
      <formula>1179</formula>
    </cfRule>
  </conditionalFormatting>
  <conditionalFormatting sqref="AB8">
    <cfRule type="cellIs" dxfId="36" priority="26" operator="greaterThan">
      <formula>99</formula>
    </cfRule>
  </conditionalFormatting>
  <conditionalFormatting sqref="AB8">
    <cfRule type="cellIs" dxfId="35" priority="25" operator="greaterThan">
      <formula>0.99</formula>
    </cfRule>
  </conditionalFormatting>
  <conditionalFormatting sqref="AQ11:AQ34">
    <cfRule type="cellIs" dxfId="34" priority="24" operator="equal">
      <formula>0</formula>
    </cfRule>
  </conditionalFormatting>
  <conditionalFormatting sqref="AQ11:AQ34">
    <cfRule type="cellIs" dxfId="33" priority="23" operator="greaterThan">
      <formula>1179</formula>
    </cfRule>
  </conditionalFormatting>
  <conditionalFormatting sqref="AQ11:AQ34">
    <cfRule type="cellIs" dxfId="32" priority="22" operator="greaterThan">
      <formula>99</formula>
    </cfRule>
  </conditionalFormatting>
  <conditionalFormatting sqref="AQ11:AQ34">
    <cfRule type="cellIs" dxfId="31" priority="21" operator="greaterThan">
      <formula>0.99</formula>
    </cfRule>
  </conditionalFormatting>
  <conditionalFormatting sqref="AI11:AI34">
    <cfRule type="cellIs" dxfId="30" priority="20" operator="greaterThan">
      <formula>$AI$8</formula>
    </cfRule>
  </conditionalFormatting>
  <conditionalFormatting sqref="AH11:AH34">
    <cfRule type="cellIs" dxfId="29" priority="18" operator="greaterThan">
      <formula>$AH$8</formula>
    </cfRule>
    <cfRule type="cellIs" dxfId="28" priority="19" operator="greaterThan">
      <formula>$AH$8</formula>
    </cfRule>
  </conditionalFormatting>
  <conditionalFormatting sqref="AP11:AP34">
    <cfRule type="cellIs" dxfId="27" priority="16" operator="equal">
      <formula>0</formula>
    </cfRule>
  </conditionalFormatting>
  <conditionalFormatting sqref="AP11:AP34">
    <cfRule type="cellIs" dxfId="26" priority="15" operator="greaterThan">
      <formula>1179</formula>
    </cfRule>
  </conditionalFormatting>
  <conditionalFormatting sqref="AP11:AP34">
    <cfRule type="cellIs" dxfId="25" priority="14" operator="greaterThan">
      <formula>99</formula>
    </cfRule>
  </conditionalFormatting>
  <conditionalFormatting sqref="AP11:AP34">
    <cfRule type="cellIs" dxfId="24" priority="13" operator="greaterThan">
      <formula>0.99</formula>
    </cfRule>
  </conditionalFormatting>
  <conditionalFormatting sqref="AB11">
    <cfRule type="containsText" dxfId="23" priority="1" operator="containsText" text="N/A">
      <formula>NOT(ISERROR(SEARCH("N/A",AB11)))</formula>
    </cfRule>
    <cfRule type="cellIs" dxfId="22" priority="4" operator="equal">
      <formula>0</formula>
    </cfRule>
  </conditionalFormatting>
  <conditionalFormatting sqref="AB11">
    <cfRule type="cellIs" dxfId="21" priority="3" operator="greaterThanOrEqual">
      <formula>1185</formula>
    </cfRule>
  </conditionalFormatting>
  <conditionalFormatting sqref="AB11">
    <cfRule type="cellIs" dxfId="20" priority="2" operator="between">
      <formula>0.1</formula>
      <formula>1184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S1" workbookViewId="0">
      <selection activeCell="AG9" sqref="AG9:AI35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44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44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41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45" t="s">
        <v>127</v>
      </c>
      <c r="I7" s="144" t="s">
        <v>126</v>
      </c>
      <c r="J7" s="144" t="s">
        <v>125</v>
      </c>
      <c r="K7" s="144" t="s">
        <v>124</v>
      </c>
      <c r="L7" s="2"/>
      <c r="M7" s="2"/>
      <c r="N7" s="2"/>
      <c r="O7" s="145" t="s">
        <v>123</v>
      </c>
      <c r="P7" s="211" t="s">
        <v>122</v>
      </c>
      <c r="Q7" s="213"/>
      <c r="R7" s="213"/>
      <c r="S7" s="213"/>
      <c r="T7" s="212"/>
      <c r="U7" s="214" t="s">
        <v>121</v>
      </c>
      <c r="V7" s="214"/>
      <c r="W7" s="144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44" t="s">
        <v>115</v>
      </c>
      <c r="AG7" s="144" t="s">
        <v>114</v>
      </c>
      <c r="AH7" s="144" t="s">
        <v>113</v>
      </c>
      <c r="AI7" s="144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44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42281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3" t="s">
        <v>107</v>
      </c>
      <c r="V8" s="233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24844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44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42" t="s">
        <v>88</v>
      </c>
      <c r="V9" s="142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40" t="s">
        <v>84</v>
      </c>
      <c r="AG9" s="140" t="s">
        <v>83</v>
      </c>
      <c r="AH9" s="234" t="s">
        <v>82</v>
      </c>
      <c r="AI9" s="248" t="s">
        <v>81</v>
      </c>
      <c r="AJ9" s="142" t="s">
        <v>80</v>
      </c>
      <c r="AK9" s="142" t="s">
        <v>79</v>
      </c>
      <c r="AL9" s="142" t="s">
        <v>78</v>
      </c>
      <c r="AM9" s="142" t="s">
        <v>77</v>
      </c>
      <c r="AN9" s="142" t="s">
        <v>76</v>
      </c>
      <c r="AO9" s="142" t="s">
        <v>75</v>
      </c>
      <c r="AP9" s="142" t="s">
        <v>74</v>
      </c>
      <c r="AQ9" s="226" t="s">
        <v>73</v>
      </c>
      <c r="AR9" s="142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42" t="s">
        <v>67</v>
      </c>
      <c r="C10" s="142" t="s">
        <v>66</v>
      </c>
      <c r="D10" s="142" t="s">
        <v>17</v>
      </c>
      <c r="E10" s="142" t="s">
        <v>65</v>
      </c>
      <c r="F10" s="142" t="s">
        <v>17</v>
      </c>
      <c r="G10" s="142" t="s">
        <v>65</v>
      </c>
      <c r="H10" s="225"/>
      <c r="I10" s="142" t="s">
        <v>65</v>
      </c>
      <c r="J10" s="142" t="s">
        <v>65</v>
      </c>
      <c r="K10" s="142" t="s">
        <v>65</v>
      </c>
      <c r="L10" s="101" t="s">
        <v>18</v>
      </c>
      <c r="M10" s="214"/>
      <c r="N10" s="101" t="s">
        <v>18</v>
      </c>
      <c r="O10" s="227"/>
      <c r="P10" s="227"/>
      <c r="Q10" s="96">
        <f>'[2]OCT 3'!Q34</f>
        <v>53905837</v>
      </c>
      <c r="R10" s="242"/>
      <c r="S10" s="243"/>
      <c r="T10" s="244"/>
      <c r="U10" s="142"/>
      <c r="V10" s="142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'[2]OCT 3'!AG34</f>
        <v>40807356</v>
      </c>
      <c r="AH10" s="234"/>
      <c r="AI10" s="249"/>
      <c r="AJ10" s="142" t="s">
        <v>56</v>
      </c>
      <c r="AK10" s="142" t="s">
        <v>56</v>
      </c>
      <c r="AL10" s="142" t="s">
        <v>56</v>
      </c>
      <c r="AM10" s="142" t="s">
        <v>56</v>
      </c>
      <c r="AN10" s="142" t="s">
        <v>56</v>
      </c>
      <c r="AO10" s="142" t="s">
        <v>56</v>
      </c>
      <c r="AP10" s="96">
        <f>'[2]OCT 3'!AP34</f>
        <v>9325881</v>
      </c>
      <c r="AQ10" s="227"/>
      <c r="AR10" s="143" t="s">
        <v>55</v>
      </c>
      <c r="AS10" s="234"/>
      <c r="AV10" s="93" t="s">
        <v>54</v>
      </c>
      <c r="AW10" s="93" t="s">
        <v>53</v>
      </c>
      <c r="AY10" s="94" t="s">
        <v>52</v>
      </c>
    </row>
    <row r="11" spans="2:51" x14ac:dyDescent="0.25">
      <c r="B11" s="85">
        <v>2</v>
      </c>
      <c r="C11" s="85">
        <v>4.1666666666666664E-2</v>
      </c>
      <c r="D11" s="84">
        <v>26</v>
      </c>
      <c r="E11" s="82">
        <f t="shared" ref="E11:E22" si="0">D11/1.42</f>
        <v>18.30985915492958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109</v>
      </c>
      <c r="P11" s="76">
        <v>64</v>
      </c>
      <c r="Q11" s="76">
        <v>53908659</v>
      </c>
      <c r="R11" s="75">
        <f t="shared" ref="R11:R34" si="3">IF(ISBLANK(Q11),"-",Q11-Q10)</f>
        <v>2822</v>
      </c>
      <c r="S11" s="74">
        <f t="shared" ref="S11:S34" si="4">R11*24/1000</f>
        <v>67.727999999999994</v>
      </c>
      <c r="T11" s="74">
        <f t="shared" ref="T11:T34" si="5">R11/1000</f>
        <v>2.8220000000000001</v>
      </c>
      <c r="U11" s="73">
        <v>5.2</v>
      </c>
      <c r="V11" s="73">
        <f t="shared" ref="V11:V34" si="6">U11</f>
        <v>5.2</v>
      </c>
      <c r="W11" s="72" t="s">
        <v>138</v>
      </c>
      <c r="X11" s="66">
        <v>0</v>
      </c>
      <c r="Y11" s="66">
        <v>0</v>
      </c>
      <c r="Z11" s="66">
        <v>0</v>
      </c>
      <c r="AA11" s="66">
        <v>0</v>
      </c>
      <c r="AB11" s="66">
        <v>1008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40807696</v>
      </c>
      <c r="AH11" s="69">
        <f t="shared" ref="AH11:AH34" si="7">IF(ISBLANK(AG11),"-",AG11-AG10)</f>
        <v>340</v>
      </c>
      <c r="AI11" s="68">
        <f t="shared" ref="AI11:AI34" si="8">AH11/T11</f>
        <v>120.48192771084337</v>
      </c>
      <c r="AJ11" s="67">
        <v>0</v>
      </c>
      <c r="AK11" s="67">
        <v>0</v>
      </c>
      <c r="AL11" s="67">
        <v>0</v>
      </c>
      <c r="AM11" s="67">
        <v>0</v>
      </c>
      <c r="AN11" s="67">
        <v>1</v>
      </c>
      <c r="AO11" s="67">
        <v>0.3</v>
      </c>
      <c r="AP11" s="66">
        <v>9327244</v>
      </c>
      <c r="AQ11" s="66">
        <f t="shared" ref="AQ11:AQ12" si="9">AP11-AP10</f>
        <v>1363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27</v>
      </c>
      <c r="E12" s="82">
        <f t="shared" si="0"/>
        <v>19.014084507042256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106</v>
      </c>
      <c r="P12" s="76">
        <v>71</v>
      </c>
      <c r="Q12" s="76">
        <v>53911441</v>
      </c>
      <c r="R12" s="75">
        <f t="shared" si="3"/>
        <v>2782</v>
      </c>
      <c r="S12" s="74">
        <f t="shared" si="4"/>
        <v>66.768000000000001</v>
      </c>
      <c r="T12" s="74">
        <f t="shared" si="5"/>
        <v>2.782</v>
      </c>
      <c r="U12" s="73">
        <v>6.8</v>
      </c>
      <c r="V12" s="73">
        <f t="shared" si="6"/>
        <v>6.8</v>
      </c>
      <c r="W12" s="72" t="s">
        <v>138</v>
      </c>
      <c r="X12" s="66">
        <v>0</v>
      </c>
      <c r="Y12" s="66">
        <v>0</v>
      </c>
      <c r="Z12" s="66">
        <v>0</v>
      </c>
      <c r="AA12" s="66">
        <v>0</v>
      </c>
      <c r="AB12" s="66">
        <v>978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40808024</v>
      </c>
      <c r="AH12" s="69">
        <f t="shared" si="7"/>
        <v>328</v>
      </c>
      <c r="AI12" s="68">
        <f t="shared" si="8"/>
        <v>117.90079079798706</v>
      </c>
      <c r="AJ12" s="67">
        <v>0</v>
      </c>
      <c r="AK12" s="67">
        <v>0</v>
      </c>
      <c r="AL12" s="67">
        <v>0</v>
      </c>
      <c r="AM12" s="67">
        <v>0</v>
      </c>
      <c r="AN12" s="67">
        <v>1</v>
      </c>
      <c r="AO12" s="67">
        <v>0.3</v>
      </c>
      <c r="AP12" s="66">
        <v>9328859</v>
      </c>
      <c r="AQ12" s="66">
        <f t="shared" si="9"/>
        <v>1615</v>
      </c>
      <c r="AR12" s="87">
        <v>1.18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18</v>
      </c>
      <c r="E13" s="82">
        <f t="shared" si="0"/>
        <v>12.67605633802817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132</v>
      </c>
      <c r="P13" s="76">
        <v>111</v>
      </c>
      <c r="Q13" s="76">
        <v>53915071</v>
      </c>
      <c r="R13" s="75">
        <f t="shared" si="3"/>
        <v>3630</v>
      </c>
      <c r="S13" s="74">
        <f t="shared" si="4"/>
        <v>87.12</v>
      </c>
      <c r="T13" s="74">
        <f t="shared" si="5"/>
        <v>3.63</v>
      </c>
      <c r="U13" s="73">
        <v>8.3000000000000007</v>
      </c>
      <c r="V13" s="73">
        <f t="shared" si="6"/>
        <v>8.3000000000000007</v>
      </c>
      <c r="W13" s="72" t="s">
        <v>14</v>
      </c>
      <c r="X13" s="66">
        <v>0</v>
      </c>
      <c r="Y13" s="66">
        <v>0</v>
      </c>
      <c r="Z13" s="66">
        <v>957</v>
      </c>
      <c r="AA13" s="66">
        <v>0</v>
      </c>
      <c r="AB13" s="66">
        <v>1169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40808548</v>
      </c>
      <c r="AH13" s="69">
        <f t="shared" si="7"/>
        <v>524</v>
      </c>
      <c r="AI13" s="68">
        <f t="shared" si="8"/>
        <v>144.35261707988982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</v>
      </c>
      <c r="AP13" s="66">
        <v>9330189</v>
      </c>
      <c r="AQ13" s="66">
        <f t="shared" ref="AQ13:AQ34" si="10">AP13-AP12</f>
        <v>1330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13</v>
      </c>
      <c r="E14" s="82">
        <f t="shared" si="0"/>
        <v>9.1549295774647899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111</v>
      </c>
      <c r="P14" s="76">
        <v>96</v>
      </c>
      <c r="Q14" s="76">
        <v>53919136</v>
      </c>
      <c r="R14" s="75">
        <f t="shared" si="3"/>
        <v>4065</v>
      </c>
      <c r="S14" s="74">
        <f t="shared" si="4"/>
        <v>97.56</v>
      </c>
      <c r="T14" s="74">
        <f t="shared" si="5"/>
        <v>4.0650000000000004</v>
      </c>
      <c r="U14" s="73">
        <v>9.1</v>
      </c>
      <c r="V14" s="73">
        <f t="shared" si="6"/>
        <v>9.1</v>
      </c>
      <c r="W14" s="72" t="s">
        <v>14</v>
      </c>
      <c r="X14" s="66">
        <v>0</v>
      </c>
      <c r="Y14" s="66">
        <v>0</v>
      </c>
      <c r="Z14" s="66">
        <v>956</v>
      </c>
      <c r="AA14" s="66">
        <v>0</v>
      </c>
      <c r="AB14" s="66">
        <v>1158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40809228</v>
      </c>
      <c r="AH14" s="69">
        <f t="shared" si="7"/>
        <v>680</v>
      </c>
      <c r="AI14" s="68">
        <f t="shared" si="8"/>
        <v>167.28167281672816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0.3</v>
      </c>
      <c r="AP14" s="66">
        <v>9330885</v>
      </c>
      <c r="AQ14" s="66">
        <f t="shared" si="10"/>
        <v>696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17</v>
      </c>
      <c r="E15" s="82">
        <f t="shared" si="0"/>
        <v>11.971830985915494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102</v>
      </c>
      <c r="P15" s="76">
        <v>96</v>
      </c>
      <c r="Q15" s="76">
        <v>53923223</v>
      </c>
      <c r="R15" s="75">
        <f t="shared" si="3"/>
        <v>4087</v>
      </c>
      <c r="S15" s="74">
        <f t="shared" si="4"/>
        <v>98.087999999999994</v>
      </c>
      <c r="T15" s="74">
        <f t="shared" si="5"/>
        <v>4.0869999999999997</v>
      </c>
      <c r="U15" s="73">
        <v>9.6</v>
      </c>
      <c r="V15" s="73">
        <f t="shared" si="6"/>
        <v>9.6</v>
      </c>
      <c r="W15" s="72" t="s">
        <v>14</v>
      </c>
      <c r="X15" s="66">
        <v>0</v>
      </c>
      <c r="Y15" s="66">
        <v>0</v>
      </c>
      <c r="Z15" s="66">
        <v>957</v>
      </c>
      <c r="AA15" s="66">
        <v>0</v>
      </c>
      <c r="AB15" s="66">
        <v>1098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40809900</v>
      </c>
      <c r="AH15" s="69">
        <f t="shared" si="7"/>
        <v>672</v>
      </c>
      <c r="AI15" s="68">
        <f t="shared" si="8"/>
        <v>164.42378272571568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0.3</v>
      </c>
      <c r="AP15" s="66">
        <v>9331261</v>
      </c>
      <c r="AQ15" s="66">
        <f t="shared" si="10"/>
        <v>376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15</v>
      </c>
      <c r="E16" s="82">
        <f t="shared" si="0"/>
        <v>10.563380281690142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1">F16/1.42</f>
        <v>52.816901408450704</v>
      </c>
      <c r="K16" s="80">
        <f t="shared" ref="K16:K22" si="12">J16+1.42</f>
        <v>54.236901408450706</v>
      </c>
      <c r="L16" s="79">
        <v>19</v>
      </c>
      <c r="M16" s="78" t="s">
        <v>19</v>
      </c>
      <c r="N16" s="78">
        <v>13.1</v>
      </c>
      <c r="O16" s="76">
        <v>118</v>
      </c>
      <c r="P16" s="76">
        <v>120</v>
      </c>
      <c r="Q16" s="76">
        <v>53927810</v>
      </c>
      <c r="R16" s="75">
        <f t="shared" si="3"/>
        <v>4587</v>
      </c>
      <c r="S16" s="74">
        <f t="shared" si="4"/>
        <v>110.08799999999999</v>
      </c>
      <c r="T16" s="74">
        <f t="shared" si="5"/>
        <v>4.5869999999999997</v>
      </c>
      <c r="U16" s="73">
        <v>9.5</v>
      </c>
      <c r="V16" s="73">
        <f t="shared" si="6"/>
        <v>9.5</v>
      </c>
      <c r="W16" s="72" t="s">
        <v>14</v>
      </c>
      <c r="X16" s="66">
        <v>0</v>
      </c>
      <c r="Y16" s="66">
        <v>0</v>
      </c>
      <c r="Z16" s="66">
        <v>957</v>
      </c>
      <c r="AA16" s="66">
        <v>0</v>
      </c>
      <c r="AB16" s="66">
        <v>1098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40810688</v>
      </c>
      <c r="AH16" s="69">
        <f t="shared" si="7"/>
        <v>788</v>
      </c>
      <c r="AI16" s="68">
        <f t="shared" si="8"/>
        <v>171.78984085458907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9331261</v>
      </c>
      <c r="AQ16" s="66">
        <f t="shared" si="10"/>
        <v>0</v>
      </c>
      <c r="AR16" s="87">
        <v>1.1299999999999999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B17" s="85">
        <v>2.25</v>
      </c>
      <c r="C17" s="85">
        <v>0.29166666666666702</v>
      </c>
      <c r="D17" s="84">
        <v>11</v>
      </c>
      <c r="E17" s="82">
        <f t="shared" si="0"/>
        <v>7.746478873239437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1"/>
        <v>58.450704225352112</v>
      </c>
      <c r="K17" s="80">
        <f t="shared" si="12"/>
        <v>59.870704225352114</v>
      </c>
      <c r="L17" s="79">
        <v>19</v>
      </c>
      <c r="M17" s="78" t="s">
        <v>19</v>
      </c>
      <c r="N17" s="78">
        <v>16.7</v>
      </c>
      <c r="O17" s="76">
        <v>129</v>
      </c>
      <c r="P17" s="76">
        <v>138</v>
      </c>
      <c r="Q17" s="76">
        <v>53933431</v>
      </c>
      <c r="R17" s="75">
        <f t="shared" si="3"/>
        <v>5621</v>
      </c>
      <c r="S17" s="74">
        <f t="shared" si="4"/>
        <v>134.904</v>
      </c>
      <c r="T17" s="74">
        <f t="shared" si="5"/>
        <v>5.6210000000000004</v>
      </c>
      <c r="U17" s="73">
        <v>9.3000000000000007</v>
      </c>
      <c r="V17" s="73">
        <f t="shared" si="6"/>
        <v>9.3000000000000007</v>
      </c>
      <c r="W17" s="72" t="s">
        <v>22</v>
      </c>
      <c r="X17" s="66">
        <v>1047</v>
      </c>
      <c r="Y17" s="66">
        <v>0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40811912</v>
      </c>
      <c r="AH17" s="69">
        <f t="shared" si="7"/>
        <v>1224</v>
      </c>
      <c r="AI17" s="68">
        <f t="shared" si="8"/>
        <v>217.75484789183417</v>
      </c>
      <c r="AJ17" s="67">
        <v>1</v>
      </c>
      <c r="AK17" s="67">
        <v>0</v>
      </c>
      <c r="AL17" s="67">
        <v>1</v>
      </c>
      <c r="AM17" s="67">
        <v>1</v>
      </c>
      <c r="AN17" s="67">
        <v>1</v>
      </c>
      <c r="AO17" s="67">
        <v>0</v>
      </c>
      <c r="AP17" s="66">
        <v>9331261</v>
      </c>
      <c r="AQ17" s="66">
        <f t="shared" si="10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9</v>
      </c>
      <c r="E18" s="82">
        <f t="shared" si="0"/>
        <v>6.3380281690140849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1"/>
        <v>58.450704225352112</v>
      </c>
      <c r="K18" s="80">
        <f t="shared" si="12"/>
        <v>59.870704225352114</v>
      </c>
      <c r="L18" s="79">
        <v>19</v>
      </c>
      <c r="M18" s="78" t="s">
        <v>19</v>
      </c>
      <c r="N18" s="78">
        <v>17.3</v>
      </c>
      <c r="O18" s="76">
        <v>130</v>
      </c>
      <c r="P18" s="76">
        <v>135</v>
      </c>
      <c r="Q18" s="76">
        <v>53939544</v>
      </c>
      <c r="R18" s="75">
        <f t="shared" si="3"/>
        <v>6113</v>
      </c>
      <c r="S18" s="74">
        <f t="shared" si="4"/>
        <v>146.71199999999999</v>
      </c>
      <c r="T18" s="74">
        <f t="shared" si="5"/>
        <v>6.1130000000000004</v>
      </c>
      <c r="U18" s="73">
        <v>8.6</v>
      </c>
      <c r="V18" s="73">
        <f t="shared" si="6"/>
        <v>8.6</v>
      </c>
      <c r="W18" s="72" t="s">
        <v>22</v>
      </c>
      <c r="X18" s="66">
        <v>1078</v>
      </c>
      <c r="Y18" s="66">
        <v>0</v>
      </c>
      <c r="Z18" s="66">
        <v>1187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40813236</v>
      </c>
      <c r="AH18" s="69">
        <f t="shared" si="7"/>
        <v>1324</v>
      </c>
      <c r="AI18" s="68">
        <f t="shared" si="8"/>
        <v>216.58760019630296</v>
      </c>
      <c r="AJ18" s="67">
        <v>1</v>
      </c>
      <c r="AK18" s="67">
        <v>0</v>
      </c>
      <c r="AL18" s="67">
        <v>1</v>
      </c>
      <c r="AM18" s="67">
        <v>1</v>
      </c>
      <c r="AN18" s="67">
        <v>1</v>
      </c>
      <c r="AO18" s="67">
        <v>0</v>
      </c>
      <c r="AP18" s="66">
        <v>9331261</v>
      </c>
      <c r="AQ18" s="66">
        <f t="shared" si="10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7</v>
      </c>
      <c r="E19" s="82">
        <f t="shared" si="0"/>
        <v>4.9295774647887329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1"/>
        <v>58.450704225352112</v>
      </c>
      <c r="K19" s="80">
        <f t="shared" si="12"/>
        <v>59.870704225352114</v>
      </c>
      <c r="L19" s="79">
        <v>19</v>
      </c>
      <c r="M19" s="78" t="s">
        <v>19</v>
      </c>
      <c r="N19" s="78">
        <v>18.399999999999999</v>
      </c>
      <c r="O19" s="76">
        <v>127</v>
      </c>
      <c r="P19" s="76">
        <v>144</v>
      </c>
      <c r="Q19" s="76">
        <v>53945573</v>
      </c>
      <c r="R19" s="75">
        <f t="shared" si="3"/>
        <v>6029</v>
      </c>
      <c r="S19" s="74">
        <f t="shared" si="4"/>
        <v>144.696</v>
      </c>
      <c r="T19" s="74">
        <f t="shared" si="5"/>
        <v>6.0289999999999999</v>
      </c>
      <c r="U19" s="73">
        <v>7.7</v>
      </c>
      <c r="V19" s="73">
        <f t="shared" si="6"/>
        <v>7.7</v>
      </c>
      <c r="W19" s="72" t="s">
        <v>22</v>
      </c>
      <c r="X19" s="66">
        <v>1159</v>
      </c>
      <c r="Y19" s="66">
        <v>0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40814564</v>
      </c>
      <c r="AH19" s="69">
        <f t="shared" si="7"/>
        <v>1328</v>
      </c>
      <c r="AI19" s="68">
        <f t="shared" si="8"/>
        <v>220.2687012771604</v>
      </c>
      <c r="AJ19" s="67">
        <v>1</v>
      </c>
      <c r="AK19" s="67">
        <v>0</v>
      </c>
      <c r="AL19" s="67">
        <v>1</v>
      </c>
      <c r="AM19" s="67">
        <v>1</v>
      </c>
      <c r="AN19" s="67">
        <v>1</v>
      </c>
      <c r="AO19" s="67">
        <v>0</v>
      </c>
      <c r="AP19" s="66">
        <v>9331261</v>
      </c>
      <c r="AQ19" s="66">
        <f t="shared" si="10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6</v>
      </c>
      <c r="E20" s="82">
        <f t="shared" si="0"/>
        <v>4.2253521126760569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1"/>
        <v>58.450704225352112</v>
      </c>
      <c r="K20" s="80">
        <f t="shared" si="12"/>
        <v>59.870704225352114</v>
      </c>
      <c r="L20" s="79">
        <v>19</v>
      </c>
      <c r="M20" s="78" t="s">
        <v>19</v>
      </c>
      <c r="N20" s="78">
        <v>17.7</v>
      </c>
      <c r="O20" s="76">
        <v>136</v>
      </c>
      <c r="P20" s="76">
        <v>148</v>
      </c>
      <c r="Q20" s="76">
        <v>53951700</v>
      </c>
      <c r="R20" s="75">
        <f t="shared" si="3"/>
        <v>6127</v>
      </c>
      <c r="S20" s="74">
        <f t="shared" si="4"/>
        <v>147.048</v>
      </c>
      <c r="T20" s="74">
        <f t="shared" si="5"/>
        <v>6.1269999999999998</v>
      </c>
      <c r="U20" s="73">
        <v>6.7</v>
      </c>
      <c r="V20" s="73">
        <f t="shared" si="6"/>
        <v>6.7</v>
      </c>
      <c r="W20" s="72" t="s">
        <v>22</v>
      </c>
      <c r="X20" s="66">
        <v>1049</v>
      </c>
      <c r="Y20" s="66">
        <v>0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40815932</v>
      </c>
      <c r="AH20" s="69">
        <f t="shared" si="7"/>
        <v>1368</v>
      </c>
      <c r="AI20" s="68">
        <f t="shared" si="8"/>
        <v>223.2740329688265</v>
      </c>
      <c r="AJ20" s="67">
        <v>1</v>
      </c>
      <c r="AK20" s="67">
        <v>0</v>
      </c>
      <c r="AL20" s="67">
        <v>1</v>
      </c>
      <c r="AM20" s="67">
        <v>1</v>
      </c>
      <c r="AN20" s="67">
        <v>1</v>
      </c>
      <c r="AO20" s="67">
        <v>0</v>
      </c>
      <c r="AP20" s="66">
        <v>9331261</v>
      </c>
      <c r="AQ20" s="66">
        <f t="shared" si="10"/>
        <v>0</v>
      </c>
      <c r="AR20" s="87">
        <v>1.35</v>
      </c>
      <c r="AS20" s="64" t="s">
        <v>30</v>
      </c>
      <c r="AY20" s="12"/>
    </row>
    <row r="21" spans="1:51" x14ac:dyDescent="0.25">
      <c r="B21" s="85">
        <v>2.4166666666666701</v>
      </c>
      <c r="C21" s="85">
        <v>0.45833333333333298</v>
      </c>
      <c r="D21" s="84">
        <v>6</v>
      </c>
      <c r="E21" s="82">
        <f t="shared" si="0"/>
        <v>4.2253521126760569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1"/>
        <v>58.450704225352112</v>
      </c>
      <c r="K21" s="80">
        <f t="shared" si="12"/>
        <v>59.870704225352114</v>
      </c>
      <c r="L21" s="79">
        <v>19</v>
      </c>
      <c r="M21" s="78" t="s">
        <v>19</v>
      </c>
      <c r="N21" s="78">
        <v>17.7</v>
      </c>
      <c r="O21" s="76">
        <v>136</v>
      </c>
      <c r="P21" s="76">
        <v>147</v>
      </c>
      <c r="Q21" s="76">
        <v>53957923</v>
      </c>
      <c r="R21" s="75">
        <f t="shared" si="3"/>
        <v>6223</v>
      </c>
      <c r="S21" s="74">
        <f t="shared" si="4"/>
        <v>149.352</v>
      </c>
      <c r="T21" s="74">
        <f t="shared" si="5"/>
        <v>6.2229999999999999</v>
      </c>
      <c r="U21" s="73">
        <v>6</v>
      </c>
      <c r="V21" s="73">
        <f t="shared" si="6"/>
        <v>6</v>
      </c>
      <c r="W21" s="72" t="s">
        <v>22</v>
      </c>
      <c r="X21" s="66">
        <v>1077</v>
      </c>
      <c r="Y21" s="66">
        <v>0</v>
      </c>
      <c r="Z21" s="66">
        <v>1186</v>
      </c>
      <c r="AA21" s="66">
        <v>1185</v>
      </c>
      <c r="AB21" s="66">
        <v>1188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40817332</v>
      </c>
      <c r="AH21" s="69">
        <f t="shared" si="7"/>
        <v>1400</v>
      </c>
      <c r="AI21" s="68">
        <f t="shared" si="8"/>
        <v>224.97187851518561</v>
      </c>
      <c r="AJ21" s="67">
        <v>1</v>
      </c>
      <c r="AK21" s="67">
        <v>0</v>
      </c>
      <c r="AL21" s="67">
        <v>1</v>
      </c>
      <c r="AM21" s="67">
        <v>1</v>
      </c>
      <c r="AN21" s="67">
        <v>1</v>
      </c>
      <c r="AO21" s="67">
        <v>0</v>
      </c>
      <c r="AP21" s="66">
        <v>9331261</v>
      </c>
      <c r="AQ21" s="66">
        <f t="shared" si="10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4</v>
      </c>
      <c r="E22" s="82">
        <f t="shared" si="0"/>
        <v>2.8169014084507045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1"/>
        <v>58.450704225352112</v>
      </c>
      <c r="K22" s="80">
        <f t="shared" si="12"/>
        <v>59.870704225352114</v>
      </c>
      <c r="L22" s="79">
        <v>19</v>
      </c>
      <c r="M22" s="78" t="s">
        <v>19</v>
      </c>
      <c r="N22" s="78">
        <v>17.3</v>
      </c>
      <c r="O22" s="76">
        <v>129</v>
      </c>
      <c r="P22" s="76">
        <v>146</v>
      </c>
      <c r="Q22" s="76">
        <v>53963946</v>
      </c>
      <c r="R22" s="75">
        <f t="shared" si="3"/>
        <v>6023</v>
      </c>
      <c r="S22" s="74">
        <f t="shared" si="4"/>
        <v>144.55199999999999</v>
      </c>
      <c r="T22" s="74">
        <f t="shared" si="5"/>
        <v>6.0229999999999997</v>
      </c>
      <c r="U22" s="73">
        <v>5.4</v>
      </c>
      <c r="V22" s="73">
        <f t="shared" si="6"/>
        <v>5.4</v>
      </c>
      <c r="W22" s="72" t="s">
        <v>22</v>
      </c>
      <c r="X22" s="66">
        <v>1077</v>
      </c>
      <c r="Y22" s="66">
        <v>0</v>
      </c>
      <c r="Z22" s="66">
        <v>1186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40818716</v>
      </c>
      <c r="AH22" s="69">
        <f t="shared" si="7"/>
        <v>1384</v>
      </c>
      <c r="AI22" s="68">
        <f t="shared" si="8"/>
        <v>229.78582101942555</v>
      </c>
      <c r="AJ22" s="67">
        <v>1</v>
      </c>
      <c r="AK22" s="67">
        <v>0</v>
      </c>
      <c r="AL22" s="67">
        <v>1</v>
      </c>
      <c r="AM22" s="67">
        <v>1</v>
      </c>
      <c r="AN22" s="67">
        <v>1</v>
      </c>
      <c r="AO22" s="67">
        <v>0</v>
      </c>
      <c r="AP22" s="66">
        <v>9331261</v>
      </c>
      <c r="AQ22" s="66">
        <f t="shared" si="10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28</v>
      </c>
      <c r="B23" s="85">
        <v>2.5</v>
      </c>
      <c r="C23" s="85">
        <v>0.54166666666666696</v>
      </c>
      <c r="D23" s="84">
        <v>4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1"/>
        <v>57.04225352112676</v>
      </c>
      <c r="K23" s="80">
        <f t="shared" ref="K23:K34" si="13">J23+(6/1.42)</f>
        <v>61.267605633802816</v>
      </c>
      <c r="L23" s="79">
        <v>19</v>
      </c>
      <c r="M23" s="78" t="s">
        <v>19</v>
      </c>
      <c r="N23" s="78">
        <v>17.5</v>
      </c>
      <c r="O23" s="76">
        <v>132</v>
      </c>
      <c r="P23" s="76">
        <v>137</v>
      </c>
      <c r="Q23" s="76">
        <v>53969877</v>
      </c>
      <c r="R23" s="75">
        <f t="shared" si="3"/>
        <v>5931</v>
      </c>
      <c r="S23" s="74">
        <f t="shared" si="4"/>
        <v>142.34399999999999</v>
      </c>
      <c r="T23" s="74">
        <f t="shared" si="5"/>
        <v>5.931</v>
      </c>
      <c r="U23" s="73">
        <v>4.7</v>
      </c>
      <c r="V23" s="73">
        <f t="shared" si="6"/>
        <v>4.7</v>
      </c>
      <c r="W23" s="72" t="s">
        <v>22</v>
      </c>
      <c r="X23" s="66">
        <v>1045</v>
      </c>
      <c r="Y23" s="66">
        <v>0</v>
      </c>
      <c r="Z23" s="66">
        <v>1187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40820092</v>
      </c>
      <c r="AH23" s="69">
        <f t="shared" si="7"/>
        <v>1376</v>
      </c>
      <c r="AI23" s="68">
        <f t="shared" si="8"/>
        <v>232.00134884505141</v>
      </c>
      <c r="AJ23" s="67">
        <v>1</v>
      </c>
      <c r="AK23" s="67">
        <v>0</v>
      </c>
      <c r="AL23" s="67">
        <v>1</v>
      </c>
      <c r="AM23" s="67">
        <v>1</v>
      </c>
      <c r="AN23" s="67">
        <v>1</v>
      </c>
      <c r="AO23" s="67">
        <v>0</v>
      </c>
      <c r="AP23" s="66">
        <v>9331261</v>
      </c>
      <c r="AQ23" s="66">
        <f t="shared" si="10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4</v>
      </c>
      <c r="E24" s="82">
        <f t="shared" ref="E24:E34" si="14">D24/1.42</f>
        <v>2.8169014084507045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1"/>
        <v>57.04225352112676</v>
      </c>
      <c r="K24" s="80">
        <f t="shared" si="13"/>
        <v>61.267605633802816</v>
      </c>
      <c r="L24" s="79">
        <v>18</v>
      </c>
      <c r="M24" s="78" t="s">
        <v>19</v>
      </c>
      <c r="N24" s="78">
        <v>17.3</v>
      </c>
      <c r="O24" s="76">
        <v>131</v>
      </c>
      <c r="P24" s="76">
        <v>141</v>
      </c>
      <c r="Q24" s="76">
        <v>53975639</v>
      </c>
      <c r="R24" s="75">
        <f t="shared" si="3"/>
        <v>5762</v>
      </c>
      <c r="S24" s="74">
        <f t="shared" si="4"/>
        <v>138.28800000000001</v>
      </c>
      <c r="T24" s="74">
        <f t="shared" si="5"/>
        <v>5.7619999999999996</v>
      </c>
      <c r="U24" s="73">
        <v>4.3</v>
      </c>
      <c r="V24" s="73">
        <f t="shared" si="6"/>
        <v>4.3</v>
      </c>
      <c r="W24" s="72" t="s">
        <v>22</v>
      </c>
      <c r="X24" s="66">
        <v>1046</v>
      </c>
      <c r="Y24" s="66">
        <v>0</v>
      </c>
      <c r="Z24" s="66">
        <v>1187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40821436</v>
      </c>
      <c r="AH24" s="69">
        <f t="shared" si="7"/>
        <v>1344</v>
      </c>
      <c r="AI24" s="68">
        <f t="shared" si="8"/>
        <v>233.2523429364804</v>
      </c>
      <c r="AJ24" s="67">
        <v>1</v>
      </c>
      <c r="AK24" s="67">
        <v>0</v>
      </c>
      <c r="AL24" s="67">
        <v>1</v>
      </c>
      <c r="AM24" s="67">
        <v>1</v>
      </c>
      <c r="AN24" s="67">
        <v>1</v>
      </c>
      <c r="AO24" s="67">
        <v>0</v>
      </c>
      <c r="AP24" s="66">
        <v>9331261</v>
      </c>
      <c r="AQ24" s="66">
        <f t="shared" si="10"/>
        <v>0</v>
      </c>
      <c r="AR24" s="87">
        <v>1.28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4</v>
      </c>
      <c r="E25" s="82">
        <f t="shared" si="14"/>
        <v>2.8169014084507045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1"/>
        <v>57.04225352112676</v>
      </c>
      <c r="K25" s="80">
        <f t="shared" si="13"/>
        <v>61.267605633802816</v>
      </c>
      <c r="L25" s="79">
        <v>18</v>
      </c>
      <c r="M25" s="78" t="s">
        <v>19</v>
      </c>
      <c r="N25" s="78">
        <v>16.899999999999999</v>
      </c>
      <c r="O25" s="76">
        <v>132</v>
      </c>
      <c r="P25" s="76">
        <v>135</v>
      </c>
      <c r="Q25" s="76">
        <v>53981406</v>
      </c>
      <c r="R25" s="75">
        <f t="shared" si="3"/>
        <v>5767</v>
      </c>
      <c r="S25" s="74">
        <f t="shared" si="4"/>
        <v>138.40799999999999</v>
      </c>
      <c r="T25" s="74">
        <f t="shared" si="5"/>
        <v>5.7670000000000003</v>
      </c>
      <c r="U25" s="73">
        <v>3.7</v>
      </c>
      <c r="V25" s="73">
        <f t="shared" si="6"/>
        <v>3.7</v>
      </c>
      <c r="W25" s="72" t="s">
        <v>22</v>
      </c>
      <c r="X25" s="66">
        <v>1025</v>
      </c>
      <c r="Y25" s="66">
        <v>0</v>
      </c>
      <c r="Z25" s="66">
        <v>1187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40822780</v>
      </c>
      <c r="AH25" s="69">
        <f t="shared" si="7"/>
        <v>1344</v>
      </c>
      <c r="AI25" s="68">
        <f t="shared" si="8"/>
        <v>233.05011271024796</v>
      </c>
      <c r="AJ25" s="67">
        <v>1</v>
      </c>
      <c r="AK25" s="67">
        <v>0</v>
      </c>
      <c r="AL25" s="67">
        <v>1</v>
      </c>
      <c r="AM25" s="67">
        <v>1</v>
      </c>
      <c r="AN25" s="67">
        <v>1</v>
      </c>
      <c r="AO25" s="67">
        <v>0</v>
      </c>
      <c r="AP25" s="66">
        <v>9331261</v>
      </c>
      <c r="AQ25" s="66">
        <f t="shared" si="10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5</v>
      </c>
      <c r="E26" s="82">
        <f t="shared" si="14"/>
        <v>3.5211267605633805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5">(F26-3)/1.42</f>
        <v>54.929577464788736</v>
      </c>
      <c r="K26" s="80">
        <f t="shared" si="13"/>
        <v>59.154929577464792</v>
      </c>
      <c r="L26" s="79">
        <v>18</v>
      </c>
      <c r="M26" s="78" t="s">
        <v>19</v>
      </c>
      <c r="N26" s="78">
        <v>16.7</v>
      </c>
      <c r="O26" s="76">
        <v>131</v>
      </c>
      <c r="P26" s="76">
        <v>132</v>
      </c>
      <c r="Q26" s="76">
        <v>53987025</v>
      </c>
      <c r="R26" s="75">
        <f t="shared" si="3"/>
        <v>5619</v>
      </c>
      <c r="S26" s="74">
        <f t="shared" si="4"/>
        <v>134.85599999999999</v>
      </c>
      <c r="T26" s="74">
        <f t="shared" si="5"/>
        <v>5.6189999999999998</v>
      </c>
      <c r="U26" s="73">
        <v>3.4</v>
      </c>
      <c r="V26" s="73">
        <f t="shared" si="6"/>
        <v>3.4</v>
      </c>
      <c r="W26" s="72" t="s">
        <v>22</v>
      </c>
      <c r="X26" s="66">
        <v>1025</v>
      </c>
      <c r="Y26" s="66">
        <v>0</v>
      </c>
      <c r="Z26" s="66">
        <v>1187</v>
      </c>
      <c r="AA26" s="66">
        <v>1185</v>
      </c>
      <c r="AB26" s="66">
        <v>1188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40824108</v>
      </c>
      <c r="AH26" s="69">
        <f t="shared" si="7"/>
        <v>1328</v>
      </c>
      <c r="AI26" s="68">
        <f t="shared" si="8"/>
        <v>236.34098594055882</v>
      </c>
      <c r="AJ26" s="67">
        <v>1</v>
      </c>
      <c r="AK26" s="67">
        <v>0</v>
      </c>
      <c r="AL26" s="67">
        <v>1</v>
      </c>
      <c r="AM26" s="67">
        <v>1</v>
      </c>
      <c r="AN26" s="67">
        <v>1</v>
      </c>
      <c r="AO26" s="67">
        <v>0</v>
      </c>
      <c r="AP26" s="66">
        <v>9331261</v>
      </c>
      <c r="AQ26" s="66">
        <f t="shared" si="10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5</v>
      </c>
      <c r="E27" s="82">
        <f t="shared" si="14"/>
        <v>3.5211267605633805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5"/>
        <v>54.929577464788736</v>
      </c>
      <c r="K27" s="80">
        <f t="shared" si="13"/>
        <v>59.154929577464792</v>
      </c>
      <c r="L27" s="79">
        <v>18</v>
      </c>
      <c r="M27" s="78" t="s">
        <v>19</v>
      </c>
      <c r="N27" s="78">
        <v>16.7</v>
      </c>
      <c r="O27" s="76">
        <v>129</v>
      </c>
      <c r="P27" s="76">
        <v>130</v>
      </c>
      <c r="Q27" s="76">
        <v>53992670</v>
      </c>
      <c r="R27" s="75">
        <f t="shared" si="3"/>
        <v>5645</v>
      </c>
      <c r="S27" s="74">
        <f t="shared" si="4"/>
        <v>135.47999999999999</v>
      </c>
      <c r="T27" s="74">
        <f t="shared" si="5"/>
        <v>5.6449999999999996</v>
      </c>
      <c r="U27" s="73">
        <v>3.2</v>
      </c>
      <c r="V27" s="73">
        <f t="shared" si="6"/>
        <v>3.2</v>
      </c>
      <c r="W27" s="72" t="s">
        <v>22</v>
      </c>
      <c r="X27" s="66">
        <v>1025</v>
      </c>
      <c r="Y27" s="66">
        <v>0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40825440</v>
      </c>
      <c r="AH27" s="69">
        <f t="shared" si="7"/>
        <v>1332</v>
      </c>
      <c r="AI27" s="68">
        <f t="shared" si="8"/>
        <v>235.9610274579274</v>
      </c>
      <c r="AJ27" s="67">
        <v>1</v>
      </c>
      <c r="AK27" s="67">
        <v>0</v>
      </c>
      <c r="AL27" s="67">
        <v>1</v>
      </c>
      <c r="AM27" s="67">
        <v>1</v>
      </c>
      <c r="AN27" s="67">
        <v>1</v>
      </c>
      <c r="AO27" s="67">
        <v>0</v>
      </c>
      <c r="AP27" s="66">
        <v>9331261</v>
      </c>
      <c r="AQ27" s="66">
        <f t="shared" si="10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4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5"/>
        <v>52.816901408450704</v>
      </c>
      <c r="K28" s="80">
        <f t="shared" si="13"/>
        <v>57.04225352112676</v>
      </c>
      <c r="L28" s="79">
        <v>18</v>
      </c>
      <c r="M28" s="78" t="s">
        <v>19</v>
      </c>
      <c r="N28" s="78">
        <v>16.7</v>
      </c>
      <c r="O28" s="76">
        <v>131</v>
      </c>
      <c r="P28" s="76">
        <v>134</v>
      </c>
      <c r="Q28" s="76">
        <v>53998173</v>
      </c>
      <c r="R28" s="75">
        <f t="shared" si="3"/>
        <v>5503</v>
      </c>
      <c r="S28" s="74">
        <f t="shared" si="4"/>
        <v>132.072</v>
      </c>
      <c r="T28" s="74">
        <f t="shared" si="5"/>
        <v>5.5030000000000001</v>
      </c>
      <c r="U28" s="73">
        <v>3</v>
      </c>
      <c r="V28" s="73">
        <f t="shared" si="6"/>
        <v>3</v>
      </c>
      <c r="W28" s="72" t="s">
        <v>22</v>
      </c>
      <c r="X28" s="66">
        <v>1025</v>
      </c>
      <c r="Y28" s="66">
        <v>0</v>
      </c>
      <c r="Z28" s="66">
        <v>1187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40826748</v>
      </c>
      <c r="AH28" s="69">
        <f t="shared" si="7"/>
        <v>1308</v>
      </c>
      <c r="AI28" s="68">
        <f t="shared" si="8"/>
        <v>237.68853352716698</v>
      </c>
      <c r="AJ28" s="67">
        <v>1</v>
      </c>
      <c r="AK28" s="67">
        <v>0</v>
      </c>
      <c r="AL28" s="67">
        <v>1</v>
      </c>
      <c r="AM28" s="67">
        <v>1</v>
      </c>
      <c r="AN28" s="67">
        <v>1</v>
      </c>
      <c r="AO28" s="67">
        <v>0</v>
      </c>
      <c r="AP28" s="66">
        <v>9331261</v>
      </c>
      <c r="AQ28" s="66">
        <f t="shared" si="10"/>
        <v>0</v>
      </c>
      <c r="AR28" s="87">
        <v>1.3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4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5"/>
        <v>52.816901408450704</v>
      </c>
      <c r="K29" s="80">
        <f t="shared" si="13"/>
        <v>57.04225352112676</v>
      </c>
      <c r="L29" s="79">
        <v>18</v>
      </c>
      <c r="M29" s="78" t="s">
        <v>19</v>
      </c>
      <c r="N29" s="78">
        <v>16.600000000000001</v>
      </c>
      <c r="O29" s="76">
        <v>134</v>
      </c>
      <c r="P29" s="76">
        <v>130</v>
      </c>
      <c r="Q29" s="76">
        <v>54003895</v>
      </c>
      <c r="R29" s="75">
        <f t="shared" si="3"/>
        <v>5722</v>
      </c>
      <c r="S29" s="74">
        <f t="shared" si="4"/>
        <v>137.328</v>
      </c>
      <c r="T29" s="74">
        <f t="shared" si="5"/>
        <v>5.7220000000000004</v>
      </c>
      <c r="U29" s="73">
        <v>2.9</v>
      </c>
      <c r="V29" s="73">
        <f t="shared" si="6"/>
        <v>2.9</v>
      </c>
      <c r="W29" s="72" t="s">
        <v>22</v>
      </c>
      <c r="X29" s="66">
        <v>985</v>
      </c>
      <c r="Y29" s="66">
        <v>0</v>
      </c>
      <c r="Z29" s="66">
        <v>1187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40828108</v>
      </c>
      <c r="AH29" s="69">
        <f t="shared" si="7"/>
        <v>1360</v>
      </c>
      <c r="AI29" s="68">
        <f t="shared" si="8"/>
        <v>237.67913317022018</v>
      </c>
      <c r="AJ29" s="67">
        <v>1</v>
      </c>
      <c r="AK29" s="67">
        <v>0</v>
      </c>
      <c r="AL29" s="67">
        <v>1</v>
      </c>
      <c r="AM29" s="67">
        <v>1</v>
      </c>
      <c r="AN29" s="67">
        <v>1</v>
      </c>
      <c r="AO29" s="67">
        <v>0</v>
      </c>
      <c r="AP29" s="66">
        <v>9331261</v>
      </c>
      <c r="AQ29" s="66">
        <f t="shared" si="10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4</v>
      </c>
      <c r="E30" s="82">
        <f t="shared" si="14"/>
        <v>2.8169014084507045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5"/>
        <v>51.408450704225352</v>
      </c>
      <c r="K30" s="80">
        <f t="shared" si="13"/>
        <v>55.633802816901408</v>
      </c>
      <c r="L30" s="79">
        <v>18</v>
      </c>
      <c r="M30" s="78" t="s">
        <v>19</v>
      </c>
      <c r="N30" s="78">
        <v>16.600000000000001</v>
      </c>
      <c r="O30" s="76">
        <v>133</v>
      </c>
      <c r="P30" s="76">
        <v>131</v>
      </c>
      <c r="Q30" s="76">
        <v>54009076</v>
      </c>
      <c r="R30" s="75">
        <f t="shared" si="3"/>
        <v>5181</v>
      </c>
      <c r="S30" s="74">
        <f t="shared" si="4"/>
        <v>124.34399999999999</v>
      </c>
      <c r="T30" s="74">
        <f t="shared" si="5"/>
        <v>5.181</v>
      </c>
      <c r="U30" s="73">
        <v>2.8</v>
      </c>
      <c r="V30" s="73">
        <f t="shared" si="6"/>
        <v>2.8</v>
      </c>
      <c r="W30" s="72" t="s">
        <v>22</v>
      </c>
      <c r="X30" s="66">
        <v>904</v>
      </c>
      <c r="Y30" s="66">
        <v>0</v>
      </c>
      <c r="Z30" s="66">
        <v>1187</v>
      </c>
      <c r="AA30" s="66">
        <v>1185</v>
      </c>
      <c r="AB30" s="66">
        <v>1187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40829352</v>
      </c>
      <c r="AH30" s="69">
        <f t="shared" si="7"/>
        <v>1244</v>
      </c>
      <c r="AI30" s="68">
        <f t="shared" si="8"/>
        <v>240.1080872418452</v>
      </c>
      <c r="AJ30" s="67">
        <v>1</v>
      </c>
      <c r="AK30" s="67">
        <v>0</v>
      </c>
      <c r="AL30" s="67">
        <v>1</v>
      </c>
      <c r="AM30" s="67">
        <v>1</v>
      </c>
      <c r="AN30" s="67">
        <v>1</v>
      </c>
      <c r="AO30" s="67">
        <v>0</v>
      </c>
      <c r="AP30" s="66">
        <v>9331261</v>
      </c>
      <c r="AQ30" s="66">
        <f t="shared" si="10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9</v>
      </c>
      <c r="E31" s="82">
        <f t="shared" si="14"/>
        <v>6.3380281690140849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5"/>
        <v>51.408450704225352</v>
      </c>
      <c r="K31" s="80">
        <f t="shared" si="13"/>
        <v>55.633802816901408</v>
      </c>
      <c r="L31" s="79">
        <v>18</v>
      </c>
      <c r="M31" s="78" t="s">
        <v>19</v>
      </c>
      <c r="N31" s="78">
        <v>16.100000000000001</v>
      </c>
      <c r="O31" s="76">
        <v>106</v>
      </c>
      <c r="P31" s="76">
        <v>112</v>
      </c>
      <c r="Q31" s="76">
        <v>54014132</v>
      </c>
      <c r="R31" s="75">
        <f t="shared" si="3"/>
        <v>5056</v>
      </c>
      <c r="S31" s="74">
        <f t="shared" si="4"/>
        <v>121.34399999999999</v>
      </c>
      <c r="T31" s="74">
        <f t="shared" si="5"/>
        <v>5.056</v>
      </c>
      <c r="U31" s="73">
        <v>2.6</v>
      </c>
      <c r="V31" s="73">
        <f t="shared" si="6"/>
        <v>2.6</v>
      </c>
      <c r="W31" s="72" t="s">
        <v>21</v>
      </c>
      <c r="X31" s="66">
        <v>1035</v>
      </c>
      <c r="Y31" s="66">
        <v>0</v>
      </c>
      <c r="Z31" s="66">
        <v>1187</v>
      </c>
      <c r="AA31" s="66">
        <v>0</v>
      </c>
      <c r="AB31" s="66">
        <v>1188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40830408</v>
      </c>
      <c r="AH31" s="69">
        <f t="shared" si="7"/>
        <v>1056</v>
      </c>
      <c r="AI31" s="68">
        <f t="shared" si="8"/>
        <v>208.86075949367088</v>
      </c>
      <c r="AJ31" s="67">
        <v>1</v>
      </c>
      <c r="AK31" s="67">
        <v>0</v>
      </c>
      <c r="AL31" s="67">
        <v>1</v>
      </c>
      <c r="AM31" s="67">
        <v>0</v>
      </c>
      <c r="AN31" s="67">
        <v>1</v>
      </c>
      <c r="AO31" s="67">
        <v>0</v>
      </c>
      <c r="AP31" s="66">
        <v>9331261</v>
      </c>
      <c r="AQ31" s="66">
        <f t="shared" si="10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21</v>
      </c>
      <c r="E32" s="82">
        <f t="shared" si="14"/>
        <v>14.788732394366198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5"/>
        <v>51.408450704225352</v>
      </c>
      <c r="K32" s="80">
        <f t="shared" si="13"/>
        <v>55.633802816901408</v>
      </c>
      <c r="L32" s="79">
        <v>14</v>
      </c>
      <c r="M32" s="78" t="s">
        <v>15</v>
      </c>
      <c r="N32" s="78">
        <v>12.6</v>
      </c>
      <c r="O32" s="76">
        <v>101</v>
      </c>
      <c r="P32" s="76">
        <v>92</v>
      </c>
      <c r="Q32" s="76">
        <v>54018513</v>
      </c>
      <c r="R32" s="75">
        <f t="shared" si="3"/>
        <v>4381</v>
      </c>
      <c r="S32" s="74">
        <f t="shared" si="4"/>
        <v>105.14400000000001</v>
      </c>
      <c r="T32" s="74">
        <f t="shared" si="5"/>
        <v>4.3810000000000002</v>
      </c>
      <c r="U32" s="73">
        <v>2.5</v>
      </c>
      <c r="V32" s="73">
        <f t="shared" si="6"/>
        <v>2.5</v>
      </c>
      <c r="W32" s="72" t="s">
        <v>21</v>
      </c>
      <c r="X32" s="66">
        <v>954</v>
      </c>
      <c r="Y32" s="66">
        <v>0</v>
      </c>
      <c r="Z32" s="66">
        <v>1188</v>
      </c>
      <c r="AA32" s="66">
        <v>0</v>
      </c>
      <c r="AB32" s="66">
        <v>1047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40831324</v>
      </c>
      <c r="AH32" s="69">
        <f t="shared" si="7"/>
        <v>916</v>
      </c>
      <c r="AI32" s="68">
        <f t="shared" si="8"/>
        <v>209.08468386213193</v>
      </c>
      <c r="AJ32" s="67">
        <v>1</v>
      </c>
      <c r="AK32" s="67">
        <v>0</v>
      </c>
      <c r="AL32" s="67">
        <v>1</v>
      </c>
      <c r="AM32" s="67">
        <v>0</v>
      </c>
      <c r="AN32" s="67">
        <v>1</v>
      </c>
      <c r="AO32" s="67">
        <v>0</v>
      </c>
      <c r="AP32" s="66">
        <v>9331261</v>
      </c>
      <c r="AQ32" s="66">
        <f t="shared" si="10"/>
        <v>0</v>
      </c>
      <c r="AR32" s="87">
        <v>1.34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25</v>
      </c>
      <c r="E33" s="82">
        <f t="shared" si="14"/>
        <v>17.605633802816904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3"/>
        <v>47.183098591549296</v>
      </c>
      <c r="L33" s="79">
        <v>14</v>
      </c>
      <c r="M33" s="78" t="s">
        <v>15</v>
      </c>
      <c r="N33" s="78">
        <v>11.9</v>
      </c>
      <c r="O33" s="76">
        <v>109</v>
      </c>
      <c r="P33" s="76">
        <v>85</v>
      </c>
      <c r="Q33" s="76">
        <v>54022046</v>
      </c>
      <c r="R33" s="75">
        <f t="shared" si="3"/>
        <v>3533</v>
      </c>
      <c r="S33" s="74">
        <f t="shared" si="4"/>
        <v>84.792000000000002</v>
      </c>
      <c r="T33" s="74">
        <f t="shared" si="5"/>
        <v>3.5329999999999999</v>
      </c>
      <c r="U33" s="73">
        <v>3.3</v>
      </c>
      <c r="V33" s="73">
        <f t="shared" si="6"/>
        <v>3.3</v>
      </c>
      <c r="W33" s="72" t="s">
        <v>14</v>
      </c>
      <c r="X33" s="66">
        <v>0</v>
      </c>
      <c r="Y33" s="66">
        <v>0</v>
      </c>
      <c r="Z33" s="66">
        <v>960</v>
      </c>
      <c r="AA33" s="66">
        <v>0</v>
      </c>
      <c r="AB33" s="66">
        <v>950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40831884</v>
      </c>
      <c r="AH33" s="69">
        <f t="shared" si="7"/>
        <v>560</v>
      </c>
      <c r="AI33" s="68">
        <f t="shared" si="8"/>
        <v>158.50551938862156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0.25</v>
      </c>
      <c r="AP33" s="66">
        <v>9332152</v>
      </c>
      <c r="AQ33" s="66">
        <f t="shared" si="10"/>
        <v>891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31</v>
      </c>
      <c r="E34" s="82">
        <f t="shared" si="14"/>
        <v>21.83098591549296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3"/>
        <v>47.183098591549296</v>
      </c>
      <c r="L34" s="79">
        <v>14</v>
      </c>
      <c r="M34" s="78" t="s">
        <v>15</v>
      </c>
      <c r="N34" s="77">
        <v>11.5</v>
      </c>
      <c r="O34" s="76">
        <v>94</v>
      </c>
      <c r="P34" s="76">
        <v>63</v>
      </c>
      <c r="Q34" s="76">
        <v>54024802</v>
      </c>
      <c r="R34" s="75">
        <f t="shared" si="3"/>
        <v>2756</v>
      </c>
      <c r="S34" s="74">
        <f t="shared" si="4"/>
        <v>66.144000000000005</v>
      </c>
      <c r="T34" s="74">
        <f t="shared" si="5"/>
        <v>2.7559999999999998</v>
      </c>
      <c r="U34" s="73">
        <v>4.5999999999999996</v>
      </c>
      <c r="V34" s="73">
        <f t="shared" si="6"/>
        <v>4.5999999999999996</v>
      </c>
      <c r="W34" s="72" t="s">
        <v>138</v>
      </c>
      <c r="X34" s="66">
        <v>0</v>
      </c>
      <c r="Y34" s="66">
        <v>0</v>
      </c>
      <c r="Z34" s="66">
        <v>967</v>
      </c>
      <c r="AA34" s="66">
        <v>0</v>
      </c>
      <c r="AB34" s="66">
        <v>0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40832200</v>
      </c>
      <c r="AH34" s="69">
        <f t="shared" si="7"/>
        <v>316</v>
      </c>
      <c r="AI34" s="68">
        <f t="shared" si="8"/>
        <v>114.6589259796807</v>
      </c>
      <c r="AJ34" s="67">
        <v>0</v>
      </c>
      <c r="AK34" s="67">
        <v>0</v>
      </c>
      <c r="AL34" s="67">
        <v>1</v>
      </c>
      <c r="AM34" s="67">
        <v>0</v>
      </c>
      <c r="AN34" s="67">
        <v>0</v>
      </c>
      <c r="AO34" s="67">
        <v>0.25</v>
      </c>
      <c r="AP34" s="66">
        <v>9333303</v>
      </c>
      <c r="AQ34" s="66">
        <f t="shared" si="10"/>
        <v>1151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118.25</v>
      </c>
      <c r="Q35" s="56">
        <f>Q34-Q10</f>
        <v>118965</v>
      </c>
      <c r="R35" s="55">
        <f>SUM(R11:R34)</f>
        <v>118965</v>
      </c>
      <c r="S35" s="54">
        <f>AVERAGE(S11:S34)</f>
        <v>118.96499999999999</v>
      </c>
      <c r="T35" s="54">
        <f>SUM(T11:T34)</f>
        <v>118.96499999999999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24844</v>
      </c>
      <c r="AH35" s="47">
        <f>SUM(AH11:AH34)</f>
        <v>24844</v>
      </c>
      <c r="AI35" s="46">
        <f>$AH$35/$T35</f>
        <v>208.83453116462826</v>
      </c>
      <c r="AJ35" s="45"/>
      <c r="AK35" s="44"/>
      <c r="AL35" s="44"/>
      <c r="AM35" s="44"/>
      <c r="AN35" s="43"/>
      <c r="AO35" s="39"/>
      <c r="AP35" s="42">
        <f>AP34-AP10</f>
        <v>7422</v>
      </c>
      <c r="AQ35" s="41">
        <f>SUM(AQ11:AQ34)</f>
        <v>7422</v>
      </c>
      <c r="AR35" s="40">
        <f>AVERAGE(AR11:AR34)</f>
        <v>1.2633333333333332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140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153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168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155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162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2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2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2:51" x14ac:dyDescent="0.25">
      <c r="B51" s="13" t="s">
        <v>172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2:51" x14ac:dyDescent="0.25">
      <c r="B52" s="22" t="s">
        <v>171</v>
      </c>
      <c r="C52" s="24"/>
      <c r="D52" s="24"/>
      <c r="E52" s="24"/>
      <c r="F52" s="23"/>
      <c r="G52" s="16"/>
      <c r="H52" s="16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2:51" x14ac:dyDescent="0.25">
      <c r="B53" s="11" t="s">
        <v>0</v>
      </c>
      <c r="C53" s="9"/>
      <c r="D53" s="9"/>
      <c r="E53" s="9"/>
      <c r="F53" s="9"/>
      <c r="G53" s="9"/>
      <c r="H53" s="9"/>
      <c r="I53" s="9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21"/>
      <c r="U53" s="21"/>
      <c r="V53" s="21"/>
      <c r="W53" s="5"/>
      <c r="X53" s="5"/>
      <c r="Y53" s="5"/>
      <c r="Z53" s="5"/>
      <c r="AA53" s="5"/>
      <c r="AB53" s="5"/>
      <c r="AC53" s="5"/>
      <c r="AD53" s="5"/>
      <c r="AE53" s="5"/>
      <c r="AM53" s="4"/>
      <c r="AN53" s="4"/>
      <c r="AO53" s="4"/>
      <c r="AP53" s="4"/>
      <c r="AQ53" s="4"/>
      <c r="AR53" s="4"/>
      <c r="AS53" s="3"/>
      <c r="AV53" s="12"/>
      <c r="AW53"/>
      <c r="AX53"/>
      <c r="AY53"/>
    </row>
    <row r="54" spans="2:51" x14ac:dyDescent="0.25">
      <c r="B54" s="22" t="s">
        <v>158</v>
      </c>
      <c r="C54" s="11"/>
      <c r="D54" s="9"/>
      <c r="E54" s="17"/>
      <c r="F54" s="9"/>
      <c r="G54" s="9"/>
      <c r="H54" s="9"/>
      <c r="I54" s="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5"/>
      <c r="U54" s="14"/>
      <c r="V54" s="14"/>
      <c r="W54" s="5"/>
      <c r="X54" s="5"/>
      <c r="Y54" s="5"/>
      <c r="Z54" s="5"/>
      <c r="AA54" s="5"/>
      <c r="AB54" s="5"/>
      <c r="AC54" s="5"/>
      <c r="AD54" s="5"/>
      <c r="AE54" s="5"/>
      <c r="AM54" s="4"/>
      <c r="AN54" s="4"/>
      <c r="AO54" s="4"/>
      <c r="AP54" s="4"/>
      <c r="AQ54" s="4"/>
      <c r="AR54" s="4"/>
      <c r="AS54" s="3"/>
      <c r="AV54" s="12"/>
      <c r="AW54"/>
      <c r="AX54"/>
      <c r="AY54"/>
    </row>
    <row r="55" spans="2:51" x14ac:dyDescent="0.25">
      <c r="B55" s="139" t="s">
        <v>170</v>
      </c>
      <c r="C55" s="13"/>
      <c r="D55" s="9"/>
      <c r="E55" s="17"/>
      <c r="F55" s="9"/>
      <c r="G55" s="9"/>
      <c r="H55" s="9"/>
      <c r="I55" s="9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5"/>
      <c r="U55" s="14"/>
      <c r="V55" s="14"/>
      <c r="W55" s="5"/>
      <c r="X55" s="5"/>
      <c r="Y55" s="5"/>
      <c r="Z55" s="8"/>
      <c r="AA55" s="5"/>
      <c r="AB55" s="5"/>
      <c r="AC55" s="5"/>
      <c r="AD55" s="5"/>
      <c r="AE55" s="5"/>
      <c r="AM55" s="4"/>
      <c r="AN55" s="4"/>
      <c r="AO55" s="4"/>
      <c r="AP55" s="4"/>
      <c r="AQ55" s="4"/>
      <c r="AR55" s="4"/>
      <c r="AS55" s="3"/>
      <c r="AV55" s="12"/>
      <c r="AW55"/>
      <c r="AX55"/>
      <c r="AY55"/>
    </row>
    <row r="56" spans="2:51" x14ac:dyDescent="0.25">
      <c r="B56" s="19"/>
      <c r="C56" s="13"/>
      <c r="D56" s="9"/>
      <c r="E56" s="9"/>
      <c r="F56" s="9"/>
      <c r="G56" s="9"/>
      <c r="H56" s="9"/>
      <c r="I56" s="17"/>
      <c r="J56" s="16"/>
      <c r="K56" s="16"/>
      <c r="L56" s="16"/>
      <c r="M56" s="16"/>
      <c r="N56" s="16"/>
      <c r="O56" s="16"/>
      <c r="P56" s="16"/>
      <c r="Q56" s="16"/>
      <c r="R56" s="16"/>
      <c r="S56" s="8"/>
      <c r="T56" s="8"/>
      <c r="U56" s="8"/>
      <c r="V56" s="8"/>
      <c r="W56" s="8"/>
      <c r="X56" s="8"/>
      <c r="Y56" s="8"/>
      <c r="Z56" s="6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12"/>
      <c r="AW56"/>
      <c r="AX56"/>
      <c r="AY56"/>
    </row>
    <row r="57" spans="2:51" x14ac:dyDescent="0.25">
      <c r="B57" s="19"/>
      <c r="C57" s="20"/>
      <c r="D57" s="9"/>
      <c r="E57" s="9"/>
      <c r="F57" s="9"/>
      <c r="G57" s="9"/>
      <c r="H57" s="9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6"/>
      <c r="X57" s="6"/>
      <c r="Y57" s="6"/>
      <c r="Z57" s="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12"/>
      <c r="AW57"/>
      <c r="AX57"/>
      <c r="AY57"/>
    </row>
    <row r="58" spans="2:51" x14ac:dyDescent="0.25">
      <c r="B58" s="19"/>
      <c r="C58" s="20"/>
      <c r="D58" s="17"/>
      <c r="E58" s="9"/>
      <c r="F58" s="9"/>
      <c r="G58" s="9"/>
      <c r="H58" s="9"/>
      <c r="I58" s="9"/>
      <c r="J58" s="8"/>
      <c r="K58" s="8"/>
      <c r="L58" s="8"/>
      <c r="M58" s="8"/>
      <c r="N58" s="8"/>
      <c r="O58" s="8"/>
      <c r="P58" s="8"/>
      <c r="Q58" s="8"/>
      <c r="R58" s="8"/>
      <c r="S58" s="16"/>
      <c r="T58" s="15"/>
      <c r="U58" s="14"/>
      <c r="V58" s="14"/>
      <c r="W58" s="5"/>
      <c r="X58" s="5"/>
      <c r="Y58" s="5"/>
      <c r="Z58" s="5"/>
      <c r="AA58" s="5"/>
      <c r="AB58" s="5"/>
      <c r="AC58" s="5"/>
      <c r="AD58" s="5"/>
      <c r="AE58" s="5"/>
      <c r="AM58" s="4"/>
      <c r="AN58" s="4"/>
      <c r="AO58" s="4"/>
      <c r="AP58" s="4"/>
      <c r="AQ58" s="4"/>
      <c r="AR58" s="4"/>
      <c r="AS58" s="3"/>
      <c r="AV58" s="12"/>
      <c r="AW58"/>
      <c r="AX58"/>
      <c r="AY58"/>
    </row>
    <row r="59" spans="2:51" x14ac:dyDescent="0.25">
      <c r="B59" s="19"/>
      <c r="C59" s="11"/>
      <c r="D59" s="17"/>
      <c r="E59" s="9"/>
      <c r="F59" s="9"/>
      <c r="G59" s="9"/>
      <c r="H59" s="9"/>
      <c r="I59" s="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5"/>
      <c r="U59" s="14"/>
      <c r="V59" s="14"/>
      <c r="W59" s="5"/>
      <c r="X59" s="5"/>
      <c r="Y59" s="5"/>
      <c r="Z59" s="5"/>
      <c r="AA59" s="5"/>
      <c r="AB59" s="5"/>
      <c r="AC59" s="5"/>
      <c r="AD59" s="5"/>
      <c r="AE59" s="5"/>
      <c r="AM59" s="4"/>
      <c r="AN59" s="4"/>
      <c r="AO59" s="4"/>
      <c r="AP59" s="4"/>
      <c r="AQ59" s="4"/>
      <c r="AR59" s="4"/>
      <c r="AS59" s="3"/>
      <c r="AV59" s="12"/>
      <c r="AW59"/>
      <c r="AX59"/>
      <c r="AY59"/>
    </row>
    <row r="60" spans="2:51" x14ac:dyDescent="0.25">
      <c r="B60" s="18"/>
      <c r="C60" s="11"/>
      <c r="D60" s="9"/>
      <c r="E60" s="17"/>
      <c r="F60" s="9"/>
      <c r="G60" s="17"/>
      <c r="H60" s="17"/>
      <c r="I60" s="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5"/>
      <c r="U60" s="14"/>
      <c r="V60" s="14"/>
      <c r="W60" s="5"/>
      <c r="X60" s="5"/>
      <c r="Y60" s="5"/>
      <c r="Z60" s="5"/>
      <c r="AA60" s="5"/>
      <c r="AB60" s="5"/>
      <c r="AC60" s="5"/>
      <c r="AD60" s="5"/>
      <c r="AE60" s="5"/>
      <c r="AM60" s="4"/>
      <c r="AN60" s="4"/>
      <c r="AO60" s="4"/>
      <c r="AP60" s="4"/>
      <c r="AQ60" s="4"/>
      <c r="AR60" s="4"/>
      <c r="AS60" s="3"/>
      <c r="AV60" s="12"/>
      <c r="AW60"/>
      <c r="AX60"/>
      <c r="AY60"/>
    </row>
    <row r="61" spans="2:51" x14ac:dyDescent="0.25">
      <c r="B61" s="18"/>
      <c r="C61" s="13"/>
      <c r="D61" s="9"/>
      <c r="E61" s="17"/>
      <c r="F61" s="17"/>
      <c r="G61" s="17"/>
      <c r="H61" s="17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V61" s="12"/>
      <c r="AW61"/>
      <c r="AX61"/>
      <c r="AY61"/>
    </row>
    <row r="62" spans="2:51" x14ac:dyDescent="0.25">
      <c r="B62" s="7"/>
      <c r="C62" s="13"/>
      <c r="D62" s="9"/>
      <c r="E62" s="9"/>
      <c r="F62" s="17"/>
      <c r="G62" s="9"/>
      <c r="H62" s="9"/>
      <c r="I62" s="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5"/>
      <c r="U62" s="14"/>
      <c r="V62" s="14"/>
      <c r="W62" s="5"/>
      <c r="X62" s="5"/>
      <c r="Y62" s="5"/>
      <c r="Z62" s="5"/>
      <c r="AA62" s="5"/>
      <c r="AB62" s="5"/>
      <c r="AC62" s="5"/>
      <c r="AD62" s="5"/>
      <c r="AE62" s="5"/>
      <c r="AM62" s="4"/>
      <c r="AN62" s="4"/>
      <c r="AO62" s="4"/>
      <c r="AP62" s="4"/>
      <c r="AQ62" s="4"/>
      <c r="AR62" s="4"/>
      <c r="AS62" s="3"/>
      <c r="AV62" s="12"/>
      <c r="AW62"/>
      <c r="AX62"/>
      <c r="AY62"/>
    </row>
    <row r="63" spans="2:51" x14ac:dyDescent="0.25">
      <c r="B63" s="7"/>
      <c r="C63" s="8"/>
      <c r="D63" s="9"/>
      <c r="E63" s="9"/>
      <c r="F63" s="9"/>
      <c r="G63" s="9"/>
      <c r="H63" s="9"/>
      <c r="I63" s="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5"/>
      <c r="U63" s="14"/>
      <c r="V63" s="14"/>
      <c r="W63" s="5"/>
      <c r="X63" s="5"/>
      <c r="Y63" s="5"/>
      <c r="Z63" s="5"/>
      <c r="AA63" s="5"/>
      <c r="AB63" s="5"/>
      <c r="AC63" s="5"/>
      <c r="AD63" s="5"/>
      <c r="AE63" s="5"/>
      <c r="AM63" s="4"/>
      <c r="AN63" s="4"/>
      <c r="AO63" s="4"/>
      <c r="AP63" s="4"/>
      <c r="AQ63" s="4"/>
      <c r="AR63" s="4"/>
      <c r="AS63" s="3"/>
      <c r="AU63"/>
      <c r="AV63" s="12"/>
      <c r="AW63"/>
      <c r="AX63"/>
      <c r="AY63"/>
    </row>
    <row r="64" spans="2:51" ht="229.5" customHeight="1" x14ac:dyDescent="0.25">
      <c r="B64" s="7"/>
      <c r="C64" s="11"/>
      <c r="D64" s="8"/>
      <c r="E64" s="9"/>
      <c r="F64" s="9"/>
      <c r="G64" s="9"/>
      <c r="H64" s="9"/>
      <c r="I64" s="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5"/>
      <c r="U64" s="14"/>
      <c r="V64" s="14"/>
      <c r="W64" s="5"/>
      <c r="X64" s="5"/>
      <c r="Y64" s="5"/>
      <c r="Z64" s="5"/>
      <c r="AA64" s="5"/>
      <c r="AB64" s="5"/>
      <c r="AC64" s="5"/>
      <c r="AD64" s="5"/>
      <c r="AE64" s="5"/>
      <c r="AM64" s="4"/>
      <c r="AN64" s="4"/>
      <c r="AO64" s="4"/>
      <c r="AP64" s="4"/>
      <c r="AQ64" s="4"/>
      <c r="AR64" s="4"/>
      <c r="AS64" s="3"/>
      <c r="AU64"/>
      <c r="AV64" s="12"/>
      <c r="AW64"/>
      <c r="AX64"/>
      <c r="AY64"/>
    </row>
    <row r="65" spans="1:51" x14ac:dyDescent="0.25">
      <c r="A65" s="5"/>
      <c r="B65" s="7"/>
      <c r="C65" s="13"/>
      <c r="D65" s="8"/>
      <c r="E65" s="9"/>
      <c r="F65" s="9"/>
      <c r="G65" s="9"/>
      <c r="H65" s="9"/>
      <c r="I65" s="4"/>
      <c r="J65" s="4"/>
      <c r="K65" s="4"/>
      <c r="L65" s="4"/>
      <c r="M65" s="4"/>
      <c r="N65" s="4"/>
      <c r="O65" s="3"/>
      <c r="P65" s="1"/>
      <c r="R65" s="12"/>
      <c r="AS65"/>
      <c r="AT65"/>
      <c r="AU65"/>
      <c r="AV65"/>
      <c r="AW65"/>
      <c r="AX65"/>
      <c r="AY65"/>
    </row>
    <row r="66" spans="1:51" x14ac:dyDescent="0.25">
      <c r="A66" s="5"/>
      <c r="B66" s="8"/>
      <c r="C66" s="11"/>
      <c r="D66" s="9"/>
      <c r="E66" s="8"/>
      <c r="F66" s="9"/>
      <c r="G66" s="8"/>
      <c r="H66" s="8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B67" s="8"/>
      <c r="C67" s="10"/>
      <c r="D67" s="9"/>
      <c r="E67" s="8"/>
      <c r="F67" s="8"/>
      <c r="G67" s="8"/>
      <c r="H67" s="8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B68" s="7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1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P70" s="1"/>
      <c r="R70" s="1"/>
      <c r="AS70"/>
      <c r="AT70"/>
      <c r="AU70"/>
      <c r="AV70"/>
      <c r="AW70"/>
      <c r="AX70"/>
      <c r="AY70"/>
    </row>
    <row r="71" spans="1:51" x14ac:dyDescent="0.25">
      <c r="A71" s="5"/>
      <c r="I71" s="4"/>
      <c r="J71" s="4"/>
      <c r="K71" s="4"/>
      <c r="L71" s="4"/>
      <c r="M71" s="4"/>
      <c r="N71" s="4"/>
      <c r="O71" s="3"/>
      <c r="P71" s="1"/>
      <c r="R71" s="6"/>
      <c r="AS71"/>
      <c r="AT71"/>
      <c r="AU71"/>
      <c r="AV71"/>
      <c r="AW71"/>
      <c r="AX71"/>
      <c r="AY71"/>
    </row>
    <row r="72" spans="1:51" x14ac:dyDescent="0.25">
      <c r="A72" s="5"/>
      <c r="I72" s="4"/>
      <c r="J72" s="4"/>
      <c r="K72" s="4"/>
      <c r="L72" s="4"/>
      <c r="M72" s="4"/>
      <c r="N72" s="4"/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R75" s="1"/>
      <c r="AS75"/>
      <c r="AT75"/>
      <c r="AU75"/>
      <c r="AV75"/>
      <c r="AW75"/>
      <c r="AX75"/>
      <c r="AY75"/>
    </row>
    <row r="76" spans="1:51" x14ac:dyDescent="0.25">
      <c r="O76" s="3"/>
      <c r="R76" s="1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AS81"/>
      <c r="AT81"/>
      <c r="AU81"/>
      <c r="AV81"/>
      <c r="AW81"/>
      <c r="AX81"/>
      <c r="AY81"/>
    </row>
    <row r="82" spans="15:51" x14ac:dyDescent="0.25">
      <c r="O82" s="3"/>
      <c r="AS82"/>
      <c r="AT82"/>
      <c r="AU82"/>
      <c r="AV82"/>
      <c r="AW82"/>
      <c r="AX82"/>
      <c r="AY82"/>
    </row>
    <row r="83" spans="15:51" x14ac:dyDescent="0.25">
      <c r="O83" s="3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AS93"/>
      <c r="AT93"/>
      <c r="AU93"/>
      <c r="AV93"/>
      <c r="AW93"/>
      <c r="AX93"/>
      <c r="AY93"/>
    </row>
    <row r="94" spans="15:51" x14ac:dyDescent="0.25">
      <c r="O94" s="2"/>
      <c r="P94" s="1"/>
      <c r="Q94" s="1"/>
      <c r="R94" s="1"/>
      <c r="S94" s="1"/>
      <c r="T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T96" s="1"/>
      <c r="AS96"/>
      <c r="AT96"/>
      <c r="AU96"/>
      <c r="AV96"/>
      <c r="AW96"/>
      <c r="AX96"/>
      <c r="AY96"/>
    </row>
    <row r="97" spans="15:51" x14ac:dyDescent="0.25">
      <c r="O97" s="1"/>
      <c r="Q97" s="1"/>
      <c r="R97" s="1"/>
      <c r="S97" s="1"/>
      <c r="AS97"/>
      <c r="AT97"/>
      <c r="AU97"/>
      <c r="AV97"/>
      <c r="AW97"/>
      <c r="AX97"/>
      <c r="AY97"/>
    </row>
    <row r="98" spans="15:51" x14ac:dyDescent="0.25">
      <c r="O98" s="2"/>
      <c r="P98" s="1"/>
      <c r="Q98" s="1"/>
      <c r="R98" s="1"/>
      <c r="S98" s="1"/>
      <c r="T98" s="1"/>
      <c r="AS98"/>
      <c r="AT98"/>
      <c r="AU98"/>
      <c r="AV98"/>
      <c r="AW98"/>
      <c r="AX98"/>
      <c r="AY98"/>
    </row>
    <row r="99" spans="15:51" x14ac:dyDescent="0.25">
      <c r="O99" s="2"/>
      <c r="P99" s="1"/>
      <c r="Q99" s="1"/>
      <c r="R99" s="1"/>
      <c r="S99" s="1"/>
      <c r="T99" s="1"/>
      <c r="U99" s="1"/>
      <c r="AS99"/>
      <c r="AT99"/>
      <c r="AU99"/>
      <c r="AV99"/>
      <c r="AW99"/>
      <c r="AX99"/>
      <c r="AY99"/>
    </row>
    <row r="100" spans="15:51" x14ac:dyDescent="0.25">
      <c r="O100" s="2"/>
      <c r="P100" s="1"/>
      <c r="T100" s="1"/>
      <c r="U100" s="1"/>
      <c r="AS100"/>
      <c r="AT100"/>
      <c r="AU100"/>
      <c r="AV100"/>
      <c r="AW100"/>
      <c r="AX100"/>
      <c r="AY100"/>
    </row>
    <row r="112" spans="15:51" x14ac:dyDescent="0.25">
      <c r="AS112"/>
      <c r="AT112"/>
      <c r="AU112"/>
      <c r="AV112"/>
      <c r="AW112"/>
      <c r="AX112"/>
      <c r="AY112"/>
    </row>
  </sheetData>
  <protectedRanges>
    <protectedRange sqref="N56:R56 B68 S58:T64 B60:B65 N59:R64 T42 S54:T55 T53" name="Range2_12_5_1_1"/>
    <protectedRange sqref="N10 L10 L6 D6 D8 AD8 AF8 O8:U8 AJ8:AR8 AF10 AR11:AR34 L24:N31 N12:N23 N32:N34 N11:P11 E11:E34 G11:G34 O12:P34 R11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Q49:Q52 R48 T47" name="Range2_12_5_1_1_3"/>
    <protectedRange sqref="T45:T46" name="Range2_12_5_1_1_2_2"/>
    <protectedRange sqref="P49:P52 Q48 S45:S47" name="Range2_12_4_1_1_1_4_2_2_2"/>
    <protectedRange sqref="N49:O52 O48:P48 Q45:R47" name="Range2_12_1_6_1_1_1_2_3_2_1_1_3"/>
    <protectedRange sqref="K49:M52 L48:N48 N45:P47" name="Range2_12_1_2_3_1_1_1_2_3_2_1_1_3"/>
    <protectedRange sqref="H49:J52 I48:K48 K45:M47" name="Range2_2_12_1_4_3_1_1_1_3_3_2_1_1_3"/>
    <protectedRange sqref="G49:G52 H48 J45:J47" name="Range2_2_12_1_4_3_1_1_1_3_2_1_2_2"/>
    <protectedRange sqref="D49:E49 E48:F48 G47:H47" name="Range2_2_12_1_3_1_2_1_1_1_2_1_1_1_1_1_1_2_1_1"/>
    <protectedRange sqref="C48 D47:E47" name="Range2_2_12_1_3_1_2_1_1_1_2_1_1_1_1_3_1_1_1_1"/>
    <protectedRange sqref="C49 D48 F47" name="Range2_2_12_1_3_1_2_1_1_1_3_1_1_1_1_1_3_1_1_1_1"/>
    <protectedRange sqref="F49 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7:B59" name="Range2_12_5_1_1_2"/>
    <protectedRange sqref="B56" name="Range2_12_5_1_1_2_1_4_1_1_1_2_1_1_1_1_1_1_1"/>
    <protectedRange sqref="F50:F52" name="Range2_2_12_1_4_3_1_1_1_3_3_1_1_3_1_1_1_1_1_1_2"/>
    <protectedRange sqref="C50:E52" name="Range2_2_12_1_3_1_2_1_1_1_1_2_1_1_1_1_1_1_2"/>
    <protectedRange sqref="I53:I54" name="Range2_2_12_1_7_1_1_2_2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AG10 AP10 Q10:Q34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B45" name="Range2_12_5_1_1_1_2_2_1_1_1_1_1_1_1_1_1_1_1_1_1_1_1_1_1_1_1_1_1_1_1_1_1_1_1_1_1_1_1_1"/>
    <protectedRange sqref="B46" name="Range2_12_5_1_1_1_2_2_1_1_1_1_1_1_1_1_1_1_1_2_1_1_1_1_1_1_1_1_1_1_1_1_1_1_1_1_1_1_1_1_1_1_1_1_1_1_1_1_1_1_1_1_1_1_1_1"/>
    <protectedRange sqref="B44" name="Range2_12_5_1_1_1_2_1_1_1_1_1_1_1_1_1_1_1_2_1_1_1_1_1_1_1_1_1_1_1_1_1_1_1_1_1"/>
    <protectedRange sqref="B47" name="Range2_12_5_1_1_1_2_2_1_1_1_1_1_1_1_1_1_1_1_2_1_1_1_2_1_1_1_2_1_1_1_3_1_1_1_1_1_1_1_1_1_1_1_1_1_1_1_1_1_1_1_1_1_1_1_1_1_1_1_1_1_1_1_1_1_1_1_1_1_1_1_1_1"/>
    <protectedRange sqref="B48" name="Range2_12_5_1_1_1_2_1_1_1_1_1_1_1_1_1_1_1_2_1_2_1_1_1_1_1_1_1_1_1_2_1_1_1_1_1_1_1_1_1_1_1_1_1_1_1_1_1_1_1_1_1_1_1_1_1"/>
    <protectedRange sqref="B49" name="Range2_12_5_1_1_1_1_1_2_1_1_1_1_1_1_1_1_1_1_1_1_1_1_1_1_1_1_1_1_2_1_1_1_1_1_1_1_1_1_1_1"/>
    <protectedRange sqref="B50" name="Range2_12_5_1_1_1_1_1_2_1_1_2_1_1_1_1_1_1_1_1_1_1_1_1_1_1_1_1_1_2_1_1_1_1_1_1_1_1_1_1_1"/>
    <protectedRange sqref="B52" name="Range2_12_5_1_1_1_2_2_1_1_1_1_1_1_1_1_1_1_1_2_1_1_1_2_1_1_1_1_1_1_1_1_1_1_1_1_1_1_1_1_2_1_1_1_1_1_1_1_1_1"/>
    <protectedRange sqref="B51" name="Range2_12_5_1_1_1_2_2_1_1_1_1_1_1_1_1_1_1_1_2_1_1_1_1_1_1_1_1_1_3_1_3_1_2_1_1_1_1_1_1_1_1_1_1_1_1_1_2_1_1_1_1_1_2_1_1_1_1_1_1_1_1"/>
    <protectedRange sqref="B53" name="Range2_12_5_1_1_1_1_1_2_1_2_1_1_1_2_1_1_1_1_1_1_1_1_1_1_2_1_1_1_1_1_2_1_1_1_1_1_1_1"/>
    <protectedRange sqref="B55" name="Range2_12_5_1_1_1_2_2_1_1_1_1_1_1_1_1_1_1_1_1_1_1_1_1_1_1_1_1_1_1_1_1_1_1_1_1_1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67" priority="21" operator="containsText" text="N/A">
      <formula>NOT(ISERROR(SEARCH("N/A",X11)))</formula>
    </cfRule>
    <cfRule type="cellIs" dxfId="666" priority="39" operator="equal">
      <formula>0</formula>
    </cfRule>
  </conditionalFormatting>
  <conditionalFormatting sqref="X11:AE34">
    <cfRule type="cellIs" dxfId="665" priority="38" operator="greaterThanOrEqual">
      <formula>1185</formula>
    </cfRule>
  </conditionalFormatting>
  <conditionalFormatting sqref="X11:AE34">
    <cfRule type="cellIs" dxfId="664" priority="37" operator="between">
      <formula>0.1</formula>
      <formula>1184</formula>
    </cfRule>
  </conditionalFormatting>
  <conditionalFormatting sqref="X8 AJ11:AO34">
    <cfRule type="cellIs" dxfId="663" priority="36" operator="equal">
      <formula>0</formula>
    </cfRule>
  </conditionalFormatting>
  <conditionalFormatting sqref="X8 AJ11:AO34">
    <cfRule type="cellIs" dxfId="662" priority="35" operator="greaterThan">
      <formula>1179</formula>
    </cfRule>
  </conditionalFormatting>
  <conditionalFormatting sqref="X8 AJ11:AO34">
    <cfRule type="cellIs" dxfId="661" priority="34" operator="greaterThan">
      <formula>99</formula>
    </cfRule>
  </conditionalFormatting>
  <conditionalFormatting sqref="X8 AJ11:AO34">
    <cfRule type="cellIs" dxfId="660" priority="33" operator="greaterThan">
      <formula>0.99</formula>
    </cfRule>
  </conditionalFormatting>
  <conditionalFormatting sqref="AB8">
    <cfRule type="cellIs" dxfId="659" priority="32" operator="equal">
      <formula>0</formula>
    </cfRule>
  </conditionalFormatting>
  <conditionalFormatting sqref="AB8">
    <cfRule type="cellIs" dxfId="658" priority="31" operator="greaterThan">
      <formula>1179</formula>
    </cfRule>
  </conditionalFormatting>
  <conditionalFormatting sqref="AB8">
    <cfRule type="cellIs" dxfId="657" priority="30" operator="greaterThan">
      <formula>99</formula>
    </cfRule>
  </conditionalFormatting>
  <conditionalFormatting sqref="AB8">
    <cfRule type="cellIs" dxfId="656" priority="29" operator="greaterThan">
      <formula>0.99</formula>
    </cfRule>
  </conditionalFormatting>
  <conditionalFormatting sqref="AQ11:AQ34">
    <cfRule type="cellIs" dxfId="655" priority="28" operator="equal">
      <formula>0</formula>
    </cfRule>
  </conditionalFormatting>
  <conditionalFormatting sqref="AQ11:AQ34">
    <cfRule type="cellIs" dxfId="654" priority="27" operator="greaterThan">
      <formula>1179</formula>
    </cfRule>
  </conditionalFormatting>
  <conditionalFormatting sqref="AQ11:AQ34">
    <cfRule type="cellIs" dxfId="653" priority="26" operator="greaterThan">
      <formula>99</formula>
    </cfRule>
  </conditionalFormatting>
  <conditionalFormatting sqref="AQ11:AQ34">
    <cfRule type="cellIs" dxfId="652" priority="25" operator="greaterThan">
      <formula>0.99</formula>
    </cfRule>
  </conditionalFormatting>
  <conditionalFormatting sqref="AI11:AI34">
    <cfRule type="cellIs" dxfId="651" priority="24" operator="greaterThan">
      <formula>$AI$8</formula>
    </cfRule>
  </conditionalFormatting>
  <conditionalFormatting sqref="AH11:AH34">
    <cfRule type="cellIs" dxfId="650" priority="22" operator="greaterThan">
      <formula>$AH$8</formula>
    </cfRule>
    <cfRule type="cellIs" dxfId="649" priority="23" operator="greaterThan">
      <formula>$AH$8</formula>
    </cfRule>
  </conditionalFormatting>
  <conditionalFormatting sqref="AP11:AP34">
    <cfRule type="cellIs" dxfId="648" priority="20" operator="equal">
      <formula>0</formula>
    </cfRule>
  </conditionalFormatting>
  <conditionalFormatting sqref="AP11:AP34">
    <cfRule type="cellIs" dxfId="647" priority="19" operator="greaterThan">
      <formula>1179</formula>
    </cfRule>
  </conditionalFormatting>
  <conditionalFormatting sqref="AP11:AP34">
    <cfRule type="cellIs" dxfId="646" priority="18" operator="greaterThan">
      <formula>99</formula>
    </cfRule>
  </conditionalFormatting>
  <conditionalFormatting sqref="AP11:AP34">
    <cfRule type="cellIs" dxfId="645" priority="17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V1" workbookViewId="0">
      <selection activeCell="AG9" sqref="AG9:AI35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47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50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41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45" t="s">
        <v>127</v>
      </c>
      <c r="I7" s="144" t="s">
        <v>126</v>
      </c>
      <c r="J7" s="144" t="s">
        <v>125</v>
      </c>
      <c r="K7" s="144" t="s">
        <v>124</v>
      </c>
      <c r="L7" s="2"/>
      <c r="M7" s="2"/>
      <c r="N7" s="2"/>
      <c r="O7" s="145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44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44" t="s">
        <v>115</v>
      </c>
      <c r="AG7" s="144" t="s">
        <v>114</v>
      </c>
      <c r="AH7" s="144" t="s">
        <v>113</v>
      </c>
      <c r="AI7" s="144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44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42282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24632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44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42" t="s">
        <v>88</v>
      </c>
      <c r="V9" s="142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40" t="s">
        <v>84</v>
      </c>
      <c r="AG9" s="140" t="s">
        <v>83</v>
      </c>
      <c r="AH9" s="234" t="s">
        <v>82</v>
      </c>
      <c r="AI9" s="248" t="s">
        <v>81</v>
      </c>
      <c r="AJ9" s="142" t="s">
        <v>80</v>
      </c>
      <c r="AK9" s="142" t="s">
        <v>79</v>
      </c>
      <c r="AL9" s="142" t="s">
        <v>78</v>
      </c>
      <c r="AM9" s="142" t="s">
        <v>77</v>
      </c>
      <c r="AN9" s="142" t="s">
        <v>76</v>
      </c>
      <c r="AO9" s="142" t="s">
        <v>75</v>
      </c>
      <c r="AP9" s="142" t="s">
        <v>74</v>
      </c>
      <c r="AQ9" s="226" t="s">
        <v>73</v>
      </c>
      <c r="AR9" s="142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42" t="s">
        <v>67</v>
      </c>
      <c r="C10" s="142" t="s">
        <v>66</v>
      </c>
      <c r="D10" s="142" t="s">
        <v>17</v>
      </c>
      <c r="E10" s="142" t="s">
        <v>65</v>
      </c>
      <c r="F10" s="142" t="s">
        <v>17</v>
      </c>
      <c r="G10" s="142" t="s">
        <v>65</v>
      </c>
      <c r="H10" s="225"/>
      <c r="I10" s="142" t="s">
        <v>65</v>
      </c>
      <c r="J10" s="142" t="s">
        <v>65</v>
      </c>
      <c r="K10" s="142" t="s">
        <v>65</v>
      </c>
      <c r="L10" s="101" t="s">
        <v>18</v>
      </c>
      <c r="M10" s="214"/>
      <c r="N10" s="101" t="s">
        <v>18</v>
      </c>
      <c r="O10" s="227"/>
      <c r="P10" s="227"/>
      <c r="Q10" s="96">
        <f>'[2]OCT 4'!Q34</f>
        <v>54024802</v>
      </c>
      <c r="R10" s="242"/>
      <c r="S10" s="243"/>
      <c r="T10" s="244"/>
      <c r="U10" s="142"/>
      <c r="V10" s="142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'[2]OCT 4'!AG34</f>
        <v>40832200</v>
      </c>
      <c r="AH10" s="234"/>
      <c r="AI10" s="249"/>
      <c r="AJ10" s="142" t="s">
        <v>56</v>
      </c>
      <c r="AK10" s="142" t="s">
        <v>56</v>
      </c>
      <c r="AL10" s="142" t="s">
        <v>56</v>
      </c>
      <c r="AM10" s="142" t="s">
        <v>56</v>
      </c>
      <c r="AN10" s="142" t="s">
        <v>56</v>
      </c>
      <c r="AO10" s="142" t="s">
        <v>56</v>
      </c>
      <c r="AP10" s="96">
        <f>'[2]OCT 4'!AP34</f>
        <v>9333303</v>
      </c>
      <c r="AQ10" s="227"/>
      <c r="AR10" s="143" t="s">
        <v>55</v>
      </c>
      <c r="AS10" s="234"/>
      <c r="AV10" s="93" t="s">
        <v>54</v>
      </c>
      <c r="AW10" s="93" t="s">
        <v>53</v>
      </c>
      <c r="AY10" s="94" t="s">
        <v>52</v>
      </c>
    </row>
    <row r="11" spans="2:51" x14ac:dyDescent="0.25">
      <c r="B11" s="85">
        <v>2</v>
      </c>
      <c r="C11" s="85">
        <v>4.1666666666666664E-2</v>
      </c>
      <c r="D11" s="84">
        <v>25</v>
      </c>
      <c r="E11" s="82">
        <f t="shared" ref="E11:E22" si="0">D11/1.42</f>
        <v>17.605633802816904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95</v>
      </c>
      <c r="P11" s="76">
        <v>60</v>
      </c>
      <c r="Q11" s="76">
        <v>54027391</v>
      </c>
      <c r="R11" s="75">
        <f t="shared" ref="R11:R34" si="3">IF(ISBLANK(Q11),"-",Q11-Q10)</f>
        <v>2589</v>
      </c>
      <c r="S11" s="74">
        <f t="shared" ref="S11:S34" si="4">R11*24/1000</f>
        <v>62.136000000000003</v>
      </c>
      <c r="T11" s="74">
        <f t="shared" ref="T11:T34" si="5">R11/1000</f>
        <v>2.589</v>
      </c>
      <c r="U11" s="73">
        <v>6.2</v>
      </c>
      <c r="V11" s="73">
        <f t="shared" ref="V11:V34" si="6">U11</f>
        <v>6.2</v>
      </c>
      <c r="W11" s="72" t="s">
        <v>138</v>
      </c>
      <c r="X11" s="66">
        <v>0</v>
      </c>
      <c r="Y11" s="66">
        <v>0</v>
      </c>
      <c r="Z11" s="66">
        <v>967</v>
      </c>
      <c r="AA11" s="66">
        <v>0</v>
      </c>
      <c r="AB11" s="66">
        <v>0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40832500</v>
      </c>
      <c r="AH11" s="69">
        <f t="shared" ref="AH11:AH34" si="7">IF(ISBLANK(AG11),"-",AG11-AG10)</f>
        <v>300</v>
      </c>
      <c r="AI11" s="68">
        <f t="shared" ref="AI11:AI34" si="8">AH11/T11</f>
        <v>115.87485515643105</v>
      </c>
      <c r="AJ11" s="67">
        <v>0</v>
      </c>
      <c r="AK11" s="67">
        <v>0</v>
      </c>
      <c r="AL11" s="67">
        <v>1</v>
      </c>
      <c r="AM11" s="67">
        <v>0</v>
      </c>
      <c r="AN11" s="67">
        <v>0</v>
      </c>
      <c r="AO11" s="67">
        <v>0.3</v>
      </c>
      <c r="AP11" s="66">
        <v>9334752</v>
      </c>
      <c r="AQ11" s="66">
        <f t="shared" ref="AQ11:AQ34" si="9">AP11-AP10</f>
        <v>1449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28</v>
      </c>
      <c r="E12" s="82">
        <f t="shared" si="0"/>
        <v>19.718309859154932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110</v>
      </c>
      <c r="P12" s="76">
        <v>76</v>
      </c>
      <c r="Q12" s="76">
        <v>54030036</v>
      </c>
      <c r="R12" s="75">
        <f t="shared" si="3"/>
        <v>2645</v>
      </c>
      <c r="S12" s="74">
        <f t="shared" si="4"/>
        <v>63.48</v>
      </c>
      <c r="T12" s="74">
        <f t="shared" si="5"/>
        <v>2.645</v>
      </c>
      <c r="U12" s="73">
        <v>7.7</v>
      </c>
      <c r="V12" s="73">
        <f t="shared" si="6"/>
        <v>7.7</v>
      </c>
      <c r="W12" s="72" t="s">
        <v>138</v>
      </c>
      <c r="X12" s="66">
        <v>0</v>
      </c>
      <c r="Y12" s="66">
        <v>0</v>
      </c>
      <c r="Z12" s="66">
        <v>1068</v>
      </c>
      <c r="AA12" s="66">
        <v>0</v>
      </c>
      <c r="AB12" s="66">
        <v>0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40832792</v>
      </c>
      <c r="AH12" s="69">
        <f t="shared" si="7"/>
        <v>292</v>
      </c>
      <c r="AI12" s="68">
        <f t="shared" si="8"/>
        <v>110.39697542533081</v>
      </c>
      <c r="AJ12" s="67">
        <v>0</v>
      </c>
      <c r="AK12" s="67">
        <v>0</v>
      </c>
      <c r="AL12" s="67">
        <v>1</v>
      </c>
      <c r="AM12" s="67">
        <v>0</v>
      </c>
      <c r="AN12" s="67">
        <v>0</v>
      </c>
      <c r="AO12" s="67">
        <v>0.3</v>
      </c>
      <c r="AP12" s="66">
        <v>9336247</v>
      </c>
      <c r="AQ12" s="66">
        <f t="shared" si="9"/>
        <v>1495</v>
      </c>
      <c r="AR12" s="87">
        <v>1.1000000000000001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21</v>
      </c>
      <c r="E13" s="82">
        <f t="shared" si="0"/>
        <v>14.788732394366198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113</v>
      </c>
      <c r="P13" s="76">
        <v>85</v>
      </c>
      <c r="Q13" s="76">
        <v>54033957</v>
      </c>
      <c r="R13" s="75">
        <f t="shared" si="3"/>
        <v>3921</v>
      </c>
      <c r="S13" s="74">
        <f t="shared" si="4"/>
        <v>94.103999999999999</v>
      </c>
      <c r="T13" s="74">
        <f t="shared" si="5"/>
        <v>3.9209999999999998</v>
      </c>
      <c r="U13" s="73">
        <v>9</v>
      </c>
      <c r="V13" s="73">
        <f t="shared" si="6"/>
        <v>9</v>
      </c>
      <c r="W13" s="72" t="s">
        <v>14</v>
      </c>
      <c r="X13" s="66">
        <v>0</v>
      </c>
      <c r="Y13" s="66">
        <v>0</v>
      </c>
      <c r="Z13" s="66">
        <v>957</v>
      </c>
      <c r="AA13" s="66">
        <v>0</v>
      </c>
      <c r="AB13" s="66">
        <v>957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40833348</v>
      </c>
      <c r="AH13" s="69">
        <f t="shared" si="7"/>
        <v>556</v>
      </c>
      <c r="AI13" s="68">
        <f t="shared" si="8"/>
        <v>141.80056108135679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</v>
      </c>
      <c r="AP13" s="66">
        <v>9337421</v>
      </c>
      <c r="AQ13" s="66">
        <f t="shared" si="9"/>
        <v>1174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19</v>
      </c>
      <c r="E14" s="82">
        <f t="shared" si="0"/>
        <v>13.380281690140846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93</v>
      </c>
      <c r="P14" s="76">
        <v>88</v>
      </c>
      <c r="Q14" s="76">
        <v>54037602</v>
      </c>
      <c r="R14" s="75">
        <f t="shared" si="3"/>
        <v>3645</v>
      </c>
      <c r="S14" s="74">
        <f t="shared" si="4"/>
        <v>87.48</v>
      </c>
      <c r="T14" s="74">
        <f t="shared" si="5"/>
        <v>3.645</v>
      </c>
      <c r="U14" s="73">
        <v>9.5</v>
      </c>
      <c r="V14" s="73">
        <f t="shared" si="6"/>
        <v>9.5</v>
      </c>
      <c r="W14" s="72" t="s">
        <v>14</v>
      </c>
      <c r="X14" s="66">
        <v>0</v>
      </c>
      <c r="Y14" s="66">
        <v>0</v>
      </c>
      <c r="Z14" s="66">
        <v>957</v>
      </c>
      <c r="AA14" s="66">
        <v>0</v>
      </c>
      <c r="AB14" s="66">
        <v>957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40833844</v>
      </c>
      <c r="AH14" s="69">
        <f t="shared" si="7"/>
        <v>496</v>
      </c>
      <c r="AI14" s="68">
        <f t="shared" si="8"/>
        <v>136.07681755829904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0.3</v>
      </c>
      <c r="AP14" s="66">
        <v>9338014</v>
      </c>
      <c r="AQ14" s="66">
        <f t="shared" si="9"/>
        <v>593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18</v>
      </c>
      <c r="E15" s="82">
        <f t="shared" si="0"/>
        <v>12.67605633802817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112</v>
      </c>
      <c r="P15" s="76">
        <v>108</v>
      </c>
      <c r="Q15" s="76">
        <v>54041703</v>
      </c>
      <c r="R15" s="75">
        <f t="shared" si="3"/>
        <v>4101</v>
      </c>
      <c r="S15" s="74">
        <f t="shared" si="4"/>
        <v>98.424000000000007</v>
      </c>
      <c r="T15" s="74">
        <f t="shared" si="5"/>
        <v>4.101</v>
      </c>
      <c r="U15" s="73">
        <v>9.5</v>
      </c>
      <c r="V15" s="73">
        <f t="shared" si="6"/>
        <v>9.5</v>
      </c>
      <c r="W15" s="72" t="s">
        <v>14</v>
      </c>
      <c r="X15" s="66">
        <v>0</v>
      </c>
      <c r="Y15" s="66">
        <v>0</v>
      </c>
      <c r="Z15" s="66">
        <v>1158</v>
      </c>
      <c r="AA15" s="66">
        <v>0</v>
      </c>
      <c r="AB15" s="66">
        <v>1038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40834420</v>
      </c>
      <c r="AH15" s="69">
        <f t="shared" si="7"/>
        <v>576</v>
      </c>
      <c r="AI15" s="68">
        <f t="shared" si="8"/>
        <v>140.45354791514265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9338014</v>
      </c>
      <c r="AQ15" s="66">
        <f t="shared" si="9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8</v>
      </c>
      <c r="E16" s="82">
        <f t="shared" si="0"/>
        <v>5.6338028169014089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126</v>
      </c>
      <c r="P16" s="76">
        <v>124</v>
      </c>
      <c r="Q16" s="76">
        <v>54046589</v>
      </c>
      <c r="R16" s="75">
        <f t="shared" si="3"/>
        <v>4886</v>
      </c>
      <c r="S16" s="74">
        <f t="shared" si="4"/>
        <v>117.264</v>
      </c>
      <c r="T16" s="74">
        <f t="shared" si="5"/>
        <v>4.8860000000000001</v>
      </c>
      <c r="U16" s="73">
        <v>9.5</v>
      </c>
      <c r="V16" s="73">
        <f t="shared" si="6"/>
        <v>9.5</v>
      </c>
      <c r="W16" s="72" t="s">
        <v>14</v>
      </c>
      <c r="X16" s="66">
        <v>0</v>
      </c>
      <c r="Y16" s="66">
        <v>0</v>
      </c>
      <c r="Z16" s="66">
        <v>1188</v>
      </c>
      <c r="AA16" s="66">
        <v>0</v>
      </c>
      <c r="AB16" s="66">
        <v>1188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40835292</v>
      </c>
      <c r="AH16" s="69">
        <f t="shared" si="7"/>
        <v>872</v>
      </c>
      <c r="AI16" s="68">
        <f t="shared" si="8"/>
        <v>178.46909537453951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9338014</v>
      </c>
      <c r="AQ16" s="66">
        <f t="shared" si="9"/>
        <v>0</v>
      </c>
      <c r="AR16" s="87">
        <v>1.1399999999999999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B17" s="85">
        <v>2.25</v>
      </c>
      <c r="C17" s="85">
        <v>0.29166666666666702</v>
      </c>
      <c r="D17" s="84">
        <v>8</v>
      </c>
      <c r="E17" s="82">
        <f t="shared" si="0"/>
        <v>5.6338028169014089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132</v>
      </c>
      <c r="P17" s="76">
        <v>143</v>
      </c>
      <c r="Q17" s="76">
        <v>54052507</v>
      </c>
      <c r="R17" s="75">
        <f t="shared" si="3"/>
        <v>5918</v>
      </c>
      <c r="S17" s="74">
        <f t="shared" si="4"/>
        <v>142.03200000000001</v>
      </c>
      <c r="T17" s="74">
        <f t="shared" si="5"/>
        <v>5.9180000000000001</v>
      </c>
      <c r="U17" s="73">
        <v>9.5</v>
      </c>
      <c r="V17" s="73">
        <f t="shared" si="6"/>
        <v>9.5</v>
      </c>
      <c r="W17" s="72" t="s">
        <v>22</v>
      </c>
      <c r="X17" s="66">
        <v>0</v>
      </c>
      <c r="Y17" s="66">
        <v>1057</v>
      </c>
      <c r="Z17" s="66">
        <v>1187</v>
      </c>
      <c r="AA17" s="66">
        <v>1185</v>
      </c>
      <c r="AB17" s="66">
        <v>1188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40836616</v>
      </c>
      <c r="AH17" s="69">
        <f t="shared" si="7"/>
        <v>1324</v>
      </c>
      <c r="AI17" s="68">
        <f t="shared" si="8"/>
        <v>223.72423115917539</v>
      </c>
      <c r="AJ17" s="67">
        <v>0</v>
      </c>
      <c r="AK17" s="67">
        <v>1</v>
      </c>
      <c r="AL17" s="67">
        <v>1</v>
      </c>
      <c r="AM17" s="67">
        <v>1</v>
      </c>
      <c r="AN17" s="67">
        <v>1</v>
      </c>
      <c r="AO17" s="67">
        <v>0</v>
      </c>
      <c r="AP17" s="66">
        <v>9338014</v>
      </c>
      <c r="AQ17" s="66">
        <f t="shared" si="9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134</v>
      </c>
      <c r="P18" s="76">
        <v>144</v>
      </c>
      <c r="Q18" s="76">
        <v>54058623</v>
      </c>
      <c r="R18" s="75">
        <f t="shared" si="3"/>
        <v>6116</v>
      </c>
      <c r="S18" s="74">
        <f t="shared" si="4"/>
        <v>146.78399999999999</v>
      </c>
      <c r="T18" s="74">
        <f t="shared" si="5"/>
        <v>6.1159999999999997</v>
      </c>
      <c r="U18" s="73">
        <v>8.5</v>
      </c>
      <c r="V18" s="73">
        <f t="shared" si="6"/>
        <v>8.5</v>
      </c>
      <c r="W18" s="72" t="s">
        <v>22</v>
      </c>
      <c r="X18" s="66">
        <v>0</v>
      </c>
      <c r="Y18" s="66">
        <v>1057</v>
      </c>
      <c r="Z18" s="66">
        <v>1186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40838012</v>
      </c>
      <c r="AH18" s="69">
        <f t="shared" si="7"/>
        <v>1396</v>
      </c>
      <c r="AI18" s="68">
        <f t="shared" si="8"/>
        <v>228.25376062786137</v>
      </c>
      <c r="AJ18" s="67">
        <v>0</v>
      </c>
      <c r="AK18" s="67">
        <v>1</v>
      </c>
      <c r="AL18" s="67">
        <v>1</v>
      </c>
      <c r="AM18" s="67">
        <v>1</v>
      </c>
      <c r="AN18" s="67">
        <v>1</v>
      </c>
      <c r="AO18" s="67">
        <v>0</v>
      </c>
      <c r="AP18" s="66">
        <v>9338014</v>
      </c>
      <c r="AQ18" s="66">
        <f t="shared" si="9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134</v>
      </c>
      <c r="P19" s="76">
        <v>148</v>
      </c>
      <c r="Q19" s="76">
        <v>54064780</v>
      </c>
      <c r="R19" s="75">
        <f t="shared" si="3"/>
        <v>6157</v>
      </c>
      <c r="S19" s="74">
        <f t="shared" si="4"/>
        <v>147.768</v>
      </c>
      <c r="T19" s="74">
        <f t="shared" si="5"/>
        <v>6.157</v>
      </c>
      <c r="U19" s="73">
        <v>7.8</v>
      </c>
      <c r="V19" s="73">
        <f t="shared" si="6"/>
        <v>7.8</v>
      </c>
      <c r="W19" s="72" t="s">
        <v>22</v>
      </c>
      <c r="X19" s="66">
        <v>0</v>
      </c>
      <c r="Y19" s="66">
        <v>1078</v>
      </c>
      <c r="Z19" s="66">
        <v>1189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40839395</v>
      </c>
      <c r="AH19" s="69">
        <f t="shared" si="7"/>
        <v>1383</v>
      </c>
      <c r="AI19" s="68">
        <f t="shared" si="8"/>
        <v>224.62238102972228</v>
      </c>
      <c r="AJ19" s="67">
        <v>0</v>
      </c>
      <c r="AK19" s="67">
        <v>1</v>
      </c>
      <c r="AL19" s="67">
        <v>1</v>
      </c>
      <c r="AM19" s="67">
        <v>1</v>
      </c>
      <c r="AN19" s="67">
        <v>1</v>
      </c>
      <c r="AO19" s="67">
        <v>0</v>
      </c>
      <c r="AP19" s="66">
        <v>9338014</v>
      </c>
      <c r="AQ19" s="66">
        <f t="shared" si="9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137</v>
      </c>
      <c r="P20" s="76">
        <v>150</v>
      </c>
      <c r="Q20" s="76">
        <v>54070982</v>
      </c>
      <c r="R20" s="75">
        <f t="shared" si="3"/>
        <v>6202</v>
      </c>
      <c r="S20" s="74">
        <f t="shared" si="4"/>
        <v>148.84800000000001</v>
      </c>
      <c r="T20" s="74">
        <f t="shared" si="5"/>
        <v>6.202</v>
      </c>
      <c r="U20" s="73">
        <v>7.1</v>
      </c>
      <c r="V20" s="73">
        <f t="shared" si="6"/>
        <v>7.1</v>
      </c>
      <c r="W20" s="72" t="s">
        <v>22</v>
      </c>
      <c r="X20" s="66">
        <v>0</v>
      </c>
      <c r="Y20" s="66">
        <v>1078</v>
      </c>
      <c r="Z20" s="66">
        <v>1188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40840820</v>
      </c>
      <c r="AH20" s="69">
        <f t="shared" si="7"/>
        <v>1425</v>
      </c>
      <c r="AI20" s="68">
        <f t="shared" si="8"/>
        <v>229.76459206707514</v>
      </c>
      <c r="AJ20" s="67">
        <v>0</v>
      </c>
      <c r="AK20" s="67">
        <v>1</v>
      </c>
      <c r="AL20" s="67">
        <v>1</v>
      </c>
      <c r="AM20" s="67">
        <v>1</v>
      </c>
      <c r="AN20" s="67">
        <v>1</v>
      </c>
      <c r="AO20" s="67">
        <v>0</v>
      </c>
      <c r="AP20" s="66">
        <v>9338014</v>
      </c>
      <c r="AQ20" s="66">
        <f t="shared" si="9"/>
        <v>0</v>
      </c>
      <c r="AR20" s="87">
        <v>1.1000000000000001</v>
      </c>
      <c r="AS20" s="64" t="s">
        <v>30</v>
      </c>
      <c r="AY20" s="12"/>
    </row>
    <row r="21" spans="1:51" x14ac:dyDescent="0.25">
      <c r="B21" s="85">
        <v>2.4166666666666701</v>
      </c>
      <c r="C21" s="85">
        <v>0.45833333333333298</v>
      </c>
      <c r="D21" s="84">
        <v>5</v>
      </c>
      <c r="E21" s="82">
        <f t="shared" si="0"/>
        <v>3.5211267605633805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128</v>
      </c>
      <c r="P21" s="76">
        <v>143</v>
      </c>
      <c r="Q21" s="76">
        <v>54077382</v>
      </c>
      <c r="R21" s="75">
        <f t="shared" si="3"/>
        <v>6400</v>
      </c>
      <c r="S21" s="74">
        <f t="shared" si="4"/>
        <v>153.6</v>
      </c>
      <c r="T21" s="74">
        <f t="shared" si="5"/>
        <v>6.4</v>
      </c>
      <c r="U21" s="73">
        <v>6.4</v>
      </c>
      <c r="V21" s="73">
        <f t="shared" si="6"/>
        <v>6.4</v>
      </c>
      <c r="W21" s="72" t="s">
        <v>22</v>
      </c>
      <c r="X21" s="66">
        <v>0</v>
      </c>
      <c r="Y21" s="66">
        <v>1078</v>
      </c>
      <c r="Z21" s="66">
        <v>1187</v>
      </c>
      <c r="AA21" s="66">
        <v>1185</v>
      </c>
      <c r="AB21" s="66">
        <v>1188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40842252</v>
      </c>
      <c r="AH21" s="69">
        <f t="shared" si="7"/>
        <v>1432</v>
      </c>
      <c r="AI21" s="68">
        <f t="shared" si="8"/>
        <v>223.75</v>
      </c>
      <c r="AJ21" s="67">
        <v>0</v>
      </c>
      <c r="AK21" s="67">
        <v>1</v>
      </c>
      <c r="AL21" s="67">
        <v>1</v>
      </c>
      <c r="AM21" s="67">
        <v>1</v>
      </c>
      <c r="AN21" s="67">
        <v>1</v>
      </c>
      <c r="AO21" s="67">
        <v>0</v>
      </c>
      <c r="AP21" s="66">
        <v>9338014</v>
      </c>
      <c r="AQ21" s="66">
        <f t="shared" si="9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5</v>
      </c>
      <c r="E22" s="82">
        <f t="shared" si="0"/>
        <v>3.5211267605633805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132</v>
      </c>
      <c r="P22" s="76">
        <v>140</v>
      </c>
      <c r="Q22" s="76">
        <v>54083212</v>
      </c>
      <c r="R22" s="75">
        <f t="shared" si="3"/>
        <v>5830</v>
      </c>
      <c r="S22" s="74">
        <f t="shared" si="4"/>
        <v>139.91999999999999</v>
      </c>
      <c r="T22" s="74">
        <f t="shared" si="5"/>
        <v>5.83</v>
      </c>
      <c r="U22" s="73">
        <v>5.6</v>
      </c>
      <c r="V22" s="73">
        <f t="shared" si="6"/>
        <v>5.6</v>
      </c>
      <c r="W22" s="72" t="s">
        <v>22</v>
      </c>
      <c r="X22" s="66">
        <v>0</v>
      </c>
      <c r="Y22" s="66">
        <v>1067</v>
      </c>
      <c r="Z22" s="66">
        <v>1187</v>
      </c>
      <c r="AA22" s="66">
        <v>1185</v>
      </c>
      <c r="AB22" s="66">
        <v>1186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40843620</v>
      </c>
      <c r="AH22" s="69">
        <f t="shared" si="7"/>
        <v>1368</v>
      </c>
      <c r="AI22" s="68">
        <f t="shared" si="8"/>
        <v>234.64837049742709</v>
      </c>
      <c r="AJ22" s="67">
        <v>0</v>
      </c>
      <c r="AK22" s="67">
        <v>1</v>
      </c>
      <c r="AL22" s="67">
        <v>1</v>
      </c>
      <c r="AM22" s="67">
        <v>1</v>
      </c>
      <c r="AN22" s="67">
        <v>1</v>
      </c>
      <c r="AO22" s="67">
        <v>0</v>
      </c>
      <c r="AP22" s="66">
        <v>9338014</v>
      </c>
      <c r="AQ22" s="66">
        <f t="shared" si="9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28</v>
      </c>
      <c r="B23" s="85">
        <v>2.5</v>
      </c>
      <c r="C23" s="85">
        <v>0.54166666666666696</v>
      </c>
      <c r="D23" s="84">
        <v>4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129</v>
      </c>
      <c r="P23" s="76">
        <v>141</v>
      </c>
      <c r="Q23" s="76">
        <v>54089113</v>
      </c>
      <c r="R23" s="75">
        <f t="shared" si="3"/>
        <v>5901</v>
      </c>
      <c r="S23" s="74">
        <f t="shared" si="4"/>
        <v>141.624</v>
      </c>
      <c r="T23" s="74">
        <f t="shared" si="5"/>
        <v>5.9009999999999998</v>
      </c>
      <c r="U23" s="73">
        <v>4.9000000000000004</v>
      </c>
      <c r="V23" s="73">
        <f t="shared" si="6"/>
        <v>4.9000000000000004</v>
      </c>
      <c r="W23" s="72" t="s">
        <v>22</v>
      </c>
      <c r="X23" s="66">
        <v>0</v>
      </c>
      <c r="Y23" s="66">
        <v>1067</v>
      </c>
      <c r="Z23" s="66">
        <v>1187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40844980</v>
      </c>
      <c r="AH23" s="69">
        <f t="shared" si="7"/>
        <v>1360</v>
      </c>
      <c r="AI23" s="68">
        <f t="shared" si="8"/>
        <v>230.46941196407388</v>
      </c>
      <c r="AJ23" s="67">
        <v>0</v>
      </c>
      <c r="AK23" s="67">
        <v>1</v>
      </c>
      <c r="AL23" s="67">
        <v>1</v>
      </c>
      <c r="AM23" s="67">
        <v>1</v>
      </c>
      <c r="AN23" s="67">
        <v>1</v>
      </c>
      <c r="AO23" s="67">
        <v>0</v>
      </c>
      <c r="AP23" s="66">
        <v>9338014</v>
      </c>
      <c r="AQ23" s="66">
        <f t="shared" si="9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5</v>
      </c>
      <c r="E24" s="82">
        <f t="shared" ref="E24:E34" si="13">D24/1.42</f>
        <v>3.5211267605633805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133</v>
      </c>
      <c r="P24" s="76">
        <v>137</v>
      </c>
      <c r="Q24" s="76">
        <v>54094903</v>
      </c>
      <c r="R24" s="75">
        <f t="shared" si="3"/>
        <v>5790</v>
      </c>
      <c r="S24" s="74">
        <f t="shared" si="4"/>
        <v>138.96</v>
      </c>
      <c r="T24" s="74">
        <f t="shared" si="5"/>
        <v>5.79</v>
      </c>
      <c r="U24" s="73">
        <v>4.4000000000000004</v>
      </c>
      <c r="V24" s="73">
        <f t="shared" si="6"/>
        <v>4.4000000000000004</v>
      </c>
      <c r="W24" s="72" t="s">
        <v>22</v>
      </c>
      <c r="X24" s="66">
        <v>0</v>
      </c>
      <c r="Y24" s="66">
        <v>1015</v>
      </c>
      <c r="Z24" s="66">
        <v>1187</v>
      </c>
      <c r="AA24" s="66">
        <v>1185</v>
      </c>
      <c r="AB24" s="66">
        <v>1188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40846340</v>
      </c>
      <c r="AH24" s="69">
        <f t="shared" si="7"/>
        <v>1360</v>
      </c>
      <c r="AI24" s="68">
        <f t="shared" si="8"/>
        <v>234.88773747841105</v>
      </c>
      <c r="AJ24" s="67">
        <v>0</v>
      </c>
      <c r="AK24" s="67">
        <v>1</v>
      </c>
      <c r="AL24" s="67">
        <v>1</v>
      </c>
      <c r="AM24" s="67">
        <v>1</v>
      </c>
      <c r="AN24" s="67">
        <v>1</v>
      </c>
      <c r="AO24" s="67">
        <v>0</v>
      </c>
      <c r="AP24" s="66">
        <v>9338014</v>
      </c>
      <c r="AQ24" s="66">
        <f t="shared" si="9"/>
        <v>0</v>
      </c>
      <c r="AR24" s="87">
        <v>1.2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5</v>
      </c>
      <c r="E25" s="82">
        <f t="shared" si="13"/>
        <v>3.5211267605633805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133</v>
      </c>
      <c r="P25" s="76">
        <v>130</v>
      </c>
      <c r="Q25" s="76">
        <v>54100439</v>
      </c>
      <c r="R25" s="75">
        <f t="shared" si="3"/>
        <v>5536</v>
      </c>
      <c r="S25" s="74">
        <f t="shared" si="4"/>
        <v>132.864</v>
      </c>
      <c r="T25" s="74">
        <f t="shared" si="5"/>
        <v>5.5359999999999996</v>
      </c>
      <c r="U25" s="73">
        <v>4.2</v>
      </c>
      <c r="V25" s="73">
        <f t="shared" si="6"/>
        <v>4.2</v>
      </c>
      <c r="W25" s="72" t="s">
        <v>22</v>
      </c>
      <c r="X25" s="66">
        <v>0</v>
      </c>
      <c r="Y25" s="66">
        <v>1005</v>
      </c>
      <c r="Z25" s="66">
        <v>1187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40847652</v>
      </c>
      <c r="AH25" s="69">
        <f t="shared" si="7"/>
        <v>1312</v>
      </c>
      <c r="AI25" s="68">
        <f t="shared" si="8"/>
        <v>236.99421965317921</v>
      </c>
      <c r="AJ25" s="67">
        <v>0</v>
      </c>
      <c r="AK25" s="67">
        <v>1</v>
      </c>
      <c r="AL25" s="67">
        <v>1</v>
      </c>
      <c r="AM25" s="67">
        <v>1</v>
      </c>
      <c r="AN25" s="67">
        <v>1</v>
      </c>
      <c r="AO25" s="67">
        <v>0</v>
      </c>
      <c r="AP25" s="66">
        <v>9338014</v>
      </c>
      <c r="AQ25" s="66">
        <f t="shared" si="9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6</v>
      </c>
      <c r="E26" s="82">
        <f t="shared" si="13"/>
        <v>4.2253521126760569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133</v>
      </c>
      <c r="P26" s="76">
        <v>132</v>
      </c>
      <c r="Q26" s="76">
        <v>54105961</v>
      </c>
      <c r="R26" s="75">
        <f t="shared" si="3"/>
        <v>5522</v>
      </c>
      <c r="S26" s="74">
        <f t="shared" si="4"/>
        <v>132.52799999999999</v>
      </c>
      <c r="T26" s="74">
        <f t="shared" si="5"/>
        <v>5.5220000000000002</v>
      </c>
      <c r="U26" s="73">
        <v>4.0999999999999996</v>
      </c>
      <c r="V26" s="73">
        <f t="shared" si="6"/>
        <v>4.0999999999999996</v>
      </c>
      <c r="W26" s="72" t="s">
        <v>22</v>
      </c>
      <c r="X26" s="66">
        <v>0</v>
      </c>
      <c r="Y26" s="66">
        <v>1005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40848972</v>
      </c>
      <c r="AH26" s="69">
        <f t="shared" si="7"/>
        <v>1320</v>
      </c>
      <c r="AI26" s="68">
        <f t="shared" si="8"/>
        <v>239.04382470119521</v>
      </c>
      <c r="AJ26" s="67">
        <v>0</v>
      </c>
      <c r="AK26" s="67">
        <v>1</v>
      </c>
      <c r="AL26" s="67">
        <v>1</v>
      </c>
      <c r="AM26" s="67">
        <v>1</v>
      </c>
      <c r="AN26" s="67">
        <v>1</v>
      </c>
      <c r="AO26" s="67">
        <v>0</v>
      </c>
      <c r="AP26" s="66">
        <v>9338014</v>
      </c>
      <c r="AQ26" s="66">
        <f t="shared" si="9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5</v>
      </c>
      <c r="E27" s="82">
        <f t="shared" si="13"/>
        <v>3.5211267605633805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133</v>
      </c>
      <c r="P27" s="76">
        <v>131</v>
      </c>
      <c r="Q27" s="76">
        <v>54111512</v>
      </c>
      <c r="R27" s="75">
        <f t="shared" si="3"/>
        <v>5551</v>
      </c>
      <c r="S27" s="74">
        <f t="shared" si="4"/>
        <v>133.22399999999999</v>
      </c>
      <c r="T27" s="74">
        <f t="shared" si="5"/>
        <v>5.5510000000000002</v>
      </c>
      <c r="U27" s="73">
        <v>4</v>
      </c>
      <c r="V27" s="73">
        <f t="shared" si="6"/>
        <v>4</v>
      </c>
      <c r="W27" s="72" t="s">
        <v>22</v>
      </c>
      <c r="X27" s="66">
        <v>0</v>
      </c>
      <c r="Y27" s="66">
        <v>1004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40850292</v>
      </c>
      <c r="AH27" s="69">
        <f t="shared" si="7"/>
        <v>1320</v>
      </c>
      <c r="AI27" s="68">
        <f t="shared" si="8"/>
        <v>237.79499189335255</v>
      </c>
      <c r="AJ27" s="67">
        <v>0</v>
      </c>
      <c r="AK27" s="67">
        <v>1</v>
      </c>
      <c r="AL27" s="67">
        <v>1</v>
      </c>
      <c r="AM27" s="67">
        <v>1</v>
      </c>
      <c r="AN27" s="67">
        <v>1</v>
      </c>
      <c r="AO27" s="67">
        <v>0</v>
      </c>
      <c r="AP27" s="66">
        <v>9338014</v>
      </c>
      <c r="AQ27" s="66">
        <f t="shared" si="9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5</v>
      </c>
      <c r="E28" s="82">
        <f t="shared" si="13"/>
        <v>3.5211267605633805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133</v>
      </c>
      <c r="P28" s="76">
        <v>132</v>
      </c>
      <c r="Q28" s="76">
        <v>54116996</v>
      </c>
      <c r="R28" s="75">
        <f t="shared" si="3"/>
        <v>5484</v>
      </c>
      <c r="S28" s="74">
        <f t="shared" si="4"/>
        <v>131.61600000000001</v>
      </c>
      <c r="T28" s="74">
        <f t="shared" si="5"/>
        <v>5.484</v>
      </c>
      <c r="U28" s="73">
        <v>3.8</v>
      </c>
      <c r="V28" s="73">
        <f t="shared" si="6"/>
        <v>3.8</v>
      </c>
      <c r="W28" s="72" t="s">
        <v>22</v>
      </c>
      <c r="X28" s="66">
        <v>0</v>
      </c>
      <c r="Y28" s="66">
        <v>1006</v>
      </c>
      <c r="Z28" s="66">
        <v>1186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40851588</v>
      </c>
      <c r="AH28" s="69">
        <f t="shared" si="7"/>
        <v>1296</v>
      </c>
      <c r="AI28" s="68">
        <f t="shared" si="8"/>
        <v>236.32385120350111</v>
      </c>
      <c r="AJ28" s="67">
        <v>0</v>
      </c>
      <c r="AK28" s="67">
        <v>1</v>
      </c>
      <c r="AL28" s="67">
        <v>1</v>
      </c>
      <c r="AM28" s="67">
        <v>1</v>
      </c>
      <c r="AN28" s="67">
        <v>1</v>
      </c>
      <c r="AO28" s="67">
        <v>0</v>
      </c>
      <c r="AP28" s="66">
        <v>9338014</v>
      </c>
      <c r="AQ28" s="66">
        <f t="shared" si="9"/>
        <v>0</v>
      </c>
      <c r="AR28" s="87">
        <v>1.31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134</v>
      </c>
      <c r="P29" s="76">
        <v>120</v>
      </c>
      <c r="Q29" s="76">
        <v>54122656</v>
      </c>
      <c r="R29" s="75">
        <f t="shared" si="3"/>
        <v>5660</v>
      </c>
      <c r="S29" s="74">
        <f t="shared" si="4"/>
        <v>135.84</v>
      </c>
      <c r="T29" s="74">
        <f t="shared" si="5"/>
        <v>5.66</v>
      </c>
      <c r="U29" s="73">
        <v>3.6</v>
      </c>
      <c r="V29" s="73">
        <f t="shared" si="6"/>
        <v>3.6</v>
      </c>
      <c r="W29" s="72" t="s">
        <v>22</v>
      </c>
      <c r="X29" s="66">
        <v>0</v>
      </c>
      <c r="Y29" s="66">
        <v>1005</v>
      </c>
      <c r="Z29" s="66">
        <v>1186</v>
      </c>
      <c r="AA29" s="66">
        <v>1185</v>
      </c>
      <c r="AB29" s="66">
        <v>1186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40852924</v>
      </c>
      <c r="AH29" s="69">
        <f t="shared" si="7"/>
        <v>1336</v>
      </c>
      <c r="AI29" s="68">
        <f t="shared" si="8"/>
        <v>236.04240282685512</v>
      </c>
      <c r="AJ29" s="67">
        <v>0</v>
      </c>
      <c r="AK29" s="67">
        <v>1</v>
      </c>
      <c r="AL29" s="67">
        <v>1</v>
      </c>
      <c r="AM29" s="67">
        <v>1</v>
      </c>
      <c r="AN29" s="67">
        <v>1</v>
      </c>
      <c r="AO29" s="67">
        <v>0</v>
      </c>
      <c r="AP29" s="66">
        <v>9338014</v>
      </c>
      <c r="AQ29" s="66">
        <f t="shared" si="9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7</v>
      </c>
      <c r="E30" s="82">
        <f t="shared" si="13"/>
        <v>4.9295774647887329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110</v>
      </c>
      <c r="P30" s="76">
        <v>128</v>
      </c>
      <c r="Q30" s="76">
        <v>54128129</v>
      </c>
      <c r="R30" s="75">
        <f t="shared" si="3"/>
        <v>5473</v>
      </c>
      <c r="S30" s="74">
        <f t="shared" si="4"/>
        <v>131.352</v>
      </c>
      <c r="T30" s="74">
        <f t="shared" si="5"/>
        <v>5.4729999999999999</v>
      </c>
      <c r="U30" s="73">
        <v>2.8</v>
      </c>
      <c r="V30" s="73">
        <f t="shared" si="6"/>
        <v>2.8</v>
      </c>
      <c r="W30" s="72" t="s">
        <v>21</v>
      </c>
      <c r="X30" s="66">
        <v>0</v>
      </c>
      <c r="Y30" s="66">
        <v>1150</v>
      </c>
      <c r="Z30" s="66">
        <v>1187</v>
      </c>
      <c r="AA30" s="66">
        <v>0</v>
      </c>
      <c r="AB30" s="66">
        <v>1187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40854072</v>
      </c>
      <c r="AH30" s="69">
        <f t="shared" si="7"/>
        <v>1148</v>
      </c>
      <c r="AI30" s="68">
        <f t="shared" si="8"/>
        <v>209.75698885437603</v>
      </c>
      <c r="AJ30" s="67">
        <v>0</v>
      </c>
      <c r="AK30" s="67">
        <v>1</v>
      </c>
      <c r="AL30" s="67">
        <v>1</v>
      </c>
      <c r="AM30" s="67">
        <v>0</v>
      </c>
      <c r="AN30" s="67">
        <v>1</v>
      </c>
      <c r="AO30" s="67">
        <v>0</v>
      </c>
      <c r="AP30" s="66">
        <v>9338014</v>
      </c>
      <c r="AQ30" s="66">
        <f t="shared" si="9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9</v>
      </c>
      <c r="E31" s="82">
        <f t="shared" si="13"/>
        <v>6.3380281690140849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102</v>
      </c>
      <c r="P31" s="76">
        <v>115</v>
      </c>
      <c r="Q31" s="76">
        <v>54133253</v>
      </c>
      <c r="R31" s="75">
        <f t="shared" si="3"/>
        <v>5124</v>
      </c>
      <c r="S31" s="74">
        <f t="shared" si="4"/>
        <v>122.976</v>
      </c>
      <c r="T31" s="74">
        <f t="shared" si="5"/>
        <v>5.1239999999999997</v>
      </c>
      <c r="U31" s="73">
        <v>1.9</v>
      </c>
      <c r="V31" s="73">
        <f t="shared" si="6"/>
        <v>1.9</v>
      </c>
      <c r="W31" s="72" t="s">
        <v>21</v>
      </c>
      <c r="X31" s="66">
        <v>0</v>
      </c>
      <c r="Y31" s="66">
        <v>1148</v>
      </c>
      <c r="Z31" s="66">
        <v>1187</v>
      </c>
      <c r="AA31" s="66">
        <v>0</v>
      </c>
      <c r="AB31" s="66">
        <v>1187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40855148</v>
      </c>
      <c r="AH31" s="69">
        <f t="shared" si="7"/>
        <v>1076</v>
      </c>
      <c r="AI31" s="68">
        <f t="shared" si="8"/>
        <v>209.99219359875099</v>
      </c>
      <c r="AJ31" s="67">
        <v>0</v>
      </c>
      <c r="AK31" s="67">
        <v>1</v>
      </c>
      <c r="AL31" s="67">
        <v>1</v>
      </c>
      <c r="AM31" s="67">
        <v>0</v>
      </c>
      <c r="AN31" s="67">
        <v>1</v>
      </c>
      <c r="AO31" s="67">
        <v>0</v>
      </c>
      <c r="AP31" s="66">
        <v>9338014</v>
      </c>
      <c r="AQ31" s="66">
        <f t="shared" si="9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23</v>
      </c>
      <c r="E32" s="82">
        <f t="shared" si="13"/>
        <v>16.197183098591552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94</v>
      </c>
      <c r="P32" s="76">
        <v>99</v>
      </c>
      <c r="Q32" s="76">
        <v>54137573</v>
      </c>
      <c r="R32" s="75">
        <f t="shared" si="3"/>
        <v>4320</v>
      </c>
      <c r="S32" s="74">
        <f t="shared" si="4"/>
        <v>103.68</v>
      </c>
      <c r="T32" s="74">
        <f t="shared" si="5"/>
        <v>4.32</v>
      </c>
      <c r="U32" s="73">
        <v>1.8</v>
      </c>
      <c r="V32" s="73">
        <f t="shared" si="6"/>
        <v>1.8</v>
      </c>
      <c r="W32" s="72" t="s">
        <v>21</v>
      </c>
      <c r="X32" s="66">
        <v>0</v>
      </c>
      <c r="Y32" s="66">
        <v>964</v>
      </c>
      <c r="Z32" s="66">
        <v>1047</v>
      </c>
      <c r="AA32" s="66">
        <v>0</v>
      </c>
      <c r="AB32" s="66">
        <v>1048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40855976</v>
      </c>
      <c r="AH32" s="69">
        <f t="shared" si="7"/>
        <v>828</v>
      </c>
      <c r="AI32" s="68">
        <f t="shared" si="8"/>
        <v>191.66666666666666</v>
      </c>
      <c r="AJ32" s="67">
        <v>0</v>
      </c>
      <c r="AK32" s="67">
        <v>1</v>
      </c>
      <c r="AL32" s="67">
        <v>1</v>
      </c>
      <c r="AM32" s="67">
        <v>0</v>
      </c>
      <c r="AN32" s="67">
        <v>1</v>
      </c>
      <c r="AO32" s="67">
        <v>0</v>
      </c>
      <c r="AP32" s="66">
        <v>9338014</v>
      </c>
      <c r="AQ32" s="66">
        <f t="shared" si="9"/>
        <v>0</v>
      </c>
      <c r="AR32" s="87">
        <v>1.0900000000000001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28</v>
      </c>
      <c r="E33" s="82">
        <f t="shared" si="13"/>
        <v>19.718309859154932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118</v>
      </c>
      <c r="P33" s="76">
        <v>82</v>
      </c>
      <c r="Q33" s="76">
        <v>54141147</v>
      </c>
      <c r="R33" s="75">
        <f t="shared" si="3"/>
        <v>3574</v>
      </c>
      <c r="S33" s="74">
        <f t="shared" si="4"/>
        <v>85.775999999999996</v>
      </c>
      <c r="T33" s="74">
        <f t="shared" si="5"/>
        <v>3.5739999999999998</v>
      </c>
      <c r="U33" s="73">
        <v>3</v>
      </c>
      <c r="V33" s="73">
        <f t="shared" si="6"/>
        <v>3</v>
      </c>
      <c r="W33" s="72" t="s">
        <v>14</v>
      </c>
      <c r="X33" s="66">
        <v>0</v>
      </c>
      <c r="Y33" s="66">
        <v>0</v>
      </c>
      <c r="Z33" s="66">
        <v>957</v>
      </c>
      <c r="AA33" s="66">
        <v>0</v>
      </c>
      <c r="AB33" s="66">
        <v>968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40856504</v>
      </c>
      <c r="AH33" s="69">
        <f t="shared" si="7"/>
        <v>528</v>
      </c>
      <c r="AI33" s="68">
        <f t="shared" si="8"/>
        <v>147.73363178511471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0.25</v>
      </c>
      <c r="AP33" s="66">
        <v>9339240</v>
      </c>
      <c r="AQ33" s="66">
        <f t="shared" si="9"/>
        <v>1226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33</v>
      </c>
      <c r="E34" s="82">
        <f t="shared" si="13"/>
        <v>23.239436619718312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100</v>
      </c>
      <c r="P34" s="76">
        <v>68</v>
      </c>
      <c r="Q34" s="76">
        <v>54143813</v>
      </c>
      <c r="R34" s="75">
        <f t="shared" si="3"/>
        <v>2666</v>
      </c>
      <c r="S34" s="74">
        <f t="shared" si="4"/>
        <v>63.984000000000002</v>
      </c>
      <c r="T34" s="74">
        <f t="shared" si="5"/>
        <v>2.6659999999999999</v>
      </c>
      <c r="U34" s="73">
        <v>4.5</v>
      </c>
      <c r="V34" s="73">
        <f t="shared" si="6"/>
        <v>4.5</v>
      </c>
      <c r="W34" s="72" t="s">
        <v>138</v>
      </c>
      <c r="X34" s="66">
        <v>0</v>
      </c>
      <c r="Y34" s="66">
        <v>0</v>
      </c>
      <c r="Z34" s="66">
        <v>0</v>
      </c>
      <c r="AA34" s="66">
        <v>0</v>
      </c>
      <c r="AB34" s="66">
        <v>1038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40856832</v>
      </c>
      <c r="AH34" s="69">
        <f t="shared" si="7"/>
        <v>328</v>
      </c>
      <c r="AI34" s="68">
        <f t="shared" si="8"/>
        <v>123.03075768942236</v>
      </c>
      <c r="AJ34" s="67">
        <v>0</v>
      </c>
      <c r="AK34" s="67">
        <v>0</v>
      </c>
      <c r="AL34" s="67">
        <v>0</v>
      </c>
      <c r="AM34" s="67">
        <v>0</v>
      </c>
      <c r="AN34" s="67">
        <v>1</v>
      </c>
      <c r="AO34" s="67">
        <v>0.25</v>
      </c>
      <c r="AP34" s="66">
        <v>9340625</v>
      </c>
      <c r="AQ34" s="66">
        <f t="shared" si="9"/>
        <v>1385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117.66666666666667</v>
      </c>
      <c r="Q35" s="56">
        <f>Q34-Q10</f>
        <v>119011</v>
      </c>
      <c r="R35" s="55">
        <f>SUM(R11:R34)</f>
        <v>119011</v>
      </c>
      <c r="S35" s="54">
        <f>AVERAGE(S11:S34)</f>
        <v>119.01100000000001</v>
      </c>
      <c r="T35" s="54">
        <f>SUM(T11:T34)</f>
        <v>119.01099999999998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24632</v>
      </c>
      <c r="AH35" s="47">
        <f>SUM(AH11:AH34)</f>
        <v>24632</v>
      </c>
      <c r="AI35" s="46">
        <f>$AH$35/$T35</f>
        <v>206.97246473015102</v>
      </c>
      <c r="AJ35" s="45"/>
      <c r="AK35" s="44"/>
      <c r="AL35" s="44"/>
      <c r="AM35" s="44"/>
      <c r="AN35" s="43"/>
      <c r="AO35" s="39"/>
      <c r="AP35" s="42">
        <f>AP34-AP10</f>
        <v>7322</v>
      </c>
      <c r="AQ35" s="41">
        <f>SUM(AQ11:AQ34)</f>
        <v>7322</v>
      </c>
      <c r="AR35" s="40">
        <f>AVERAGE(AR11:AR34)</f>
        <v>1.1566666666666665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159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173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174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144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175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2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2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2:51" x14ac:dyDescent="0.25">
      <c r="B51" s="13" t="s">
        <v>178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2:51" x14ac:dyDescent="0.25">
      <c r="B52" s="22" t="s">
        <v>177</v>
      </c>
      <c r="C52" s="24"/>
      <c r="D52" s="24"/>
      <c r="E52" s="24"/>
      <c r="F52" s="23"/>
      <c r="G52" s="16"/>
      <c r="H52" s="16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2:51" x14ac:dyDescent="0.25">
      <c r="B53" s="11" t="s">
        <v>0</v>
      </c>
      <c r="C53" s="9"/>
      <c r="D53" s="9"/>
      <c r="E53" s="9"/>
      <c r="F53" s="9"/>
      <c r="G53" s="9"/>
      <c r="H53" s="9"/>
      <c r="I53" s="9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21"/>
      <c r="U53" s="21"/>
      <c r="V53" s="21"/>
      <c r="W53" s="5"/>
      <c r="X53" s="5"/>
      <c r="Y53" s="5"/>
      <c r="Z53" s="5"/>
      <c r="AA53" s="5"/>
      <c r="AB53" s="5"/>
      <c r="AC53" s="5"/>
      <c r="AD53" s="5"/>
      <c r="AE53" s="5"/>
      <c r="AM53" s="4"/>
      <c r="AN53" s="4"/>
      <c r="AO53" s="4"/>
      <c r="AP53" s="4"/>
      <c r="AQ53" s="4"/>
      <c r="AR53" s="4"/>
      <c r="AS53" s="3"/>
      <c r="AV53" s="12"/>
      <c r="AW53"/>
      <c r="AX53"/>
      <c r="AY53"/>
    </row>
    <row r="54" spans="2:51" x14ac:dyDescent="0.25">
      <c r="B54" s="22" t="s">
        <v>148</v>
      </c>
      <c r="C54" s="11"/>
      <c r="D54" s="9"/>
      <c r="E54" s="17"/>
      <c r="F54" s="9"/>
      <c r="G54" s="9"/>
      <c r="H54" s="9"/>
      <c r="I54" s="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5"/>
      <c r="U54" s="14"/>
      <c r="V54" s="14"/>
      <c r="W54" s="5"/>
      <c r="X54" s="5"/>
      <c r="Y54" s="5"/>
      <c r="Z54" s="5"/>
      <c r="AA54" s="5"/>
      <c r="AB54" s="5"/>
      <c r="AC54" s="5"/>
      <c r="AD54" s="5"/>
      <c r="AE54" s="5"/>
      <c r="AM54" s="4"/>
      <c r="AN54" s="4"/>
      <c r="AO54" s="4"/>
      <c r="AP54" s="4"/>
      <c r="AQ54" s="4"/>
      <c r="AR54" s="4"/>
      <c r="AS54" s="3"/>
      <c r="AV54" s="12"/>
      <c r="AW54"/>
      <c r="AX54"/>
      <c r="AY54"/>
    </row>
    <row r="55" spans="2:51" x14ac:dyDescent="0.25">
      <c r="B55" s="139" t="s">
        <v>166</v>
      </c>
      <c r="C55" s="13"/>
      <c r="D55" s="9"/>
      <c r="E55" s="17"/>
      <c r="F55" s="9"/>
      <c r="G55" s="9"/>
      <c r="H55" s="9"/>
      <c r="I55" s="9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5"/>
      <c r="U55" s="14"/>
      <c r="V55" s="14"/>
      <c r="W55" s="5"/>
      <c r="X55" s="5"/>
      <c r="Y55" s="5"/>
      <c r="Z55" s="8"/>
      <c r="AA55" s="5"/>
      <c r="AB55" s="5"/>
      <c r="AC55" s="5"/>
      <c r="AD55" s="5"/>
      <c r="AE55" s="5"/>
      <c r="AM55" s="4"/>
      <c r="AN55" s="4"/>
      <c r="AO55" s="4"/>
      <c r="AP55" s="4"/>
      <c r="AQ55" s="4"/>
      <c r="AR55" s="4"/>
      <c r="AS55" s="3"/>
      <c r="AV55" s="12"/>
      <c r="AW55"/>
      <c r="AX55"/>
      <c r="AY55"/>
    </row>
    <row r="56" spans="2:51" x14ac:dyDescent="0.25">
      <c r="B56" s="19"/>
      <c r="C56" s="13"/>
      <c r="D56" s="9"/>
      <c r="E56" s="9"/>
      <c r="F56" s="9"/>
      <c r="G56" s="9"/>
      <c r="H56" s="9"/>
      <c r="I56" s="17"/>
      <c r="J56" s="16"/>
      <c r="K56" s="16"/>
      <c r="L56" s="16"/>
      <c r="M56" s="16"/>
      <c r="N56" s="16"/>
      <c r="O56" s="16"/>
      <c r="P56" s="16"/>
      <c r="Q56" s="16"/>
      <c r="R56" s="16"/>
      <c r="S56" s="8"/>
      <c r="T56" s="8"/>
      <c r="U56" s="8"/>
      <c r="V56" s="8"/>
      <c r="W56" s="8"/>
      <c r="X56" s="8"/>
      <c r="Y56" s="8"/>
      <c r="Z56" s="6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12"/>
      <c r="AW56"/>
      <c r="AX56"/>
      <c r="AY56"/>
    </row>
    <row r="57" spans="2:51" x14ac:dyDescent="0.25">
      <c r="B57" s="19"/>
      <c r="C57" s="20"/>
      <c r="D57" s="9"/>
      <c r="E57" s="9"/>
      <c r="F57" s="9"/>
      <c r="G57" s="9"/>
      <c r="H57" s="9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6"/>
      <c r="X57" s="6"/>
      <c r="Y57" s="6"/>
      <c r="Z57" s="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12"/>
      <c r="AW57"/>
      <c r="AX57"/>
      <c r="AY57"/>
    </row>
    <row r="58" spans="2:51" x14ac:dyDescent="0.25">
      <c r="B58" s="19"/>
      <c r="C58" s="20"/>
      <c r="D58" s="17"/>
      <c r="E58" s="9"/>
      <c r="F58" s="9"/>
      <c r="G58" s="9"/>
      <c r="H58" s="9"/>
      <c r="I58" s="9"/>
      <c r="J58" s="8"/>
      <c r="K58" s="8"/>
      <c r="L58" s="8"/>
      <c r="M58" s="8"/>
      <c r="N58" s="8"/>
      <c r="O58" s="8"/>
      <c r="P58" s="8"/>
      <c r="Q58" s="8"/>
      <c r="R58" s="8"/>
      <c r="S58" s="16"/>
      <c r="T58" s="15"/>
      <c r="U58" s="14"/>
      <c r="V58" s="14"/>
      <c r="W58" s="5"/>
      <c r="X58" s="5"/>
      <c r="Y58" s="5"/>
      <c r="Z58" s="5"/>
      <c r="AA58" s="5"/>
      <c r="AB58" s="5"/>
      <c r="AC58" s="5"/>
      <c r="AD58" s="5"/>
      <c r="AE58" s="5"/>
      <c r="AM58" s="4"/>
      <c r="AN58" s="4"/>
      <c r="AO58" s="4"/>
      <c r="AP58" s="4"/>
      <c r="AQ58" s="4"/>
      <c r="AR58" s="4"/>
      <c r="AS58" s="3"/>
      <c r="AV58" s="12"/>
      <c r="AW58"/>
      <c r="AX58"/>
      <c r="AY58"/>
    </row>
    <row r="59" spans="2:51" x14ac:dyDescent="0.25">
      <c r="B59" s="19"/>
      <c r="C59" s="11"/>
      <c r="D59" s="17"/>
      <c r="E59" s="9"/>
      <c r="F59" s="9"/>
      <c r="G59" s="9"/>
      <c r="H59" s="9"/>
      <c r="I59" s="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5"/>
      <c r="U59" s="14"/>
      <c r="V59" s="14"/>
      <c r="W59" s="5"/>
      <c r="X59" s="5"/>
      <c r="Y59" s="5"/>
      <c r="Z59" s="5"/>
      <c r="AA59" s="5"/>
      <c r="AB59" s="5"/>
      <c r="AC59" s="5"/>
      <c r="AD59" s="5"/>
      <c r="AE59" s="5"/>
      <c r="AM59" s="4"/>
      <c r="AN59" s="4"/>
      <c r="AO59" s="4"/>
      <c r="AP59" s="4"/>
      <c r="AQ59" s="4"/>
      <c r="AR59" s="4"/>
      <c r="AS59" s="3"/>
      <c r="AV59" s="12"/>
      <c r="AW59"/>
      <c r="AX59"/>
      <c r="AY59"/>
    </row>
    <row r="60" spans="2:51" x14ac:dyDescent="0.25">
      <c r="B60" s="18"/>
      <c r="C60" s="11"/>
      <c r="D60" s="9"/>
      <c r="E60" s="17"/>
      <c r="F60" s="9"/>
      <c r="G60" s="17"/>
      <c r="H60" s="17"/>
      <c r="I60" s="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5"/>
      <c r="U60" s="14"/>
      <c r="V60" s="14"/>
      <c r="W60" s="5"/>
      <c r="X60" s="5"/>
      <c r="Y60" s="5"/>
      <c r="Z60" s="5"/>
      <c r="AA60" s="5"/>
      <c r="AB60" s="5"/>
      <c r="AC60" s="5"/>
      <c r="AD60" s="5"/>
      <c r="AE60" s="5"/>
      <c r="AM60" s="4"/>
      <c r="AN60" s="4"/>
      <c r="AO60" s="4"/>
      <c r="AP60" s="4"/>
      <c r="AQ60" s="4"/>
      <c r="AR60" s="4"/>
      <c r="AS60" s="3"/>
      <c r="AV60" s="12"/>
      <c r="AW60"/>
      <c r="AX60"/>
      <c r="AY60"/>
    </row>
    <row r="61" spans="2:51" x14ac:dyDescent="0.25">
      <c r="B61" s="18"/>
      <c r="C61" s="13"/>
      <c r="D61" s="9"/>
      <c r="E61" s="17"/>
      <c r="F61" s="17"/>
      <c r="G61" s="17"/>
      <c r="H61" s="17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V61" s="12"/>
      <c r="AW61"/>
      <c r="AX61"/>
      <c r="AY61"/>
    </row>
    <row r="62" spans="2:51" x14ac:dyDescent="0.25">
      <c r="B62" s="7"/>
      <c r="C62" s="13"/>
      <c r="D62" s="9"/>
      <c r="E62" s="9"/>
      <c r="F62" s="17"/>
      <c r="G62" s="9"/>
      <c r="H62" s="9"/>
      <c r="I62" s="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5"/>
      <c r="U62" s="14"/>
      <c r="V62" s="14"/>
      <c r="W62" s="5"/>
      <c r="X62" s="5"/>
      <c r="Y62" s="5"/>
      <c r="Z62" s="5"/>
      <c r="AA62" s="5"/>
      <c r="AB62" s="5"/>
      <c r="AC62" s="5"/>
      <c r="AD62" s="5"/>
      <c r="AE62" s="5"/>
      <c r="AM62" s="4"/>
      <c r="AN62" s="4"/>
      <c r="AO62" s="4"/>
      <c r="AP62" s="4"/>
      <c r="AQ62" s="4"/>
      <c r="AR62" s="4"/>
      <c r="AS62" s="3"/>
      <c r="AV62" s="12"/>
      <c r="AW62"/>
      <c r="AX62"/>
      <c r="AY62"/>
    </row>
    <row r="63" spans="2:51" x14ac:dyDescent="0.25">
      <c r="B63" s="7"/>
      <c r="C63" s="8"/>
      <c r="D63" s="9"/>
      <c r="E63" s="9"/>
      <c r="F63" s="9"/>
      <c r="G63" s="9"/>
      <c r="H63" s="9"/>
      <c r="I63" s="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5"/>
      <c r="U63" s="14"/>
      <c r="V63" s="14"/>
      <c r="W63" s="5"/>
      <c r="X63" s="5"/>
      <c r="Y63" s="5"/>
      <c r="Z63" s="5"/>
      <c r="AA63" s="5"/>
      <c r="AB63" s="5"/>
      <c r="AC63" s="5"/>
      <c r="AD63" s="5"/>
      <c r="AE63" s="5"/>
      <c r="AM63" s="4"/>
      <c r="AN63" s="4"/>
      <c r="AO63" s="4"/>
      <c r="AP63" s="4"/>
      <c r="AQ63" s="4"/>
      <c r="AR63" s="4"/>
      <c r="AS63" s="3"/>
      <c r="AU63"/>
      <c r="AV63" s="12"/>
      <c r="AW63"/>
      <c r="AX63"/>
      <c r="AY63"/>
    </row>
    <row r="64" spans="2:51" ht="229.5" customHeight="1" x14ac:dyDescent="0.25">
      <c r="B64" s="7"/>
      <c r="C64" s="11"/>
      <c r="D64" s="8"/>
      <c r="E64" s="9"/>
      <c r="F64" s="9"/>
      <c r="G64" s="9"/>
      <c r="H64" s="9"/>
      <c r="I64" s="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5"/>
      <c r="U64" s="14"/>
      <c r="V64" s="14"/>
      <c r="W64" s="5"/>
      <c r="X64" s="5"/>
      <c r="Y64" s="5"/>
      <c r="Z64" s="5"/>
      <c r="AA64" s="5"/>
      <c r="AB64" s="5"/>
      <c r="AC64" s="5"/>
      <c r="AD64" s="5"/>
      <c r="AE64" s="5"/>
      <c r="AM64" s="4"/>
      <c r="AN64" s="4"/>
      <c r="AO64" s="4"/>
      <c r="AP64" s="4"/>
      <c r="AQ64" s="4"/>
      <c r="AR64" s="4"/>
      <c r="AS64" s="3"/>
      <c r="AU64"/>
      <c r="AV64" s="12"/>
      <c r="AW64"/>
      <c r="AX64"/>
      <c r="AY64"/>
    </row>
    <row r="65" spans="1:51" x14ac:dyDescent="0.25">
      <c r="A65" s="5"/>
      <c r="B65" s="7"/>
      <c r="C65" s="13"/>
      <c r="D65" s="8"/>
      <c r="E65" s="9"/>
      <c r="F65" s="9"/>
      <c r="G65" s="9"/>
      <c r="H65" s="9"/>
      <c r="I65" s="4"/>
      <c r="J65" s="4"/>
      <c r="K65" s="4"/>
      <c r="L65" s="4"/>
      <c r="M65" s="4"/>
      <c r="N65" s="4"/>
      <c r="O65" s="3"/>
      <c r="P65" s="1"/>
      <c r="R65" s="12"/>
      <c r="AS65"/>
      <c r="AT65"/>
      <c r="AU65"/>
      <c r="AV65"/>
      <c r="AW65"/>
      <c r="AX65"/>
      <c r="AY65"/>
    </row>
    <row r="66" spans="1:51" x14ac:dyDescent="0.25">
      <c r="A66" s="5"/>
      <c r="B66" s="8"/>
      <c r="C66" s="11"/>
      <c r="D66" s="9"/>
      <c r="E66" s="8"/>
      <c r="F66" s="9"/>
      <c r="G66" s="8"/>
      <c r="H66" s="8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B67" s="8"/>
      <c r="C67" s="10"/>
      <c r="D67" s="9"/>
      <c r="E67" s="8"/>
      <c r="F67" s="8"/>
      <c r="G67" s="8"/>
      <c r="H67" s="8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B68" s="7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1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P70" s="1"/>
      <c r="R70" s="1"/>
      <c r="AS70"/>
      <c r="AT70"/>
      <c r="AU70"/>
      <c r="AV70"/>
      <c r="AW70"/>
      <c r="AX70"/>
      <c r="AY70"/>
    </row>
    <row r="71" spans="1:51" x14ac:dyDescent="0.25">
      <c r="A71" s="5"/>
      <c r="I71" s="4"/>
      <c r="J71" s="4"/>
      <c r="K71" s="4"/>
      <c r="L71" s="4"/>
      <c r="M71" s="4"/>
      <c r="N71" s="4"/>
      <c r="O71" s="3"/>
      <c r="P71" s="1"/>
      <c r="R71" s="6"/>
      <c r="AS71"/>
      <c r="AT71"/>
      <c r="AU71"/>
      <c r="AV71"/>
      <c r="AW71"/>
      <c r="AX71"/>
      <c r="AY71"/>
    </row>
    <row r="72" spans="1:51" x14ac:dyDescent="0.25">
      <c r="A72" s="5"/>
      <c r="I72" s="4"/>
      <c r="J72" s="4"/>
      <c r="K72" s="4"/>
      <c r="L72" s="4"/>
      <c r="M72" s="4"/>
      <c r="N72" s="4"/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R75" s="1"/>
      <c r="AS75"/>
      <c r="AT75"/>
      <c r="AU75"/>
      <c r="AV75"/>
      <c r="AW75"/>
      <c r="AX75"/>
      <c r="AY75"/>
    </row>
    <row r="76" spans="1:51" x14ac:dyDescent="0.25">
      <c r="O76" s="3"/>
      <c r="R76" s="1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AS81"/>
      <c r="AT81"/>
      <c r="AU81"/>
      <c r="AV81"/>
      <c r="AW81"/>
      <c r="AX81"/>
      <c r="AY81"/>
    </row>
    <row r="82" spans="15:51" x14ac:dyDescent="0.25">
      <c r="O82" s="3"/>
      <c r="AS82"/>
      <c r="AT82"/>
      <c r="AU82"/>
      <c r="AV82"/>
      <c r="AW82"/>
      <c r="AX82"/>
      <c r="AY82"/>
    </row>
    <row r="83" spans="15:51" x14ac:dyDescent="0.25">
      <c r="O83" s="3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AS93"/>
      <c r="AT93"/>
      <c r="AU93"/>
      <c r="AV93"/>
      <c r="AW93"/>
      <c r="AX93"/>
      <c r="AY93"/>
    </row>
    <row r="94" spans="15:51" x14ac:dyDescent="0.25">
      <c r="O94" s="2"/>
      <c r="P94" s="1"/>
      <c r="Q94" s="1"/>
      <c r="R94" s="1"/>
      <c r="S94" s="1"/>
      <c r="T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T96" s="1"/>
      <c r="AS96"/>
      <c r="AT96"/>
      <c r="AU96"/>
      <c r="AV96"/>
      <c r="AW96"/>
      <c r="AX96"/>
      <c r="AY96"/>
    </row>
    <row r="97" spans="15:51" x14ac:dyDescent="0.25">
      <c r="O97" s="1"/>
      <c r="Q97" s="1"/>
      <c r="R97" s="1"/>
      <c r="S97" s="1"/>
      <c r="AS97"/>
      <c r="AT97"/>
      <c r="AU97"/>
      <c r="AV97"/>
      <c r="AW97"/>
      <c r="AX97"/>
      <c r="AY97"/>
    </row>
    <row r="98" spans="15:51" x14ac:dyDescent="0.25">
      <c r="O98" s="2"/>
      <c r="P98" s="1"/>
      <c r="Q98" s="1"/>
      <c r="R98" s="1"/>
      <c r="S98" s="1"/>
      <c r="T98" s="1"/>
      <c r="AS98"/>
      <c r="AT98"/>
      <c r="AU98"/>
      <c r="AV98"/>
      <c r="AW98"/>
      <c r="AX98"/>
      <c r="AY98"/>
    </row>
    <row r="99" spans="15:51" x14ac:dyDescent="0.25">
      <c r="O99" s="2"/>
      <c r="P99" s="1"/>
      <c r="Q99" s="1"/>
      <c r="R99" s="1"/>
      <c r="S99" s="1"/>
      <c r="T99" s="1"/>
      <c r="U99" s="1"/>
      <c r="AS99"/>
      <c r="AT99"/>
      <c r="AU99"/>
      <c r="AV99"/>
      <c r="AW99"/>
      <c r="AX99"/>
      <c r="AY99"/>
    </row>
    <row r="100" spans="15:51" x14ac:dyDescent="0.25">
      <c r="O100" s="2"/>
      <c r="P100" s="1"/>
      <c r="T100" s="1"/>
      <c r="U100" s="1"/>
      <c r="AS100"/>
      <c r="AT100"/>
      <c r="AU100"/>
      <c r="AV100"/>
      <c r="AW100"/>
      <c r="AX100"/>
      <c r="AY100"/>
    </row>
    <row r="112" spans="15:51" x14ac:dyDescent="0.25">
      <c r="AS112"/>
      <c r="AT112"/>
      <c r="AU112"/>
      <c r="AV112"/>
      <c r="AW112"/>
      <c r="AX112"/>
      <c r="AY112"/>
    </row>
  </sheetData>
  <protectedRanges>
    <protectedRange sqref="N56:R56 B68 S58:T64 B60:B65 N59:R64 T42 S54:T55 T53" name="Range2_12_5_1_1"/>
    <protectedRange sqref="N10 L10 L6 D6 D8 AD8 AF8 O8:U8 AJ8:AR8 AF10 AR11:AR34 L24:N31 N12:N23 N32:N34 N11:P11 E11:E34 G11:G34 O12:P34 R11:AG34" name="Range1_16_3_1_1"/>
    <protectedRange sqref="I61 J59:M64 K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I58:I60 G63:H64 G57:H58 E63:E64 F64:F65 F57:F59 E57:E58 K54:M55" name="Range2_2_12_1_7_1_1"/>
    <protectedRange sqref="D61:D62" name="Range2_1_1_1_1_11_1_2_1_1"/>
    <protectedRange sqref="E59 G59:H59 F60" name="Range2_2_2_9_1_1_1_1"/>
    <protectedRange sqref="D57" name="Range2_1_1_1_1_1_9_1_1_1_1"/>
    <protectedRange sqref="C61" name="Range2_1_1_2_1_1"/>
    <protectedRange sqref="C60" name="Range2_1_2_2_1_1"/>
    <protectedRange sqref="C59" name="Range2_3_2_1_1"/>
    <protectedRange sqref="C57:C58" name="Range2_5_1_1_1"/>
    <protectedRange sqref="E60:E61 F61:F62 G60:H61 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S53" name="Range2_12_2_1_1_1_2_1_1"/>
    <protectedRange sqref="Q53:R53" name="Range2_12_1_6_1_1_1_2_3_1_1_3_1_1_1_1_1_1"/>
    <protectedRange sqref="N53:P53" name="Range2_12_1_2_3_1_1_1_2_3_1_1_3_1_1_1_1_1_1"/>
    <protectedRange sqref="K53:M53" name="Range2_2_12_1_4_3_1_1_1_3_3_1_1_3_1_1_1_1_1_1"/>
    <protectedRange sqref="Q49:Q52 R48 T47" name="Range2_12_5_1_1_3"/>
    <protectedRange sqref="T45:T46" name="Range2_12_5_1_1_2_2"/>
    <protectedRange sqref="P49:P52 Q48 S45:S47" name="Range2_12_4_1_1_1_4_2_2_2"/>
    <protectedRange sqref="N49:O52 O48:P48 Q45:R47" name="Range2_12_1_6_1_1_1_2_3_2_1_1_3"/>
    <protectedRange sqref="K49:M52 L48:N48 N45:P47" name="Range2_12_1_2_3_1_1_1_2_3_2_1_1_3"/>
    <protectedRange sqref="I48:K48 K45:M47" name="Range2_2_12_1_4_3_1_1_1_3_3_2_1_1_3"/>
    <protectedRange sqref="H48 J45:J47" name="Range2_2_12_1_4_3_1_1_1_3_2_1_2_2"/>
    <protectedRange sqref="E48:F48 G47:H47" name="Range2_2_12_1_3_1_2_1_1_1_2_1_1_1_1_1_1_2_1_1"/>
    <protectedRange sqref="C48 D47:E47" name="Range2_2_12_1_3_1_2_1_1_1_2_1_1_1_1_3_1_1_1_1"/>
    <protectedRange sqref="D48 F47" name="Range2_2_12_1_3_1_2_1_1_1_3_1_1_1_1_1_3_1_1_1_1"/>
    <protectedRange sqref="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7:B59" name="Range2_12_5_1_1_2"/>
    <protectedRange sqref="AG10 AP10 Q10:Q34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B45" name="Range2_12_5_1_1_1_2_2_1_1_1_1_1_1_1_1_1_1_1_1_1_1_1_1_1_1_1_1_1_1_1_1_1_1_1_1_1_1_1_1"/>
    <protectedRange sqref="B46" name="Range2_12_5_1_1_1_2_2_1_1_1_1_1_1_1_1_1_1_1_2_1_1_1_1_1_1_1_1_1_1_1_1_1_1_1_1_1_1_1_1_1_1_1_1_1_1_1_1_1_1_1_1_1_1_1_1"/>
    <protectedRange sqref="B44" name="Range2_12_5_1_1_1_2_1_1_1_1_1_1_1_1_1_1_1_2_1_1_1_1_1_1_1_1_1_1_1_1_1_1_1_1_1"/>
    <protectedRange sqref="B47" name="Range2_12_5_1_1_1_2_2_1_1_1_1_1_1_1_1_1_1_1_2_1_1_1_2_1_1_1_2_1_1_1_3_1_1_1_1_1_1_1_1_1_1_1_1_1_1_1_1_1_1_1_1_1_1_1_1_1_1_1_1_1_1_1_1_1_1_1_1_1_1_1_1_1"/>
    <protectedRange sqref="B48" name="Range2_12_5_1_1_1_2_1_1_1_1_1_1_1_1_1_1_1_2_1_2_1_1_1_1_1_1_1_1_1_2_1_1_1_1_1_1_1_1_1_1_1_1_1_1_1_1_1_1_1_1_1_1_1_1_1"/>
    <protectedRange sqref="J56" name="Range2_2_12_2_1_1_2"/>
    <protectedRange sqref="I55:J55 G56:H56 D56:E56 J54" name="Range2_2_12_1_7_1_1_2"/>
    <protectedRange sqref="C56" name="Range2_1_1_2_1_1_2"/>
    <protectedRange sqref="F56" name="Range2_2_12_1_1_1_1_1"/>
    <protectedRange sqref="I56" name="Range2_2_1_1_1_1_2"/>
    <protectedRange sqref="J53" name="Range2_2_12_1_4_3_1_1_1_3_3_1_1_3_1_1_1_1_1_1_2"/>
    <protectedRange sqref="H49:J49 I50:J52" name="Range2_2_12_1_4_3_1_1_1_3_3_2_1_1_3_2"/>
    <protectedRange sqref="G49" name="Range2_2_12_1_4_3_1_1_1_3_2_1_2_2_2"/>
    <protectedRange sqref="D49:E49" name="Range2_2_12_1_3_1_2_1_1_1_2_1_1_1_1_1_1_2_1_1_2"/>
    <protectedRange sqref="C49" name="Range2_2_12_1_3_1_2_1_1_1_3_1_1_1_1_1_3_1_1_1_1_2"/>
    <protectedRange sqref="F49" name="Range2_2_12_1_4_3_1_1_1_2_1_2_1_1_3_1_1_1_1_1_1_2"/>
    <protectedRange sqref="B56" name="Range2_12_5_1_1_2_1_4_1_1_1_2_1_1_1_1_1_1_1"/>
    <protectedRange sqref="I53:I54" name="Range2_2_12_1_7_1_1_2_2_1"/>
    <protectedRange sqref="B49" name="Range2_12_5_1_1_1_1_1_2_1_1_1_1_1_1_1_1_1_1_1_1_1_1_1_1_1_1_1_1_2_1_1_1_1_1_1_1_1_1_1_1"/>
    <protectedRange sqref="D55" name="Range2_2_12_1_7_1_1_3"/>
    <protectedRange sqref="E55:H55" name="Range2_2_12_1_1_1_1_1_2"/>
    <protectedRange sqref="C55" name="Range2_1_4_2_1_1_1_2"/>
    <protectedRange sqref="H50:H52" name="Range2_2_12_1_4_3_1_1_1_3_3_2_1_1_3_3"/>
    <protectedRange sqref="G50:G52" name="Range2_2_12_1_4_3_1_1_1_3_2_1_2_2_3"/>
    <protectedRange sqref="F50:F52" name="Range2_2_12_1_4_3_1_1_1_3_3_1_1_3_1_1_1_1_1_1_2_3"/>
    <protectedRange sqref="C50:E52" name="Range2_2_12_1_3_1_2_1_1_1_1_2_1_1_1_1_1_1_2_2"/>
    <protectedRange sqref="G54:H54" name="Range2_2_12_1_3_3_1_1_1_2_1_1_1_1_1_1_1_1_1_1_1_1_1_1_1_2"/>
    <protectedRange sqref="G53:H53" name="Range2_2_12_1_3_1_2_1_1_1_2_1_1_1_1_1_1_2_1_1_1_1_1_2_2"/>
    <protectedRange sqref="D53:E53" name="Range2_2_12_1_3_1_2_1_1_1_2_1_1_1_1_3_1_1_1_1_1_2_1_1_2"/>
    <protectedRange sqref="F53:F54" name="Range2_2_12_1_3_1_2_1_1_1_3_1_1_1_1_1_3_1_1_1_1_1_1_1_1_2"/>
    <protectedRange sqref="D54:E54" name="Range2_2_12_1_3_1_2_1_1_1_3_1_1_1_1_1_1_1_2_1_1_1_1_1_1_2"/>
    <protectedRange sqref="B50" name="Range2_12_5_1_1_1_1_1_2_1_1_2_1_1_1_1_1_1_1_1_1_1_1_1_1_1_1_1_1_2_1_1_1_1_1_1_1_1_1_1_1_1"/>
    <protectedRange sqref="B52" name="Range2_12_5_1_1_1_2_2_1_1_1_1_1_1_1_1_1_1_1_2_1_1_1_2_1_1_1_1_1_1_1_1_1_1_1_1_1_1_1_1_2_1_1_1_1_1_1_1_1_1_2"/>
    <protectedRange sqref="B51" name="Range2_12_5_1_1_1_2_2_1_1_1_1_1_1_1_1_1_1_1_2_1_1_1_1_1_1_1_1_1_3_1_3_1_2_1_1_1_1_1_1_1_1_1_1_1_1_1_2_1_1_1_1_1_2_1_1_1_1_1_1_1_1_2"/>
    <protectedRange sqref="B53" name="Range2_12_5_1_1_1_1_1_2_1_2_1_1_1_2_1_1_1_1_1_1_1_1_1_1_2_1_1_1_1_1_2_1_1_1_1_1_1_1_2"/>
    <protectedRange sqref="B55" name="Range2_12_5_1_1_1_2_2_1_1_1_1_1_1_1_1_1_1_1_1_1_1_1_1_1_1_1_1_1_1_1_1_1_1_1_1_1_1_1_1_1_1_1_1_1_1_1_2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44" priority="5" operator="containsText" text="N/A">
      <formula>NOT(ISERROR(SEARCH("N/A",X11)))</formula>
    </cfRule>
    <cfRule type="cellIs" dxfId="643" priority="23" operator="equal">
      <formula>0</formula>
    </cfRule>
  </conditionalFormatting>
  <conditionalFormatting sqref="X11:AE34">
    <cfRule type="cellIs" dxfId="642" priority="22" operator="greaterThanOrEqual">
      <formula>1185</formula>
    </cfRule>
  </conditionalFormatting>
  <conditionalFormatting sqref="X11:AE34">
    <cfRule type="cellIs" dxfId="641" priority="21" operator="between">
      <formula>0.1</formula>
      <formula>1184</formula>
    </cfRule>
  </conditionalFormatting>
  <conditionalFormatting sqref="X8 AJ11:AO34">
    <cfRule type="cellIs" dxfId="640" priority="20" operator="equal">
      <formula>0</formula>
    </cfRule>
  </conditionalFormatting>
  <conditionalFormatting sqref="X8 AJ11:AO34">
    <cfRule type="cellIs" dxfId="639" priority="19" operator="greaterThan">
      <formula>1179</formula>
    </cfRule>
  </conditionalFormatting>
  <conditionalFormatting sqref="X8 AJ11:AO34">
    <cfRule type="cellIs" dxfId="638" priority="18" operator="greaterThan">
      <formula>99</formula>
    </cfRule>
  </conditionalFormatting>
  <conditionalFormatting sqref="X8 AJ11:AO34">
    <cfRule type="cellIs" dxfId="637" priority="17" operator="greaterThan">
      <formula>0.99</formula>
    </cfRule>
  </conditionalFormatting>
  <conditionalFormatting sqref="AB8">
    <cfRule type="cellIs" dxfId="636" priority="16" operator="equal">
      <formula>0</formula>
    </cfRule>
  </conditionalFormatting>
  <conditionalFormatting sqref="AB8">
    <cfRule type="cellIs" dxfId="635" priority="15" operator="greaterThan">
      <formula>1179</formula>
    </cfRule>
  </conditionalFormatting>
  <conditionalFormatting sqref="AB8">
    <cfRule type="cellIs" dxfId="634" priority="14" operator="greaterThan">
      <formula>99</formula>
    </cfRule>
  </conditionalFormatting>
  <conditionalFormatting sqref="AB8">
    <cfRule type="cellIs" dxfId="633" priority="13" operator="greaterThan">
      <formula>0.99</formula>
    </cfRule>
  </conditionalFormatting>
  <conditionalFormatting sqref="AQ11:AQ34">
    <cfRule type="cellIs" dxfId="632" priority="12" operator="equal">
      <formula>0</formula>
    </cfRule>
  </conditionalFormatting>
  <conditionalFormatting sqref="AQ11:AQ34">
    <cfRule type="cellIs" dxfId="631" priority="11" operator="greaterThan">
      <formula>1179</formula>
    </cfRule>
  </conditionalFormatting>
  <conditionalFormatting sqref="AQ11:AQ34">
    <cfRule type="cellIs" dxfId="630" priority="10" operator="greaterThan">
      <formula>99</formula>
    </cfRule>
  </conditionalFormatting>
  <conditionalFormatting sqref="AQ11:AQ34">
    <cfRule type="cellIs" dxfId="629" priority="9" operator="greaterThan">
      <formula>0.99</formula>
    </cfRule>
  </conditionalFormatting>
  <conditionalFormatting sqref="AI11:AI34">
    <cfRule type="cellIs" dxfId="628" priority="8" operator="greaterThan">
      <formula>$AI$8</formula>
    </cfRule>
  </conditionalFormatting>
  <conditionalFormatting sqref="AH11:AH34">
    <cfRule type="cellIs" dxfId="627" priority="6" operator="greaterThan">
      <formula>$AH$8</formula>
    </cfRule>
    <cfRule type="cellIs" dxfId="626" priority="7" operator="greaterThan">
      <formula>$AH$8</formula>
    </cfRule>
  </conditionalFormatting>
  <conditionalFormatting sqref="AP11:AP34">
    <cfRule type="cellIs" dxfId="625" priority="4" operator="equal">
      <formula>0</formula>
    </cfRule>
  </conditionalFormatting>
  <conditionalFormatting sqref="AP11:AP34">
    <cfRule type="cellIs" dxfId="624" priority="3" operator="greaterThan">
      <formula>1179</formula>
    </cfRule>
  </conditionalFormatting>
  <conditionalFormatting sqref="AP11:AP34">
    <cfRule type="cellIs" dxfId="623" priority="2" operator="greaterThan">
      <formula>99</formula>
    </cfRule>
  </conditionalFormatting>
  <conditionalFormatting sqref="AP11:AP34">
    <cfRule type="cellIs" dxfId="622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R1" workbookViewId="0">
      <selection activeCell="AG9" sqref="AG9:AI35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176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50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50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51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46" t="s">
        <v>127</v>
      </c>
      <c r="I7" s="147" t="s">
        <v>126</v>
      </c>
      <c r="J7" s="147" t="s">
        <v>125</v>
      </c>
      <c r="K7" s="147" t="s">
        <v>124</v>
      </c>
      <c r="L7" s="2"/>
      <c r="M7" s="2"/>
      <c r="N7" s="2"/>
      <c r="O7" s="146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47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47" t="s">
        <v>115</v>
      </c>
      <c r="AG7" s="147" t="s">
        <v>114</v>
      </c>
      <c r="AH7" s="147" t="s">
        <v>113</v>
      </c>
      <c r="AI7" s="147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47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42283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25001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47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48" t="s">
        <v>88</v>
      </c>
      <c r="V9" s="148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50" t="s">
        <v>84</v>
      </c>
      <c r="AG9" s="150" t="s">
        <v>83</v>
      </c>
      <c r="AH9" s="234" t="s">
        <v>82</v>
      </c>
      <c r="AI9" s="248" t="s">
        <v>81</v>
      </c>
      <c r="AJ9" s="148" t="s">
        <v>80</v>
      </c>
      <c r="AK9" s="148" t="s">
        <v>79</v>
      </c>
      <c r="AL9" s="148" t="s">
        <v>78</v>
      </c>
      <c r="AM9" s="148" t="s">
        <v>77</v>
      </c>
      <c r="AN9" s="148" t="s">
        <v>76</v>
      </c>
      <c r="AO9" s="148" t="s">
        <v>75</v>
      </c>
      <c r="AP9" s="148" t="s">
        <v>74</v>
      </c>
      <c r="AQ9" s="226" t="s">
        <v>73</v>
      </c>
      <c r="AR9" s="148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48" t="s">
        <v>67</v>
      </c>
      <c r="C10" s="148" t="s">
        <v>66</v>
      </c>
      <c r="D10" s="148" t="s">
        <v>17</v>
      </c>
      <c r="E10" s="148" t="s">
        <v>65</v>
      </c>
      <c r="F10" s="148" t="s">
        <v>17</v>
      </c>
      <c r="G10" s="148" t="s">
        <v>65</v>
      </c>
      <c r="H10" s="225"/>
      <c r="I10" s="148" t="s">
        <v>65</v>
      </c>
      <c r="J10" s="148" t="s">
        <v>65</v>
      </c>
      <c r="K10" s="148" t="s">
        <v>65</v>
      </c>
      <c r="L10" s="101" t="s">
        <v>18</v>
      </c>
      <c r="M10" s="214"/>
      <c r="N10" s="101" t="s">
        <v>18</v>
      </c>
      <c r="O10" s="227"/>
      <c r="P10" s="227"/>
      <c r="Q10" s="96">
        <f>'[2]OCT 5'!Q34</f>
        <v>54143813</v>
      </c>
      <c r="R10" s="242"/>
      <c r="S10" s="243"/>
      <c r="T10" s="244"/>
      <c r="U10" s="148"/>
      <c r="V10" s="148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5'!AG34</f>
        <v>40856832</v>
      </c>
      <c r="AH10" s="234"/>
      <c r="AI10" s="249"/>
      <c r="AJ10" s="148" t="s">
        <v>56</v>
      </c>
      <c r="AK10" s="148" t="s">
        <v>56</v>
      </c>
      <c r="AL10" s="148" t="s">
        <v>56</v>
      </c>
      <c r="AM10" s="148" t="s">
        <v>56</v>
      </c>
      <c r="AN10" s="148" t="s">
        <v>56</v>
      </c>
      <c r="AO10" s="148" t="s">
        <v>56</v>
      </c>
      <c r="AP10" s="96">
        <f>'OCT 5'!AP34</f>
        <v>9340625</v>
      </c>
      <c r="AQ10" s="227"/>
      <c r="AR10" s="149" t="s">
        <v>55</v>
      </c>
      <c r="AS10" s="234"/>
      <c r="AV10" s="93" t="s">
        <v>54</v>
      </c>
      <c r="AW10" s="93" t="s">
        <v>53</v>
      </c>
      <c r="AY10" s="94" t="s">
        <v>52</v>
      </c>
    </row>
    <row r="11" spans="2:51" x14ac:dyDescent="0.25">
      <c r="B11" s="85">
        <v>2</v>
      </c>
      <c r="C11" s="85">
        <v>4.1666666666666664E-2</v>
      </c>
      <c r="D11" s="84">
        <v>28</v>
      </c>
      <c r="E11" s="82">
        <f t="shared" ref="E11:E22" si="0">D11/1.42</f>
        <v>19.718309859154932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101</v>
      </c>
      <c r="P11" s="76">
        <v>71</v>
      </c>
      <c r="Q11" s="76">
        <v>54146443</v>
      </c>
      <c r="R11" s="75">
        <f>IF(ISBLANK(Q11),"-",Q11-Q10)</f>
        <v>2630</v>
      </c>
      <c r="S11" s="74">
        <f t="shared" ref="S11:S34" si="3">R11*24/1000</f>
        <v>63.12</v>
      </c>
      <c r="T11" s="74">
        <f t="shared" ref="T11:T34" si="4">R11/1000</f>
        <v>2.63</v>
      </c>
      <c r="U11" s="73">
        <v>6.3</v>
      </c>
      <c r="V11" s="73">
        <f t="shared" ref="V11:V34" si="5">U11</f>
        <v>6.3</v>
      </c>
      <c r="W11" s="72" t="s">
        <v>138</v>
      </c>
      <c r="X11" s="66">
        <v>0</v>
      </c>
      <c r="Y11" s="66">
        <v>0</v>
      </c>
      <c r="Z11" s="66">
        <v>0</v>
      </c>
      <c r="AA11" s="66">
        <v>0</v>
      </c>
      <c r="AB11" s="66">
        <v>1008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40857152</v>
      </c>
      <c r="AH11" s="69">
        <f t="shared" ref="AH11:AH34" si="6">IF(ISBLANK(AG11),"-",AG11-AG10)</f>
        <v>320</v>
      </c>
      <c r="AI11" s="68">
        <f t="shared" ref="AI11:AI34" si="7">AH11/T11</f>
        <v>121.67300380228137</v>
      </c>
      <c r="AJ11" s="67">
        <v>0</v>
      </c>
      <c r="AK11" s="67">
        <v>0</v>
      </c>
      <c r="AL11" s="67">
        <v>0</v>
      </c>
      <c r="AM11" s="67">
        <v>0</v>
      </c>
      <c r="AN11" s="67">
        <v>1</v>
      </c>
      <c r="AO11" s="67">
        <v>0.3</v>
      </c>
      <c r="AP11" s="66">
        <v>9342190</v>
      </c>
      <c r="AQ11" s="66">
        <f t="shared" ref="AQ11:AQ34" si="8">AP11-AP10</f>
        <v>1565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29</v>
      </c>
      <c r="E12" s="82">
        <f t="shared" si="0"/>
        <v>20.422535211267608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102</v>
      </c>
      <c r="P12" s="76">
        <v>62</v>
      </c>
      <c r="Q12" s="76">
        <v>54149079</v>
      </c>
      <c r="R12" s="75">
        <f>IF(ISBLANK(Q12),"-",Q12-Q11)</f>
        <v>2636</v>
      </c>
      <c r="S12" s="74">
        <f t="shared" si="3"/>
        <v>63.264000000000003</v>
      </c>
      <c r="T12" s="74">
        <f t="shared" si="4"/>
        <v>2.6360000000000001</v>
      </c>
      <c r="U12" s="73">
        <v>7.6</v>
      </c>
      <c r="V12" s="73">
        <f t="shared" si="5"/>
        <v>7.6</v>
      </c>
      <c r="W12" s="72" t="s">
        <v>138</v>
      </c>
      <c r="X12" s="66">
        <v>0</v>
      </c>
      <c r="Y12" s="66">
        <v>0</v>
      </c>
      <c r="Z12" s="66">
        <v>0</v>
      </c>
      <c r="AA12" s="66">
        <v>0</v>
      </c>
      <c r="AB12" s="66">
        <v>1008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40857484</v>
      </c>
      <c r="AH12" s="69">
        <f t="shared" si="6"/>
        <v>332</v>
      </c>
      <c r="AI12" s="68">
        <f t="shared" si="7"/>
        <v>125.94840667678299</v>
      </c>
      <c r="AJ12" s="67">
        <v>0</v>
      </c>
      <c r="AK12" s="67">
        <v>0</v>
      </c>
      <c r="AL12" s="67">
        <v>0</v>
      </c>
      <c r="AM12" s="67">
        <v>0</v>
      </c>
      <c r="AN12" s="67">
        <v>1</v>
      </c>
      <c r="AO12" s="67">
        <v>0.3</v>
      </c>
      <c r="AP12" s="66">
        <v>9343765</v>
      </c>
      <c r="AQ12" s="66">
        <f t="shared" si="8"/>
        <v>1575</v>
      </c>
      <c r="AR12" s="87">
        <v>1.2</v>
      </c>
      <c r="AS12" s="64" t="s">
        <v>12</v>
      </c>
      <c r="AV12" s="93" t="s">
        <v>49</v>
      </c>
      <c r="AW12" s="93" t="s">
        <v>48</v>
      </c>
      <c r="AY12" s="94" t="s">
        <v>176</v>
      </c>
    </row>
    <row r="13" spans="2:51" x14ac:dyDescent="0.25">
      <c r="B13" s="85">
        <v>2.0833333333333299</v>
      </c>
      <c r="C13" s="85">
        <v>0.125</v>
      </c>
      <c r="D13" s="84">
        <v>22</v>
      </c>
      <c r="E13" s="82">
        <f t="shared" si="0"/>
        <v>15.492957746478874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99</v>
      </c>
      <c r="P13" s="76">
        <v>95</v>
      </c>
      <c r="Q13" s="76">
        <v>54152959</v>
      </c>
      <c r="R13" s="75">
        <f t="shared" ref="R13:R34" si="9">IF(ISBLANK(Q13),"-",Q13-Q12)</f>
        <v>3880</v>
      </c>
      <c r="S13" s="74">
        <f t="shared" si="3"/>
        <v>93.12</v>
      </c>
      <c r="T13" s="74">
        <f t="shared" si="4"/>
        <v>3.88</v>
      </c>
      <c r="U13" s="73">
        <v>9.1999999999999993</v>
      </c>
      <c r="V13" s="73">
        <f t="shared" si="5"/>
        <v>9.1999999999999993</v>
      </c>
      <c r="W13" s="72" t="s">
        <v>14</v>
      </c>
      <c r="X13" s="66">
        <v>0</v>
      </c>
      <c r="Y13" s="66">
        <v>0</v>
      </c>
      <c r="Z13" s="66">
        <v>1007</v>
      </c>
      <c r="AA13" s="66">
        <v>0</v>
      </c>
      <c r="AB13" s="66">
        <v>1008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40858054</v>
      </c>
      <c r="AH13" s="69">
        <f t="shared" si="6"/>
        <v>570</v>
      </c>
      <c r="AI13" s="68">
        <f t="shared" si="7"/>
        <v>146.90721649484536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</v>
      </c>
      <c r="AP13" s="66">
        <v>9345330</v>
      </c>
      <c r="AQ13" s="66">
        <f t="shared" si="8"/>
        <v>1565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21</v>
      </c>
      <c r="E14" s="82">
        <f t="shared" si="0"/>
        <v>14.788732394366198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96</v>
      </c>
      <c r="P14" s="76">
        <v>94</v>
      </c>
      <c r="Q14" s="76">
        <v>54156847</v>
      </c>
      <c r="R14" s="75">
        <f t="shared" si="9"/>
        <v>3888</v>
      </c>
      <c r="S14" s="74">
        <f t="shared" si="3"/>
        <v>93.311999999999998</v>
      </c>
      <c r="T14" s="74">
        <f t="shared" si="4"/>
        <v>3.8879999999999999</v>
      </c>
      <c r="U14" s="73">
        <v>9.5</v>
      </c>
      <c r="V14" s="73">
        <f t="shared" si="5"/>
        <v>9.5</v>
      </c>
      <c r="W14" s="72" t="s">
        <v>14</v>
      </c>
      <c r="X14" s="66">
        <v>0</v>
      </c>
      <c r="Y14" s="66">
        <v>0</v>
      </c>
      <c r="Z14" s="66">
        <v>1007</v>
      </c>
      <c r="AA14" s="66">
        <v>0</v>
      </c>
      <c r="AB14" s="66">
        <v>1008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40858628</v>
      </c>
      <c r="AH14" s="69">
        <f t="shared" si="6"/>
        <v>574</v>
      </c>
      <c r="AI14" s="68">
        <f t="shared" si="7"/>
        <v>147.63374485596708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0.3</v>
      </c>
      <c r="AP14" s="66">
        <v>9345538</v>
      </c>
      <c r="AQ14" s="66">
        <f t="shared" si="8"/>
        <v>208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19</v>
      </c>
      <c r="E15" s="82">
        <f t="shared" si="0"/>
        <v>13.380281690140846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112</v>
      </c>
      <c r="P15" s="76">
        <v>103</v>
      </c>
      <c r="Q15" s="76">
        <v>54160930</v>
      </c>
      <c r="R15" s="75">
        <f t="shared" si="9"/>
        <v>4083</v>
      </c>
      <c r="S15" s="74">
        <f t="shared" si="3"/>
        <v>97.992000000000004</v>
      </c>
      <c r="T15" s="74">
        <f t="shared" si="4"/>
        <v>4.0830000000000002</v>
      </c>
      <c r="U15" s="73">
        <v>9.5</v>
      </c>
      <c r="V15" s="73">
        <f t="shared" si="5"/>
        <v>9.5</v>
      </c>
      <c r="W15" s="72" t="s">
        <v>14</v>
      </c>
      <c r="X15" s="66">
        <v>0</v>
      </c>
      <c r="Y15" s="66">
        <v>0</v>
      </c>
      <c r="Z15" s="66">
        <v>1078</v>
      </c>
      <c r="AA15" s="66">
        <v>0</v>
      </c>
      <c r="AB15" s="66">
        <v>1078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40859236</v>
      </c>
      <c r="AH15" s="69">
        <f t="shared" si="6"/>
        <v>608</v>
      </c>
      <c r="AI15" s="68">
        <f t="shared" si="7"/>
        <v>148.91011511143765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9345538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10</v>
      </c>
      <c r="E16" s="82">
        <f t="shared" si="0"/>
        <v>7.042253521126761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126</v>
      </c>
      <c r="P16" s="76">
        <v>122</v>
      </c>
      <c r="Q16" s="76">
        <v>54165790</v>
      </c>
      <c r="R16" s="75">
        <f t="shared" si="9"/>
        <v>4860</v>
      </c>
      <c r="S16" s="74">
        <f t="shared" si="3"/>
        <v>116.64</v>
      </c>
      <c r="T16" s="74">
        <f t="shared" si="4"/>
        <v>4.8600000000000003</v>
      </c>
      <c r="U16" s="73">
        <v>9.5</v>
      </c>
      <c r="V16" s="73">
        <f t="shared" si="5"/>
        <v>9.5</v>
      </c>
      <c r="W16" s="72" t="s">
        <v>14</v>
      </c>
      <c r="X16" s="66">
        <v>0</v>
      </c>
      <c r="Y16" s="66">
        <v>0</v>
      </c>
      <c r="Z16" s="66">
        <v>1187</v>
      </c>
      <c r="AA16" s="66">
        <v>0</v>
      </c>
      <c r="AB16" s="66">
        <v>1188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40860148</v>
      </c>
      <c r="AH16" s="69">
        <f t="shared" si="6"/>
        <v>912</v>
      </c>
      <c r="AI16" s="68">
        <f t="shared" si="7"/>
        <v>187.6543209876543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9345538</v>
      </c>
      <c r="AQ16" s="66">
        <f t="shared" si="8"/>
        <v>0</v>
      </c>
      <c r="AR16" s="87">
        <v>1.04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B17" s="85">
        <v>2.25</v>
      </c>
      <c r="C17" s="85">
        <v>0.29166666666666702</v>
      </c>
      <c r="D17" s="84">
        <v>7</v>
      </c>
      <c r="E17" s="82">
        <f t="shared" si="0"/>
        <v>4.9295774647887329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133</v>
      </c>
      <c r="P17" s="76">
        <v>140</v>
      </c>
      <c r="Q17" s="76">
        <v>54171870</v>
      </c>
      <c r="R17" s="75">
        <f t="shared" si="9"/>
        <v>6080</v>
      </c>
      <c r="S17" s="74">
        <f t="shared" si="3"/>
        <v>145.91999999999999</v>
      </c>
      <c r="T17" s="74">
        <f t="shared" si="4"/>
        <v>6.08</v>
      </c>
      <c r="U17" s="73">
        <v>9.1999999999999993</v>
      </c>
      <c r="V17" s="73">
        <f t="shared" si="5"/>
        <v>9.1999999999999993</v>
      </c>
      <c r="W17" s="72" t="s">
        <v>22</v>
      </c>
      <c r="X17" s="66">
        <v>1067</v>
      </c>
      <c r="Y17" s="66">
        <v>0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40861516</v>
      </c>
      <c r="AH17" s="69">
        <f t="shared" si="6"/>
        <v>1368</v>
      </c>
      <c r="AI17" s="68">
        <f t="shared" si="7"/>
        <v>225</v>
      </c>
      <c r="AJ17" s="67">
        <v>1</v>
      </c>
      <c r="AK17" s="67">
        <v>0</v>
      </c>
      <c r="AL17" s="67">
        <v>1</v>
      </c>
      <c r="AM17" s="67">
        <v>1</v>
      </c>
      <c r="AN17" s="67">
        <v>1</v>
      </c>
      <c r="AO17" s="67">
        <v>0</v>
      </c>
      <c r="AP17" s="66">
        <v>9345538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6</v>
      </c>
      <c r="E18" s="82">
        <f t="shared" si="0"/>
        <v>4.2253521126760569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131</v>
      </c>
      <c r="P18" s="76">
        <v>145</v>
      </c>
      <c r="Q18" s="76">
        <v>54177883</v>
      </c>
      <c r="R18" s="75">
        <f t="shared" si="9"/>
        <v>6013</v>
      </c>
      <c r="S18" s="74">
        <f t="shared" si="3"/>
        <v>144.31200000000001</v>
      </c>
      <c r="T18" s="74">
        <f t="shared" si="4"/>
        <v>6.0129999999999999</v>
      </c>
      <c r="U18" s="73">
        <v>8.4</v>
      </c>
      <c r="V18" s="73">
        <f t="shared" si="5"/>
        <v>8.4</v>
      </c>
      <c r="W18" s="72" t="s">
        <v>22</v>
      </c>
      <c r="X18" s="66">
        <v>1098</v>
      </c>
      <c r="Y18" s="66">
        <v>0</v>
      </c>
      <c r="Z18" s="66">
        <v>1187</v>
      </c>
      <c r="AA18" s="66">
        <v>1185</v>
      </c>
      <c r="AB18" s="66">
        <v>1186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40862896</v>
      </c>
      <c r="AH18" s="69">
        <f t="shared" si="6"/>
        <v>1380</v>
      </c>
      <c r="AI18" s="68">
        <f t="shared" si="7"/>
        <v>229.50274405454849</v>
      </c>
      <c r="AJ18" s="67">
        <v>1</v>
      </c>
      <c r="AK18" s="67">
        <v>0</v>
      </c>
      <c r="AL18" s="67">
        <v>1</v>
      </c>
      <c r="AM18" s="67">
        <v>1</v>
      </c>
      <c r="AN18" s="67">
        <v>1</v>
      </c>
      <c r="AO18" s="67">
        <v>0</v>
      </c>
      <c r="AP18" s="66">
        <v>9345538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7</v>
      </c>
      <c r="E19" s="82">
        <f t="shared" si="0"/>
        <v>4.9295774647887329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133</v>
      </c>
      <c r="P19" s="76">
        <v>147</v>
      </c>
      <c r="Q19" s="76">
        <v>54183983</v>
      </c>
      <c r="R19" s="75">
        <f t="shared" si="9"/>
        <v>6100</v>
      </c>
      <c r="S19" s="74">
        <f t="shared" si="3"/>
        <v>146.4</v>
      </c>
      <c r="T19" s="74">
        <f t="shared" si="4"/>
        <v>6.1</v>
      </c>
      <c r="U19" s="73">
        <v>7.6</v>
      </c>
      <c r="V19" s="73">
        <f t="shared" si="5"/>
        <v>7.6</v>
      </c>
      <c r="W19" s="72" t="s">
        <v>22</v>
      </c>
      <c r="X19" s="66">
        <v>1098</v>
      </c>
      <c r="Y19" s="66">
        <v>0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40864308</v>
      </c>
      <c r="AH19" s="69">
        <f t="shared" si="6"/>
        <v>1412</v>
      </c>
      <c r="AI19" s="68">
        <f t="shared" si="7"/>
        <v>231.47540983606558</v>
      </c>
      <c r="AJ19" s="67">
        <v>1</v>
      </c>
      <c r="AK19" s="67">
        <v>0</v>
      </c>
      <c r="AL19" s="67">
        <v>1</v>
      </c>
      <c r="AM19" s="67">
        <v>1</v>
      </c>
      <c r="AN19" s="67">
        <v>1</v>
      </c>
      <c r="AO19" s="67">
        <v>0</v>
      </c>
      <c r="AP19" s="66">
        <v>9345538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8</v>
      </c>
      <c r="E20" s="82">
        <f t="shared" si="0"/>
        <v>5.6338028169014089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135</v>
      </c>
      <c r="P20" s="76">
        <v>147</v>
      </c>
      <c r="Q20" s="76">
        <v>54190113</v>
      </c>
      <c r="R20" s="75">
        <f t="shared" si="9"/>
        <v>6130</v>
      </c>
      <c r="S20" s="74">
        <f t="shared" si="3"/>
        <v>147.12</v>
      </c>
      <c r="T20" s="74">
        <f t="shared" si="4"/>
        <v>6.13</v>
      </c>
      <c r="U20" s="73">
        <v>6.9</v>
      </c>
      <c r="V20" s="73">
        <f t="shared" si="5"/>
        <v>6.9</v>
      </c>
      <c r="W20" s="72" t="s">
        <v>22</v>
      </c>
      <c r="X20" s="66">
        <v>1098</v>
      </c>
      <c r="Y20" s="66">
        <v>0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40865716</v>
      </c>
      <c r="AH20" s="69">
        <f t="shared" si="6"/>
        <v>1408</v>
      </c>
      <c r="AI20" s="68">
        <f t="shared" si="7"/>
        <v>229.69004893964112</v>
      </c>
      <c r="AJ20" s="67">
        <v>1</v>
      </c>
      <c r="AK20" s="67">
        <v>0</v>
      </c>
      <c r="AL20" s="67">
        <v>1</v>
      </c>
      <c r="AM20" s="67">
        <v>1</v>
      </c>
      <c r="AN20" s="67">
        <v>1</v>
      </c>
      <c r="AO20" s="67">
        <v>0</v>
      </c>
      <c r="AP20" s="66">
        <v>9345538</v>
      </c>
      <c r="AQ20" s="66">
        <f t="shared" si="8"/>
        <v>0</v>
      </c>
      <c r="AR20" s="87">
        <v>1.45</v>
      </c>
      <c r="AS20" s="64" t="s">
        <v>30</v>
      </c>
      <c r="AY20" s="12"/>
    </row>
    <row r="21" spans="1:51" x14ac:dyDescent="0.25">
      <c r="B21" s="85">
        <v>2.4166666666666701</v>
      </c>
      <c r="C21" s="85">
        <v>0.45833333333333298</v>
      </c>
      <c r="D21" s="84">
        <v>8</v>
      </c>
      <c r="E21" s="82">
        <f t="shared" si="0"/>
        <v>5.6338028169014089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138</v>
      </c>
      <c r="P21" s="76">
        <v>145</v>
      </c>
      <c r="Q21" s="76">
        <v>54196212</v>
      </c>
      <c r="R21" s="75">
        <f t="shared" si="9"/>
        <v>6099</v>
      </c>
      <c r="S21" s="74">
        <f t="shared" si="3"/>
        <v>146.376</v>
      </c>
      <c r="T21" s="74">
        <f t="shared" si="4"/>
        <v>6.0990000000000002</v>
      </c>
      <c r="U21" s="73">
        <v>6.3</v>
      </c>
      <c r="V21" s="73">
        <f t="shared" si="5"/>
        <v>6.3</v>
      </c>
      <c r="W21" s="72" t="s">
        <v>22</v>
      </c>
      <c r="X21" s="66">
        <v>1046</v>
      </c>
      <c r="Y21" s="66">
        <v>0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40867100</v>
      </c>
      <c r="AH21" s="69">
        <f t="shared" si="6"/>
        <v>1384</v>
      </c>
      <c r="AI21" s="68">
        <f t="shared" si="7"/>
        <v>226.92244630267257</v>
      </c>
      <c r="AJ21" s="67">
        <v>1</v>
      </c>
      <c r="AK21" s="67">
        <v>0</v>
      </c>
      <c r="AL21" s="67">
        <v>1</v>
      </c>
      <c r="AM21" s="67">
        <v>1</v>
      </c>
      <c r="AN21" s="67">
        <v>1</v>
      </c>
      <c r="AO21" s="67">
        <v>0</v>
      </c>
      <c r="AP21" s="66">
        <v>9345538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5</v>
      </c>
      <c r="E22" s="82">
        <f t="shared" si="0"/>
        <v>3.5211267605633805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132</v>
      </c>
      <c r="P22" s="76">
        <v>138</v>
      </c>
      <c r="Q22" s="76">
        <v>54202143</v>
      </c>
      <c r="R22" s="75">
        <f t="shared" si="9"/>
        <v>5931</v>
      </c>
      <c r="S22" s="74">
        <f t="shared" si="3"/>
        <v>142.34399999999999</v>
      </c>
      <c r="T22" s="74">
        <f t="shared" si="4"/>
        <v>5.931</v>
      </c>
      <c r="U22" s="73">
        <v>5.8</v>
      </c>
      <c r="V22" s="73">
        <f t="shared" si="5"/>
        <v>5.8</v>
      </c>
      <c r="W22" s="72" t="s">
        <v>22</v>
      </c>
      <c r="X22" s="66">
        <v>1047</v>
      </c>
      <c r="Y22" s="66">
        <v>0</v>
      </c>
      <c r="Z22" s="66">
        <v>1187</v>
      </c>
      <c r="AA22" s="66">
        <v>1185</v>
      </c>
      <c r="AB22" s="66">
        <v>1185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40868464</v>
      </c>
      <c r="AH22" s="69">
        <f t="shared" si="6"/>
        <v>1364</v>
      </c>
      <c r="AI22" s="68">
        <f t="shared" si="7"/>
        <v>229.97808126791435</v>
      </c>
      <c r="AJ22" s="67">
        <v>1</v>
      </c>
      <c r="AK22" s="67">
        <v>0</v>
      </c>
      <c r="AL22" s="67">
        <v>1</v>
      </c>
      <c r="AM22" s="67">
        <v>1</v>
      </c>
      <c r="AN22" s="67">
        <v>1</v>
      </c>
      <c r="AO22" s="67">
        <v>0</v>
      </c>
      <c r="AP22" s="66">
        <v>9345538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28</v>
      </c>
      <c r="B23" s="85">
        <v>2.5</v>
      </c>
      <c r="C23" s="85">
        <v>0.54166666666666696</v>
      </c>
      <c r="D23" s="84">
        <v>5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129</v>
      </c>
      <c r="P23" s="76">
        <v>136</v>
      </c>
      <c r="Q23" s="76">
        <v>54207867</v>
      </c>
      <c r="R23" s="75">
        <f t="shared" si="9"/>
        <v>5724</v>
      </c>
      <c r="S23" s="74">
        <f t="shared" si="3"/>
        <v>137.376</v>
      </c>
      <c r="T23" s="74">
        <f t="shared" si="4"/>
        <v>5.7240000000000002</v>
      </c>
      <c r="U23" s="73">
        <v>5.2</v>
      </c>
      <c r="V23" s="73">
        <f t="shared" si="5"/>
        <v>5.2</v>
      </c>
      <c r="W23" s="72" t="s">
        <v>22</v>
      </c>
      <c r="X23" s="66">
        <v>1047</v>
      </c>
      <c r="Y23" s="66">
        <v>0</v>
      </c>
      <c r="Z23" s="66">
        <v>1187</v>
      </c>
      <c r="AA23" s="66">
        <v>1185</v>
      </c>
      <c r="AB23" s="66">
        <v>1187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40869826</v>
      </c>
      <c r="AH23" s="69">
        <f t="shared" si="6"/>
        <v>1362</v>
      </c>
      <c r="AI23" s="68">
        <f t="shared" si="7"/>
        <v>237.94549266247378</v>
      </c>
      <c r="AJ23" s="67">
        <v>1</v>
      </c>
      <c r="AK23" s="67">
        <v>0</v>
      </c>
      <c r="AL23" s="67">
        <v>1</v>
      </c>
      <c r="AM23" s="67">
        <v>1</v>
      </c>
      <c r="AN23" s="67">
        <v>1</v>
      </c>
      <c r="AO23" s="67">
        <v>0</v>
      </c>
      <c r="AP23" s="66">
        <v>9345538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5</v>
      </c>
      <c r="E24" s="82">
        <f t="shared" ref="E24:E34" si="13">D24/1.42</f>
        <v>3.5211267605633805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130</v>
      </c>
      <c r="P24" s="76">
        <v>133</v>
      </c>
      <c r="Q24" s="76">
        <v>54213483</v>
      </c>
      <c r="R24" s="75">
        <f t="shared" si="9"/>
        <v>5616</v>
      </c>
      <c r="S24" s="74">
        <f t="shared" si="3"/>
        <v>134.78399999999999</v>
      </c>
      <c r="T24" s="74">
        <f t="shared" si="4"/>
        <v>5.6159999999999997</v>
      </c>
      <c r="U24" s="73">
        <v>4.8</v>
      </c>
      <c r="V24" s="73">
        <f t="shared" si="5"/>
        <v>4.8</v>
      </c>
      <c r="W24" s="72" t="s">
        <v>22</v>
      </c>
      <c r="X24" s="66">
        <v>1006</v>
      </c>
      <c r="Y24" s="66">
        <v>0</v>
      </c>
      <c r="Z24" s="66">
        <v>1187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40871156</v>
      </c>
      <c r="AH24" s="69">
        <f t="shared" si="6"/>
        <v>1330</v>
      </c>
      <c r="AI24" s="68">
        <f t="shared" si="7"/>
        <v>236.82336182336184</v>
      </c>
      <c r="AJ24" s="67">
        <v>1</v>
      </c>
      <c r="AK24" s="67">
        <v>0</v>
      </c>
      <c r="AL24" s="67">
        <v>1</v>
      </c>
      <c r="AM24" s="67">
        <v>1</v>
      </c>
      <c r="AN24" s="67">
        <v>1</v>
      </c>
      <c r="AO24" s="67">
        <v>0</v>
      </c>
      <c r="AP24" s="66">
        <v>9345538</v>
      </c>
      <c r="AQ24" s="66">
        <f t="shared" si="8"/>
        <v>0</v>
      </c>
      <c r="AR24" s="87">
        <v>1.27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5</v>
      </c>
      <c r="E25" s="82">
        <f t="shared" si="13"/>
        <v>3.5211267605633805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130</v>
      </c>
      <c r="P25" s="76">
        <v>131</v>
      </c>
      <c r="Q25" s="76">
        <v>54218997</v>
      </c>
      <c r="R25" s="75">
        <f t="shared" si="9"/>
        <v>5514</v>
      </c>
      <c r="S25" s="74">
        <f t="shared" si="3"/>
        <v>132.33600000000001</v>
      </c>
      <c r="T25" s="74">
        <f t="shared" si="4"/>
        <v>5.5140000000000002</v>
      </c>
      <c r="U25" s="73">
        <v>4.5999999999999996</v>
      </c>
      <c r="V25" s="73">
        <f t="shared" si="5"/>
        <v>4.5999999999999996</v>
      </c>
      <c r="W25" s="72" t="s">
        <v>22</v>
      </c>
      <c r="X25" s="66">
        <v>1006</v>
      </c>
      <c r="Y25" s="66">
        <v>0</v>
      </c>
      <c r="Z25" s="66">
        <v>1187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40872488</v>
      </c>
      <c r="AH25" s="69">
        <f t="shared" si="6"/>
        <v>1332</v>
      </c>
      <c r="AI25" s="68">
        <f t="shared" si="7"/>
        <v>241.56692056583242</v>
      </c>
      <c r="AJ25" s="67">
        <v>1</v>
      </c>
      <c r="AK25" s="67">
        <v>0</v>
      </c>
      <c r="AL25" s="67">
        <v>1</v>
      </c>
      <c r="AM25" s="67">
        <v>1</v>
      </c>
      <c r="AN25" s="67">
        <v>1</v>
      </c>
      <c r="AO25" s="67">
        <v>0</v>
      </c>
      <c r="AP25" s="66">
        <v>9345538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6</v>
      </c>
      <c r="E26" s="82">
        <f t="shared" si="13"/>
        <v>4.2253521126760569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130</v>
      </c>
      <c r="P26" s="76">
        <v>126</v>
      </c>
      <c r="Q26" s="76">
        <v>54224334</v>
      </c>
      <c r="R26" s="75">
        <f t="shared" si="9"/>
        <v>5337</v>
      </c>
      <c r="S26" s="74">
        <f t="shared" si="3"/>
        <v>128.08799999999999</v>
      </c>
      <c r="T26" s="74">
        <f t="shared" si="4"/>
        <v>5.3369999999999997</v>
      </c>
      <c r="U26" s="73">
        <v>4.5</v>
      </c>
      <c r="V26" s="73">
        <f t="shared" si="5"/>
        <v>4.5</v>
      </c>
      <c r="W26" s="72" t="s">
        <v>22</v>
      </c>
      <c r="X26" s="66">
        <v>1006</v>
      </c>
      <c r="Y26" s="66">
        <v>0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40873792</v>
      </c>
      <c r="AH26" s="69">
        <f t="shared" si="6"/>
        <v>1304</v>
      </c>
      <c r="AI26" s="68">
        <f t="shared" si="7"/>
        <v>244.33202173505717</v>
      </c>
      <c r="AJ26" s="67">
        <v>1</v>
      </c>
      <c r="AK26" s="67">
        <v>0</v>
      </c>
      <c r="AL26" s="67">
        <v>1</v>
      </c>
      <c r="AM26" s="67">
        <v>1</v>
      </c>
      <c r="AN26" s="67">
        <v>1</v>
      </c>
      <c r="AO26" s="67">
        <v>0</v>
      </c>
      <c r="AP26" s="66">
        <v>9345538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4</v>
      </c>
      <c r="E27" s="82">
        <f t="shared" si="13"/>
        <v>2.8169014084507045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130</v>
      </c>
      <c r="P27" s="76">
        <v>135</v>
      </c>
      <c r="Q27" s="76">
        <v>54229734</v>
      </c>
      <c r="R27" s="75">
        <f t="shared" si="9"/>
        <v>5400</v>
      </c>
      <c r="S27" s="74">
        <f t="shared" si="3"/>
        <v>129.6</v>
      </c>
      <c r="T27" s="74">
        <f t="shared" si="4"/>
        <v>5.4</v>
      </c>
      <c r="U27" s="73">
        <v>4.3</v>
      </c>
      <c r="V27" s="73">
        <f t="shared" si="5"/>
        <v>4.3</v>
      </c>
      <c r="W27" s="72" t="s">
        <v>22</v>
      </c>
      <c r="X27" s="66">
        <v>1005</v>
      </c>
      <c r="Y27" s="66">
        <v>0</v>
      </c>
      <c r="Z27" s="66">
        <v>1187</v>
      </c>
      <c r="AA27" s="66">
        <v>1185</v>
      </c>
      <c r="AB27" s="66">
        <v>1186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40875096</v>
      </c>
      <c r="AH27" s="69">
        <f t="shared" si="6"/>
        <v>1304</v>
      </c>
      <c r="AI27" s="68">
        <f t="shared" si="7"/>
        <v>241.48148148148147</v>
      </c>
      <c r="AJ27" s="67">
        <v>1</v>
      </c>
      <c r="AK27" s="67">
        <v>0</v>
      </c>
      <c r="AL27" s="67">
        <v>1</v>
      </c>
      <c r="AM27" s="67">
        <v>1</v>
      </c>
      <c r="AN27" s="67">
        <v>1</v>
      </c>
      <c r="AO27" s="67">
        <v>0</v>
      </c>
      <c r="AP27" s="66">
        <v>9345538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131</v>
      </c>
      <c r="P28" s="76">
        <v>131</v>
      </c>
      <c r="Q28" s="76">
        <v>54235422</v>
      </c>
      <c r="R28" s="75">
        <f t="shared" si="9"/>
        <v>5688</v>
      </c>
      <c r="S28" s="74">
        <f t="shared" si="3"/>
        <v>136.512</v>
      </c>
      <c r="T28" s="74">
        <f t="shared" si="4"/>
        <v>5.6879999999999997</v>
      </c>
      <c r="U28" s="73">
        <v>3.9</v>
      </c>
      <c r="V28" s="73">
        <f t="shared" si="5"/>
        <v>3.9</v>
      </c>
      <c r="W28" s="72" t="s">
        <v>22</v>
      </c>
      <c r="X28" s="66">
        <v>1005</v>
      </c>
      <c r="Y28" s="66">
        <v>0</v>
      </c>
      <c r="Z28" s="66">
        <v>1187</v>
      </c>
      <c r="AA28" s="66">
        <v>1185</v>
      </c>
      <c r="AB28" s="66">
        <v>1186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40876452</v>
      </c>
      <c r="AH28" s="69">
        <f t="shared" si="6"/>
        <v>1356</v>
      </c>
      <c r="AI28" s="68">
        <f t="shared" si="7"/>
        <v>238.39662447257385</v>
      </c>
      <c r="AJ28" s="67">
        <v>1</v>
      </c>
      <c r="AK28" s="67">
        <v>0</v>
      </c>
      <c r="AL28" s="67">
        <v>1</v>
      </c>
      <c r="AM28" s="67">
        <v>1</v>
      </c>
      <c r="AN28" s="67">
        <v>1</v>
      </c>
      <c r="AO28" s="67">
        <v>0</v>
      </c>
      <c r="AP28" s="66">
        <v>9345538</v>
      </c>
      <c r="AQ28" s="66">
        <f t="shared" si="8"/>
        <v>0</v>
      </c>
      <c r="AR28" s="87">
        <v>1.07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130</v>
      </c>
      <c r="P29" s="76">
        <v>136</v>
      </c>
      <c r="Q29" s="76">
        <v>54240913</v>
      </c>
      <c r="R29" s="75">
        <f t="shared" si="9"/>
        <v>5491</v>
      </c>
      <c r="S29" s="74">
        <f t="shared" si="3"/>
        <v>131.78399999999999</v>
      </c>
      <c r="T29" s="74">
        <f t="shared" si="4"/>
        <v>5.4909999999999997</v>
      </c>
      <c r="U29" s="73">
        <v>3.6</v>
      </c>
      <c r="V29" s="73">
        <f t="shared" si="5"/>
        <v>3.6</v>
      </c>
      <c r="W29" s="72" t="s">
        <v>22</v>
      </c>
      <c r="X29" s="66">
        <v>1005</v>
      </c>
      <c r="Y29" s="66">
        <v>0</v>
      </c>
      <c r="Z29" s="66">
        <v>1187</v>
      </c>
      <c r="AA29" s="66">
        <v>1185</v>
      </c>
      <c r="AB29" s="66">
        <v>1186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40877764</v>
      </c>
      <c r="AH29" s="69">
        <f t="shared" si="6"/>
        <v>1312</v>
      </c>
      <c r="AI29" s="68">
        <f t="shared" si="7"/>
        <v>238.93644144964489</v>
      </c>
      <c r="AJ29" s="67">
        <v>1</v>
      </c>
      <c r="AK29" s="67">
        <v>0</v>
      </c>
      <c r="AL29" s="67">
        <v>1</v>
      </c>
      <c r="AM29" s="67">
        <v>1</v>
      </c>
      <c r="AN29" s="67">
        <v>1</v>
      </c>
      <c r="AO29" s="67">
        <v>0</v>
      </c>
      <c r="AP29" s="66">
        <v>9345538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3</v>
      </c>
      <c r="E30" s="82">
        <f t="shared" si="13"/>
        <v>2.1126760563380285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129</v>
      </c>
      <c r="P30" s="76">
        <v>130</v>
      </c>
      <c r="Q30" s="76">
        <v>54246390</v>
      </c>
      <c r="R30" s="75">
        <f t="shared" si="9"/>
        <v>5477</v>
      </c>
      <c r="S30" s="74">
        <f t="shared" si="3"/>
        <v>131.44800000000001</v>
      </c>
      <c r="T30" s="74">
        <f t="shared" si="4"/>
        <v>5.4770000000000003</v>
      </c>
      <c r="U30" s="73">
        <v>3.4</v>
      </c>
      <c r="V30" s="73">
        <f t="shared" si="5"/>
        <v>3.4</v>
      </c>
      <c r="W30" s="72" t="s">
        <v>22</v>
      </c>
      <c r="X30" s="66">
        <v>995</v>
      </c>
      <c r="Y30" s="66">
        <v>0</v>
      </c>
      <c r="Z30" s="66">
        <v>1187</v>
      </c>
      <c r="AA30" s="66">
        <v>1185</v>
      </c>
      <c r="AB30" s="66">
        <v>1186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40879064</v>
      </c>
      <c r="AH30" s="69">
        <f t="shared" si="6"/>
        <v>1300</v>
      </c>
      <c r="AI30" s="68">
        <f t="shared" si="7"/>
        <v>237.35621690706589</v>
      </c>
      <c r="AJ30" s="67">
        <v>1</v>
      </c>
      <c r="AK30" s="67">
        <v>0</v>
      </c>
      <c r="AL30" s="67">
        <v>1</v>
      </c>
      <c r="AM30" s="67">
        <v>1</v>
      </c>
      <c r="AN30" s="67">
        <v>1</v>
      </c>
      <c r="AO30" s="67">
        <v>0</v>
      </c>
      <c r="AP30" s="66">
        <v>9345538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9</v>
      </c>
      <c r="E31" s="82">
        <f t="shared" si="13"/>
        <v>6.3380281690140849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106</v>
      </c>
      <c r="P31" s="76">
        <v>113</v>
      </c>
      <c r="Q31" s="76">
        <v>54251345</v>
      </c>
      <c r="R31" s="75">
        <f t="shared" si="9"/>
        <v>4955</v>
      </c>
      <c r="S31" s="74">
        <f t="shared" si="3"/>
        <v>118.92</v>
      </c>
      <c r="T31" s="74">
        <f t="shared" si="4"/>
        <v>4.9550000000000001</v>
      </c>
      <c r="U31" s="73">
        <v>2.7</v>
      </c>
      <c r="V31" s="73">
        <f t="shared" si="5"/>
        <v>2.7</v>
      </c>
      <c r="W31" s="72" t="s">
        <v>21</v>
      </c>
      <c r="X31" s="66">
        <v>1016</v>
      </c>
      <c r="Y31" s="66">
        <v>0</v>
      </c>
      <c r="Z31" s="66">
        <v>1187</v>
      </c>
      <c r="AA31" s="66">
        <v>0</v>
      </c>
      <c r="AB31" s="66">
        <v>1186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40880136</v>
      </c>
      <c r="AH31" s="69">
        <f t="shared" si="6"/>
        <v>1072</v>
      </c>
      <c r="AI31" s="68">
        <f t="shared" si="7"/>
        <v>216.34712411705348</v>
      </c>
      <c r="AJ31" s="67">
        <v>1</v>
      </c>
      <c r="AK31" s="67">
        <v>0</v>
      </c>
      <c r="AL31" s="67">
        <v>1</v>
      </c>
      <c r="AM31" s="67">
        <v>0</v>
      </c>
      <c r="AN31" s="67">
        <v>1</v>
      </c>
      <c r="AO31" s="67">
        <v>0</v>
      </c>
      <c r="AP31" s="66">
        <v>9345538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23</v>
      </c>
      <c r="E32" s="82">
        <f t="shared" si="13"/>
        <v>16.197183098591552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92</v>
      </c>
      <c r="P32" s="76">
        <v>94</v>
      </c>
      <c r="Q32" s="76">
        <v>54255472</v>
      </c>
      <c r="R32" s="75">
        <f t="shared" si="9"/>
        <v>4127</v>
      </c>
      <c r="S32" s="74">
        <f t="shared" si="3"/>
        <v>99.048000000000002</v>
      </c>
      <c r="T32" s="74">
        <f t="shared" si="4"/>
        <v>4.1269999999999998</v>
      </c>
      <c r="U32" s="73">
        <v>2.5</v>
      </c>
      <c r="V32" s="73">
        <f t="shared" si="5"/>
        <v>2.5</v>
      </c>
      <c r="W32" s="72" t="s">
        <v>21</v>
      </c>
      <c r="X32" s="66">
        <v>1016</v>
      </c>
      <c r="Y32" s="66">
        <v>0</v>
      </c>
      <c r="Z32" s="66">
        <v>1067</v>
      </c>
      <c r="AA32" s="66">
        <v>0</v>
      </c>
      <c r="AB32" s="66">
        <v>1047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40880940</v>
      </c>
      <c r="AH32" s="69">
        <f t="shared" si="6"/>
        <v>804</v>
      </c>
      <c r="AI32" s="68">
        <f t="shared" si="7"/>
        <v>194.81463532832566</v>
      </c>
      <c r="AJ32" s="67">
        <v>1</v>
      </c>
      <c r="AK32" s="67">
        <v>0</v>
      </c>
      <c r="AL32" s="67">
        <v>1</v>
      </c>
      <c r="AM32" s="67">
        <v>0</v>
      </c>
      <c r="AN32" s="67">
        <v>1</v>
      </c>
      <c r="AO32" s="67">
        <v>0</v>
      </c>
      <c r="AP32" s="66">
        <v>9345538</v>
      </c>
      <c r="AQ32" s="66">
        <f t="shared" si="8"/>
        <v>0</v>
      </c>
      <c r="AR32" s="87">
        <v>1.2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24</v>
      </c>
      <c r="E33" s="82">
        <f t="shared" si="13"/>
        <v>16.901408450704228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113</v>
      </c>
      <c r="P33" s="76">
        <v>85</v>
      </c>
      <c r="Q33" s="76">
        <v>54259013</v>
      </c>
      <c r="R33" s="75">
        <f t="shared" si="9"/>
        <v>3541</v>
      </c>
      <c r="S33" s="74">
        <f t="shared" si="3"/>
        <v>84.983999999999995</v>
      </c>
      <c r="T33" s="74">
        <f t="shared" si="4"/>
        <v>3.5409999999999999</v>
      </c>
      <c r="U33" s="73">
        <v>3.6</v>
      </c>
      <c r="V33" s="73">
        <f t="shared" si="5"/>
        <v>3.6</v>
      </c>
      <c r="W33" s="72" t="s">
        <v>14</v>
      </c>
      <c r="X33" s="66">
        <v>0</v>
      </c>
      <c r="Y33" s="66">
        <v>0</v>
      </c>
      <c r="Z33" s="66">
        <v>997</v>
      </c>
      <c r="AA33" s="66">
        <v>0</v>
      </c>
      <c r="AB33" s="66">
        <v>997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40881508</v>
      </c>
      <c r="AH33" s="69">
        <f t="shared" si="6"/>
        <v>568</v>
      </c>
      <c r="AI33" s="68">
        <f t="shared" si="7"/>
        <v>160.40666478395934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0.25</v>
      </c>
      <c r="AP33" s="66">
        <v>9346707</v>
      </c>
      <c r="AQ33" s="66">
        <f t="shared" si="8"/>
        <v>1169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26</v>
      </c>
      <c r="E34" s="82">
        <f t="shared" si="13"/>
        <v>18.30985915492958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101</v>
      </c>
      <c r="P34" s="76">
        <v>81</v>
      </c>
      <c r="Q34" s="76">
        <v>54261783</v>
      </c>
      <c r="R34" s="75">
        <f t="shared" si="9"/>
        <v>2770</v>
      </c>
      <c r="S34" s="74">
        <f t="shared" si="3"/>
        <v>66.48</v>
      </c>
      <c r="T34" s="74">
        <f t="shared" si="4"/>
        <v>2.77</v>
      </c>
      <c r="U34" s="73">
        <v>4.9000000000000004</v>
      </c>
      <c r="V34" s="73">
        <f t="shared" si="5"/>
        <v>4.9000000000000004</v>
      </c>
      <c r="W34" s="72" t="s">
        <v>138</v>
      </c>
      <c r="X34" s="66">
        <v>0</v>
      </c>
      <c r="Y34" s="66">
        <v>0</v>
      </c>
      <c r="Z34" s="66">
        <v>997</v>
      </c>
      <c r="AA34" s="66">
        <v>0</v>
      </c>
      <c r="AB34" s="66">
        <v>0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40881833</v>
      </c>
      <c r="AH34" s="69">
        <f t="shared" si="6"/>
        <v>325</v>
      </c>
      <c r="AI34" s="68">
        <f t="shared" si="7"/>
        <v>117.32851985559567</v>
      </c>
      <c r="AJ34" s="67">
        <v>0</v>
      </c>
      <c r="AK34" s="67">
        <v>0</v>
      </c>
      <c r="AL34" s="67">
        <v>0</v>
      </c>
      <c r="AM34" s="67">
        <v>0</v>
      </c>
      <c r="AN34" s="67">
        <v>1</v>
      </c>
      <c r="AO34" s="67">
        <v>0.25</v>
      </c>
      <c r="AP34" s="66">
        <v>9348017</v>
      </c>
      <c r="AQ34" s="66">
        <f t="shared" si="8"/>
        <v>1310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118.33333333333333</v>
      </c>
      <c r="Q35" s="56">
        <f>Q34-Q10</f>
        <v>117970</v>
      </c>
      <c r="R35" s="55">
        <f>SUM(R11:R34)</f>
        <v>117970</v>
      </c>
      <c r="S35" s="54">
        <f>AVERAGE(S11:S34)</f>
        <v>117.96999999999998</v>
      </c>
      <c r="T35" s="54">
        <f>SUM(T11:T34)</f>
        <v>117.97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25001</v>
      </c>
      <c r="AH35" s="47">
        <f>SUM(AH11:AH34)</f>
        <v>25001</v>
      </c>
      <c r="AI35" s="46">
        <f>$AH$35/$T35</f>
        <v>211.92676104094261</v>
      </c>
      <c r="AJ35" s="45"/>
      <c r="AK35" s="44"/>
      <c r="AL35" s="44"/>
      <c r="AM35" s="44"/>
      <c r="AN35" s="43"/>
      <c r="AO35" s="39"/>
      <c r="AP35" s="42">
        <f>AP34-AP10</f>
        <v>7392</v>
      </c>
      <c r="AQ35" s="41">
        <f>SUM(AQ11:AQ34)</f>
        <v>7392</v>
      </c>
      <c r="AR35" s="40">
        <f>AVERAGE(AR11:AR34)</f>
        <v>1.2050000000000003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140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141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179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155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180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2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2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2:51" x14ac:dyDescent="0.25">
      <c r="B51" s="13" t="s">
        <v>172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2:51" x14ac:dyDescent="0.25">
      <c r="B52" s="22" t="s">
        <v>171</v>
      </c>
      <c r="C52" s="24"/>
      <c r="D52" s="24"/>
      <c r="E52" s="24"/>
      <c r="F52" s="23"/>
      <c r="G52" s="16"/>
      <c r="H52" s="16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2:51" x14ac:dyDescent="0.25">
      <c r="B53" s="11" t="s">
        <v>0</v>
      </c>
      <c r="C53" s="9"/>
      <c r="D53" s="9"/>
      <c r="E53" s="9"/>
      <c r="F53" s="9"/>
      <c r="G53" s="9"/>
      <c r="H53" s="9"/>
      <c r="I53" s="9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21"/>
      <c r="U53" s="21"/>
      <c r="V53" s="21"/>
      <c r="W53" s="5"/>
      <c r="X53" s="5"/>
      <c r="Y53" s="5"/>
      <c r="Z53" s="5"/>
      <c r="AA53" s="5"/>
      <c r="AB53" s="5"/>
      <c r="AC53" s="5"/>
      <c r="AD53" s="5"/>
      <c r="AE53" s="5"/>
      <c r="AM53" s="4"/>
      <c r="AN53" s="4"/>
      <c r="AO53" s="4"/>
      <c r="AP53" s="4"/>
      <c r="AQ53" s="4"/>
      <c r="AR53" s="4"/>
      <c r="AS53" s="3"/>
      <c r="AV53" s="12"/>
      <c r="AW53"/>
      <c r="AX53"/>
      <c r="AY53"/>
    </row>
    <row r="54" spans="2:51" x14ac:dyDescent="0.25">
      <c r="B54" s="22" t="s">
        <v>148</v>
      </c>
      <c r="C54" s="11"/>
      <c r="D54" s="9"/>
      <c r="E54" s="17"/>
      <c r="F54" s="9"/>
      <c r="G54" s="9"/>
      <c r="H54" s="9"/>
      <c r="I54" s="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5"/>
      <c r="U54" s="14"/>
      <c r="V54" s="14"/>
      <c r="W54" s="5"/>
      <c r="X54" s="5"/>
      <c r="Y54" s="5"/>
      <c r="Z54" s="5"/>
      <c r="AA54" s="5"/>
      <c r="AB54" s="5"/>
      <c r="AC54" s="5"/>
      <c r="AD54" s="5"/>
      <c r="AE54" s="5"/>
      <c r="AM54" s="4"/>
      <c r="AN54" s="4"/>
      <c r="AO54" s="4"/>
      <c r="AP54" s="4"/>
      <c r="AQ54" s="4"/>
      <c r="AR54" s="4"/>
      <c r="AS54" s="3"/>
      <c r="AV54" s="12"/>
      <c r="AW54"/>
      <c r="AX54"/>
      <c r="AY54"/>
    </row>
    <row r="55" spans="2:51" x14ac:dyDescent="0.25">
      <c r="B55" s="139" t="s">
        <v>170</v>
      </c>
      <c r="C55" s="13"/>
      <c r="D55" s="9"/>
      <c r="E55" s="17"/>
      <c r="F55" s="9"/>
      <c r="G55" s="9"/>
      <c r="H55" s="9"/>
      <c r="I55" s="9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5"/>
      <c r="U55" s="14"/>
      <c r="V55" s="14"/>
      <c r="W55" s="5"/>
      <c r="X55" s="5"/>
      <c r="Y55" s="5"/>
      <c r="Z55" s="8"/>
      <c r="AA55" s="5"/>
      <c r="AB55" s="5"/>
      <c r="AC55" s="5"/>
      <c r="AD55" s="5"/>
      <c r="AE55" s="5"/>
      <c r="AM55" s="4"/>
      <c r="AN55" s="4"/>
      <c r="AO55" s="4"/>
      <c r="AP55" s="4"/>
      <c r="AQ55" s="4"/>
      <c r="AR55" s="4"/>
      <c r="AS55" s="3"/>
      <c r="AV55" s="12"/>
      <c r="AW55"/>
      <c r="AX55"/>
      <c r="AY55"/>
    </row>
    <row r="56" spans="2:51" x14ac:dyDescent="0.25">
      <c r="B56" s="19"/>
      <c r="C56" s="13"/>
      <c r="D56" s="9"/>
      <c r="E56" s="9"/>
      <c r="F56" s="9"/>
      <c r="G56" s="9"/>
      <c r="H56" s="9"/>
      <c r="I56" s="17"/>
      <c r="J56" s="16"/>
      <c r="K56" s="16"/>
      <c r="L56" s="16"/>
      <c r="M56" s="16"/>
      <c r="N56" s="16"/>
      <c r="O56" s="16"/>
      <c r="P56" s="16"/>
      <c r="Q56" s="16"/>
      <c r="R56" s="16"/>
      <c r="S56" s="8"/>
      <c r="T56" s="8"/>
      <c r="U56" s="8"/>
      <c r="V56" s="8"/>
      <c r="W56" s="8"/>
      <c r="X56" s="8"/>
      <c r="Y56" s="8"/>
      <c r="Z56" s="6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12"/>
      <c r="AW56"/>
      <c r="AX56"/>
      <c r="AY56"/>
    </row>
    <row r="57" spans="2:51" x14ac:dyDescent="0.25">
      <c r="B57" s="19"/>
      <c r="C57" s="20"/>
      <c r="D57" s="9"/>
      <c r="E57" s="9"/>
      <c r="F57" s="9"/>
      <c r="G57" s="9"/>
      <c r="H57" s="9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6"/>
      <c r="X57" s="6"/>
      <c r="Y57" s="6"/>
      <c r="Z57" s="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12"/>
      <c r="AW57"/>
      <c r="AX57"/>
      <c r="AY57"/>
    </row>
    <row r="58" spans="2:51" x14ac:dyDescent="0.25">
      <c r="B58" s="19"/>
      <c r="C58" s="20"/>
      <c r="D58" s="17"/>
      <c r="E58" s="9"/>
      <c r="F58" s="9"/>
      <c r="G58" s="9"/>
      <c r="H58" s="9"/>
      <c r="I58" s="9"/>
      <c r="J58" s="8"/>
      <c r="K58" s="8"/>
      <c r="L58" s="8"/>
      <c r="M58" s="8"/>
      <c r="N58" s="8"/>
      <c r="O58" s="8"/>
      <c r="P58" s="8"/>
      <c r="Q58" s="8"/>
      <c r="R58" s="8"/>
      <c r="S58" s="16"/>
      <c r="T58" s="15"/>
      <c r="U58" s="14"/>
      <c r="V58" s="14"/>
      <c r="W58" s="5"/>
      <c r="X58" s="5"/>
      <c r="Y58" s="5"/>
      <c r="Z58" s="5"/>
      <c r="AA58" s="5"/>
      <c r="AB58" s="5"/>
      <c r="AC58" s="5"/>
      <c r="AD58" s="5"/>
      <c r="AE58" s="5"/>
      <c r="AM58" s="4"/>
      <c r="AN58" s="4"/>
      <c r="AO58" s="4"/>
      <c r="AP58" s="4"/>
      <c r="AQ58" s="4"/>
      <c r="AR58" s="4"/>
      <c r="AS58" s="3"/>
      <c r="AV58" s="12"/>
      <c r="AW58"/>
      <c r="AX58"/>
      <c r="AY58"/>
    </row>
    <row r="59" spans="2:51" x14ac:dyDescent="0.25">
      <c r="B59" s="19"/>
      <c r="C59" s="11"/>
      <c r="D59" s="17"/>
      <c r="E59" s="9"/>
      <c r="F59" s="9"/>
      <c r="G59" s="9"/>
      <c r="H59" s="9"/>
      <c r="I59" s="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5"/>
      <c r="U59" s="14"/>
      <c r="V59" s="14"/>
      <c r="W59" s="5"/>
      <c r="X59" s="5"/>
      <c r="Y59" s="5"/>
      <c r="Z59" s="5"/>
      <c r="AA59" s="5"/>
      <c r="AB59" s="5"/>
      <c r="AC59" s="5"/>
      <c r="AD59" s="5"/>
      <c r="AE59" s="5"/>
      <c r="AM59" s="4"/>
      <c r="AN59" s="4"/>
      <c r="AO59" s="4"/>
      <c r="AP59" s="4"/>
      <c r="AQ59" s="4"/>
      <c r="AR59" s="4"/>
      <c r="AS59" s="3"/>
      <c r="AV59" s="12"/>
      <c r="AW59"/>
      <c r="AX59"/>
      <c r="AY59"/>
    </row>
    <row r="60" spans="2:51" x14ac:dyDescent="0.25">
      <c r="B60" s="18"/>
      <c r="C60" s="11"/>
      <c r="D60" s="9"/>
      <c r="E60" s="17"/>
      <c r="F60" s="9"/>
      <c r="G60" s="17"/>
      <c r="H60" s="17"/>
      <c r="I60" s="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5"/>
      <c r="U60" s="14"/>
      <c r="V60" s="14"/>
      <c r="W60" s="5"/>
      <c r="X60" s="5"/>
      <c r="Y60" s="5"/>
      <c r="Z60" s="5"/>
      <c r="AA60" s="5"/>
      <c r="AB60" s="5"/>
      <c r="AC60" s="5"/>
      <c r="AD60" s="5"/>
      <c r="AE60" s="5"/>
      <c r="AM60" s="4"/>
      <c r="AN60" s="4"/>
      <c r="AO60" s="4"/>
      <c r="AP60" s="4"/>
      <c r="AQ60" s="4"/>
      <c r="AR60" s="4"/>
      <c r="AS60" s="3"/>
      <c r="AV60" s="12"/>
      <c r="AW60"/>
      <c r="AX60"/>
      <c r="AY60"/>
    </row>
    <row r="61" spans="2:51" x14ac:dyDescent="0.25">
      <c r="B61" s="18"/>
      <c r="C61" s="13"/>
      <c r="D61" s="9"/>
      <c r="E61" s="17"/>
      <c r="F61" s="17"/>
      <c r="G61" s="17"/>
      <c r="H61" s="17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V61" s="12"/>
      <c r="AW61"/>
      <c r="AX61"/>
      <c r="AY61"/>
    </row>
    <row r="62" spans="2:51" x14ac:dyDescent="0.25">
      <c r="B62" s="7"/>
      <c r="C62" s="13"/>
      <c r="D62" s="9"/>
      <c r="E62" s="9"/>
      <c r="F62" s="17"/>
      <c r="G62" s="9"/>
      <c r="H62" s="9"/>
      <c r="I62" s="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5"/>
      <c r="U62" s="14"/>
      <c r="V62" s="14"/>
      <c r="W62" s="5"/>
      <c r="X62" s="5"/>
      <c r="Y62" s="5"/>
      <c r="Z62" s="5"/>
      <c r="AA62" s="5"/>
      <c r="AB62" s="5"/>
      <c r="AC62" s="5"/>
      <c r="AD62" s="5"/>
      <c r="AE62" s="5"/>
      <c r="AM62" s="4"/>
      <c r="AN62" s="4"/>
      <c r="AO62" s="4"/>
      <c r="AP62" s="4"/>
      <c r="AQ62" s="4"/>
      <c r="AR62" s="4"/>
      <c r="AS62" s="3"/>
      <c r="AV62" s="12"/>
      <c r="AW62"/>
      <c r="AX62"/>
      <c r="AY62"/>
    </row>
    <row r="63" spans="2:51" x14ac:dyDescent="0.25">
      <c r="B63" s="7"/>
      <c r="C63" s="8"/>
      <c r="D63" s="9"/>
      <c r="E63" s="9"/>
      <c r="F63" s="9"/>
      <c r="G63" s="9"/>
      <c r="H63" s="9"/>
      <c r="I63" s="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5"/>
      <c r="U63" s="14"/>
      <c r="V63" s="14"/>
      <c r="W63" s="5"/>
      <c r="X63" s="5"/>
      <c r="Y63" s="5"/>
      <c r="Z63" s="5"/>
      <c r="AA63" s="5"/>
      <c r="AB63" s="5"/>
      <c r="AC63" s="5"/>
      <c r="AD63" s="5"/>
      <c r="AE63" s="5"/>
      <c r="AM63" s="4"/>
      <c r="AN63" s="4"/>
      <c r="AO63" s="4"/>
      <c r="AP63" s="4"/>
      <c r="AQ63" s="4"/>
      <c r="AR63" s="4"/>
      <c r="AS63" s="3"/>
      <c r="AU63"/>
      <c r="AV63" s="12"/>
      <c r="AW63"/>
      <c r="AX63"/>
      <c r="AY63"/>
    </row>
    <row r="64" spans="2:51" ht="229.5" customHeight="1" x14ac:dyDescent="0.25">
      <c r="B64" s="7"/>
      <c r="C64" s="11"/>
      <c r="D64" s="8"/>
      <c r="E64" s="9"/>
      <c r="F64" s="9"/>
      <c r="G64" s="9"/>
      <c r="H64" s="9"/>
      <c r="I64" s="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5"/>
      <c r="U64" s="14"/>
      <c r="V64" s="14"/>
      <c r="W64" s="5"/>
      <c r="X64" s="5"/>
      <c r="Y64" s="5"/>
      <c r="Z64" s="5"/>
      <c r="AA64" s="5"/>
      <c r="AB64" s="5"/>
      <c r="AC64" s="5"/>
      <c r="AD64" s="5"/>
      <c r="AE64" s="5"/>
      <c r="AM64" s="4"/>
      <c r="AN64" s="4"/>
      <c r="AO64" s="4"/>
      <c r="AP64" s="4"/>
      <c r="AQ64" s="4"/>
      <c r="AR64" s="4"/>
      <c r="AS64" s="3"/>
      <c r="AU64"/>
      <c r="AV64" s="12"/>
      <c r="AW64"/>
      <c r="AX64"/>
      <c r="AY64"/>
    </row>
    <row r="65" spans="1:51" x14ac:dyDescent="0.25">
      <c r="A65" s="5"/>
      <c r="B65" s="7"/>
      <c r="C65" s="13"/>
      <c r="D65" s="8"/>
      <c r="E65" s="9"/>
      <c r="F65" s="9"/>
      <c r="G65" s="9"/>
      <c r="H65" s="9"/>
      <c r="I65" s="4"/>
      <c r="J65" s="4"/>
      <c r="K65" s="4"/>
      <c r="L65" s="4"/>
      <c r="M65" s="4"/>
      <c r="N65" s="4"/>
      <c r="O65" s="3"/>
      <c r="P65" s="1"/>
      <c r="R65" s="12"/>
      <c r="AS65"/>
      <c r="AT65"/>
      <c r="AU65"/>
      <c r="AV65"/>
      <c r="AW65"/>
      <c r="AX65"/>
      <c r="AY65"/>
    </row>
    <row r="66" spans="1:51" x14ac:dyDescent="0.25">
      <c r="A66" s="5"/>
      <c r="B66" s="8"/>
      <c r="C66" s="11"/>
      <c r="D66" s="9"/>
      <c r="E66" s="8"/>
      <c r="F66" s="9"/>
      <c r="G66" s="8"/>
      <c r="H66" s="8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B67" s="8"/>
      <c r="C67" s="10"/>
      <c r="D67" s="9"/>
      <c r="E67" s="8"/>
      <c r="F67" s="8"/>
      <c r="G67" s="8"/>
      <c r="H67" s="8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B68" s="7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1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P70" s="1"/>
      <c r="R70" s="1"/>
      <c r="AS70"/>
      <c r="AT70"/>
      <c r="AU70"/>
      <c r="AV70"/>
      <c r="AW70"/>
      <c r="AX70"/>
      <c r="AY70"/>
    </row>
    <row r="71" spans="1:51" x14ac:dyDescent="0.25">
      <c r="A71" s="5"/>
      <c r="I71" s="4"/>
      <c r="J71" s="4"/>
      <c r="K71" s="4"/>
      <c r="L71" s="4"/>
      <c r="M71" s="4"/>
      <c r="N71" s="4"/>
      <c r="O71" s="3"/>
      <c r="P71" s="1"/>
      <c r="R71" s="6"/>
      <c r="AS71"/>
      <c r="AT71"/>
      <c r="AU71"/>
      <c r="AV71"/>
      <c r="AW71"/>
      <c r="AX71"/>
      <c r="AY71"/>
    </row>
    <row r="72" spans="1:51" x14ac:dyDescent="0.25">
      <c r="A72" s="5"/>
      <c r="I72" s="4"/>
      <c r="J72" s="4"/>
      <c r="K72" s="4"/>
      <c r="L72" s="4"/>
      <c r="M72" s="4"/>
      <c r="N72" s="4"/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R75" s="1"/>
      <c r="AS75"/>
      <c r="AT75"/>
      <c r="AU75"/>
      <c r="AV75"/>
      <c r="AW75"/>
      <c r="AX75"/>
      <c r="AY75"/>
    </row>
    <row r="76" spans="1:51" x14ac:dyDescent="0.25">
      <c r="O76" s="3"/>
      <c r="R76" s="1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AS81"/>
      <c r="AT81"/>
      <c r="AU81"/>
      <c r="AV81"/>
      <c r="AW81"/>
      <c r="AX81"/>
      <c r="AY81"/>
    </row>
    <row r="82" spans="15:51" x14ac:dyDescent="0.25">
      <c r="O82" s="3"/>
      <c r="AS82"/>
      <c r="AT82"/>
      <c r="AU82"/>
      <c r="AV82"/>
      <c r="AW82"/>
      <c r="AX82"/>
      <c r="AY82"/>
    </row>
    <row r="83" spans="15:51" x14ac:dyDescent="0.25">
      <c r="O83" s="3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AS93"/>
      <c r="AT93"/>
      <c r="AU93"/>
      <c r="AV93"/>
      <c r="AW93"/>
      <c r="AX93"/>
      <c r="AY93"/>
    </row>
    <row r="94" spans="15:51" x14ac:dyDescent="0.25">
      <c r="O94" s="2"/>
      <c r="P94" s="1"/>
      <c r="Q94" s="1"/>
      <c r="R94" s="1"/>
      <c r="S94" s="1"/>
      <c r="T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T96" s="1"/>
      <c r="AS96"/>
      <c r="AT96"/>
      <c r="AU96"/>
      <c r="AV96"/>
      <c r="AW96"/>
      <c r="AX96"/>
      <c r="AY96"/>
    </row>
    <row r="97" spans="15:51" x14ac:dyDescent="0.25">
      <c r="O97" s="1"/>
      <c r="Q97" s="1"/>
      <c r="R97" s="1"/>
      <c r="S97" s="1"/>
      <c r="AS97"/>
      <c r="AT97"/>
      <c r="AU97"/>
      <c r="AV97"/>
      <c r="AW97"/>
      <c r="AX97"/>
      <c r="AY97"/>
    </row>
    <row r="98" spans="15:51" x14ac:dyDescent="0.25">
      <c r="O98" s="2"/>
      <c r="P98" s="1"/>
      <c r="Q98" s="1"/>
      <c r="R98" s="1"/>
      <c r="S98" s="1"/>
      <c r="T98" s="1"/>
      <c r="AS98"/>
      <c r="AT98"/>
      <c r="AU98"/>
      <c r="AV98"/>
      <c r="AW98"/>
      <c r="AX98"/>
      <c r="AY98"/>
    </row>
    <row r="99" spans="15:51" x14ac:dyDescent="0.25">
      <c r="O99" s="2"/>
      <c r="P99" s="1"/>
      <c r="Q99" s="1"/>
      <c r="R99" s="1"/>
      <c r="S99" s="1"/>
      <c r="T99" s="1"/>
      <c r="U99" s="1"/>
      <c r="AS99"/>
      <c r="AT99"/>
      <c r="AU99"/>
      <c r="AV99"/>
      <c r="AW99"/>
      <c r="AX99"/>
      <c r="AY99"/>
    </row>
    <row r="100" spans="15:51" x14ac:dyDescent="0.25">
      <c r="O100" s="2"/>
      <c r="P100" s="1"/>
      <c r="T100" s="1"/>
      <c r="U100" s="1"/>
      <c r="AS100"/>
      <c r="AT100"/>
      <c r="AU100"/>
      <c r="AV100"/>
      <c r="AW100"/>
      <c r="AX100"/>
      <c r="AY100"/>
    </row>
    <row r="112" spans="15:51" x14ac:dyDescent="0.25">
      <c r="AS112"/>
      <c r="AT112"/>
      <c r="AU112"/>
      <c r="AV112"/>
      <c r="AW112"/>
      <c r="AX112"/>
      <c r="AY112"/>
    </row>
  </sheetData>
  <protectedRanges>
    <protectedRange sqref="N56:R56 B68 S58:T64 B60:B65 N59:R64 T42 S54:T55 T53" name="Range2_12_5_1_1"/>
    <protectedRange sqref="N10 L10 L6 D6 D8 AD8 AF8 O8:U8 AJ8:AR8 AF10 AR11:AR34 L24:N31 N12:N23 N32:N34 N11:P11 E11:E34 G11:G34 O12:P34 R11:AG34" name="Range1_16_3_1_1"/>
    <protectedRange sqref="I61 J59:M64 K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I58:I60 G63:H64 G57:H58 E63:E64 F64:F65 F57:F59 E57:E58 K54:M55" name="Range2_2_12_1_7_1_1"/>
    <protectedRange sqref="D61:D62" name="Range2_1_1_1_1_11_1_2_1_1"/>
    <protectedRange sqref="E59 G59:H59 F60" name="Range2_2_2_9_1_1_1_1"/>
    <protectedRange sqref="D57" name="Range2_1_1_1_1_1_9_1_1_1_1"/>
    <protectedRange sqref="C61" name="Range2_1_1_2_1_1"/>
    <protectedRange sqref="C60" name="Range2_1_2_2_1_1"/>
    <protectedRange sqref="C59" name="Range2_3_2_1_1"/>
    <protectedRange sqref="C57:C58" name="Range2_5_1_1_1"/>
    <protectedRange sqref="E60:E61 F61:F62 G60:H61 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S53" name="Range2_12_2_1_1_1_2_1_1"/>
    <protectedRange sqref="Q53:R53" name="Range2_12_1_6_1_1_1_2_3_1_1_3_1_1_1_1_1_1"/>
    <protectedRange sqref="N53:P53" name="Range2_12_1_2_3_1_1_1_2_3_1_1_3_1_1_1_1_1_1"/>
    <protectedRange sqref="K53:M53" name="Range2_2_12_1_4_3_1_1_1_3_3_1_1_3_1_1_1_1_1_1"/>
    <protectedRange sqref="Q49:Q52 T47" name="Range2_12_5_1_1_3"/>
    <protectedRange sqref="T45:T46" name="Range2_12_5_1_1_2_2"/>
    <protectedRange sqref="P49:P52 S45:S47" name="Range2_12_4_1_1_1_4_2_2_2"/>
    <protectedRange sqref="N49:O52" name="Range2_12_1_6_1_1_1_2_3_2_1_1_3"/>
    <protectedRange sqref="K49:M52" name="Range2_12_1_2_3_1_1_1_2_3_2_1_1_3"/>
    <protectedRange sqref="T44" name="Range2_12_5_1_1_2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B57:B59" name="Range2_12_5_1_1_2"/>
    <protectedRange sqref="AG10 AP10 Q10:Q34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6" name="Range2_2_12_2_1_1_2"/>
    <protectedRange sqref="I55:J55 G56:H56 D56:E56 J54" name="Range2_2_12_1_7_1_1_2"/>
    <protectedRange sqref="C56" name="Range2_1_1_2_1_1_2"/>
    <protectedRange sqref="F56" name="Range2_2_12_1_1_1_1_1"/>
    <protectedRange sqref="I56" name="Range2_2_1_1_1_1_2"/>
    <protectedRange sqref="J53" name="Range2_2_12_1_4_3_1_1_1_3_3_1_1_3_1_1_1_1_1_1_2"/>
    <protectedRange sqref="H49:J49 I50:J52" name="Range2_2_12_1_4_3_1_1_1_3_3_2_1_1_3_2"/>
    <protectedRange sqref="G49" name="Range2_2_12_1_4_3_1_1_1_3_2_1_2_2_2"/>
    <protectedRange sqref="D49:E49" name="Range2_2_12_1_3_1_2_1_1_1_2_1_1_1_1_1_1_2_1_1_2"/>
    <protectedRange sqref="C49" name="Range2_2_12_1_3_1_2_1_1_1_3_1_1_1_1_1_3_1_1_1_1_2"/>
    <protectedRange sqref="F49" name="Range2_2_12_1_4_3_1_1_1_2_1_2_1_1_3_1_1_1_1_1_1_2"/>
    <protectedRange sqref="B56" name="Range2_12_5_1_1_2_1_4_1_1_1_2_1_1_1_1_1_1_1"/>
    <protectedRange sqref="I53:I54" name="Range2_2_12_1_7_1_1_2_2_1"/>
    <protectedRange sqref="D55" name="Range2_2_12_1_7_1_1_3"/>
    <protectedRange sqref="E55:H55" name="Range2_2_12_1_1_1_1_1_2"/>
    <protectedRange sqref="C55" name="Range2_1_4_2_1_1_1_2"/>
    <protectedRange sqref="H50:H52" name="Range2_2_12_1_4_3_1_1_1_3_3_2_1_1_3_3"/>
    <protectedRange sqref="G50:G52" name="Range2_2_12_1_4_3_1_1_1_3_2_1_2_2_3"/>
    <protectedRange sqref="F50:F52" name="Range2_2_12_1_4_3_1_1_1_3_3_1_1_3_1_1_1_1_1_1_2_3"/>
    <protectedRange sqref="C50:E52" name="Range2_2_12_1_3_1_2_1_1_1_1_2_1_1_1_1_1_1_2_2"/>
    <protectedRange sqref="G54:H54" name="Range2_2_12_1_3_3_1_1_1_2_1_1_1_1_1_1_1_1_1_1_1_1_1_1_1_2"/>
    <protectedRange sqref="G53:H53" name="Range2_2_12_1_3_1_2_1_1_1_2_1_1_1_1_1_1_2_1_1_1_1_1_2_2"/>
    <protectedRange sqref="D53:E53" name="Range2_2_12_1_3_1_2_1_1_1_2_1_1_1_1_3_1_1_1_1_1_2_1_1_2"/>
    <protectedRange sqref="F53:F54" name="Range2_2_12_1_3_1_2_1_1_1_3_1_1_1_1_1_3_1_1_1_1_1_1_1_1_2"/>
    <protectedRange sqref="D54:E54" name="Range2_2_12_1_3_1_2_1_1_1_3_1_1_1_1_1_1_1_2_1_1_1_1_1_1_2"/>
    <protectedRange sqref="R48" name="Range2_12_5_1_1_3_1"/>
    <protectedRange sqref="Q48" name="Range2_12_4_1_1_1_4_2_2_2_1"/>
    <protectedRange sqref="O48:P48 Q45:R47" name="Range2_12_1_6_1_1_1_2_3_2_1_1_3_1"/>
    <protectedRange sqref="L48:N48 N45:P47" name="Range2_12_1_2_3_1_1_1_2_3_2_1_1_3_1"/>
    <protectedRange sqref="I48:K48 K45:M47" name="Range2_2_12_1_4_3_1_1_1_3_3_2_1_1_3_1"/>
    <protectedRange sqref="H48 J45:J47" name="Range2_2_12_1_4_3_1_1_1_3_2_1_2_2_1"/>
    <protectedRange sqref="E48:F48 G47:H47" name="Range2_2_12_1_3_1_2_1_1_1_2_1_1_1_1_1_1_2_1_1_1"/>
    <protectedRange sqref="C48 D47:E47" name="Range2_2_12_1_3_1_2_1_1_1_2_1_1_1_1_3_1_1_1_1_1"/>
    <protectedRange sqref="D48 F47" name="Range2_2_12_1_3_1_2_1_1_1_3_1_1_1_1_1_3_1_1_1_1_1"/>
    <protectedRange sqref="G48 I47" name="Range2_2_12_1_4_3_1_1_1_2_1_2_1_1_3_1_1_1_1_1_1_1"/>
    <protectedRange sqref="E45:H46" name="Range2_2_12_1_3_1_2_1_1_1_1_2_1_1_1_1_1_1_1"/>
    <protectedRange sqref="D45:D46" name="Range2_2_12_1_3_1_2_1_1_1_2_1_2_3_1_1_1_1_1"/>
    <protectedRange sqref="Q44:R44" name="Range2_12_1_6_1_1_1_2_3_2_1_1_1_1_1"/>
    <protectedRange sqref="N44:P44" name="Range2_12_1_2_3_1_1_1_2_3_2_1_1_1_1_1"/>
    <protectedRange sqref="K44:M44" name="Range2_2_12_1_4_3_1_1_1_3_3_2_1_1_1_1_1"/>
    <protectedRange sqref="J44" name="Range2_2_12_1_4_3_1_1_1_3_2_1_2_1_1_1"/>
    <protectedRange sqref="D44:E44" name="Range2_2_12_1_3_1_2_1_1_1_2_1_2_3_2_1_1_1"/>
    <protectedRange sqref="I44" name="Range2_2_12_1_4_2_1_1_1_4_1_2_1_1_1_2_1_1_1"/>
    <protectedRange sqref="F44:H44" name="Range2_2_12_1_3_1_1_1_1_1_4_1_2_1_2_1_2_1_1_1"/>
    <protectedRange sqref="I45:I46" name="Range2_2_12_1_4_2_1_1_1_4_1_2_1_1_1_2_2_1_1"/>
    <protectedRange sqref="B45" name="Range2_12_5_1_1_1_2_2_1_1_1_1_1_1_1_1_1_1_1_1_1_1_1_1_1_1_1_1_1_1_1_1_1_1_1_1_1_1_1_1_1"/>
    <protectedRange sqref="B46" name="Range2_12_5_1_1_1_2_2_1_1_1_1_1_1_1_1_1_1_1_2_1_1_1_1_1_1_1_1_1_1_1_1_1_1_1_1_1_1_1_1_1_1_1_1_1_1_1_1_1_1_1_1_1_1_1_1_1"/>
    <protectedRange sqref="B44" name="Range2_12_5_1_1_1_2_1_1_1_1_1_1_1_1_1_1_1_2_1_1_1_1_1_1_1_1_1_1_1_1_1_1_1_1_1_1"/>
    <protectedRange sqref="B47" name="Range2_12_5_1_1_1_2_2_1_1_1_1_1_1_1_1_1_1_1_2_1_1_1_2_1_1_1_2_1_1_1_3_1_1_1_1_1_1_1_1_1_1_1_1_1_1_1_1_1_1_1_1_1_1_1_1_1_1_1_1_1_1_1_1_1_1_1_1_1_1_1_1_1_1"/>
    <protectedRange sqref="B48" name="Range2_12_5_1_1_1_2_1_1_1_1_1_1_1_1_1_1_1_2_1_2_1_1_1_1_1_1_1_1_1_2_1_1_1_1_1_1_1_1_1_1_1_1_1_1_1_1_1_1_1_1_1_1_1_1_1_1"/>
    <protectedRange sqref="B49" name="Range2_12_5_1_1_1_1_1_2_1_1_1_1_1_1_1_1_1_1_1_1_1_1_1_1_1_1_1_1_2_1_1_1_1_1_1_1_1_1_1_1_1"/>
    <protectedRange sqref="B50" name="Range2_12_5_1_1_1_1_1_2_1_1_2_1_1_1_1_1_1_1_1_1_1_1_1_1_1_1_1_1_2_1_1_1_1_1_1_1_1_1_1_1_1_1"/>
    <protectedRange sqref="B52" name="Range2_12_5_1_1_1_2_2_1_1_1_1_1_1_1_1_1_1_1_2_1_1_1_2_1_1_1_1_1_1_1_1_1_1_1_1_1_1_1_1_2_1_1_1_1_1_1_1_1_1_2_1"/>
    <protectedRange sqref="B51" name="Range2_12_5_1_1_1_2_2_1_1_1_1_1_1_1_1_1_1_1_2_1_1_1_1_1_1_1_1_1_3_1_3_1_2_1_1_1_1_1_1_1_1_1_1_1_1_1_2_1_1_1_1_1_2_1_1_1_1_1_1_1_1_2_1"/>
    <protectedRange sqref="B53" name="Range2_12_5_1_1_1_1_1_2_1_2_1_1_1_2_1_1_1_1_1_1_1_1_1_1_2_1_1_1_1_1_2_1_1_1_1_1_1_1_2_1"/>
    <protectedRange sqref="B55" name="Range2_12_5_1_1_1_2_2_1_1_1_1_1_1_1_1_1_1_1_1_1_1_1_1_1_1_1_1_1_1_1_1_1_1_1_1_1_1_1_1_1_1_1_1_1_1_1_2_1_1_1_2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621" priority="5" operator="containsText" text="N/A">
      <formula>NOT(ISERROR(SEARCH("N/A",X11)))</formula>
    </cfRule>
    <cfRule type="cellIs" dxfId="620" priority="23" operator="equal">
      <formula>0</formula>
    </cfRule>
  </conditionalFormatting>
  <conditionalFormatting sqref="X11:AE34">
    <cfRule type="cellIs" dxfId="619" priority="22" operator="greaterThanOrEqual">
      <formula>1185</formula>
    </cfRule>
  </conditionalFormatting>
  <conditionalFormatting sqref="X11:AE34">
    <cfRule type="cellIs" dxfId="618" priority="21" operator="between">
      <formula>0.1</formula>
      <formula>1184</formula>
    </cfRule>
  </conditionalFormatting>
  <conditionalFormatting sqref="X8 AJ11:AO34">
    <cfRule type="cellIs" dxfId="617" priority="20" operator="equal">
      <formula>0</formula>
    </cfRule>
  </conditionalFormatting>
  <conditionalFormatting sqref="X8 AJ11:AO34">
    <cfRule type="cellIs" dxfId="616" priority="19" operator="greaterThan">
      <formula>1179</formula>
    </cfRule>
  </conditionalFormatting>
  <conditionalFormatting sqref="X8 AJ11:AO34">
    <cfRule type="cellIs" dxfId="615" priority="18" operator="greaterThan">
      <formula>99</formula>
    </cfRule>
  </conditionalFormatting>
  <conditionalFormatting sqref="X8 AJ11:AO34">
    <cfRule type="cellIs" dxfId="614" priority="17" operator="greaterThan">
      <formula>0.99</formula>
    </cfRule>
  </conditionalFormatting>
  <conditionalFormatting sqref="AB8">
    <cfRule type="cellIs" dxfId="613" priority="16" operator="equal">
      <formula>0</formula>
    </cfRule>
  </conditionalFormatting>
  <conditionalFormatting sqref="AB8">
    <cfRule type="cellIs" dxfId="612" priority="15" operator="greaterThan">
      <formula>1179</formula>
    </cfRule>
  </conditionalFormatting>
  <conditionalFormatting sqref="AB8">
    <cfRule type="cellIs" dxfId="611" priority="14" operator="greaterThan">
      <formula>99</formula>
    </cfRule>
  </conditionalFormatting>
  <conditionalFormatting sqref="AB8">
    <cfRule type="cellIs" dxfId="610" priority="13" operator="greaterThan">
      <formula>0.99</formula>
    </cfRule>
  </conditionalFormatting>
  <conditionalFormatting sqref="AQ11:AQ34">
    <cfRule type="cellIs" dxfId="609" priority="12" operator="equal">
      <formula>0</formula>
    </cfRule>
  </conditionalFormatting>
  <conditionalFormatting sqref="AQ11:AQ34">
    <cfRule type="cellIs" dxfId="608" priority="11" operator="greaterThan">
      <formula>1179</formula>
    </cfRule>
  </conditionalFormatting>
  <conditionalFormatting sqref="AQ11:AQ34">
    <cfRule type="cellIs" dxfId="607" priority="10" operator="greaterThan">
      <formula>99</formula>
    </cfRule>
  </conditionalFormatting>
  <conditionalFormatting sqref="AQ11:AQ34">
    <cfRule type="cellIs" dxfId="606" priority="9" operator="greaterThan">
      <formula>0.99</formula>
    </cfRule>
  </conditionalFormatting>
  <conditionalFormatting sqref="AI11:AI34">
    <cfRule type="cellIs" dxfId="605" priority="8" operator="greaterThan">
      <formula>$AI$8</formula>
    </cfRule>
  </conditionalFormatting>
  <conditionalFormatting sqref="AH11:AH34">
    <cfRule type="cellIs" dxfId="604" priority="6" operator="greaterThan">
      <formula>$AH$8</formula>
    </cfRule>
    <cfRule type="cellIs" dxfId="603" priority="7" operator="greaterThan">
      <formula>$AH$8</formula>
    </cfRule>
  </conditionalFormatting>
  <conditionalFormatting sqref="AP11:AP34">
    <cfRule type="cellIs" dxfId="602" priority="4" operator="equal">
      <formula>0</formula>
    </cfRule>
  </conditionalFormatting>
  <conditionalFormatting sqref="AP11:AP34">
    <cfRule type="cellIs" dxfId="601" priority="3" operator="greaterThan">
      <formula>1179</formula>
    </cfRule>
  </conditionalFormatting>
  <conditionalFormatting sqref="AP11:AP34">
    <cfRule type="cellIs" dxfId="600" priority="2" operator="greaterThan">
      <formula>99</formula>
    </cfRule>
  </conditionalFormatting>
  <conditionalFormatting sqref="AP11:AP34">
    <cfRule type="cellIs" dxfId="599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T1" workbookViewId="0">
      <selection activeCell="AG9" sqref="AG9:AI35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145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50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51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46" t="s">
        <v>127</v>
      </c>
      <c r="I7" s="147" t="s">
        <v>126</v>
      </c>
      <c r="J7" s="147" t="s">
        <v>125</v>
      </c>
      <c r="K7" s="147" t="s">
        <v>124</v>
      </c>
      <c r="L7" s="2"/>
      <c r="M7" s="2"/>
      <c r="N7" s="2"/>
      <c r="O7" s="146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47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47" t="s">
        <v>115</v>
      </c>
      <c r="AG7" s="147" t="s">
        <v>114</v>
      </c>
      <c r="AH7" s="147" t="s">
        <v>113</v>
      </c>
      <c r="AI7" s="147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47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42284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25183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47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48" t="s">
        <v>88</v>
      </c>
      <c r="V9" s="148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50" t="s">
        <v>84</v>
      </c>
      <c r="AG9" s="150" t="s">
        <v>83</v>
      </c>
      <c r="AH9" s="234" t="s">
        <v>82</v>
      </c>
      <c r="AI9" s="248" t="s">
        <v>81</v>
      </c>
      <c r="AJ9" s="148" t="s">
        <v>80</v>
      </c>
      <c r="AK9" s="148" t="s">
        <v>79</v>
      </c>
      <c r="AL9" s="148" t="s">
        <v>78</v>
      </c>
      <c r="AM9" s="148" t="s">
        <v>77</v>
      </c>
      <c r="AN9" s="148" t="s">
        <v>76</v>
      </c>
      <c r="AO9" s="148" t="s">
        <v>75</v>
      </c>
      <c r="AP9" s="148" t="s">
        <v>74</v>
      </c>
      <c r="AQ9" s="226" t="s">
        <v>73</v>
      </c>
      <c r="AR9" s="148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48" t="s">
        <v>67</v>
      </c>
      <c r="C10" s="148" t="s">
        <v>66</v>
      </c>
      <c r="D10" s="148" t="s">
        <v>17</v>
      </c>
      <c r="E10" s="148" t="s">
        <v>65</v>
      </c>
      <c r="F10" s="148" t="s">
        <v>17</v>
      </c>
      <c r="G10" s="148" t="s">
        <v>65</v>
      </c>
      <c r="H10" s="225"/>
      <c r="I10" s="148" t="s">
        <v>65</v>
      </c>
      <c r="J10" s="148" t="s">
        <v>65</v>
      </c>
      <c r="K10" s="148" t="s">
        <v>65</v>
      </c>
      <c r="L10" s="101" t="s">
        <v>18</v>
      </c>
      <c r="M10" s="214"/>
      <c r="N10" s="101" t="s">
        <v>18</v>
      </c>
      <c r="O10" s="227"/>
      <c r="P10" s="227"/>
      <c r="Q10" s="96">
        <f>'[2]OCT 6'!Q34</f>
        <v>54261783</v>
      </c>
      <c r="R10" s="242"/>
      <c r="S10" s="243"/>
      <c r="T10" s="244"/>
      <c r="U10" s="148"/>
      <c r="V10" s="148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6'!AG34</f>
        <v>40881833</v>
      </c>
      <c r="AH10" s="234"/>
      <c r="AI10" s="249"/>
      <c r="AJ10" s="148" t="s">
        <v>56</v>
      </c>
      <c r="AK10" s="148" t="s">
        <v>56</v>
      </c>
      <c r="AL10" s="148" t="s">
        <v>56</v>
      </c>
      <c r="AM10" s="148" t="s">
        <v>56</v>
      </c>
      <c r="AN10" s="148" t="s">
        <v>56</v>
      </c>
      <c r="AO10" s="148" t="s">
        <v>56</v>
      </c>
      <c r="AP10" s="96">
        <f>'OCT 6'!AP34</f>
        <v>9348017</v>
      </c>
      <c r="AQ10" s="227"/>
      <c r="AR10" s="149" t="s">
        <v>55</v>
      </c>
      <c r="AS10" s="234"/>
      <c r="AV10" s="93" t="s">
        <v>54</v>
      </c>
      <c r="AW10" s="93" t="s">
        <v>53</v>
      </c>
      <c r="AY10" s="94" t="s">
        <v>52</v>
      </c>
    </row>
    <row r="11" spans="2:51" x14ac:dyDescent="0.25">
      <c r="B11" s="85">
        <v>2</v>
      </c>
      <c r="C11" s="85">
        <v>4.1666666666666664E-2</v>
      </c>
      <c r="D11" s="84">
        <v>31</v>
      </c>
      <c r="E11" s="82">
        <f t="shared" ref="E11:E22" si="0">D11/1.42</f>
        <v>21.83098591549296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100</v>
      </c>
      <c r="P11" s="76">
        <v>71</v>
      </c>
      <c r="Q11" s="76">
        <v>54264555</v>
      </c>
      <c r="R11" s="75">
        <f>IF(ISBLANK(Q11),"-",Q11-Q10)</f>
        <v>2772</v>
      </c>
      <c r="S11" s="74">
        <f t="shared" ref="S11:S34" si="3">R11*24/1000</f>
        <v>66.528000000000006</v>
      </c>
      <c r="T11" s="74">
        <f t="shared" ref="T11:T34" si="4">R11/1000</f>
        <v>2.7719999999999998</v>
      </c>
      <c r="U11" s="73">
        <v>7</v>
      </c>
      <c r="V11" s="73">
        <f t="shared" ref="V11:V34" si="5">U11</f>
        <v>7</v>
      </c>
      <c r="W11" s="72" t="s">
        <v>138</v>
      </c>
      <c r="X11" s="66">
        <v>0</v>
      </c>
      <c r="Y11" s="66">
        <v>0</v>
      </c>
      <c r="Z11" s="66">
        <v>998</v>
      </c>
      <c r="AA11" s="66">
        <v>0</v>
      </c>
      <c r="AB11" s="66">
        <v>0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40882151</v>
      </c>
      <c r="AH11" s="69">
        <f t="shared" ref="AH11:AH34" si="6">IF(ISBLANK(AG11),"-",AG11-AG10)</f>
        <v>318</v>
      </c>
      <c r="AI11" s="68">
        <f t="shared" ref="AI11:AI34" si="7">AH11/T11</f>
        <v>114.71861471861473</v>
      </c>
      <c r="AJ11" s="67">
        <v>0</v>
      </c>
      <c r="AK11" s="67">
        <v>0</v>
      </c>
      <c r="AL11" s="67">
        <v>0</v>
      </c>
      <c r="AM11" s="67">
        <v>0</v>
      </c>
      <c r="AN11" s="67">
        <v>1</v>
      </c>
      <c r="AO11" s="67">
        <v>0.3</v>
      </c>
      <c r="AP11" s="66">
        <v>9349334</v>
      </c>
      <c r="AQ11" s="66">
        <f t="shared" ref="AQ11:AQ34" si="8">AP11-AP10</f>
        <v>1317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30</v>
      </c>
      <c r="E12" s="82">
        <f t="shared" si="0"/>
        <v>21.126760563380284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97</v>
      </c>
      <c r="P12" s="76">
        <v>65</v>
      </c>
      <c r="Q12" s="76">
        <v>54267343</v>
      </c>
      <c r="R12" s="75">
        <f>IF(ISBLANK(Q12),"-",Q12-Q11)</f>
        <v>2788</v>
      </c>
      <c r="S12" s="74">
        <f t="shared" si="3"/>
        <v>66.912000000000006</v>
      </c>
      <c r="T12" s="74">
        <f t="shared" si="4"/>
        <v>2.7879999999999998</v>
      </c>
      <c r="U12" s="73">
        <v>8.3000000000000007</v>
      </c>
      <c r="V12" s="73">
        <f t="shared" si="5"/>
        <v>8.3000000000000007</v>
      </c>
      <c r="W12" s="72" t="s">
        <v>138</v>
      </c>
      <c r="X12" s="66">
        <v>0</v>
      </c>
      <c r="Y12" s="66">
        <v>0</v>
      </c>
      <c r="Z12" s="66">
        <v>998</v>
      </c>
      <c r="AA12" s="66">
        <v>0</v>
      </c>
      <c r="AB12" s="66">
        <v>0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40882468</v>
      </c>
      <c r="AH12" s="69">
        <f t="shared" si="6"/>
        <v>317</v>
      </c>
      <c r="AI12" s="68">
        <f t="shared" si="7"/>
        <v>113.70157819225251</v>
      </c>
      <c r="AJ12" s="67">
        <v>0</v>
      </c>
      <c r="AK12" s="67">
        <v>0</v>
      </c>
      <c r="AL12" s="67">
        <v>0</v>
      </c>
      <c r="AM12" s="67">
        <v>0</v>
      </c>
      <c r="AN12" s="67">
        <v>1</v>
      </c>
      <c r="AO12" s="67">
        <v>0.3</v>
      </c>
      <c r="AP12" s="66">
        <v>9350645</v>
      </c>
      <c r="AQ12" s="66">
        <f t="shared" si="8"/>
        <v>1311</v>
      </c>
      <c r="AR12" s="87">
        <v>1.3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23</v>
      </c>
      <c r="E13" s="82">
        <f t="shared" si="0"/>
        <v>16.197183098591552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135</v>
      </c>
      <c r="P13" s="76">
        <v>99</v>
      </c>
      <c r="Q13" s="76">
        <v>54271503</v>
      </c>
      <c r="R13" s="75">
        <f t="shared" ref="R13:R34" si="9">IF(ISBLANK(Q13),"-",Q13-Q12)</f>
        <v>4160</v>
      </c>
      <c r="S13" s="74">
        <f t="shared" si="3"/>
        <v>99.84</v>
      </c>
      <c r="T13" s="74">
        <f t="shared" si="4"/>
        <v>4.16</v>
      </c>
      <c r="U13" s="73">
        <v>9.1</v>
      </c>
      <c r="V13" s="73">
        <f t="shared" si="5"/>
        <v>9.1</v>
      </c>
      <c r="W13" s="72" t="s">
        <v>14</v>
      </c>
      <c r="X13" s="66">
        <v>0</v>
      </c>
      <c r="Y13" s="66">
        <v>0</v>
      </c>
      <c r="Z13" s="66">
        <v>997</v>
      </c>
      <c r="AA13" s="66">
        <v>0</v>
      </c>
      <c r="AB13" s="66">
        <v>998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40883016</v>
      </c>
      <c r="AH13" s="69">
        <f t="shared" si="6"/>
        <v>548</v>
      </c>
      <c r="AI13" s="68">
        <f t="shared" si="7"/>
        <v>131.73076923076923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</v>
      </c>
      <c r="AP13" s="66">
        <v>9352102</v>
      </c>
      <c r="AQ13" s="66">
        <f t="shared" si="8"/>
        <v>1457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18</v>
      </c>
      <c r="E14" s="82">
        <f t="shared" si="0"/>
        <v>12.67605633802817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115</v>
      </c>
      <c r="P14" s="76">
        <v>98</v>
      </c>
      <c r="Q14" s="76">
        <v>54275573</v>
      </c>
      <c r="R14" s="75">
        <f t="shared" si="9"/>
        <v>4070</v>
      </c>
      <c r="S14" s="74">
        <f t="shared" si="3"/>
        <v>97.68</v>
      </c>
      <c r="T14" s="74">
        <f t="shared" si="4"/>
        <v>4.07</v>
      </c>
      <c r="U14" s="73">
        <v>9.5</v>
      </c>
      <c r="V14" s="73">
        <f t="shared" si="5"/>
        <v>9.5</v>
      </c>
      <c r="W14" s="72" t="s">
        <v>14</v>
      </c>
      <c r="X14" s="66">
        <v>0</v>
      </c>
      <c r="Y14" s="66">
        <v>0</v>
      </c>
      <c r="Z14" s="66">
        <v>997</v>
      </c>
      <c r="AA14" s="66">
        <v>0</v>
      </c>
      <c r="AB14" s="66">
        <v>998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40883586</v>
      </c>
      <c r="AH14" s="69">
        <f t="shared" si="6"/>
        <v>570</v>
      </c>
      <c r="AI14" s="68">
        <f t="shared" si="7"/>
        <v>140.04914004914005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</v>
      </c>
      <c r="AP14" s="66">
        <v>9352102</v>
      </c>
      <c r="AQ14" s="66">
        <f t="shared" si="8"/>
        <v>0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16</v>
      </c>
      <c r="E15" s="82">
        <f t="shared" si="0"/>
        <v>11.267605633802818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110</v>
      </c>
      <c r="P15" s="76">
        <v>100</v>
      </c>
      <c r="Q15" s="76">
        <v>54279660</v>
      </c>
      <c r="R15" s="75">
        <f t="shared" si="9"/>
        <v>4087</v>
      </c>
      <c r="S15" s="74">
        <f t="shared" si="3"/>
        <v>98.087999999999994</v>
      </c>
      <c r="T15" s="74">
        <f t="shared" si="4"/>
        <v>4.0869999999999997</v>
      </c>
      <c r="U15" s="73">
        <v>9.5</v>
      </c>
      <c r="V15" s="73">
        <f t="shared" si="5"/>
        <v>9.5</v>
      </c>
      <c r="W15" s="72" t="s">
        <v>14</v>
      </c>
      <c r="X15" s="66">
        <v>0</v>
      </c>
      <c r="Y15" s="66">
        <v>0</v>
      </c>
      <c r="Z15" s="66">
        <v>1038</v>
      </c>
      <c r="AA15" s="66">
        <v>0</v>
      </c>
      <c r="AB15" s="66">
        <v>1038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40884176</v>
      </c>
      <c r="AH15" s="69">
        <f t="shared" si="6"/>
        <v>590</v>
      </c>
      <c r="AI15" s="68">
        <f t="shared" si="7"/>
        <v>144.36016638120873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9352102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9</v>
      </c>
      <c r="E16" s="82">
        <f t="shared" si="0"/>
        <v>6.3380281690140849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129</v>
      </c>
      <c r="P16" s="76">
        <v>127</v>
      </c>
      <c r="Q16" s="76">
        <v>54284736</v>
      </c>
      <c r="R16" s="75">
        <f t="shared" si="9"/>
        <v>5076</v>
      </c>
      <c r="S16" s="74">
        <f t="shared" si="3"/>
        <v>121.824</v>
      </c>
      <c r="T16" s="74">
        <f t="shared" si="4"/>
        <v>5.0759999999999996</v>
      </c>
      <c r="U16" s="73">
        <v>9.5</v>
      </c>
      <c r="V16" s="73">
        <f t="shared" si="5"/>
        <v>9.5</v>
      </c>
      <c r="W16" s="72" t="s">
        <v>14</v>
      </c>
      <c r="X16" s="66">
        <v>0</v>
      </c>
      <c r="Y16" s="66">
        <v>0</v>
      </c>
      <c r="Z16" s="66">
        <v>1186</v>
      </c>
      <c r="AA16" s="66">
        <v>0</v>
      </c>
      <c r="AB16" s="66">
        <v>1186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40885092</v>
      </c>
      <c r="AH16" s="69">
        <f t="shared" si="6"/>
        <v>916</v>
      </c>
      <c r="AI16" s="68">
        <f t="shared" si="7"/>
        <v>180.45705279747835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9352102</v>
      </c>
      <c r="AQ16" s="66">
        <f t="shared" si="8"/>
        <v>0</v>
      </c>
      <c r="AR16" s="87">
        <v>1.24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B17" s="85">
        <v>2.25</v>
      </c>
      <c r="C17" s="85">
        <v>0.29166666666666702</v>
      </c>
      <c r="D17" s="84">
        <v>5</v>
      </c>
      <c r="E17" s="82">
        <f t="shared" si="0"/>
        <v>3.5211267605633805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135</v>
      </c>
      <c r="P17" s="76">
        <v>142</v>
      </c>
      <c r="Q17" s="76">
        <v>54290826</v>
      </c>
      <c r="R17" s="75">
        <f t="shared" si="9"/>
        <v>6090</v>
      </c>
      <c r="S17" s="74">
        <f t="shared" si="3"/>
        <v>146.16</v>
      </c>
      <c r="T17" s="74">
        <f t="shared" si="4"/>
        <v>6.09</v>
      </c>
      <c r="U17" s="73">
        <v>9.1</v>
      </c>
      <c r="V17" s="73">
        <f t="shared" si="5"/>
        <v>9.1</v>
      </c>
      <c r="W17" s="72" t="s">
        <v>22</v>
      </c>
      <c r="X17" s="66">
        <v>0</v>
      </c>
      <c r="Y17" s="66">
        <v>1068</v>
      </c>
      <c r="Z17" s="66">
        <v>1187</v>
      </c>
      <c r="AA17" s="66">
        <v>1185</v>
      </c>
      <c r="AB17" s="66">
        <v>1185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40886444</v>
      </c>
      <c r="AH17" s="69">
        <f t="shared" si="6"/>
        <v>1352</v>
      </c>
      <c r="AI17" s="68">
        <f t="shared" si="7"/>
        <v>222.00328407224958</v>
      </c>
      <c r="AJ17" s="67">
        <v>0</v>
      </c>
      <c r="AK17" s="67">
        <v>1</v>
      </c>
      <c r="AL17" s="67">
        <v>1</v>
      </c>
      <c r="AM17" s="67">
        <v>1</v>
      </c>
      <c r="AN17" s="67">
        <v>1</v>
      </c>
      <c r="AO17" s="67">
        <v>0</v>
      </c>
      <c r="AP17" s="66">
        <v>9352102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5</v>
      </c>
      <c r="E18" s="82">
        <f t="shared" si="0"/>
        <v>3.5211267605633805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133</v>
      </c>
      <c r="P18" s="76">
        <v>149</v>
      </c>
      <c r="Q18" s="76">
        <v>54297060</v>
      </c>
      <c r="R18" s="75">
        <f t="shared" si="9"/>
        <v>6234</v>
      </c>
      <c r="S18" s="74">
        <f t="shared" si="3"/>
        <v>149.61600000000001</v>
      </c>
      <c r="T18" s="74">
        <f t="shared" si="4"/>
        <v>6.234</v>
      </c>
      <c r="U18" s="73">
        <v>8.3000000000000007</v>
      </c>
      <c r="V18" s="73">
        <f t="shared" si="5"/>
        <v>8.3000000000000007</v>
      </c>
      <c r="W18" s="72" t="s">
        <v>22</v>
      </c>
      <c r="X18" s="66"/>
      <c r="Y18" s="66">
        <v>1088</v>
      </c>
      <c r="Z18" s="66">
        <v>1187</v>
      </c>
      <c r="AA18" s="66">
        <v>1185</v>
      </c>
      <c r="AB18" s="66">
        <v>1187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40887856</v>
      </c>
      <c r="AH18" s="69">
        <f t="shared" si="6"/>
        <v>1412</v>
      </c>
      <c r="AI18" s="68">
        <f t="shared" si="7"/>
        <v>226.49983958934874</v>
      </c>
      <c r="AJ18" s="67">
        <v>0</v>
      </c>
      <c r="AK18" s="67">
        <v>1</v>
      </c>
      <c r="AL18" s="67">
        <v>1</v>
      </c>
      <c r="AM18" s="67">
        <v>1</v>
      </c>
      <c r="AN18" s="67">
        <v>1</v>
      </c>
      <c r="AO18" s="67">
        <v>0</v>
      </c>
      <c r="AP18" s="66">
        <v>9352102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5</v>
      </c>
      <c r="E19" s="82">
        <f t="shared" si="0"/>
        <v>3.5211267605633805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134</v>
      </c>
      <c r="P19" s="76">
        <v>146</v>
      </c>
      <c r="Q19" s="76">
        <v>54303292</v>
      </c>
      <c r="R19" s="75">
        <f t="shared" si="9"/>
        <v>6232</v>
      </c>
      <c r="S19" s="74">
        <f t="shared" si="3"/>
        <v>149.56800000000001</v>
      </c>
      <c r="T19" s="74">
        <f t="shared" si="4"/>
        <v>6.2320000000000002</v>
      </c>
      <c r="U19" s="73">
        <v>7.5</v>
      </c>
      <c r="V19" s="73">
        <f t="shared" si="5"/>
        <v>7.5</v>
      </c>
      <c r="W19" s="72" t="s">
        <v>22</v>
      </c>
      <c r="X19" s="66"/>
      <c r="Y19" s="66">
        <v>1088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40889264</v>
      </c>
      <c r="AH19" s="69">
        <f t="shared" si="6"/>
        <v>1408</v>
      </c>
      <c r="AI19" s="68">
        <f t="shared" si="7"/>
        <v>225.93068035943517</v>
      </c>
      <c r="AJ19" s="67">
        <v>0</v>
      </c>
      <c r="AK19" s="67">
        <v>1</v>
      </c>
      <c r="AL19" s="67">
        <v>1</v>
      </c>
      <c r="AM19" s="67">
        <v>1</v>
      </c>
      <c r="AN19" s="67">
        <v>1</v>
      </c>
      <c r="AO19" s="67">
        <v>0</v>
      </c>
      <c r="AP19" s="66">
        <v>9352102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6</v>
      </c>
      <c r="E20" s="82">
        <f t="shared" si="0"/>
        <v>4.2253521126760569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135</v>
      </c>
      <c r="P20" s="76">
        <v>151</v>
      </c>
      <c r="Q20" s="76">
        <v>54309508</v>
      </c>
      <c r="R20" s="75">
        <f t="shared" si="9"/>
        <v>6216</v>
      </c>
      <c r="S20" s="74">
        <f t="shared" si="3"/>
        <v>149.184</v>
      </c>
      <c r="T20" s="74">
        <f t="shared" si="4"/>
        <v>6.2160000000000002</v>
      </c>
      <c r="U20" s="73">
        <v>6.8</v>
      </c>
      <c r="V20" s="73">
        <f t="shared" si="5"/>
        <v>6.8</v>
      </c>
      <c r="W20" s="72" t="s">
        <v>22</v>
      </c>
      <c r="X20" s="66"/>
      <c r="Y20" s="66">
        <v>1088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40890668</v>
      </c>
      <c r="AH20" s="69">
        <f t="shared" si="6"/>
        <v>1404</v>
      </c>
      <c r="AI20" s="68">
        <f t="shared" si="7"/>
        <v>225.86872586872587</v>
      </c>
      <c r="AJ20" s="67">
        <v>0</v>
      </c>
      <c r="AK20" s="67">
        <v>1</v>
      </c>
      <c r="AL20" s="67">
        <v>1</v>
      </c>
      <c r="AM20" s="67">
        <v>1</v>
      </c>
      <c r="AN20" s="67">
        <v>1</v>
      </c>
      <c r="AO20" s="67">
        <v>0</v>
      </c>
      <c r="AP20" s="66">
        <v>9352102</v>
      </c>
      <c r="AQ20" s="66">
        <f t="shared" si="8"/>
        <v>0</v>
      </c>
      <c r="AR20" s="87">
        <v>1.1499999999999999</v>
      </c>
      <c r="AS20" s="64" t="s">
        <v>30</v>
      </c>
      <c r="AY20" s="12"/>
    </row>
    <row r="21" spans="1:51" x14ac:dyDescent="0.25">
      <c r="B21" s="85">
        <v>2.4166666666666701</v>
      </c>
      <c r="C21" s="85">
        <v>0.45833333333333298</v>
      </c>
      <c r="D21" s="84">
        <v>6</v>
      </c>
      <c r="E21" s="82">
        <f t="shared" si="0"/>
        <v>4.2253521126760569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138</v>
      </c>
      <c r="P21" s="76">
        <v>148</v>
      </c>
      <c r="Q21" s="76">
        <v>54315723</v>
      </c>
      <c r="R21" s="75">
        <f t="shared" si="9"/>
        <v>6215</v>
      </c>
      <c r="S21" s="74">
        <f t="shared" si="3"/>
        <v>149.16</v>
      </c>
      <c r="T21" s="74">
        <f t="shared" si="4"/>
        <v>6.2149999999999999</v>
      </c>
      <c r="U21" s="73">
        <v>6.1</v>
      </c>
      <c r="V21" s="73">
        <f t="shared" si="5"/>
        <v>6.1</v>
      </c>
      <c r="W21" s="72" t="s">
        <v>22</v>
      </c>
      <c r="X21" s="66"/>
      <c r="Y21" s="66">
        <v>1087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40892068</v>
      </c>
      <c r="AH21" s="69">
        <f t="shared" si="6"/>
        <v>1400</v>
      </c>
      <c r="AI21" s="68">
        <f t="shared" si="7"/>
        <v>225.26146419951729</v>
      </c>
      <c r="AJ21" s="67">
        <v>0</v>
      </c>
      <c r="AK21" s="67">
        <v>1</v>
      </c>
      <c r="AL21" s="67">
        <v>1</v>
      </c>
      <c r="AM21" s="67">
        <v>1</v>
      </c>
      <c r="AN21" s="67">
        <v>1</v>
      </c>
      <c r="AO21" s="67">
        <v>0</v>
      </c>
      <c r="AP21" s="66">
        <v>9352102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4</v>
      </c>
      <c r="E22" s="82">
        <f t="shared" si="0"/>
        <v>2.8169014084507045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131</v>
      </c>
      <c r="P22" s="76">
        <v>143</v>
      </c>
      <c r="Q22" s="76">
        <v>54321773</v>
      </c>
      <c r="R22" s="75">
        <f t="shared" si="9"/>
        <v>6050</v>
      </c>
      <c r="S22" s="74">
        <f t="shared" si="3"/>
        <v>145.19999999999999</v>
      </c>
      <c r="T22" s="74">
        <f t="shared" si="4"/>
        <v>6.05</v>
      </c>
      <c r="U22" s="73">
        <v>5.4</v>
      </c>
      <c r="V22" s="73">
        <f t="shared" si="5"/>
        <v>5.4</v>
      </c>
      <c r="W22" s="72" t="s">
        <v>22</v>
      </c>
      <c r="X22" s="66"/>
      <c r="Y22" s="66">
        <v>1099</v>
      </c>
      <c r="Z22" s="66">
        <v>1187</v>
      </c>
      <c r="AA22" s="66">
        <v>1185</v>
      </c>
      <c r="AB22" s="66">
        <v>1188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40893444</v>
      </c>
      <c r="AH22" s="69">
        <f t="shared" si="6"/>
        <v>1376</v>
      </c>
      <c r="AI22" s="68">
        <f t="shared" si="7"/>
        <v>227.43801652892563</v>
      </c>
      <c r="AJ22" s="67">
        <v>0</v>
      </c>
      <c r="AK22" s="67">
        <v>1</v>
      </c>
      <c r="AL22" s="67">
        <v>1</v>
      </c>
      <c r="AM22" s="67">
        <v>1</v>
      </c>
      <c r="AN22" s="67">
        <v>1</v>
      </c>
      <c r="AO22" s="67">
        <v>0</v>
      </c>
      <c r="AP22" s="66">
        <v>9352102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28</v>
      </c>
      <c r="B23" s="85">
        <v>2.5</v>
      </c>
      <c r="C23" s="85">
        <v>0.54166666666666696</v>
      </c>
      <c r="D23" s="84">
        <v>4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128</v>
      </c>
      <c r="P23" s="76">
        <v>139</v>
      </c>
      <c r="Q23" s="76">
        <v>54327671</v>
      </c>
      <c r="R23" s="75">
        <f t="shared" si="9"/>
        <v>5898</v>
      </c>
      <c r="S23" s="74">
        <f t="shared" si="3"/>
        <v>141.55199999999999</v>
      </c>
      <c r="T23" s="74">
        <f t="shared" si="4"/>
        <v>5.8979999999999997</v>
      </c>
      <c r="U23" s="73">
        <v>4.7</v>
      </c>
      <c r="V23" s="73">
        <f t="shared" si="5"/>
        <v>4.7</v>
      </c>
      <c r="W23" s="72" t="s">
        <v>22</v>
      </c>
      <c r="X23" s="66"/>
      <c r="Y23" s="66">
        <v>1077</v>
      </c>
      <c r="Z23" s="66">
        <v>1187</v>
      </c>
      <c r="AA23" s="66">
        <v>1185</v>
      </c>
      <c r="AB23" s="66">
        <v>1186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40894820</v>
      </c>
      <c r="AH23" s="69">
        <f t="shared" si="6"/>
        <v>1376</v>
      </c>
      <c r="AI23" s="68">
        <f t="shared" si="7"/>
        <v>233.29942353340115</v>
      </c>
      <c r="AJ23" s="67">
        <v>0</v>
      </c>
      <c r="AK23" s="67">
        <v>1</v>
      </c>
      <c r="AL23" s="67">
        <v>1</v>
      </c>
      <c r="AM23" s="67">
        <v>1</v>
      </c>
      <c r="AN23" s="67">
        <v>1</v>
      </c>
      <c r="AO23" s="67">
        <v>0</v>
      </c>
      <c r="AP23" s="66">
        <v>9352102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5</v>
      </c>
      <c r="E24" s="82">
        <f t="shared" ref="E24:E34" si="13">D24/1.42</f>
        <v>3.5211267605633805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131</v>
      </c>
      <c r="P24" s="76">
        <v>143</v>
      </c>
      <c r="Q24" s="76">
        <v>54333492</v>
      </c>
      <c r="R24" s="75">
        <f t="shared" si="9"/>
        <v>5821</v>
      </c>
      <c r="S24" s="74">
        <f t="shared" si="3"/>
        <v>139.70400000000001</v>
      </c>
      <c r="T24" s="74">
        <f t="shared" si="4"/>
        <v>5.8209999999999997</v>
      </c>
      <c r="U24" s="73">
        <v>4.2</v>
      </c>
      <c r="V24" s="73">
        <f t="shared" si="5"/>
        <v>4.2</v>
      </c>
      <c r="W24" s="72" t="s">
        <v>22</v>
      </c>
      <c r="X24" s="66"/>
      <c r="Y24" s="66">
        <v>1046</v>
      </c>
      <c r="Z24" s="66">
        <v>1187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40896172</v>
      </c>
      <c r="AH24" s="69">
        <f t="shared" si="6"/>
        <v>1352</v>
      </c>
      <c r="AI24" s="68">
        <f t="shared" si="7"/>
        <v>232.26249785260265</v>
      </c>
      <c r="AJ24" s="67">
        <v>0</v>
      </c>
      <c r="AK24" s="67">
        <v>1</v>
      </c>
      <c r="AL24" s="67">
        <v>1</v>
      </c>
      <c r="AM24" s="67">
        <v>1</v>
      </c>
      <c r="AN24" s="67">
        <v>1</v>
      </c>
      <c r="AO24" s="67">
        <v>0</v>
      </c>
      <c r="AP24" s="66">
        <v>9352102</v>
      </c>
      <c r="AQ24" s="66">
        <f t="shared" si="8"/>
        <v>0</v>
      </c>
      <c r="AR24" s="87">
        <v>1.43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5</v>
      </c>
      <c r="E25" s="82">
        <f t="shared" si="13"/>
        <v>3.5211267605633805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132</v>
      </c>
      <c r="P25" s="76">
        <v>136</v>
      </c>
      <c r="Q25" s="76">
        <v>54339152</v>
      </c>
      <c r="R25" s="75">
        <f t="shared" si="9"/>
        <v>5660</v>
      </c>
      <c r="S25" s="74">
        <f t="shared" si="3"/>
        <v>135.84</v>
      </c>
      <c r="T25" s="74">
        <f t="shared" si="4"/>
        <v>5.66</v>
      </c>
      <c r="U25" s="73">
        <v>3.7</v>
      </c>
      <c r="V25" s="73">
        <f t="shared" si="5"/>
        <v>3.7</v>
      </c>
      <c r="W25" s="72" t="s">
        <v>22</v>
      </c>
      <c r="X25" s="66"/>
      <c r="Y25" s="66">
        <v>1025</v>
      </c>
      <c r="Z25" s="66">
        <v>1187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40897500</v>
      </c>
      <c r="AH25" s="69">
        <f t="shared" si="6"/>
        <v>1328</v>
      </c>
      <c r="AI25" s="68">
        <f t="shared" si="7"/>
        <v>234.62897526501766</v>
      </c>
      <c r="AJ25" s="67">
        <v>0</v>
      </c>
      <c r="AK25" s="67">
        <v>1</v>
      </c>
      <c r="AL25" s="67">
        <v>1</v>
      </c>
      <c r="AM25" s="67">
        <v>1</v>
      </c>
      <c r="AN25" s="67">
        <v>1</v>
      </c>
      <c r="AO25" s="67">
        <v>0</v>
      </c>
      <c r="AP25" s="66">
        <v>9352102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5</v>
      </c>
      <c r="E26" s="82">
        <f t="shared" si="13"/>
        <v>3.5211267605633805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133</v>
      </c>
      <c r="P26" s="76">
        <v>130</v>
      </c>
      <c r="Q26" s="76">
        <v>54344673</v>
      </c>
      <c r="R26" s="75">
        <f t="shared" si="9"/>
        <v>5521</v>
      </c>
      <c r="S26" s="74">
        <f t="shared" si="3"/>
        <v>132.50399999999999</v>
      </c>
      <c r="T26" s="74">
        <f t="shared" si="4"/>
        <v>5.5209999999999999</v>
      </c>
      <c r="U26" s="73">
        <v>3.6</v>
      </c>
      <c r="V26" s="73">
        <f t="shared" si="5"/>
        <v>3.6</v>
      </c>
      <c r="W26" s="72" t="s">
        <v>22</v>
      </c>
      <c r="X26" s="66"/>
      <c r="Y26" s="66">
        <v>1005</v>
      </c>
      <c r="Z26" s="66">
        <v>1187</v>
      </c>
      <c r="AA26" s="66">
        <v>1185</v>
      </c>
      <c r="AB26" s="66">
        <v>1186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40898812</v>
      </c>
      <c r="AH26" s="69">
        <f t="shared" si="6"/>
        <v>1312</v>
      </c>
      <c r="AI26" s="68">
        <f t="shared" si="7"/>
        <v>237.63810903821772</v>
      </c>
      <c r="AJ26" s="67">
        <v>0</v>
      </c>
      <c r="AK26" s="67">
        <v>1</v>
      </c>
      <c r="AL26" s="67">
        <v>1</v>
      </c>
      <c r="AM26" s="67">
        <v>1</v>
      </c>
      <c r="AN26" s="67">
        <v>1</v>
      </c>
      <c r="AO26" s="67">
        <v>0</v>
      </c>
      <c r="AP26" s="66">
        <v>9352102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4</v>
      </c>
      <c r="E27" s="82">
        <f t="shared" si="13"/>
        <v>2.8169014084507045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133</v>
      </c>
      <c r="P27" s="76">
        <v>132</v>
      </c>
      <c r="Q27" s="76">
        <v>54350213</v>
      </c>
      <c r="R27" s="75">
        <f t="shared" si="9"/>
        <v>5540</v>
      </c>
      <c r="S27" s="74">
        <f t="shared" si="3"/>
        <v>132.96</v>
      </c>
      <c r="T27" s="74">
        <f t="shared" si="4"/>
        <v>5.54</v>
      </c>
      <c r="U27" s="73">
        <v>3.6</v>
      </c>
      <c r="V27" s="73">
        <f t="shared" si="5"/>
        <v>3.6</v>
      </c>
      <c r="W27" s="72" t="s">
        <v>22</v>
      </c>
      <c r="X27" s="66"/>
      <c r="Y27" s="66">
        <v>995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40900140</v>
      </c>
      <c r="AH27" s="69">
        <f t="shared" si="6"/>
        <v>1328</v>
      </c>
      <c r="AI27" s="68">
        <f t="shared" si="7"/>
        <v>239.71119133574007</v>
      </c>
      <c r="AJ27" s="67">
        <v>0</v>
      </c>
      <c r="AK27" s="67">
        <v>1</v>
      </c>
      <c r="AL27" s="67">
        <v>1</v>
      </c>
      <c r="AM27" s="67">
        <v>1</v>
      </c>
      <c r="AN27" s="67">
        <v>1</v>
      </c>
      <c r="AO27" s="67">
        <v>0</v>
      </c>
      <c r="AP27" s="66">
        <v>9352102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134</v>
      </c>
      <c r="P28" s="76">
        <v>138</v>
      </c>
      <c r="Q28" s="76">
        <v>54355751</v>
      </c>
      <c r="R28" s="75">
        <f t="shared" si="9"/>
        <v>5538</v>
      </c>
      <c r="S28" s="74">
        <f t="shared" si="3"/>
        <v>132.91200000000001</v>
      </c>
      <c r="T28" s="74">
        <f t="shared" si="4"/>
        <v>5.5380000000000003</v>
      </c>
      <c r="U28" s="73">
        <v>3.5</v>
      </c>
      <c r="V28" s="73">
        <f t="shared" si="5"/>
        <v>3.5</v>
      </c>
      <c r="W28" s="72" t="s">
        <v>22</v>
      </c>
      <c r="X28" s="66"/>
      <c r="Y28" s="66">
        <v>1005</v>
      </c>
      <c r="Z28" s="66">
        <v>1186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40901436</v>
      </c>
      <c r="AH28" s="69">
        <f t="shared" si="6"/>
        <v>1296</v>
      </c>
      <c r="AI28" s="68">
        <f t="shared" si="7"/>
        <v>234.0195016251354</v>
      </c>
      <c r="AJ28" s="67">
        <v>0</v>
      </c>
      <c r="AK28" s="67">
        <v>1</v>
      </c>
      <c r="AL28" s="67">
        <v>1</v>
      </c>
      <c r="AM28" s="67">
        <v>1</v>
      </c>
      <c r="AN28" s="67">
        <v>1</v>
      </c>
      <c r="AO28" s="67">
        <v>0</v>
      </c>
      <c r="AP28" s="66">
        <v>9352102</v>
      </c>
      <c r="AQ28" s="66">
        <f t="shared" si="8"/>
        <v>0</v>
      </c>
      <c r="AR28" s="87">
        <v>1.23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133</v>
      </c>
      <c r="P29" s="76">
        <v>136</v>
      </c>
      <c r="Q29" s="76">
        <v>54361395</v>
      </c>
      <c r="R29" s="75">
        <f t="shared" si="9"/>
        <v>5644</v>
      </c>
      <c r="S29" s="74">
        <f t="shared" si="3"/>
        <v>135.45599999999999</v>
      </c>
      <c r="T29" s="74">
        <f t="shared" si="4"/>
        <v>5.6440000000000001</v>
      </c>
      <c r="U29" s="73">
        <v>3.3</v>
      </c>
      <c r="V29" s="73">
        <f t="shared" si="5"/>
        <v>3.3</v>
      </c>
      <c r="W29" s="72" t="s">
        <v>22</v>
      </c>
      <c r="X29" s="66">
        <v>0</v>
      </c>
      <c r="Y29" s="66">
        <v>1006</v>
      </c>
      <c r="Z29" s="66">
        <v>1187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40902756</v>
      </c>
      <c r="AH29" s="69">
        <f t="shared" si="6"/>
        <v>1320</v>
      </c>
      <c r="AI29" s="68">
        <f t="shared" si="7"/>
        <v>233.87668320340183</v>
      </c>
      <c r="AJ29" s="67">
        <v>0</v>
      </c>
      <c r="AK29" s="67">
        <v>1</v>
      </c>
      <c r="AL29" s="67">
        <v>1</v>
      </c>
      <c r="AM29" s="67">
        <v>1</v>
      </c>
      <c r="AN29" s="67">
        <v>1</v>
      </c>
      <c r="AO29" s="67">
        <v>0</v>
      </c>
      <c r="AP29" s="66">
        <v>9352102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4</v>
      </c>
      <c r="E30" s="82">
        <f t="shared" si="13"/>
        <v>2.8169014084507045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127</v>
      </c>
      <c r="P30" s="76">
        <v>129</v>
      </c>
      <c r="Q30" s="76">
        <v>54366934</v>
      </c>
      <c r="R30" s="75">
        <f t="shared" si="9"/>
        <v>5539</v>
      </c>
      <c r="S30" s="74">
        <f t="shared" si="3"/>
        <v>132.93600000000001</v>
      </c>
      <c r="T30" s="74">
        <f t="shared" si="4"/>
        <v>5.5389999999999997</v>
      </c>
      <c r="U30" s="73">
        <v>3.1</v>
      </c>
      <c r="V30" s="73">
        <f t="shared" si="5"/>
        <v>3.1</v>
      </c>
      <c r="W30" s="72" t="s">
        <v>22</v>
      </c>
      <c r="X30" s="66">
        <v>0</v>
      </c>
      <c r="Y30" s="66">
        <v>1004</v>
      </c>
      <c r="Z30" s="66">
        <v>1167</v>
      </c>
      <c r="AA30" s="66">
        <v>1185</v>
      </c>
      <c r="AB30" s="66">
        <v>1168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40904040</v>
      </c>
      <c r="AH30" s="69">
        <f t="shared" si="6"/>
        <v>1284</v>
      </c>
      <c r="AI30" s="68">
        <f t="shared" si="7"/>
        <v>231.81079617259434</v>
      </c>
      <c r="AJ30" s="67">
        <v>0</v>
      </c>
      <c r="AK30" s="67">
        <v>1</v>
      </c>
      <c r="AL30" s="67">
        <v>1</v>
      </c>
      <c r="AM30" s="67">
        <v>1</v>
      </c>
      <c r="AN30" s="67">
        <v>1</v>
      </c>
      <c r="AO30" s="67">
        <v>0</v>
      </c>
      <c r="AP30" s="66">
        <v>9352102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8</v>
      </c>
      <c r="E31" s="82">
        <f t="shared" si="13"/>
        <v>5.6338028169014089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114</v>
      </c>
      <c r="P31" s="76">
        <v>123</v>
      </c>
      <c r="Q31" s="76">
        <v>54372079</v>
      </c>
      <c r="R31" s="75">
        <f t="shared" si="9"/>
        <v>5145</v>
      </c>
      <c r="S31" s="74">
        <f t="shared" si="3"/>
        <v>123.48</v>
      </c>
      <c r="T31" s="74">
        <f t="shared" si="4"/>
        <v>5.1449999999999996</v>
      </c>
      <c r="U31" s="73">
        <v>2.6</v>
      </c>
      <c r="V31" s="73">
        <f t="shared" si="5"/>
        <v>2.6</v>
      </c>
      <c r="W31" s="72" t="s">
        <v>21</v>
      </c>
      <c r="X31" s="66">
        <v>0</v>
      </c>
      <c r="Y31" s="66">
        <v>1068</v>
      </c>
      <c r="Z31" s="66">
        <v>1188</v>
      </c>
      <c r="AA31" s="66">
        <v>0</v>
      </c>
      <c r="AB31" s="66">
        <v>1188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40905108</v>
      </c>
      <c r="AH31" s="69">
        <f t="shared" si="6"/>
        <v>1068</v>
      </c>
      <c r="AI31" s="68">
        <f t="shared" si="7"/>
        <v>207.58017492711372</v>
      </c>
      <c r="AJ31" s="67">
        <v>0</v>
      </c>
      <c r="AK31" s="67">
        <v>1</v>
      </c>
      <c r="AL31" s="67">
        <v>1</v>
      </c>
      <c r="AM31" s="67">
        <v>0</v>
      </c>
      <c r="AN31" s="67">
        <v>1</v>
      </c>
      <c r="AO31" s="67">
        <v>0</v>
      </c>
      <c r="AP31" s="66">
        <v>9352102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20</v>
      </c>
      <c r="E32" s="82">
        <f t="shared" si="13"/>
        <v>14.084507042253522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114</v>
      </c>
      <c r="P32" s="76">
        <v>117</v>
      </c>
      <c r="Q32" s="76">
        <v>54377134</v>
      </c>
      <c r="R32" s="75">
        <f t="shared" si="9"/>
        <v>5055</v>
      </c>
      <c r="S32" s="74">
        <f t="shared" si="3"/>
        <v>121.32</v>
      </c>
      <c r="T32" s="74">
        <f t="shared" si="4"/>
        <v>5.0549999999999997</v>
      </c>
      <c r="U32" s="73">
        <v>2.1</v>
      </c>
      <c r="V32" s="73">
        <f t="shared" si="5"/>
        <v>2.1</v>
      </c>
      <c r="W32" s="72" t="s">
        <v>14</v>
      </c>
      <c r="X32" s="66">
        <v>0</v>
      </c>
      <c r="Y32" s="66">
        <v>1015</v>
      </c>
      <c r="Z32" s="66">
        <v>1157</v>
      </c>
      <c r="AA32" s="66">
        <v>0</v>
      </c>
      <c r="AB32" s="66">
        <v>1158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40906104</v>
      </c>
      <c r="AH32" s="69">
        <f t="shared" si="6"/>
        <v>996</v>
      </c>
      <c r="AI32" s="68">
        <f t="shared" si="7"/>
        <v>197.03264094955492</v>
      </c>
      <c r="AJ32" s="67">
        <v>0</v>
      </c>
      <c r="AK32" s="67">
        <v>1</v>
      </c>
      <c r="AL32" s="67">
        <v>1</v>
      </c>
      <c r="AM32" s="67"/>
      <c r="AN32" s="67"/>
      <c r="AO32" s="67">
        <v>0</v>
      </c>
      <c r="AP32" s="66">
        <v>9352102</v>
      </c>
      <c r="AQ32" s="66">
        <f t="shared" si="8"/>
        <v>0</v>
      </c>
      <c r="AR32" s="87">
        <v>1.18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23</v>
      </c>
      <c r="E33" s="82">
        <f t="shared" si="13"/>
        <v>16.197183098591552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116</v>
      </c>
      <c r="P33" s="76">
        <v>85</v>
      </c>
      <c r="Q33" s="76">
        <v>54380995</v>
      </c>
      <c r="R33" s="75">
        <f t="shared" si="9"/>
        <v>3861</v>
      </c>
      <c r="S33" s="74">
        <f t="shared" si="3"/>
        <v>92.664000000000001</v>
      </c>
      <c r="T33" s="74">
        <f t="shared" si="4"/>
        <v>3.8610000000000002</v>
      </c>
      <c r="U33" s="73">
        <v>3.2</v>
      </c>
      <c r="V33" s="73">
        <f t="shared" si="5"/>
        <v>3.2</v>
      </c>
      <c r="W33" s="72" t="s">
        <v>14</v>
      </c>
      <c r="X33" s="66">
        <v>0</v>
      </c>
      <c r="Y33" s="66">
        <v>0</v>
      </c>
      <c r="Z33" s="66">
        <v>998</v>
      </c>
      <c r="AA33" s="66">
        <v>0</v>
      </c>
      <c r="AB33" s="66">
        <v>998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40906692</v>
      </c>
      <c r="AH33" s="69">
        <f t="shared" si="6"/>
        <v>588</v>
      </c>
      <c r="AI33" s="68">
        <f t="shared" si="7"/>
        <v>152.29215229215228</v>
      </c>
      <c r="AJ33" s="67">
        <v>0</v>
      </c>
      <c r="AK33" s="67">
        <v>0</v>
      </c>
      <c r="AL33" s="67"/>
      <c r="AM33" s="67"/>
      <c r="AN33" s="67"/>
      <c r="AO33" s="67">
        <v>0.25</v>
      </c>
      <c r="AP33" s="66">
        <v>9353410</v>
      </c>
      <c r="AQ33" s="66">
        <f t="shared" si="8"/>
        <v>1308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29</v>
      </c>
      <c r="E34" s="82">
        <f t="shared" si="13"/>
        <v>20.422535211267608</v>
      </c>
      <c r="F34" s="83">
        <v>66</v>
      </c>
      <c r="G34" s="82">
        <f t="shared" si="1"/>
        <v>46.478873239436624</v>
      </c>
      <c r="H34" s="80" t="s">
        <v>16</v>
      </c>
      <c r="I34" s="80">
        <f t="shared" si="2"/>
        <v>41.549295774647888</v>
      </c>
      <c r="J34" s="81">
        <f>(F34-5)/1.42</f>
        <v>42.95774647887324</v>
      </c>
      <c r="K34" s="80">
        <f t="shared" si="12"/>
        <v>47.183098591549296</v>
      </c>
      <c r="L34" s="79">
        <v>14</v>
      </c>
      <c r="M34" s="78" t="s">
        <v>15</v>
      </c>
      <c r="N34" s="77">
        <v>11.5</v>
      </c>
      <c r="O34" s="76">
        <v>101</v>
      </c>
      <c r="P34" s="76">
        <v>70</v>
      </c>
      <c r="Q34" s="76">
        <v>54383816</v>
      </c>
      <c r="R34" s="75">
        <f t="shared" si="9"/>
        <v>2821</v>
      </c>
      <c r="S34" s="74">
        <f t="shared" si="3"/>
        <v>67.703999999999994</v>
      </c>
      <c r="T34" s="74">
        <f t="shared" si="4"/>
        <v>2.8210000000000002</v>
      </c>
      <c r="U34" s="73">
        <v>4.8</v>
      </c>
      <c r="V34" s="73">
        <f t="shared" si="5"/>
        <v>4.8</v>
      </c>
      <c r="W34" s="72" t="s">
        <v>138</v>
      </c>
      <c r="X34" s="66">
        <v>0</v>
      </c>
      <c r="Y34" s="66">
        <v>0</v>
      </c>
      <c r="Z34" s="66">
        <v>0</v>
      </c>
      <c r="AA34" s="66">
        <v>0</v>
      </c>
      <c r="AB34" s="66">
        <v>998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40907016</v>
      </c>
      <c r="AH34" s="69">
        <f t="shared" si="6"/>
        <v>324</v>
      </c>
      <c r="AI34" s="68">
        <f t="shared" si="7"/>
        <v>114.85288904643743</v>
      </c>
      <c r="AJ34" s="67">
        <v>0</v>
      </c>
      <c r="AK34" s="67">
        <v>0</v>
      </c>
      <c r="AL34" s="67"/>
      <c r="AM34" s="67"/>
      <c r="AN34" s="67"/>
      <c r="AO34" s="67">
        <v>0.25</v>
      </c>
      <c r="AP34" s="66">
        <v>9354725</v>
      </c>
      <c r="AQ34" s="66">
        <f t="shared" si="8"/>
        <v>1315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121.54166666666667</v>
      </c>
      <c r="Q35" s="56">
        <f>Q34-Q10</f>
        <v>122033</v>
      </c>
      <c r="R35" s="55">
        <f>SUM(R11:R34)</f>
        <v>122033</v>
      </c>
      <c r="S35" s="54">
        <f>AVERAGE(S11:S34)</f>
        <v>122.03300000000002</v>
      </c>
      <c r="T35" s="54">
        <f>SUM(T11:T34)</f>
        <v>122.033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25183</v>
      </c>
      <c r="AH35" s="47">
        <f>SUM(AH11:AH34)</f>
        <v>25183</v>
      </c>
      <c r="AI35" s="46">
        <f>$AH$35/$T35</f>
        <v>206.36221349962716</v>
      </c>
      <c r="AJ35" s="45"/>
      <c r="AK35" s="44"/>
      <c r="AL35" s="44"/>
      <c r="AM35" s="44"/>
      <c r="AN35" s="43"/>
      <c r="AO35" s="39"/>
      <c r="AP35" s="42">
        <f>AP34-AP10</f>
        <v>6708</v>
      </c>
      <c r="AQ35" s="41">
        <f>SUM(AQ11:AQ34)</f>
        <v>6708</v>
      </c>
      <c r="AR35" s="40">
        <f>AVERAGE(AR11:AR34)</f>
        <v>1.2549999999999999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140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182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183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144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181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2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2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2:51" x14ac:dyDescent="0.25">
      <c r="B51" s="13" t="s">
        <v>172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2:51" x14ac:dyDescent="0.25">
      <c r="B52" s="22" t="s">
        <v>177</v>
      </c>
      <c r="C52" s="24"/>
      <c r="D52" s="24"/>
      <c r="E52" s="24"/>
      <c r="F52" s="23"/>
      <c r="G52" s="16"/>
      <c r="H52" s="16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2:51" x14ac:dyDescent="0.25">
      <c r="B53" s="11" t="s">
        <v>0</v>
      </c>
      <c r="C53" s="9"/>
      <c r="D53" s="9"/>
      <c r="E53" s="9"/>
      <c r="F53" s="9"/>
      <c r="G53" s="9"/>
      <c r="H53" s="9"/>
      <c r="I53" s="9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21"/>
      <c r="U53" s="21"/>
      <c r="V53" s="21"/>
      <c r="W53" s="5"/>
      <c r="X53" s="5"/>
      <c r="Y53" s="5"/>
      <c r="Z53" s="5"/>
      <c r="AA53" s="5"/>
      <c r="AB53" s="5"/>
      <c r="AC53" s="5"/>
      <c r="AD53" s="5"/>
      <c r="AE53" s="5"/>
      <c r="AM53" s="4"/>
      <c r="AN53" s="4"/>
      <c r="AO53" s="4"/>
      <c r="AP53" s="4"/>
      <c r="AQ53" s="4"/>
      <c r="AR53" s="4"/>
      <c r="AS53" s="3"/>
      <c r="AV53" s="12"/>
      <c r="AW53"/>
      <c r="AX53"/>
      <c r="AY53"/>
    </row>
    <row r="54" spans="2:51" x14ac:dyDescent="0.25">
      <c r="B54" s="22" t="s">
        <v>148</v>
      </c>
      <c r="C54" s="11"/>
      <c r="D54" s="9"/>
      <c r="E54" s="17"/>
      <c r="F54" s="9"/>
      <c r="G54" s="9"/>
      <c r="H54" s="9"/>
      <c r="I54" s="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5"/>
      <c r="U54" s="14"/>
      <c r="V54" s="14"/>
      <c r="W54" s="5"/>
      <c r="X54" s="5"/>
      <c r="Y54" s="5"/>
      <c r="Z54" s="5"/>
      <c r="AA54" s="5"/>
      <c r="AB54" s="5"/>
      <c r="AC54" s="5"/>
      <c r="AD54" s="5"/>
      <c r="AE54" s="5"/>
      <c r="AM54" s="4"/>
      <c r="AN54" s="4"/>
      <c r="AO54" s="4"/>
      <c r="AP54" s="4"/>
      <c r="AQ54" s="4"/>
      <c r="AR54" s="4"/>
      <c r="AS54" s="3"/>
      <c r="AV54" s="12"/>
      <c r="AW54"/>
      <c r="AX54"/>
      <c r="AY54"/>
    </row>
    <row r="55" spans="2:51" x14ac:dyDescent="0.25">
      <c r="B55" s="139" t="s">
        <v>166</v>
      </c>
      <c r="C55" s="13"/>
      <c r="D55" s="9"/>
      <c r="E55" s="17"/>
      <c r="F55" s="9"/>
      <c r="G55" s="9"/>
      <c r="H55" s="9"/>
      <c r="I55" s="9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5"/>
      <c r="U55" s="14"/>
      <c r="V55" s="14"/>
      <c r="W55" s="5"/>
      <c r="X55" s="5"/>
      <c r="Y55" s="5"/>
      <c r="Z55" s="8"/>
      <c r="AA55" s="5"/>
      <c r="AB55" s="5"/>
      <c r="AC55" s="5"/>
      <c r="AD55" s="5"/>
      <c r="AE55" s="5"/>
      <c r="AM55" s="4"/>
      <c r="AN55" s="4"/>
      <c r="AO55" s="4"/>
      <c r="AP55" s="4"/>
      <c r="AQ55" s="4"/>
      <c r="AR55" s="4"/>
      <c r="AS55" s="3"/>
      <c r="AV55" s="12"/>
      <c r="AW55"/>
      <c r="AX55"/>
      <c r="AY55"/>
    </row>
    <row r="56" spans="2:51" x14ac:dyDescent="0.25">
      <c r="B56" s="19"/>
      <c r="C56" s="13"/>
      <c r="D56" s="9"/>
      <c r="E56" s="9"/>
      <c r="F56" s="9"/>
      <c r="G56" s="9"/>
      <c r="H56" s="9"/>
      <c r="I56" s="17"/>
      <c r="J56" s="16"/>
      <c r="K56" s="16"/>
      <c r="L56" s="16"/>
      <c r="M56" s="16"/>
      <c r="N56" s="16"/>
      <c r="O56" s="16"/>
      <c r="P56" s="16"/>
      <c r="Q56" s="16"/>
      <c r="R56" s="16"/>
      <c r="S56" s="8"/>
      <c r="T56" s="8"/>
      <c r="U56" s="8"/>
      <c r="V56" s="8"/>
      <c r="W56" s="8"/>
      <c r="X56" s="8"/>
      <c r="Y56" s="8"/>
      <c r="Z56" s="6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12"/>
      <c r="AW56"/>
      <c r="AX56"/>
      <c r="AY56"/>
    </row>
    <row r="57" spans="2:51" x14ac:dyDescent="0.25">
      <c r="B57" s="19"/>
      <c r="C57" s="20"/>
      <c r="D57" s="9"/>
      <c r="E57" s="9"/>
      <c r="F57" s="9"/>
      <c r="G57" s="9"/>
      <c r="H57" s="9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6"/>
      <c r="X57" s="6"/>
      <c r="Y57" s="6"/>
      <c r="Z57" s="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12"/>
      <c r="AW57"/>
      <c r="AX57"/>
      <c r="AY57"/>
    </row>
    <row r="58" spans="2:51" x14ac:dyDescent="0.25">
      <c r="B58" s="19"/>
      <c r="C58" s="20"/>
      <c r="D58" s="17"/>
      <c r="E58" s="9"/>
      <c r="F58" s="9"/>
      <c r="G58" s="9"/>
      <c r="H58" s="9"/>
      <c r="I58" s="9"/>
      <c r="J58" s="8"/>
      <c r="K58" s="8"/>
      <c r="L58" s="8"/>
      <c r="M58" s="8"/>
      <c r="N58" s="8"/>
      <c r="O58" s="8"/>
      <c r="P58" s="8"/>
      <c r="Q58" s="8"/>
      <c r="R58" s="8"/>
      <c r="S58" s="16"/>
      <c r="T58" s="15"/>
      <c r="U58" s="14"/>
      <c r="V58" s="14"/>
      <c r="W58" s="5"/>
      <c r="X58" s="5"/>
      <c r="Y58" s="5"/>
      <c r="Z58" s="5"/>
      <c r="AA58" s="5"/>
      <c r="AB58" s="5"/>
      <c r="AC58" s="5"/>
      <c r="AD58" s="5"/>
      <c r="AE58" s="5"/>
      <c r="AM58" s="4"/>
      <c r="AN58" s="4"/>
      <c r="AO58" s="4"/>
      <c r="AP58" s="4"/>
      <c r="AQ58" s="4"/>
      <c r="AR58" s="4"/>
      <c r="AS58" s="3"/>
      <c r="AV58" s="12"/>
      <c r="AW58"/>
      <c r="AX58"/>
      <c r="AY58"/>
    </row>
    <row r="59" spans="2:51" x14ac:dyDescent="0.25">
      <c r="B59" s="19"/>
      <c r="C59" s="11"/>
      <c r="D59" s="17"/>
      <c r="E59" s="9"/>
      <c r="F59" s="9"/>
      <c r="G59" s="9"/>
      <c r="H59" s="9"/>
      <c r="I59" s="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5"/>
      <c r="U59" s="14"/>
      <c r="V59" s="14"/>
      <c r="W59" s="5"/>
      <c r="X59" s="5"/>
      <c r="Y59" s="5"/>
      <c r="Z59" s="5"/>
      <c r="AA59" s="5"/>
      <c r="AB59" s="5"/>
      <c r="AC59" s="5"/>
      <c r="AD59" s="5"/>
      <c r="AE59" s="5"/>
      <c r="AM59" s="4"/>
      <c r="AN59" s="4"/>
      <c r="AO59" s="4"/>
      <c r="AP59" s="4"/>
      <c r="AQ59" s="4"/>
      <c r="AR59" s="4"/>
      <c r="AS59" s="3"/>
      <c r="AV59" s="12"/>
      <c r="AW59"/>
      <c r="AX59"/>
      <c r="AY59"/>
    </row>
    <row r="60" spans="2:51" x14ac:dyDescent="0.25">
      <c r="B60" s="18"/>
      <c r="C60" s="11"/>
      <c r="D60" s="9"/>
      <c r="E60" s="17"/>
      <c r="F60" s="9"/>
      <c r="G60" s="17"/>
      <c r="H60" s="17"/>
      <c r="I60" s="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5"/>
      <c r="U60" s="14"/>
      <c r="V60" s="14"/>
      <c r="W60" s="5"/>
      <c r="X60" s="5"/>
      <c r="Y60" s="5"/>
      <c r="Z60" s="5"/>
      <c r="AA60" s="5"/>
      <c r="AB60" s="5"/>
      <c r="AC60" s="5"/>
      <c r="AD60" s="5"/>
      <c r="AE60" s="5"/>
      <c r="AM60" s="4"/>
      <c r="AN60" s="4"/>
      <c r="AO60" s="4"/>
      <c r="AP60" s="4"/>
      <c r="AQ60" s="4"/>
      <c r="AR60" s="4"/>
      <c r="AS60" s="3"/>
      <c r="AV60" s="12"/>
      <c r="AW60"/>
      <c r="AX60"/>
      <c r="AY60"/>
    </row>
    <row r="61" spans="2:51" x14ac:dyDescent="0.25">
      <c r="B61" s="18"/>
      <c r="C61" s="13"/>
      <c r="D61" s="9"/>
      <c r="E61" s="17"/>
      <c r="F61" s="17"/>
      <c r="G61" s="17"/>
      <c r="H61" s="17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V61" s="12"/>
      <c r="AW61"/>
      <c r="AX61"/>
      <c r="AY61"/>
    </row>
    <row r="62" spans="2:51" x14ac:dyDescent="0.25">
      <c r="B62" s="7"/>
      <c r="C62" s="13"/>
      <c r="D62" s="9"/>
      <c r="E62" s="9"/>
      <c r="F62" s="17"/>
      <c r="G62" s="9"/>
      <c r="H62" s="9"/>
      <c r="I62" s="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5"/>
      <c r="U62" s="14"/>
      <c r="V62" s="14"/>
      <c r="W62" s="5"/>
      <c r="X62" s="5"/>
      <c r="Y62" s="5"/>
      <c r="Z62" s="5"/>
      <c r="AA62" s="5"/>
      <c r="AB62" s="5"/>
      <c r="AC62" s="5"/>
      <c r="AD62" s="5"/>
      <c r="AE62" s="5"/>
      <c r="AM62" s="4"/>
      <c r="AN62" s="4"/>
      <c r="AO62" s="4"/>
      <c r="AP62" s="4"/>
      <c r="AQ62" s="4"/>
      <c r="AR62" s="4"/>
      <c r="AS62" s="3"/>
      <c r="AV62" s="12"/>
      <c r="AW62"/>
      <c r="AX62"/>
      <c r="AY62"/>
    </row>
    <row r="63" spans="2:51" x14ac:dyDescent="0.25">
      <c r="B63" s="7"/>
      <c r="C63" s="8"/>
      <c r="D63" s="9"/>
      <c r="E63" s="9"/>
      <c r="F63" s="9"/>
      <c r="G63" s="9"/>
      <c r="H63" s="9"/>
      <c r="I63" s="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5"/>
      <c r="U63" s="14"/>
      <c r="V63" s="14"/>
      <c r="W63" s="5"/>
      <c r="X63" s="5"/>
      <c r="Y63" s="5"/>
      <c r="Z63" s="5"/>
      <c r="AA63" s="5"/>
      <c r="AB63" s="5"/>
      <c r="AC63" s="5"/>
      <c r="AD63" s="5"/>
      <c r="AE63" s="5"/>
      <c r="AM63" s="4"/>
      <c r="AN63" s="4"/>
      <c r="AO63" s="4"/>
      <c r="AP63" s="4"/>
      <c r="AQ63" s="4"/>
      <c r="AR63" s="4"/>
      <c r="AS63" s="3"/>
      <c r="AU63"/>
      <c r="AV63" s="12"/>
      <c r="AW63"/>
      <c r="AX63"/>
      <c r="AY63"/>
    </row>
    <row r="64" spans="2:51" ht="229.5" customHeight="1" x14ac:dyDescent="0.25">
      <c r="B64" s="7"/>
      <c r="C64" s="11"/>
      <c r="D64" s="8"/>
      <c r="E64" s="9"/>
      <c r="F64" s="9"/>
      <c r="G64" s="9"/>
      <c r="H64" s="9"/>
      <c r="I64" s="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5"/>
      <c r="U64" s="14"/>
      <c r="V64" s="14"/>
      <c r="W64" s="5"/>
      <c r="X64" s="5"/>
      <c r="Y64" s="5"/>
      <c r="Z64" s="5"/>
      <c r="AA64" s="5"/>
      <c r="AB64" s="5"/>
      <c r="AC64" s="5"/>
      <c r="AD64" s="5"/>
      <c r="AE64" s="5"/>
      <c r="AM64" s="4"/>
      <c r="AN64" s="4"/>
      <c r="AO64" s="4"/>
      <c r="AP64" s="4"/>
      <c r="AQ64" s="4"/>
      <c r="AR64" s="4"/>
      <c r="AS64" s="3"/>
      <c r="AU64"/>
      <c r="AV64" s="12"/>
      <c r="AW64"/>
      <c r="AX64"/>
      <c r="AY64"/>
    </row>
    <row r="65" spans="1:51" x14ac:dyDescent="0.25">
      <c r="A65" s="5"/>
      <c r="B65" s="7"/>
      <c r="C65" s="13"/>
      <c r="D65" s="8"/>
      <c r="E65" s="9"/>
      <c r="F65" s="9"/>
      <c r="G65" s="9"/>
      <c r="H65" s="9"/>
      <c r="I65" s="4"/>
      <c r="J65" s="4"/>
      <c r="K65" s="4"/>
      <c r="L65" s="4"/>
      <c r="M65" s="4"/>
      <c r="N65" s="4"/>
      <c r="O65" s="3"/>
      <c r="P65" s="1"/>
      <c r="R65" s="12"/>
      <c r="AS65"/>
      <c r="AT65"/>
      <c r="AU65"/>
      <c r="AV65"/>
      <c r="AW65"/>
      <c r="AX65"/>
      <c r="AY65"/>
    </row>
    <row r="66" spans="1:51" x14ac:dyDescent="0.25">
      <c r="A66" s="5"/>
      <c r="B66" s="8"/>
      <c r="C66" s="11"/>
      <c r="D66" s="9"/>
      <c r="E66" s="8"/>
      <c r="F66" s="9"/>
      <c r="G66" s="8"/>
      <c r="H66" s="8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B67" s="8"/>
      <c r="C67" s="10"/>
      <c r="D67" s="9"/>
      <c r="E67" s="8"/>
      <c r="F67" s="8"/>
      <c r="G67" s="8"/>
      <c r="H67" s="8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B68" s="7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1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P70" s="1"/>
      <c r="R70" s="1"/>
      <c r="AS70"/>
      <c r="AT70"/>
      <c r="AU70"/>
      <c r="AV70"/>
      <c r="AW70"/>
      <c r="AX70"/>
      <c r="AY70"/>
    </row>
    <row r="71" spans="1:51" x14ac:dyDescent="0.25">
      <c r="A71" s="5"/>
      <c r="I71" s="4"/>
      <c r="J71" s="4"/>
      <c r="K71" s="4"/>
      <c r="L71" s="4"/>
      <c r="M71" s="4"/>
      <c r="N71" s="4"/>
      <c r="O71" s="3"/>
      <c r="P71" s="1"/>
      <c r="R71" s="6"/>
      <c r="AS71"/>
      <c r="AT71"/>
      <c r="AU71"/>
      <c r="AV71"/>
      <c r="AW71"/>
      <c r="AX71"/>
      <c r="AY71"/>
    </row>
    <row r="72" spans="1:51" x14ac:dyDescent="0.25">
      <c r="A72" s="5"/>
      <c r="I72" s="4"/>
      <c r="J72" s="4"/>
      <c r="K72" s="4"/>
      <c r="L72" s="4"/>
      <c r="M72" s="4"/>
      <c r="N72" s="4"/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R75" s="1"/>
      <c r="AS75"/>
      <c r="AT75"/>
      <c r="AU75"/>
      <c r="AV75"/>
      <c r="AW75"/>
      <c r="AX75"/>
      <c r="AY75"/>
    </row>
    <row r="76" spans="1:51" x14ac:dyDescent="0.25">
      <c r="O76" s="3"/>
      <c r="R76" s="1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AS81"/>
      <c r="AT81"/>
      <c r="AU81"/>
      <c r="AV81"/>
      <c r="AW81"/>
      <c r="AX81"/>
      <c r="AY81"/>
    </row>
    <row r="82" spans="15:51" x14ac:dyDescent="0.25">
      <c r="O82" s="3"/>
      <c r="AS82"/>
      <c r="AT82"/>
      <c r="AU82"/>
      <c r="AV82"/>
      <c r="AW82"/>
      <c r="AX82"/>
      <c r="AY82"/>
    </row>
    <row r="83" spans="15:51" x14ac:dyDescent="0.25">
      <c r="O83" s="3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AS93"/>
      <c r="AT93"/>
      <c r="AU93"/>
      <c r="AV93"/>
      <c r="AW93"/>
      <c r="AX93"/>
      <c r="AY93"/>
    </row>
    <row r="94" spans="15:51" x14ac:dyDescent="0.25">
      <c r="O94" s="2"/>
      <c r="P94" s="1"/>
      <c r="Q94" s="1"/>
      <c r="R94" s="1"/>
      <c r="S94" s="1"/>
      <c r="T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T96" s="1"/>
      <c r="AS96"/>
      <c r="AT96"/>
      <c r="AU96"/>
      <c r="AV96"/>
      <c r="AW96"/>
      <c r="AX96"/>
      <c r="AY96"/>
    </row>
    <row r="97" spans="15:51" x14ac:dyDescent="0.25">
      <c r="O97" s="1"/>
      <c r="Q97" s="1"/>
      <c r="R97" s="1"/>
      <c r="S97" s="1"/>
      <c r="AS97"/>
      <c r="AT97"/>
      <c r="AU97"/>
      <c r="AV97"/>
      <c r="AW97"/>
      <c r="AX97"/>
      <c r="AY97"/>
    </row>
    <row r="98" spans="15:51" x14ac:dyDescent="0.25">
      <c r="O98" s="2"/>
      <c r="P98" s="1"/>
      <c r="Q98" s="1"/>
      <c r="R98" s="1"/>
      <c r="S98" s="1"/>
      <c r="T98" s="1"/>
      <c r="AS98"/>
      <c r="AT98"/>
      <c r="AU98"/>
      <c r="AV98"/>
      <c r="AW98"/>
      <c r="AX98"/>
      <c r="AY98"/>
    </row>
    <row r="99" spans="15:51" x14ac:dyDescent="0.25">
      <c r="O99" s="2"/>
      <c r="P99" s="1"/>
      <c r="Q99" s="1"/>
      <c r="R99" s="1"/>
      <c r="S99" s="1"/>
      <c r="T99" s="1"/>
      <c r="U99" s="1"/>
      <c r="AS99"/>
      <c r="AT99"/>
      <c r="AU99"/>
      <c r="AV99"/>
      <c r="AW99"/>
      <c r="AX99"/>
      <c r="AY99"/>
    </row>
    <row r="100" spans="15:51" x14ac:dyDescent="0.25">
      <c r="O100" s="2"/>
      <c r="P100" s="1"/>
      <c r="T100" s="1"/>
      <c r="U100" s="1"/>
      <c r="AS100"/>
      <c r="AT100"/>
      <c r="AU100"/>
      <c r="AV100"/>
      <c r="AW100"/>
      <c r="AX100"/>
      <c r="AY100"/>
    </row>
    <row r="112" spans="15:51" x14ac:dyDescent="0.25">
      <c r="AS112"/>
      <c r="AT112"/>
      <c r="AU112"/>
      <c r="AV112"/>
      <c r="AW112"/>
      <c r="AX112"/>
      <c r="AY112"/>
    </row>
  </sheetData>
  <protectedRanges>
    <protectedRange sqref="N56:R56 B68 S58:T64 B60:B65 N59:R64 T42 S54:T55 T53" name="Range2_12_5_1_1"/>
    <protectedRange sqref="N10 L10 L6 D6 D8 AD8 AF8 O8:U8 AJ8:AR8 AF10 AR11:AR34 L24:N31 N12:N23 N32:N34 N11:P11 E11:E34 G11:G34 O12:P34 R11:AG34" name="Range1_16_3_1_1"/>
    <protectedRange sqref="I61 J59:M64 K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I58:I60 G63:H64 G57:H58 E63:E64 F64:F65 F57:F59 E57:E58 K54:M55" name="Range2_2_12_1_7_1_1"/>
    <protectedRange sqref="D61:D62" name="Range2_1_1_1_1_11_1_2_1_1"/>
    <protectedRange sqref="E59 G59:H59 F60" name="Range2_2_2_9_1_1_1_1"/>
    <protectedRange sqref="D57" name="Range2_1_1_1_1_1_9_1_1_1_1"/>
    <protectedRange sqref="C61" name="Range2_1_1_2_1_1"/>
    <protectedRange sqref="C60" name="Range2_1_2_2_1_1"/>
    <protectedRange sqref="C59" name="Range2_3_2_1_1"/>
    <protectedRange sqref="C57:C58" name="Range2_5_1_1_1"/>
    <protectedRange sqref="E60:E61 F61:F62 G60:H61 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S53" name="Range2_12_2_1_1_1_2_1_1"/>
    <protectedRange sqref="Q53:R53" name="Range2_12_1_6_1_1_1_2_3_1_1_3_1_1_1_1_1_1"/>
    <protectedRange sqref="N53:P53" name="Range2_12_1_2_3_1_1_1_2_3_1_1_3_1_1_1_1_1_1"/>
    <protectedRange sqref="K53:M53" name="Range2_2_12_1_4_3_1_1_1_3_3_1_1_3_1_1_1_1_1_1"/>
    <protectedRange sqref="Q50:Q52 T47" name="Range2_12_5_1_1_3"/>
    <protectedRange sqref="T45:T46" name="Range2_12_5_1_1_2_2"/>
    <protectedRange sqref="P50:P52" name="Range2_12_4_1_1_1_4_2_2_2"/>
    <protectedRange sqref="N50:O52" name="Range2_12_1_6_1_1_1_2_3_2_1_1_3"/>
    <protectedRange sqref="K50:M52" name="Range2_12_1_2_3_1_1_1_2_3_2_1_1_3"/>
    <protectedRange sqref="T44" name="Range2_12_5_1_1_2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B57:B59" name="Range2_12_5_1_1_2"/>
    <protectedRange sqref="AG10 AP10 Q10:Q34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6" name="Range2_2_12_2_1_1_2"/>
    <protectedRange sqref="I55:J55 G56:H56 D56:E56 J54" name="Range2_2_12_1_7_1_1_2"/>
    <protectedRange sqref="C56" name="Range2_1_1_2_1_1_2"/>
    <protectedRange sqref="F56" name="Range2_2_12_1_1_1_1_1"/>
    <protectedRange sqref="I56" name="Range2_2_1_1_1_1_2"/>
    <protectedRange sqref="J53" name="Range2_2_12_1_4_3_1_1_1_3_3_1_1_3_1_1_1_1_1_1_2"/>
    <protectedRange sqref="I50:J52" name="Range2_2_12_1_4_3_1_1_1_3_3_2_1_1_3_2"/>
    <protectedRange sqref="B56" name="Range2_12_5_1_1_2_1_4_1_1_1_2_1_1_1_1_1_1_1"/>
    <protectedRange sqref="I53:I54" name="Range2_2_12_1_7_1_1_2_2_1"/>
    <protectedRange sqref="D55" name="Range2_2_12_1_7_1_1_3"/>
    <protectedRange sqref="E55:H55" name="Range2_2_12_1_1_1_1_1_2"/>
    <protectedRange sqref="C55" name="Range2_1_4_2_1_1_1_2"/>
    <protectedRange sqref="H50:H52" name="Range2_2_12_1_4_3_1_1_1_3_3_2_1_1_3_3"/>
    <protectedRange sqref="G50:G52" name="Range2_2_12_1_4_3_1_1_1_3_2_1_2_2_3"/>
    <protectedRange sqref="F50:F52" name="Range2_2_12_1_4_3_1_1_1_3_3_1_1_3_1_1_1_1_1_1_2_3"/>
    <protectedRange sqref="C50:E52" name="Range2_2_12_1_3_1_2_1_1_1_1_2_1_1_1_1_1_1_2_2"/>
    <protectedRange sqref="G54:H54" name="Range2_2_12_1_3_3_1_1_1_2_1_1_1_1_1_1_1_1_1_1_1_1_1_1_1_2"/>
    <protectedRange sqref="G53:H53" name="Range2_2_12_1_3_1_2_1_1_1_2_1_1_1_1_1_1_2_1_1_1_1_1_2_2"/>
    <protectedRange sqref="D53:E53" name="Range2_2_12_1_3_1_2_1_1_1_2_1_1_1_1_3_1_1_1_1_1_2_1_1_2"/>
    <protectedRange sqref="F53:F54" name="Range2_2_12_1_3_1_2_1_1_1_3_1_1_1_1_1_3_1_1_1_1_1_1_1_1_2"/>
    <protectedRange sqref="D54:E54" name="Range2_2_12_1_3_1_2_1_1_1_3_1_1_1_1_1_1_1_2_1_1_1_1_1_1_2"/>
    <protectedRange sqref="Q44:R44" name="Range2_12_1_6_1_1_1_2_3_2_1_1_1_1_1"/>
    <protectedRange sqref="N44:P44" name="Range2_12_1_2_3_1_1_1_2_3_2_1_1_1_1_1"/>
    <protectedRange sqref="K44:M44" name="Range2_2_12_1_4_3_1_1_1_3_3_2_1_1_1_1_1"/>
    <protectedRange sqref="J44" name="Range2_2_12_1_4_3_1_1_1_3_2_1_2_1_1_1"/>
    <protectedRange sqref="D44:E44" name="Range2_2_12_1_3_1_2_1_1_1_2_1_2_3_2_1_1_1"/>
    <protectedRange sqref="I44" name="Range2_2_12_1_4_2_1_1_1_4_1_2_1_1_1_2_1_1_1"/>
    <protectedRange sqref="F44:H44" name="Range2_2_12_1_3_1_1_1_1_1_4_1_2_1_2_1_2_1_1_1"/>
    <protectedRange sqref="B44" name="Range2_12_5_1_1_1_2_1_1_1_1_1_1_1_1_1_1_1_2_1_1_1_1_1_1_1_1_1_1_1_1_1_1_1_1_1_1"/>
    <protectedRange sqref="Q49" name="Range2_12_5_1_1_3_2"/>
    <protectedRange sqref="P49 S45:S47" name="Range2_12_4_1_1_1_4_2_2_2_2"/>
    <protectedRange sqref="N49:O49" name="Range2_12_1_6_1_1_1_2_3_2_1_1_3_2"/>
    <protectedRange sqref="K49:M49" name="Range2_12_1_2_3_1_1_1_2_3_2_1_1_3_2"/>
    <protectedRange sqref="H49:J49" name="Range2_2_12_1_4_3_1_1_1_3_3_2_1_1_3_2_1"/>
    <protectedRange sqref="G49" name="Range2_2_12_1_4_3_1_1_1_3_2_1_2_2_2_1"/>
    <protectedRange sqref="D49:E49" name="Range2_2_12_1_3_1_2_1_1_1_2_1_1_1_1_1_1_2_1_1_2_1"/>
    <protectedRange sqref="C49" name="Range2_2_12_1_3_1_2_1_1_1_3_1_1_1_1_1_3_1_1_1_1_2_1"/>
    <protectedRange sqref="F49" name="Range2_2_12_1_4_3_1_1_1_2_1_2_1_1_3_1_1_1_1_1_1_2_1"/>
    <protectedRange sqref="R48" name="Range2_12_5_1_1_3_1_1"/>
    <protectedRange sqref="Q48" name="Range2_12_4_1_1_1_4_2_2_2_1_1"/>
    <protectedRange sqref="O48:P48 Q45:R47" name="Range2_12_1_6_1_1_1_2_3_2_1_1_3_1_1"/>
    <protectedRange sqref="L48:N48 N45:P47" name="Range2_12_1_2_3_1_1_1_2_3_2_1_1_3_1_1"/>
    <protectedRange sqref="I48:K48 K45:M47" name="Range2_2_12_1_4_3_1_1_1_3_3_2_1_1_3_1_1"/>
    <protectedRange sqref="H48 J45:J47" name="Range2_2_12_1_4_3_1_1_1_3_2_1_2_2_1_1"/>
    <protectedRange sqref="E48:F48 G47:H47" name="Range2_2_12_1_3_1_2_1_1_1_2_1_1_1_1_1_1_2_1_1_1_1"/>
    <protectedRange sqref="C48 D47:E47" name="Range2_2_12_1_3_1_2_1_1_1_2_1_1_1_1_3_1_1_1_1_1_1"/>
    <protectedRange sqref="D48 F47" name="Range2_2_12_1_3_1_2_1_1_1_3_1_1_1_1_1_3_1_1_1_1_1_1"/>
    <protectedRange sqref="G48 I47" name="Range2_2_12_1_4_3_1_1_1_2_1_2_1_1_3_1_1_1_1_1_1_1_1"/>
    <protectedRange sqref="E45:H46" name="Range2_2_12_1_3_1_2_1_1_1_1_2_1_1_1_1_1_1_1_1"/>
    <protectedRange sqref="D45:D46" name="Range2_2_12_1_3_1_2_1_1_1_2_1_2_3_1_1_1_1_1_1"/>
    <protectedRange sqref="I45:I46" name="Range2_2_12_1_4_2_1_1_1_4_1_2_1_1_1_2_2_1_1_1"/>
    <protectedRange sqref="B45" name="Range2_12_5_1_1_1_2_2_1_1_1_1_1_1_1_1_1_1_1_1_1_1_1_1_1_1_1_1_1_1_1_1_1_1_1_1_1_1_1_1_1_1"/>
    <protectedRange sqref="B46" name="Range2_12_5_1_1_1_2_2_1_1_1_1_1_1_1_1_1_1_1_2_1_1_1_1_1_1_1_1_1_1_1_1_1_1_1_1_1_1_1_1_1_1_1_1_1_1_1_1_1_1_1_1_1_1_1_1_1_1"/>
    <protectedRange sqref="B47" name="Range2_12_5_1_1_1_2_2_1_1_1_1_1_1_1_1_1_1_1_2_1_1_1_2_1_1_1_2_1_1_1_3_1_1_1_1_1_1_1_1_1_1_1_1_1_1_1_1_1_1_1_1_1_1_1_1_1_1_1_1_1_1_1_1_1_1_1_1_1_1_1_1_1_1_1"/>
    <protectedRange sqref="B48" name="Range2_12_5_1_1_1_2_1_1_1_1_1_1_1_1_1_1_1_2_1_2_1_1_1_1_1_1_1_1_1_2_1_1_1_1_1_1_1_1_1_1_1_1_1_1_1_1_1_1_1_1_1_1_1_1_1_1_1"/>
    <protectedRange sqref="B49" name="Range2_12_5_1_1_1_1_1_2_1_1_1_1_1_1_1_1_1_1_1_1_1_1_1_1_1_1_1_1_2_1_1_1_1_1_1_1_1_1_1_1_1_1"/>
    <protectedRange sqref="B50" name="Range2_12_5_1_1_1_1_1_2_1_1_2_1_1_1_1_1_1_1_1_1_1_1_1_1_1_1_1_1_2_1_1_1_1_1_1_1_1_1_1_1_1_1_1"/>
    <protectedRange sqref="B52" name="Range2_12_5_1_1_1_2_2_1_1_1_1_1_1_1_1_1_1_1_2_1_1_1_2_1_1_1_1_1_1_1_1_1_1_1_1_1_1_1_1_2_1_1_1_1_1_1_1_1_1_2_1_1"/>
    <protectedRange sqref="B51" name="Range2_12_5_1_1_1_2_2_1_1_1_1_1_1_1_1_1_1_1_2_1_1_1_1_1_1_1_1_1_3_1_3_1_2_1_1_1_1_1_1_1_1_1_1_1_1_1_2_1_1_1_1_1_2_1_1_1_1_1_1_1_1_2_1_1"/>
    <protectedRange sqref="B53" name="Range2_12_5_1_1_1_1_1_2_1_2_1_1_1_2_1_1_1_1_1_1_1_1_1_1_2_1_1_1_1_1_2_1_1_1_1_1_1_1_2_1_1"/>
    <protectedRange sqref="B55" name="Range2_12_5_1_1_1_2_2_1_1_1_1_1_1_1_1_1_1_1_1_1_1_1_1_1_1_1_1_1_1_1_1_1_1_1_1_1_1_1_1_1_1_1_1_1_1_1_2_1_1_1_2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98" priority="5" operator="containsText" text="N/A">
      <formula>NOT(ISERROR(SEARCH("N/A",X11)))</formula>
    </cfRule>
    <cfRule type="cellIs" dxfId="597" priority="23" operator="equal">
      <formula>0</formula>
    </cfRule>
  </conditionalFormatting>
  <conditionalFormatting sqref="X11:AE34">
    <cfRule type="cellIs" dxfId="596" priority="22" operator="greaterThanOrEqual">
      <formula>1185</formula>
    </cfRule>
  </conditionalFormatting>
  <conditionalFormatting sqref="X11:AE34">
    <cfRule type="cellIs" dxfId="595" priority="21" operator="between">
      <formula>0.1</formula>
      <formula>1184</formula>
    </cfRule>
  </conditionalFormatting>
  <conditionalFormatting sqref="X8 AJ11:AO34">
    <cfRule type="cellIs" dxfId="594" priority="20" operator="equal">
      <formula>0</formula>
    </cfRule>
  </conditionalFormatting>
  <conditionalFormatting sqref="X8 AJ11:AO34">
    <cfRule type="cellIs" dxfId="593" priority="19" operator="greaterThan">
      <formula>1179</formula>
    </cfRule>
  </conditionalFormatting>
  <conditionalFormatting sqref="X8 AJ11:AO34">
    <cfRule type="cellIs" dxfId="592" priority="18" operator="greaterThan">
      <formula>99</formula>
    </cfRule>
  </conditionalFormatting>
  <conditionalFormatting sqref="X8 AJ11:AO34">
    <cfRule type="cellIs" dxfId="591" priority="17" operator="greaterThan">
      <formula>0.99</formula>
    </cfRule>
  </conditionalFormatting>
  <conditionalFormatting sqref="AB8">
    <cfRule type="cellIs" dxfId="590" priority="16" operator="equal">
      <formula>0</formula>
    </cfRule>
  </conditionalFormatting>
  <conditionalFormatting sqref="AB8">
    <cfRule type="cellIs" dxfId="589" priority="15" operator="greaterThan">
      <formula>1179</formula>
    </cfRule>
  </conditionalFormatting>
  <conditionalFormatting sqref="AB8">
    <cfRule type="cellIs" dxfId="588" priority="14" operator="greaterThan">
      <formula>99</formula>
    </cfRule>
  </conditionalFormatting>
  <conditionalFormatting sqref="AB8">
    <cfRule type="cellIs" dxfId="587" priority="13" operator="greaterThan">
      <formula>0.99</formula>
    </cfRule>
  </conditionalFormatting>
  <conditionalFormatting sqref="AQ11:AQ34">
    <cfRule type="cellIs" dxfId="586" priority="12" operator="equal">
      <formula>0</formula>
    </cfRule>
  </conditionalFormatting>
  <conditionalFormatting sqref="AQ11:AQ34">
    <cfRule type="cellIs" dxfId="585" priority="11" operator="greaterThan">
      <formula>1179</formula>
    </cfRule>
  </conditionalFormatting>
  <conditionalFormatting sqref="AQ11:AQ34">
    <cfRule type="cellIs" dxfId="584" priority="10" operator="greaterThan">
      <formula>99</formula>
    </cfRule>
  </conditionalFormatting>
  <conditionalFormatting sqref="AQ11:AQ34">
    <cfRule type="cellIs" dxfId="583" priority="9" operator="greaterThan">
      <formula>0.99</formula>
    </cfRule>
  </conditionalFormatting>
  <conditionalFormatting sqref="AI11:AI34">
    <cfRule type="cellIs" dxfId="582" priority="8" operator="greaterThan">
      <formula>$AI$8</formula>
    </cfRule>
  </conditionalFormatting>
  <conditionalFormatting sqref="AH11:AH34">
    <cfRule type="cellIs" dxfId="581" priority="6" operator="greaterThan">
      <formula>$AH$8</formula>
    </cfRule>
    <cfRule type="cellIs" dxfId="580" priority="7" operator="greaterThan">
      <formula>$AH$8</formula>
    </cfRule>
  </conditionalFormatting>
  <conditionalFormatting sqref="AP11:AP34">
    <cfRule type="cellIs" dxfId="579" priority="4" operator="equal">
      <formula>0</formula>
    </cfRule>
  </conditionalFormatting>
  <conditionalFormatting sqref="AP11:AP34">
    <cfRule type="cellIs" dxfId="578" priority="3" operator="greaterThan">
      <formula>1179</formula>
    </cfRule>
  </conditionalFormatting>
  <conditionalFormatting sqref="AP11:AP34">
    <cfRule type="cellIs" dxfId="577" priority="2" operator="greaterThan">
      <formula>99</formula>
    </cfRule>
  </conditionalFormatting>
  <conditionalFormatting sqref="AP11:AP34">
    <cfRule type="cellIs" dxfId="576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S1" workbookViewId="0">
      <selection activeCell="AG9" sqref="AG9:AI35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176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176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51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46" t="s">
        <v>127</v>
      </c>
      <c r="I7" s="147" t="s">
        <v>126</v>
      </c>
      <c r="J7" s="147" t="s">
        <v>125</v>
      </c>
      <c r="K7" s="147" t="s">
        <v>124</v>
      </c>
      <c r="L7" s="2"/>
      <c r="M7" s="2"/>
      <c r="N7" s="2"/>
      <c r="O7" s="146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47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47" t="s">
        <v>115</v>
      </c>
      <c r="AG7" s="147" t="s">
        <v>114</v>
      </c>
      <c r="AH7" s="147" t="s">
        <v>113</v>
      </c>
      <c r="AI7" s="147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47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42285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25024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47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48" t="s">
        <v>88</v>
      </c>
      <c r="V9" s="148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50" t="s">
        <v>84</v>
      </c>
      <c r="AG9" s="150" t="s">
        <v>83</v>
      </c>
      <c r="AH9" s="234" t="s">
        <v>82</v>
      </c>
      <c r="AI9" s="248" t="s">
        <v>81</v>
      </c>
      <c r="AJ9" s="148" t="s">
        <v>80</v>
      </c>
      <c r="AK9" s="148" t="s">
        <v>79</v>
      </c>
      <c r="AL9" s="148" t="s">
        <v>78</v>
      </c>
      <c r="AM9" s="148" t="s">
        <v>77</v>
      </c>
      <c r="AN9" s="148" t="s">
        <v>76</v>
      </c>
      <c r="AO9" s="148" t="s">
        <v>75</v>
      </c>
      <c r="AP9" s="148" t="s">
        <v>74</v>
      </c>
      <c r="AQ9" s="226" t="s">
        <v>73</v>
      </c>
      <c r="AR9" s="148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48" t="s">
        <v>67</v>
      </c>
      <c r="C10" s="148" t="s">
        <v>66</v>
      </c>
      <c r="D10" s="148" t="s">
        <v>17</v>
      </c>
      <c r="E10" s="148" t="s">
        <v>65</v>
      </c>
      <c r="F10" s="148" t="s">
        <v>17</v>
      </c>
      <c r="G10" s="148" t="s">
        <v>65</v>
      </c>
      <c r="H10" s="225"/>
      <c r="I10" s="148" t="s">
        <v>65</v>
      </c>
      <c r="J10" s="148" t="s">
        <v>65</v>
      </c>
      <c r="K10" s="148" t="s">
        <v>65</v>
      </c>
      <c r="L10" s="101" t="s">
        <v>18</v>
      </c>
      <c r="M10" s="214"/>
      <c r="N10" s="101" t="s">
        <v>18</v>
      </c>
      <c r="O10" s="227"/>
      <c r="P10" s="227"/>
      <c r="Q10" s="96">
        <f>'[2]OCT 7'!Q34</f>
        <v>54383816</v>
      </c>
      <c r="R10" s="242"/>
      <c r="S10" s="243"/>
      <c r="T10" s="244"/>
      <c r="U10" s="148"/>
      <c r="V10" s="148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7'!AG34</f>
        <v>40907016</v>
      </c>
      <c r="AH10" s="234"/>
      <c r="AI10" s="249"/>
      <c r="AJ10" s="148" t="s">
        <v>56</v>
      </c>
      <c r="AK10" s="148" t="s">
        <v>56</v>
      </c>
      <c r="AL10" s="148" t="s">
        <v>56</v>
      </c>
      <c r="AM10" s="148" t="s">
        <v>56</v>
      </c>
      <c r="AN10" s="148" t="s">
        <v>56</v>
      </c>
      <c r="AO10" s="148" t="s">
        <v>56</v>
      </c>
      <c r="AP10" s="96">
        <f>'OCT 7'!AP34</f>
        <v>9354725</v>
      </c>
      <c r="AQ10" s="227"/>
      <c r="AR10" s="149" t="s">
        <v>55</v>
      </c>
      <c r="AS10" s="234"/>
      <c r="AV10" s="93" t="s">
        <v>54</v>
      </c>
      <c r="AW10" s="93" t="s">
        <v>53</v>
      </c>
      <c r="AY10" s="94" t="s">
        <v>52</v>
      </c>
    </row>
    <row r="11" spans="2:51" x14ac:dyDescent="0.25">
      <c r="B11" s="85">
        <v>2</v>
      </c>
      <c r="C11" s="85">
        <v>4.1666666666666664E-2</v>
      </c>
      <c r="D11" s="84">
        <v>28</v>
      </c>
      <c r="E11" s="82">
        <f t="shared" ref="E11:E22" si="0">D11/1.42</f>
        <v>19.718309859154932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101</v>
      </c>
      <c r="P11" s="76">
        <v>77</v>
      </c>
      <c r="Q11" s="76">
        <v>54386500</v>
      </c>
      <c r="R11" s="75">
        <f>IF(ISBLANK(Q11),"-",Q11-Q10)</f>
        <v>2684</v>
      </c>
      <c r="S11" s="74">
        <f t="shared" ref="S11:S34" si="3">R11*24/1000</f>
        <v>64.415999999999997</v>
      </c>
      <c r="T11" s="74">
        <f t="shared" ref="T11:T34" si="4">R11/1000</f>
        <v>2.6840000000000002</v>
      </c>
      <c r="U11" s="73">
        <v>6.3</v>
      </c>
      <c r="V11" s="73">
        <f t="shared" ref="V11:V34" si="5">U11</f>
        <v>6.3</v>
      </c>
      <c r="W11" s="72" t="s">
        <v>138</v>
      </c>
      <c r="X11" s="66">
        <v>0</v>
      </c>
      <c r="Y11" s="66">
        <v>0</v>
      </c>
      <c r="Z11" s="66">
        <v>0</v>
      </c>
      <c r="AA11" s="66">
        <v>0</v>
      </c>
      <c r="AB11" s="66">
        <v>1007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40907316</v>
      </c>
      <c r="AH11" s="69">
        <f t="shared" ref="AH11:AH34" si="6">IF(ISBLANK(AG11),"-",AG11-AG10)</f>
        <v>300</v>
      </c>
      <c r="AI11" s="68">
        <f t="shared" ref="AI11:AI34" si="7">AH11/T11</f>
        <v>111.77347242921013</v>
      </c>
      <c r="AJ11" s="67">
        <v>0</v>
      </c>
      <c r="AK11" s="67">
        <v>0</v>
      </c>
      <c r="AL11" s="67">
        <v>0</v>
      </c>
      <c r="AM11" s="67">
        <v>0</v>
      </c>
      <c r="AN11" s="67">
        <v>1</v>
      </c>
      <c r="AO11" s="67">
        <v>0.3</v>
      </c>
      <c r="AP11" s="66">
        <v>9356178</v>
      </c>
      <c r="AQ11" s="66">
        <f t="shared" ref="AQ11:AQ34" si="8">AP11-AP10</f>
        <v>1453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23</v>
      </c>
      <c r="E12" s="82">
        <f t="shared" si="0"/>
        <v>16.197183098591552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100</v>
      </c>
      <c r="P12" s="76">
        <v>75</v>
      </c>
      <c r="Q12" s="76">
        <v>54389100</v>
      </c>
      <c r="R12" s="75">
        <f>IF(ISBLANK(Q12),"-",Q12-Q11)</f>
        <v>2600</v>
      </c>
      <c r="S12" s="74">
        <f t="shared" si="3"/>
        <v>62.4</v>
      </c>
      <c r="T12" s="74">
        <f t="shared" si="4"/>
        <v>2.6</v>
      </c>
      <c r="U12" s="73">
        <v>8.1</v>
      </c>
      <c r="V12" s="73">
        <f t="shared" si="5"/>
        <v>8.1</v>
      </c>
      <c r="W12" s="72" t="s">
        <v>138</v>
      </c>
      <c r="X12" s="66">
        <v>0</v>
      </c>
      <c r="Y12" s="66">
        <v>0</v>
      </c>
      <c r="Z12" s="66">
        <v>0</v>
      </c>
      <c r="AA12" s="66">
        <v>0</v>
      </c>
      <c r="AB12" s="66">
        <v>1008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40907646</v>
      </c>
      <c r="AH12" s="69">
        <f t="shared" si="6"/>
        <v>330</v>
      </c>
      <c r="AI12" s="68">
        <f t="shared" si="7"/>
        <v>126.92307692307692</v>
      </c>
      <c r="AJ12" s="67">
        <v>0</v>
      </c>
      <c r="AK12" s="67">
        <v>0</v>
      </c>
      <c r="AL12" s="67">
        <v>0</v>
      </c>
      <c r="AM12" s="67">
        <v>0</v>
      </c>
      <c r="AN12" s="67">
        <v>1</v>
      </c>
      <c r="AO12" s="67">
        <v>0.3</v>
      </c>
      <c r="AP12" s="66">
        <v>9357628</v>
      </c>
      <c r="AQ12" s="66">
        <f t="shared" si="8"/>
        <v>1450</v>
      </c>
      <c r="AR12" s="87">
        <v>1.02</v>
      </c>
      <c r="AS12" s="64" t="s">
        <v>12</v>
      </c>
      <c r="AV12" s="93" t="s">
        <v>49</v>
      </c>
      <c r="AW12" s="93" t="s">
        <v>48</v>
      </c>
      <c r="AY12" s="94" t="s">
        <v>176</v>
      </c>
    </row>
    <row r="13" spans="2:51" x14ac:dyDescent="0.25">
      <c r="B13" s="85">
        <v>2.0833333333333299</v>
      </c>
      <c r="C13" s="85">
        <v>0.125</v>
      </c>
      <c r="D13" s="84">
        <v>21</v>
      </c>
      <c r="E13" s="82">
        <f t="shared" si="0"/>
        <v>14.788732394366198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110</v>
      </c>
      <c r="P13" s="76">
        <v>92</v>
      </c>
      <c r="Q13" s="76">
        <v>54393117</v>
      </c>
      <c r="R13" s="75">
        <f t="shared" ref="R13:R34" si="9">IF(ISBLANK(Q13),"-",Q13-Q12)</f>
        <v>4017</v>
      </c>
      <c r="S13" s="74">
        <f t="shared" si="3"/>
        <v>96.408000000000001</v>
      </c>
      <c r="T13" s="74">
        <f t="shared" si="4"/>
        <v>4.0170000000000003</v>
      </c>
      <c r="U13" s="73">
        <v>9.1999999999999993</v>
      </c>
      <c r="V13" s="73">
        <f t="shared" si="5"/>
        <v>9.1999999999999993</v>
      </c>
      <c r="W13" s="72" t="s">
        <v>14</v>
      </c>
      <c r="X13" s="66">
        <v>0</v>
      </c>
      <c r="Y13" s="66">
        <v>0</v>
      </c>
      <c r="Z13" s="66">
        <v>1007</v>
      </c>
      <c r="AA13" s="66">
        <v>0</v>
      </c>
      <c r="AB13" s="66">
        <v>1008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40908172</v>
      </c>
      <c r="AH13" s="69">
        <f t="shared" si="6"/>
        <v>526</v>
      </c>
      <c r="AI13" s="68">
        <f t="shared" si="7"/>
        <v>130.94349016679112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</v>
      </c>
      <c r="AP13" s="66">
        <v>9359084</v>
      </c>
      <c r="AQ13" s="66">
        <f t="shared" si="8"/>
        <v>1456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16</v>
      </c>
      <c r="E14" s="82">
        <f t="shared" si="0"/>
        <v>11.267605633802818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115</v>
      </c>
      <c r="P14" s="76">
        <v>108</v>
      </c>
      <c r="Q14" s="76">
        <v>54397091</v>
      </c>
      <c r="R14" s="75">
        <f t="shared" si="9"/>
        <v>3974</v>
      </c>
      <c r="S14" s="74">
        <f t="shared" si="3"/>
        <v>95.376000000000005</v>
      </c>
      <c r="T14" s="74">
        <f t="shared" si="4"/>
        <v>3.9740000000000002</v>
      </c>
      <c r="U14" s="73">
        <v>9.5</v>
      </c>
      <c r="V14" s="73">
        <f t="shared" si="5"/>
        <v>9.5</v>
      </c>
      <c r="W14" s="72" t="s">
        <v>14</v>
      </c>
      <c r="X14" s="66">
        <v>0</v>
      </c>
      <c r="Y14" s="66">
        <v>0</v>
      </c>
      <c r="Z14" s="66">
        <v>1007</v>
      </c>
      <c r="AA14" s="66">
        <v>0</v>
      </c>
      <c r="AB14" s="66">
        <v>1007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40908732</v>
      </c>
      <c r="AH14" s="69">
        <f t="shared" si="6"/>
        <v>560</v>
      </c>
      <c r="AI14" s="68">
        <f t="shared" si="7"/>
        <v>140.91595369904377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0.3</v>
      </c>
      <c r="AP14" s="66">
        <v>9359435</v>
      </c>
      <c r="AQ14" s="66">
        <f t="shared" si="8"/>
        <v>351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14</v>
      </c>
      <c r="E15" s="82">
        <f t="shared" si="0"/>
        <v>9.8591549295774659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108</v>
      </c>
      <c r="P15" s="76">
        <v>103</v>
      </c>
      <c r="Q15" s="76">
        <v>54401085</v>
      </c>
      <c r="R15" s="75">
        <f t="shared" si="9"/>
        <v>3994</v>
      </c>
      <c r="S15" s="74">
        <f t="shared" si="3"/>
        <v>95.855999999999995</v>
      </c>
      <c r="T15" s="74">
        <f t="shared" si="4"/>
        <v>3.9940000000000002</v>
      </c>
      <c r="U15" s="73">
        <v>9.5</v>
      </c>
      <c r="V15" s="73">
        <f t="shared" si="5"/>
        <v>9.5</v>
      </c>
      <c r="W15" s="72" t="s">
        <v>14</v>
      </c>
      <c r="X15" s="66">
        <v>0</v>
      </c>
      <c r="Y15" s="66">
        <v>0</v>
      </c>
      <c r="Z15" s="66">
        <v>1048</v>
      </c>
      <c r="AA15" s="66">
        <v>0</v>
      </c>
      <c r="AB15" s="66">
        <v>1048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40909300</v>
      </c>
      <c r="AH15" s="69">
        <f t="shared" si="6"/>
        <v>568</v>
      </c>
      <c r="AI15" s="68">
        <f t="shared" si="7"/>
        <v>142.21331997996995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9359435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9</v>
      </c>
      <c r="E16" s="82">
        <f t="shared" si="0"/>
        <v>6.3380281690140849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128</v>
      </c>
      <c r="P16" s="76">
        <v>123</v>
      </c>
      <c r="Q16" s="76">
        <v>54406220</v>
      </c>
      <c r="R16" s="75">
        <f t="shared" si="9"/>
        <v>5135</v>
      </c>
      <c r="S16" s="74">
        <f t="shared" si="3"/>
        <v>123.24</v>
      </c>
      <c r="T16" s="74">
        <f t="shared" si="4"/>
        <v>5.1349999999999998</v>
      </c>
      <c r="U16" s="73">
        <v>9.5</v>
      </c>
      <c r="V16" s="73">
        <f t="shared" si="5"/>
        <v>9.5</v>
      </c>
      <c r="W16" s="72" t="s">
        <v>14</v>
      </c>
      <c r="X16" s="66">
        <v>0</v>
      </c>
      <c r="Y16" s="66">
        <v>0</v>
      </c>
      <c r="Z16" s="66">
        <v>1188</v>
      </c>
      <c r="AA16" s="66">
        <v>0</v>
      </c>
      <c r="AB16" s="66">
        <v>1187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40910244</v>
      </c>
      <c r="AH16" s="69">
        <f t="shared" si="6"/>
        <v>944</v>
      </c>
      <c r="AI16" s="68">
        <f t="shared" si="7"/>
        <v>183.83641674780915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9359435</v>
      </c>
      <c r="AQ16" s="66">
        <f t="shared" si="8"/>
        <v>0</v>
      </c>
      <c r="AR16" s="87">
        <v>1.1499999999999999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B17" s="85">
        <v>2.25</v>
      </c>
      <c r="C17" s="85">
        <v>0.29166666666666702</v>
      </c>
      <c r="D17" s="84">
        <v>5</v>
      </c>
      <c r="E17" s="82">
        <f t="shared" si="0"/>
        <v>3.5211267605633805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132</v>
      </c>
      <c r="P17" s="76">
        <v>148</v>
      </c>
      <c r="Q17" s="76">
        <v>54412308</v>
      </c>
      <c r="R17" s="75">
        <f t="shared" si="9"/>
        <v>6088</v>
      </c>
      <c r="S17" s="74">
        <f t="shared" si="3"/>
        <v>146.11199999999999</v>
      </c>
      <c r="T17" s="74">
        <f t="shared" si="4"/>
        <v>6.0880000000000001</v>
      </c>
      <c r="U17" s="73">
        <v>9.1</v>
      </c>
      <c r="V17" s="73">
        <f t="shared" si="5"/>
        <v>9.1</v>
      </c>
      <c r="W17" s="72" t="s">
        <v>22</v>
      </c>
      <c r="X17" s="66">
        <v>1078</v>
      </c>
      <c r="Y17" s="66">
        <v>0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40911612</v>
      </c>
      <c r="AH17" s="69">
        <f t="shared" si="6"/>
        <v>1368</v>
      </c>
      <c r="AI17" s="68">
        <f t="shared" si="7"/>
        <v>224.70433639947439</v>
      </c>
      <c r="AJ17" s="67">
        <v>1</v>
      </c>
      <c r="AK17" s="67">
        <v>0</v>
      </c>
      <c r="AL17" s="67">
        <v>1</v>
      </c>
      <c r="AM17" s="67">
        <v>1</v>
      </c>
      <c r="AN17" s="67">
        <v>1</v>
      </c>
      <c r="AO17" s="67">
        <v>0</v>
      </c>
      <c r="AP17" s="66">
        <v>9359435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5</v>
      </c>
      <c r="E18" s="82">
        <f t="shared" si="0"/>
        <v>3.5211267605633805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133</v>
      </c>
      <c r="P18" s="76">
        <v>145</v>
      </c>
      <c r="Q18" s="76">
        <v>54418558</v>
      </c>
      <c r="R18" s="75">
        <f t="shared" si="9"/>
        <v>6250</v>
      </c>
      <c r="S18" s="74">
        <f t="shared" si="3"/>
        <v>150</v>
      </c>
      <c r="T18" s="74">
        <f t="shared" si="4"/>
        <v>6.25</v>
      </c>
      <c r="U18" s="73">
        <v>8.4</v>
      </c>
      <c r="V18" s="73">
        <f t="shared" si="5"/>
        <v>8.4</v>
      </c>
      <c r="W18" s="72" t="s">
        <v>22</v>
      </c>
      <c r="X18" s="66">
        <v>1076</v>
      </c>
      <c r="Y18" s="66">
        <v>0</v>
      </c>
      <c r="Z18" s="66">
        <v>1186</v>
      </c>
      <c r="AA18" s="66">
        <v>1185</v>
      </c>
      <c r="AB18" s="66">
        <v>1188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40913016</v>
      </c>
      <c r="AH18" s="69">
        <f t="shared" si="6"/>
        <v>1404</v>
      </c>
      <c r="AI18" s="68">
        <f t="shared" si="7"/>
        <v>224.64</v>
      </c>
      <c r="AJ18" s="67">
        <v>1</v>
      </c>
      <c r="AK18" s="67">
        <v>0</v>
      </c>
      <c r="AL18" s="67">
        <v>1</v>
      </c>
      <c r="AM18" s="67">
        <v>1</v>
      </c>
      <c r="AN18" s="67">
        <v>1</v>
      </c>
      <c r="AO18" s="67">
        <v>0</v>
      </c>
      <c r="AP18" s="66">
        <v>9359435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9</v>
      </c>
      <c r="E19" s="82">
        <f t="shared" si="0"/>
        <v>6.3380281690140849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135</v>
      </c>
      <c r="P19" s="76">
        <v>147</v>
      </c>
      <c r="Q19" s="76">
        <v>54424734</v>
      </c>
      <c r="R19" s="75">
        <f t="shared" si="9"/>
        <v>6176</v>
      </c>
      <c r="S19" s="74">
        <f t="shared" si="3"/>
        <v>148.22399999999999</v>
      </c>
      <c r="T19" s="74">
        <f t="shared" si="4"/>
        <v>6.1760000000000002</v>
      </c>
      <c r="U19" s="73">
        <v>7.6</v>
      </c>
      <c r="V19" s="73">
        <f t="shared" si="5"/>
        <v>7.6</v>
      </c>
      <c r="W19" s="72" t="s">
        <v>22</v>
      </c>
      <c r="X19" s="66">
        <v>1077</v>
      </c>
      <c r="Y19" s="66">
        <v>0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40914408</v>
      </c>
      <c r="AH19" s="69">
        <f t="shared" si="6"/>
        <v>1392</v>
      </c>
      <c r="AI19" s="68">
        <f t="shared" si="7"/>
        <v>225.38860103626942</v>
      </c>
      <c r="AJ19" s="67">
        <v>1</v>
      </c>
      <c r="AK19" s="67">
        <v>0</v>
      </c>
      <c r="AL19" s="67">
        <v>1</v>
      </c>
      <c r="AM19" s="67">
        <v>1</v>
      </c>
      <c r="AN19" s="67">
        <v>1</v>
      </c>
      <c r="AO19" s="67">
        <v>0</v>
      </c>
      <c r="AP19" s="66">
        <v>9359435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7</v>
      </c>
      <c r="E20" s="82">
        <f t="shared" si="0"/>
        <v>4.9295774647887329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136</v>
      </c>
      <c r="P20" s="76">
        <v>151</v>
      </c>
      <c r="Q20" s="76">
        <v>54431052</v>
      </c>
      <c r="R20" s="75">
        <f t="shared" si="9"/>
        <v>6318</v>
      </c>
      <c r="S20" s="74">
        <f t="shared" si="3"/>
        <v>151.63200000000001</v>
      </c>
      <c r="T20" s="74">
        <f t="shared" si="4"/>
        <v>6.3179999999999996</v>
      </c>
      <c r="U20" s="73">
        <v>6.9</v>
      </c>
      <c r="V20" s="73">
        <f t="shared" si="5"/>
        <v>6.9</v>
      </c>
      <c r="W20" s="72" t="s">
        <v>22</v>
      </c>
      <c r="X20" s="66">
        <v>1077</v>
      </c>
      <c r="Y20" s="66">
        <v>0</v>
      </c>
      <c r="Z20" s="66">
        <v>1187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40915828</v>
      </c>
      <c r="AH20" s="69">
        <f t="shared" si="6"/>
        <v>1420</v>
      </c>
      <c r="AI20" s="68">
        <f t="shared" si="7"/>
        <v>224.75466919911366</v>
      </c>
      <c r="AJ20" s="67">
        <v>1</v>
      </c>
      <c r="AK20" s="67">
        <v>0</v>
      </c>
      <c r="AL20" s="67">
        <v>1</v>
      </c>
      <c r="AM20" s="67">
        <v>1</v>
      </c>
      <c r="AN20" s="67">
        <v>1</v>
      </c>
      <c r="AO20" s="67">
        <v>0</v>
      </c>
      <c r="AP20" s="66">
        <v>9359435</v>
      </c>
      <c r="AQ20" s="66">
        <f t="shared" si="8"/>
        <v>0</v>
      </c>
      <c r="AR20" s="87">
        <v>1.17</v>
      </c>
      <c r="AS20" s="64" t="s">
        <v>30</v>
      </c>
      <c r="AY20" s="12"/>
    </row>
    <row r="21" spans="1:51" x14ac:dyDescent="0.25">
      <c r="B21" s="85">
        <v>2.4166666666666701</v>
      </c>
      <c r="C21" s="85">
        <v>0.45833333333333298</v>
      </c>
      <c r="D21" s="84">
        <v>5</v>
      </c>
      <c r="E21" s="82">
        <f t="shared" si="0"/>
        <v>3.5211267605633805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130</v>
      </c>
      <c r="P21" s="76">
        <v>155</v>
      </c>
      <c r="Q21" s="76">
        <v>54437193</v>
      </c>
      <c r="R21" s="75">
        <f t="shared" si="9"/>
        <v>6141</v>
      </c>
      <c r="S21" s="74">
        <f t="shared" si="3"/>
        <v>147.38399999999999</v>
      </c>
      <c r="T21" s="74">
        <f t="shared" si="4"/>
        <v>6.141</v>
      </c>
      <c r="U21" s="73">
        <v>6.2</v>
      </c>
      <c r="V21" s="73">
        <f t="shared" si="5"/>
        <v>6.2</v>
      </c>
      <c r="W21" s="72" t="s">
        <v>22</v>
      </c>
      <c r="X21" s="66">
        <v>1077</v>
      </c>
      <c r="Y21" s="66">
        <v>0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40917212</v>
      </c>
      <c r="AH21" s="69">
        <f t="shared" si="6"/>
        <v>1384</v>
      </c>
      <c r="AI21" s="68">
        <f t="shared" si="7"/>
        <v>225.37046083699724</v>
      </c>
      <c r="AJ21" s="67">
        <v>1</v>
      </c>
      <c r="AK21" s="67">
        <v>0</v>
      </c>
      <c r="AL21" s="67">
        <v>1</v>
      </c>
      <c r="AM21" s="67">
        <v>1</v>
      </c>
      <c r="AN21" s="67">
        <v>1</v>
      </c>
      <c r="AO21" s="67">
        <v>0</v>
      </c>
      <c r="AP21" s="66">
        <v>9359435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5</v>
      </c>
      <c r="E22" s="82">
        <f t="shared" si="0"/>
        <v>3.5211267605633805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128</v>
      </c>
      <c r="P22" s="76">
        <v>143</v>
      </c>
      <c r="Q22" s="76">
        <v>54443196</v>
      </c>
      <c r="R22" s="75">
        <f t="shared" si="9"/>
        <v>6003</v>
      </c>
      <c r="S22" s="74">
        <f t="shared" si="3"/>
        <v>144.072</v>
      </c>
      <c r="T22" s="74">
        <f t="shared" si="4"/>
        <v>6.0030000000000001</v>
      </c>
      <c r="U22" s="73">
        <v>5.6</v>
      </c>
      <c r="V22" s="73">
        <f t="shared" si="5"/>
        <v>5.6</v>
      </c>
      <c r="W22" s="72" t="s">
        <v>22</v>
      </c>
      <c r="X22" s="66">
        <v>1077</v>
      </c>
      <c r="Y22" s="66">
        <v>0</v>
      </c>
      <c r="Z22" s="66">
        <v>1187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40918604</v>
      </c>
      <c r="AH22" s="69">
        <f t="shared" si="6"/>
        <v>1392</v>
      </c>
      <c r="AI22" s="68">
        <f t="shared" si="7"/>
        <v>231.8840579710145</v>
      </c>
      <c r="AJ22" s="67">
        <v>1</v>
      </c>
      <c r="AK22" s="67">
        <v>0</v>
      </c>
      <c r="AL22" s="67">
        <v>1</v>
      </c>
      <c r="AM22" s="67">
        <v>1</v>
      </c>
      <c r="AN22" s="67">
        <v>1</v>
      </c>
      <c r="AO22" s="67">
        <v>0</v>
      </c>
      <c r="AP22" s="66">
        <v>9359435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28</v>
      </c>
      <c r="B23" s="85">
        <v>2.5</v>
      </c>
      <c r="C23" s="85">
        <v>0.54166666666666696</v>
      </c>
      <c r="D23" s="84">
        <v>4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130</v>
      </c>
      <c r="P23" s="76">
        <v>137</v>
      </c>
      <c r="Q23" s="76">
        <v>54448913</v>
      </c>
      <c r="R23" s="75">
        <f t="shared" si="9"/>
        <v>5717</v>
      </c>
      <c r="S23" s="74">
        <f t="shared" si="3"/>
        <v>137.208</v>
      </c>
      <c r="T23" s="74">
        <f t="shared" si="4"/>
        <v>5.7169999999999996</v>
      </c>
      <c r="U23" s="73">
        <v>4.9000000000000004</v>
      </c>
      <c r="V23" s="73">
        <f t="shared" si="5"/>
        <v>4.9000000000000004</v>
      </c>
      <c r="W23" s="72" t="s">
        <v>22</v>
      </c>
      <c r="X23" s="66">
        <v>1046</v>
      </c>
      <c r="Y23" s="66">
        <v>0</v>
      </c>
      <c r="Z23" s="66">
        <v>1187</v>
      </c>
      <c r="AA23" s="66">
        <v>1185</v>
      </c>
      <c r="AB23" s="66">
        <v>1188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40919940</v>
      </c>
      <c r="AH23" s="69">
        <f t="shared" si="6"/>
        <v>1336</v>
      </c>
      <c r="AI23" s="68">
        <f t="shared" si="7"/>
        <v>233.68899772608012</v>
      </c>
      <c r="AJ23" s="67">
        <v>1</v>
      </c>
      <c r="AK23" s="67">
        <v>0</v>
      </c>
      <c r="AL23" s="67">
        <v>1</v>
      </c>
      <c r="AM23" s="67">
        <v>1</v>
      </c>
      <c r="AN23" s="67">
        <v>1</v>
      </c>
      <c r="AO23" s="67">
        <v>0</v>
      </c>
      <c r="AP23" s="66">
        <v>9359435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5</v>
      </c>
      <c r="E24" s="82">
        <f t="shared" ref="E24:E34" si="13">D24/1.42</f>
        <v>3.5211267605633805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130</v>
      </c>
      <c r="P24" s="76">
        <v>138</v>
      </c>
      <c r="Q24" s="76">
        <v>54454659</v>
      </c>
      <c r="R24" s="75">
        <f t="shared" si="9"/>
        <v>5746</v>
      </c>
      <c r="S24" s="74">
        <f t="shared" si="3"/>
        <v>137.904</v>
      </c>
      <c r="T24" s="74">
        <f t="shared" si="4"/>
        <v>5.7460000000000004</v>
      </c>
      <c r="U24" s="73">
        <v>4.5</v>
      </c>
      <c r="V24" s="73">
        <f t="shared" si="5"/>
        <v>4.5</v>
      </c>
      <c r="W24" s="72" t="s">
        <v>22</v>
      </c>
      <c r="X24" s="66">
        <v>1046</v>
      </c>
      <c r="Y24" s="66">
        <v>0</v>
      </c>
      <c r="Z24" s="66">
        <v>1187</v>
      </c>
      <c r="AA24" s="66">
        <v>1185</v>
      </c>
      <c r="AB24" s="66">
        <v>1187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40921284</v>
      </c>
      <c r="AH24" s="69">
        <f t="shared" si="6"/>
        <v>1344</v>
      </c>
      <c r="AI24" s="68">
        <f t="shared" si="7"/>
        <v>233.90184476157324</v>
      </c>
      <c r="AJ24" s="67">
        <v>1</v>
      </c>
      <c r="AK24" s="67">
        <v>0</v>
      </c>
      <c r="AL24" s="67">
        <v>1</v>
      </c>
      <c r="AM24" s="67">
        <v>1</v>
      </c>
      <c r="AN24" s="67">
        <v>1</v>
      </c>
      <c r="AO24" s="67">
        <v>0</v>
      </c>
      <c r="AP24" s="66">
        <v>9359435</v>
      </c>
      <c r="AQ24" s="66">
        <f t="shared" si="8"/>
        <v>0</v>
      </c>
      <c r="AR24" s="87">
        <v>1.26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5</v>
      </c>
      <c r="E25" s="82">
        <f t="shared" si="13"/>
        <v>3.5211267605633805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133</v>
      </c>
      <c r="P25" s="76">
        <v>157</v>
      </c>
      <c r="Q25" s="76">
        <v>54460247</v>
      </c>
      <c r="R25" s="75">
        <f t="shared" si="9"/>
        <v>5588</v>
      </c>
      <c r="S25" s="74">
        <f t="shared" si="3"/>
        <v>134.11199999999999</v>
      </c>
      <c r="T25" s="74">
        <f t="shared" si="4"/>
        <v>5.5880000000000001</v>
      </c>
      <c r="U25" s="73">
        <v>4.2</v>
      </c>
      <c r="V25" s="73">
        <f t="shared" si="5"/>
        <v>4.2</v>
      </c>
      <c r="W25" s="72" t="s">
        <v>22</v>
      </c>
      <c r="X25" s="66">
        <v>1005</v>
      </c>
      <c r="Y25" s="66">
        <v>0</v>
      </c>
      <c r="Z25" s="66">
        <v>1187</v>
      </c>
      <c r="AA25" s="66">
        <v>1185</v>
      </c>
      <c r="AB25" s="66">
        <v>1188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40922614</v>
      </c>
      <c r="AH25" s="69">
        <f t="shared" si="6"/>
        <v>1330</v>
      </c>
      <c r="AI25" s="68">
        <f t="shared" si="7"/>
        <v>238.0100214745884</v>
      </c>
      <c r="AJ25" s="67">
        <v>1</v>
      </c>
      <c r="AK25" s="67">
        <v>0</v>
      </c>
      <c r="AL25" s="67">
        <v>1</v>
      </c>
      <c r="AM25" s="67">
        <v>1</v>
      </c>
      <c r="AN25" s="67">
        <v>1</v>
      </c>
      <c r="AO25" s="67">
        <v>0</v>
      </c>
      <c r="AP25" s="66">
        <v>9359435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5</v>
      </c>
      <c r="E26" s="82">
        <f t="shared" si="13"/>
        <v>3.5211267605633805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134</v>
      </c>
      <c r="P26" s="76">
        <v>134</v>
      </c>
      <c r="Q26" s="76">
        <v>54465745</v>
      </c>
      <c r="R26" s="75">
        <f t="shared" si="9"/>
        <v>5498</v>
      </c>
      <c r="S26" s="74">
        <f t="shared" si="3"/>
        <v>131.952</v>
      </c>
      <c r="T26" s="74">
        <f t="shared" si="4"/>
        <v>5.4980000000000002</v>
      </c>
      <c r="U26" s="73">
        <v>4.0999999999999996</v>
      </c>
      <c r="V26" s="73">
        <f t="shared" si="5"/>
        <v>4.0999999999999996</v>
      </c>
      <c r="W26" s="72" t="s">
        <v>22</v>
      </c>
      <c r="X26" s="66">
        <v>1004</v>
      </c>
      <c r="Y26" s="66">
        <v>0</v>
      </c>
      <c r="Z26" s="66">
        <v>1187</v>
      </c>
      <c r="AA26" s="66">
        <v>1185</v>
      </c>
      <c r="AB26" s="66">
        <v>1188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40923916</v>
      </c>
      <c r="AH26" s="69">
        <f t="shared" si="6"/>
        <v>1302</v>
      </c>
      <c r="AI26" s="68">
        <f t="shared" si="7"/>
        <v>236.81338668606764</v>
      </c>
      <c r="AJ26" s="67">
        <v>1</v>
      </c>
      <c r="AK26" s="67">
        <v>0</v>
      </c>
      <c r="AL26" s="67">
        <v>1</v>
      </c>
      <c r="AM26" s="67">
        <v>1</v>
      </c>
      <c r="AN26" s="67">
        <v>1</v>
      </c>
      <c r="AO26" s="67">
        <v>0</v>
      </c>
      <c r="AP26" s="66">
        <v>9359435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4</v>
      </c>
      <c r="E27" s="82">
        <f t="shared" si="13"/>
        <v>2.8169014084507045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133</v>
      </c>
      <c r="P27" s="76">
        <v>150</v>
      </c>
      <c r="Q27" s="76">
        <v>54471278</v>
      </c>
      <c r="R27" s="75">
        <f t="shared" si="9"/>
        <v>5533</v>
      </c>
      <c r="S27" s="74">
        <f t="shared" si="3"/>
        <v>132.792</v>
      </c>
      <c r="T27" s="74">
        <f t="shared" si="4"/>
        <v>5.5330000000000004</v>
      </c>
      <c r="U27" s="73">
        <v>3.9</v>
      </c>
      <c r="V27" s="73">
        <f t="shared" si="5"/>
        <v>3.9</v>
      </c>
      <c r="W27" s="72" t="s">
        <v>22</v>
      </c>
      <c r="X27" s="66">
        <v>1005</v>
      </c>
      <c r="Y27" s="66">
        <v>0</v>
      </c>
      <c r="Z27" s="66">
        <v>1188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40925228</v>
      </c>
      <c r="AH27" s="69">
        <f t="shared" si="6"/>
        <v>1312</v>
      </c>
      <c r="AI27" s="68">
        <f t="shared" si="7"/>
        <v>237.12271823603831</v>
      </c>
      <c r="AJ27" s="67">
        <v>1</v>
      </c>
      <c r="AK27" s="67">
        <v>0</v>
      </c>
      <c r="AL27" s="67">
        <v>1</v>
      </c>
      <c r="AM27" s="67">
        <v>1</v>
      </c>
      <c r="AN27" s="67">
        <v>1</v>
      </c>
      <c r="AO27" s="67">
        <v>0</v>
      </c>
      <c r="AP27" s="66">
        <v>9359435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131</v>
      </c>
      <c r="P28" s="76">
        <v>136</v>
      </c>
      <c r="Q28" s="76">
        <v>54476899</v>
      </c>
      <c r="R28" s="75">
        <f t="shared" si="9"/>
        <v>5621</v>
      </c>
      <c r="S28" s="74">
        <f t="shared" si="3"/>
        <v>134.904</v>
      </c>
      <c r="T28" s="74">
        <f t="shared" si="4"/>
        <v>5.6210000000000004</v>
      </c>
      <c r="U28" s="73">
        <v>3.7</v>
      </c>
      <c r="V28" s="73">
        <f t="shared" si="5"/>
        <v>3.7</v>
      </c>
      <c r="W28" s="72" t="s">
        <v>22</v>
      </c>
      <c r="X28" s="66">
        <v>1005</v>
      </c>
      <c r="Y28" s="66">
        <v>0</v>
      </c>
      <c r="Z28" s="66">
        <v>1186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40926548</v>
      </c>
      <c r="AH28" s="69">
        <f t="shared" si="6"/>
        <v>1320</v>
      </c>
      <c r="AI28" s="68">
        <f t="shared" si="7"/>
        <v>234.83365949119371</v>
      </c>
      <c r="AJ28" s="67">
        <v>1</v>
      </c>
      <c r="AK28" s="67">
        <v>0</v>
      </c>
      <c r="AL28" s="67">
        <v>1</v>
      </c>
      <c r="AM28" s="67">
        <v>1</v>
      </c>
      <c r="AN28" s="67">
        <v>1</v>
      </c>
      <c r="AO28" s="67">
        <v>0</v>
      </c>
      <c r="AP28" s="66">
        <v>9359435</v>
      </c>
      <c r="AQ28" s="66">
        <f t="shared" si="8"/>
        <v>0</v>
      </c>
      <c r="AR28" s="87">
        <v>1.1100000000000001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4</v>
      </c>
      <c r="E29" s="82">
        <f t="shared" si="13"/>
        <v>2.8169014084507045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130</v>
      </c>
      <c r="P29" s="76">
        <v>127</v>
      </c>
      <c r="Q29" s="76">
        <v>54482466</v>
      </c>
      <c r="R29" s="75">
        <f t="shared" si="9"/>
        <v>5567</v>
      </c>
      <c r="S29" s="74">
        <f t="shared" si="3"/>
        <v>133.608</v>
      </c>
      <c r="T29" s="74">
        <f t="shared" si="4"/>
        <v>5.5670000000000002</v>
      </c>
      <c r="U29" s="73">
        <v>3.3</v>
      </c>
      <c r="V29" s="73">
        <f t="shared" si="5"/>
        <v>3.3</v>
      </c>
      <c r="W29" s="72" t="s">
        <v>22</v>
      </c>
      <c r="X29" s="66">
        <v>1006</v>
      </c>
      <c r="Y29" s="66">
        <v>0</v>
      </c>
      <c r="Z29" s="66">
        <v>1187</v>
      </c>
      <c r="AA29" s="66">
        <v>1185</v>
      </c>
      <c r="AB29" s="66">
        <v>1187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40927868</v>
      </c>
      <c r="AH29" s="69">
        <f t="shared" si="6"/>
        <v>1320</v>
      </c>
      <c r="AI29" s="68">
        <f t="shared" si="7"/>
        <v>237.11155020657446</v>
      </c>
      <c r="AJ29" s="67">
        <v>1</v>
      </c>
      <c r="AK29" s="67">
        <v>0</v>
      </c>
      <c r="AL29" s="67">
        <v>1</v>
      </c>
      <c r="AM29" s="67">
        <v>1</v>
      </c>
      <c r="AN29" s="67">
        <v>1</v>
      </c>
      <c r="AO29" s="67">
        <v>0</v>
      </c>
      <c r="AP29" s="66">
        <v>9359435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6</v>
      </c>
      <c r="E30" s="82">
        <f t="shared" si="13"/>
        <v>4.2253521126760569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107</v>
      </c>
      <c r="P30" s="76">
        <v>129</v>
      </c>
      <c r="Q30" s="76">
        <v>54487886</v>
      </c>
      <c r="R30" s="75">
        <f t="shared" si="9"/>
        <v>5420</v>
      </c>
      <c r="S30" s="74">
        <f t="shared" si="3"/>
        <v>130.08000000000001</v>
      </c>
      <c r="T30" s="74">
        <f t="shared" si="4"/>
        <v>5.42</v>
      </c>
      <c r="U30" s="73">
        <v>2.5</v>
      </c>
      <c r="V30" s="73">
        <f t="shared" si="5"/>
        <v>2.5</v>
      </c>
      <c r="W30" s="72" t="s">
        <v>21</v>
      </c>
      <c r="X30" s="66">
        <v>1148</v>
      </c>
      <c r="Y30" s="66">
        <v>0</v>
      </c>
      <c r="Z30" s="66">
        <v>1188</v>
      </c>
      <c r="AA30" s="66">
        <v>0</v>
      </c>
      <c r="AB30" s="66">
        <v>1188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40929020</v>
      </c>
      <c r="AH30" s="69">
        <f t="shared" si="6"/>
        <v>1152</v>
      </c>
      <c r="AI30" s="68">
        <f t="shared" si="7"/>
        <v>212.5461254612546</v>
      </c>
      <c r="AJ30" s="67">
        <v>1</v>
      </c>
      <c r="AK30" s="67">
        <v>0</v>
      </c>
      <c r="AL30" s="67">
        <v>1</v>
      </c>
      <c r="AM30" s="67">
        <v>1</v>
      </c>
      <c r="AN30" s="67">
        <v>1</v>
      </c>
      <c r="AO30" s="67">
        <v>0</v>
      </c>
      <c r="AP30" s="66">
        <v>9359435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9</v>
      </c>
      <c r="E31" s="82">
        <f t="shared" si="13"/>
        <v>6.3380281690140849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109</v>
      </c>
      <c r="P31" s="76">
        <v>127</v>
      </c>
      <c r="Q31" s="76">
        <v>54493123</v>
      </c>
      <c r="R31" s="75">
        <f t="shared" si="9"/>
        <v>5237</v>
      </c>
      <c r="S31" s="74">
        <f t="shared" si="3"/>
        <v>125.688</v>
      </c>
      <c r="T31" s="74">
        <f t="shared" si="4"/>
        <v>5.2370000000000001</v>
      </c>
      <c r="U31" s="73">
        <v>1.7</v>
      </c>
      <c r="V31" s="73">
        <f t="shared" si="5"/>
        <v>1.7</v>
      </c>
      <c r="W31" s="72" t="s">
        <v>21</v>
      </c>
      <c r="X31" s="66">
        <v>1148</v>
      </c>
      <c r="Y31" s="66">
        <v>0</v>
      </c>
      <c r="Z31" s="66">
        <v>1187</v>
      </c>
      <c r="AA31" s="66">
        <v>0</v>
      </c>
      <c r="AB31" s="66">
        <v>1188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40930108</v>
      </c>
      <c r="AH31" s="69">
        <f t="shared" si="6"/>
        <v>1088</v>
      </c>
      <c r="AI31" s="68">
        <f t="shared" si="7"/>
        <v>207.75253007447012</v>
      </c>
      <c r="AJ31" s="67">
        <v>1</v>
      </c>
      <c r="AK31" s="67">
        <v>0</v>
      </c>
      <c r="AL31" s="67">
        <v>1</v>
      </c>
      <c r="AM31" s="67">
        <v>0</v>
      </c>
      <c r="AN31" s="67">
        <v>1</v>
      </c>
      <c r="AO31" s="67">
        <v>0</v>
      </c>
      <c r="AP31" s="66">
        <v>9359435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23</v>
      </c>
      <c r="E32" s="82">
        <f t="shared" si="13"/>
        <v>16.197183098591552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111</v>
      </c>
      <c r="P32" s="76">
        <v>112</v>
      </c>
      <c r="Q32" s="76">
        <v>54498089</v>
      </c>
      <c r="R32" s="75">
        <f t="shared" si="9"/>
        <v>4966</v>
      </c>
      <c r="S32" s="74">
        <f t="shared" si="3"/>
        <v>119.184</v>
      </c>
      <c r="T32" s="74">
        <f t="shared" si="4"/>
        <v>4.9660000000000002</v>
      </c>
      <c r="U32" s="73">
        <v>1.4</v>
      </c>
      <c r="V32" s="73">
        <f t="shared" si="5"/>
        <v>1.4</v>
      </c>
      <c r="W32" s="72" t="s">
        <v>21</v>
      </c>
      <c r="X32" s="66">
        <v>1045</v>
      </c>
      <c r="Y32" s="66">
        <v>0</v>
      </c>
      <c r="Z32" s="66">
        <v>1098</v>
      </c>
      <c r="AA32" s="66">
        <v>0</v>
      </c>
      <c r="AB32" s="66">
        <v>1098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40931076</v>
      </c>
      <c r="AH32" s="69">
        <f t="shared" si="6"/>
        <v>968</v>
      </c>
      <c r="AI32" s="68">
        <f t="shared" si="7"/>
        <v>194.92549335481272</v>
      </c>
      <c r="AJ32" s="67">
        <v>1</v>
      </c>
      <c r="AK32" s="67">
        <v>0</v>
      </c>
      <c r="AL32" s="67">
        <v>1</v>
      </c>
      <c r="AM32" s="67">
        <v>0</v>
      </c>
      <c r="AN32" s="67">
        <v>1</v>
      </c>
      <c r="AO32" s="67">
        <v>0</v>
      </c>
      <c r="AP32" s="66">
        <v>9359435</v>
      </c>
      <c r="AQ32" s="66">
        <f t="shared" si="8"/>
        <v>0</v>
      </c>
      <c r="AR32" s="87">
        <v>1.07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25</v>
      </c>
      <c r="E33" s="82">
        <f t="shared" si="13"/>
        <v>17.605633802816904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125</v>
      </c>
      <c r="P33" s="76">
        <v>90</v>
      </c>
      <c r="Q33" s="76">
        <v>54502003</v>
      </c>
      <c r="R33" s="75">
        <f t="shared" si="9"/>
        <v>3914</v>
      </c>
      <c r="S33" s="74">
        <f t="shared" si="3"/>
        <v>93.936000000000007</v>
      </c>
      <c r="T33" s="74">
        <f t="shared" si="4"/>
        <v>3.9140000000000001</v>
      </c>
      <c r="U33" s="73">
        <v>2.2999999999999998</v>
      </c>
      <c r="V33" s="73">
        <f t="shared" si="5"/>
        <v>2.2999999999999998</v>
      </c>
      <c r="W33" s="72" t="s">
        <v>14</v>
      </c>
      <c r="X33" s="66">
        <v>0</v>
      </c>
      <c r="Y33" s="66">
        <v>0</v>
      </c>
      <c r="Z33" s="66">
        <v>1017</v>
      </c>
      <c r="AA33" s="66">
        <v>0</v>
      </c>
      <c r="AB33" s="66">
        <v>1017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40931700</v>
      </c>
      <c r="AH33" s="69">
        <f t="shared" si="6"/>
        <v>624</v>
      </c>
      <c r="AI33" s="68">
        <f t="shared" si="7"/>
        <v>159.42769545222279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0.25</v>
      </c>
      <c r="AP33" s="66">
        <v>9360554</v>
      </c>
      <c r="AQ33" s="66">
        <f t="shared" si="8"/>
        <v>1119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30</v>
      </c>
      <c r="E34" s="82">
        <f t="shared" si="13"/>
        <v>21.126760563380284</v>
      </c>
      <c r="F34" s="83">
        <v>56</v>
      </c>
      <c r="G34" s="82">
        <f t="shared" si="1"/>
        <v>39.436619718309863</v>
      </c>
      <c r="H34" s="80" t="s">
        <v>16</v>
      </c>
      <c r="I34" s="80">
        <f t="shared" si="2"/>
        <v>34.507042253521128</v>
      </c>
      <c r="J34" s="81">
        <f>(F34-5)/1.42</f>
        <v>35.91549295774648</v>
      </c>
      <c r="K34" s="80">
        <f t="shared" si="12"/>
        <v>40.140845070422536</v>
      </c>
      <c r="L34" s="79">
        <v>14</v>
      </c>
      <c r="M34" s="78" t="s">
        <v>15</v>
      </c>
      <c r="N34" s="77">
        <v>11.5</v>
      </c>
      <c r="O34" s="76">
        <v>103</v>
      </c>
      <c r="P34" s="76">
        <v>61</v>
      </c>
      <c r="Q34" s="76">
        <v>54504895</v>
      </c>
      <c r="R34" s="75">
        <f t="shared" si="9"/>
        <v>2892</v>
      </c>
      <c r="S34" s="74">
        <f t="shared" si="3"/>
        <v>69.408000000000001</v>
      </c>
      <c r="T34" s="74">
        <f t="shared" si="4"/>
        <v>2.8919999999999999</v>
      </c>
      <c r="U34" s="73">
        <v>3.7</v>
      </c>
      <c r="V34" s="73">
        <f t="shared" si="5"/>
        <v>3.7</v>
      </c>
      <c r="W34" s="72" t="s">
        <v>138</v>
      </c>
      <c r="X34" s="66">
        <v>0</v>
      </c>
      <c r="Y34" s="66">
        <v>0</v>
      </c>
      <c r="Z34" s="66">
        <v>0</v>
      </c>
      <c r="AA34" s="66">
        <v>0</v>
      </c>
      <c r="AB34" s="66">
        <v>998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40932040</v>
      </c>
      <c r="AH34" s="69">
        <f t="shared" si="6"/>
        <v>340</v>
      </c>
      <c r="AI34" s="68">
        <f t="shared" si="7"/>
        <v>117.56569847856156</v>
      </c>
      <c r="AJ34" s="67">
        <v>0</v>
      </c>
      <c r="AK34" s="67">
        <v>0</v>
      </c>
      <c r="AL34" s="67">
        <v>0</v>
      </c>
      <c r="AM34" s="67">
        <v>0</v>
      </c>
      <c r="AN34" s="67">
        <v>1</v>
      </c>
      <c r="AO34" s="67">
        <v>0.25</v>
      </c>
      <c r="AP34" s="66">
        <v>9361888</v>
      </c>
      <c r="AQ34" s="66">
        <f t="shared" si="8"/>
        <v>1334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123.54166666666667</v>
      </c>
      <c r="Q35" s="56">
        <f>Q34-Q10</f>
        <v>121079</v>
      </c>
      <c r="R35" s="55">
        <f>SUM(R11:R34)</f>
        <v>121079</v>
      </c>
      <c r="S35" s="54">
        <f>AVERAGE(S11:S34)</f>
        <v>121.07900000000002</v>
      </c>
      <c r="T35" s="54">
        <f>SUM(T11:T34)</f>
        <v>121.07899999999999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25024</v>
      </c>
      <c r="AH35" s="55">
        <f>SUM(AH11:AH34)</f>
        <v>25024</v>
      </c>
      <c r="AI35" s="46">
        <f>$AH$35/$T35</f>
        <v>206.67498079766105</v>
      </c>
      <c r="AJ35" s="45"/>
      <c r="AK35" s="44"/>
      <c r="AL35" s="44"/>
      <c r="AM35" s="44"/>
      <c r="AN35" s="43"/>
      <c r="AO35" s="39"/>
      <c r="AP35" s="42">
        <f>AP34-AP10</f>
        <v>7163</v>
      </c>
      <c r="AQ35" s="41">
        <f>SUM(AQ11:AQ34)</f>
        <v>7163</v>
      </c>
      <c r="AR35" s="40">
        <f>AVERAGE(AR11:AR34)</f>
        <v>1.1300000000000001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140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141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184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155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185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2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2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2:51" x14ac:dyDescent="0.25">
      <c r="B51" s="13" t="s">
        <v>178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2:51" x14ac:dyDescent="0.25">
      <c r="B52" s="22" t="s">
        <v>171</v>
      </c>
      <c r="C52" s="24"/>
      <c r="D52" s="24"/>
      <c r="E52" s="24"/>
      <c r="F52" s="23"/>
      <c r="G52" s="16"/>
      <c r="H52" s="16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2:51" x14ac:dyDescent="0.25">
      <c r="B53" s="11" t="s">
        <v>0</v>
      </c>
      <c r="C53" s="9"/>
      <c r="D53" s="9"/>
      <c r="E53" s="9"/>
      <c r="F53" s="9"/>
      <c r="G53" s="9"/>
      <c r="H53" s="9"/>
      <c r="I53" s="9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21"/>
      <c r="U53" s="21"/>
      <c r="V53" s="21"/>
      <c r="W53" s="5"/>
      <c r="X53" s="5"/>
      <c r="Y53" s="5"/>
      <c r="Z53" s="5"/>
      <c r="AA53" s="5"/>
      <c r="AB53" s="5"/>
      <c r="AC53" s="5"/>
      <c r="AD53" s="5"/>
      <c r="AE53" s="5"/>
      <c r="AM53" s="4"/>
      <c r="AN53" s="4"/>
      <c r="AO53" s="4"/>
      <c r="AP53" s="4"/>
      <c r="AQ53" s="4"/>
      <c r="AR53" s="4"/>
      <c r="AS53" s="3"/>
      <c r="AV53" s="12"/>
      <c r="AW53"/>
      <c r="AX53"/>
      <c r="AY53"/>
    </row>
    <row r="54" spans="2:51" x14ac:dyDescent="0.25">
      <c r="B54" s="22" t="s">
        <v>148</v>
      </c>
      <c r="C54" s="11"/>
      <c r="D54" s="9"/>
      <c r="E54" s="17"/>
      <c r="F54" s="9"/>
      <c r="G54" s="9"/>
      <c r="H54" s="9"/>
      <c r="I54" s="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5"/>
      <c r="U54" s="14"/>
      <c r="V54" s="14"/>
      <c r="W54" s="5"/>
      <c r="X54" s="5"/>
      <c r="Y54" s="5"/>
      <c r="Z54" s="5"/>
      <c r="AA54" s="5"/>
      <c r="AB54" s="5"/>
      <c r="AC54" s="5"/>
      <c r="AD54" s="5"/>
      <c r="AE54" s="5"/>
      <c r="AM54" s="4"/>
      <c r="AN54" s="4"/>
      <c r="AO54" s="4"/>
      <c r="AP54" s="4"/>
      <c r="AQ54" s="4"/>
      <c r="AR54" s="4"/>
      <c r="AS54" s="3"/>
      <c r="AV54" s="12"/>
      <c r="AW54"/>
      <c r="AX54"/>
      <c r="AY54"/>
    </row>
    <row r="55" spans="2:51" x14ac:dyDescent="0.25">
      <c r="B55" s="139" t="s">
        <v>166</v>
      </c>
      <c r="C55" s="13"/>
      <c r="D55" s="9"/>
      <c r="E55" s="17"/>
      <c r="F55" s="9"/>
      <c r="G55" s="9"/>
      <c r="H55" s="9"/>
      <c r="I55" s="9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5"/>
      <c r="U55" s="14"/>
      <c r="V55" s="14"/>
      <c r="W55" s="5"/>
      <c r="X55" s="5"/>
      <c r="Y55" s="5"/>
      <c r="Z55" s="8"/>
      <c r="AA55" s="5"/>
      <c r="AB55" s="5"/>
      <c r="AC55" s="5"/>
      <c r="AD55" s="5"/>
      <c r="AE55" s="5"/>
      <c r="AM55" s="4"/>
      <c r="AN55" s="4"/>
      <c r="AO55" s="4"/>
      <c r="AP55" s="4"/>
      <c r="AQ55" s="4"/>
      <c r="AR55" s="4"/>
      <c r="AS55" s="3"/>
      <c r="AV55" s="12"/>
      <c r="AW55"/>
      <c r="AX55"/>
      <c r="AY55"/>
    </row>
    <row r="56" spans="2:51" x14ac:dyDescent="0.25">
      <c r="B56" s="19"/>
      <c r="C56" s="13"/>
      <c r="D56" s="9"/>
      <c r="E56" s="9"/>
      <c r="F56" s="9"/>
      <c r="G56" s="9"/>
      <c r="H56" s="9"/>
      <c r="I56" s="17"/>
      <c r="J56" s="16"/>
      <c r="K56" s="16"/>
      <c r="L56" s="16"/>
      <c r="M56" s="16"/>
      <c r="N56" s="16"/>
      <c r="O56" s="16"/>
      <c r="P56" s="16"/>
      <c r="Q56" s="16"/>
      <c r="R56" s="16"/>
      <c r="S56" s="8"/>
      <c r="T56" s="8"/>
      <c r="U56" s="8"/>
      <c r="V56" s="8"/>
      <c r="W56" s="8"/>
      <c r="X56" s="8"/>
      <c r="Y56" s="8"/>
      <c r="Z56" s="6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12"/>
      <c r="AW56"/>
      <c r="AX56"/>
      <c r="AY56"/>
    </row>
    <row r="57" spans="2:51" x14ac:dyDescent="0.25">
      <c r="B57" s="19"/>
      <c r="C57" s="20"/>
      <c r="D57" s="9"/>
      <c r="E57" s="9"/>
      <c r="F57" s="9"/>
      <c r="G57" s="9"/>
      <c r="H57" s="9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6"/>
      <c r="X57" s="6"/>
      <c r="Y57" s="6"/>
      <c r="Z57" s="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12"/>
      <c r="AW57"/>
      <c r="AX57"/>
      <c r="AY57"/>
    </row>
    <row r="58" spans="2:51" x14ac:dyDescent="0.25">
      <c r="B58" s="19"/>
      <c r="C58" s="20"/>
      <c r="D58" s="17"/>
      <c r="E58" s="9"/>
      <c r="F58" s="9"/>
      <c r="G58" s="9"/>
      <c r="H58" s="9"/>
      <c r="I58" s="9"/>
      <c r="J58" s="8"/>
      <c r="K58" s="8"/>
      <c r="L58" s="8"/>
      <c r="M58" s="8"/>
      <c r="N58" s="8"/>
      <c r="O58" s="8"/>
      <c r="P58" s="8"/>
      <c r="Q58" s="8"/>
      <c r="R58" s="8"/>
      <c r="S58" s="16"/>
      <c r="T58" s="15"/>
      <c r="U58" s="14"/>
      <c r="V58" s="14"/>
      <c r="W58" s="5"/>
      <c r="X58" s="5"/>
      <c r="Y58" s="5"/>
      <c r="Z58" s="5"/>
      <c r="AA58" s="5"/>
      <c r="AB58" s="5"/>
      <c r="AC58" s="5"/>
      <c r="AD58" s="5"/>
      <c r="AE58" s="5"/>
      <c r="AM58" s="4"/>
      <c r="AN58" s="4"/>
      <c r="AO58" s="4"/>
      <c r="AP58" s="4"/>
      <c r="AQ58" s="4"/>
      <c r="AR58" s="4"/>
      <c r="AS58" s="3"/>
      <c r="AV58" s="12"/>
      <c r="AW58"/>
      <c r="AX58"/>
      <c r="AY58"/>
    </row>
    <row r="59" spans="2:51" x14ac:dyDescent="0.25">
      <c r="B59" s="19"/>
      <c r="C59" s="11"/>
      <c r="D59" s="17"/>
      <c r="E59" s="9"/>
      <c r="F59" s="9"/>
      <c r="G59" s="9"/>
      <c r="H59" s="9"/>
      <c r="I59" s="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5"/>
      <c r="U59" s="14"/>
      <c r="V59" s="14"/>
      <c r="W59" s="5"/>
      <c r="X59" s="5"/>
      <c r="Y59" s="5"/>
      <c r="Z59" s="5"/>
      <c r="AA59" s="5"/>
      <c r="AB59" s="5"/>
      <c r="AC59" s="5"/>
      <c r="AD59" s="5"/>
      <c r="AE59" s="5"/>
      <c r="AM59" s="4"/>
      <c r="AN59" s="4"/>
      <c r="AO59" s="4"/>
      <c r="AP59" s="4"/>
      <c r="AQ59" s="4"/>
      <c r="AR59" s="4"/>
      <c r="AS59" s="3"/>
      <c r="AV59" s="12"/>
      <c r="AW59"/>
      <c r="AX59"/>
      <c r="AY59"/>
    </row>
    <row r="60" spans="2:51" x14ac:dyDescent="0.25">
      <c r="B60" s="18"/>
      <c r="C60" s="11"/>
      <c r="D60" s="9"/>
      <c r="E60" s="17"/>
      <c r="F60" s="9"/>
      <c r="G60" s="17"/>
      <c r="H60" s="17"/>
      <c r="I60" s="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5"/>
      <c r="U60" s="14"/>
      <c r="V60" s="14"/>
      <c r="W60" s="5"/>
      <c r="X60" s="5"/>
      <c r="Y60" s="5"/>
      <c r="Z60" s="5"/>
      <c r="AA60" s="5"/>
      <c r="AB60" s="5"/>
      <c r="AC60" s="5"/>
      <c r="AD60" s="5"/>
      <c r="AE60" s="5"/>
      <c r="AM60" s="4"/>
      <c r="AN60" s="4"/>
      <c r="AO60" s="4"/>
      <c r="AP60" s="4"/>
      <c r="AQ60" s="4"/>
      <c r="AR60" s="4"/>
      <c r="AS60" s="3"/>
      <c r="AV60" s="12"/>
      <c r="AW60"/>
      <c r="AX60"/>
      <c r="AY60"/>
    </row>
    <row r="61" spans="2:51" x14ac:dyDescent="0.25">
      <c r="B61" s="18"/>
      <c r="C61" s="13"/>
      <c r="D61" s="9"/>
      <c r="E61" s="17"/>
      <c r="F61" s="17"/>
      <c r="G61" s="17"/>
      <c r="H61" s="17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V61" s="12"/>
      <c r="AW61"/>
      <c r="AX61"/>
      <c r="AY61"/>
    </row>
    <row r="62" spans="2:51" x14ac:dyDescent="0.25">
      <c r="B62" s="7"/>
      <c r="C62" s="13"/>
      <c r="D62" s="9"/>
      <c r="E62" s="9"/>
      <c r="F62" s="17"/>
      <c r="G62" s="9"/>
      <c r="H62" s="9"/>
      <c r="I62" s="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5"/>
      <c r="U62" s="14"/>
      <c r="V62" s="14"/>
      <c r="W62" s="5"/>
      <c r="X62" s="5"/>
      <c r="Y62" s="5"/>
      <c r="Z62" s="5"/>
      <c r="AA62" s="5"/>
      <c r="AB62" s="5"/>
      <c r="AC62" s="5"/>
      <c r="AD62" s="5"/>
      <c r="AE62" s="5"/>
      <c r="AM62" s="4"/>
      <c r="AN62" s="4"/>
      <c r="AO62" s="4"/>
      <c r="AP62" s="4"/>
      <c r="AQ62" s="4"/>
      <c r="AR62" s="4"/>
      <c r="AS62" s="3"/>
      <c r="AV62" s="12"/>
      <c r="AW62"/>
      <c r="AX62"/>
      <c r="AY62"/>
    </row>
    <row r="63" spans="2:51" x14ac:dyDescent="0.25">
      <c r="B63" s="7"/>
      <c r="C63" s="8"/>
      <c r="D63" s="9"/>
      <c r="E63" s="9"/>
      <c r="F63" s="9"/>
      <c r="G63" s="9"/>
      <c r="H63" s="9"/>
      <c r="I63" s="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5"/>
      <c r="U63" s="14"/>
      <c r="V63" s="14"/>
      <c r="W63" s="5"/>
      <c r="X63" s="5"/>
      <c r="Y63" s="5"/>
      <c r="Z63" s="5"/>
      <c r="AA63" s="5"/>
      <c r="AB63" s="5"/>
      <c r="AC63" s="5"/>
      <c r="AD63" s="5"/>
      <c r="AE63" s="5"/>
      <c r="AM63" s="4"/>
      <c r="AN63" s="4"/>
      <c r="AO63" s="4"/>
      <c r="AP63" s="4"/>
      <c r="AQ63" s="4"/>
      <c r="AR63" s="4"/>
      <c r="AS63" s="3"/>
      <c r="AU63"/>
      <c r="AV63" s="12"/>
      <c r="AW63"/>
      <c r="AX63"/>
      <c r="AY63"/>
    </row>
    <row r="64" spans="2:51" ht="229.5" customHeight="1" x14ac:dyDescent="0.25">
      <c r="B64" s="7"/>
      <c r="C64" s="11"/>
      <c r="D64" s="8"/>
      <c r="E64" s="9"/>
      <c r="F64" s="9"/>
      <c r="G64" s="9"/>
      <c r="H64" s="9"/>
      <c r="I64" s="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5"/>
      <c r="U64" s="14"/>
      <c r="V64" s="14"/>
      <c r="W64" s="5"/>
      <c r="X64" s="5"/>
      <c r="Y64" s="5"/>
      <c r="Z64" s="5"/>
      <c r="AA64" s="5"/>
      <c r="AB64" s="5"/>
      <c r="AC64" s="5"/>
      <c r="AD64" s="5"/>
      <c r="AE64" s="5"/>
      <c r="AM64" s="4"/>
      <c r="AN64" s="4"/>
      <c r="AO64" s="4"/>
      <c r="AP64" s="4"/>
      <c r="AQ64" s="4"/>
      <c r="AR64" s="4"/>
      <c r="AS64" s="3"/>
      <c r="AU64"/>
      <c r="AV64" s="12"/>
      <c r="AW64"/>
      <c r="AX64"/>
      <c r="AY64"/>
    </row>
    <row r="65" spans="1:51" x14ac:dyDescent="0.25">
      <c r="A65" s="5"/>
      <c r="B65" s="7"/>
      <c r="C65" s="13"/>
      <c r="D65" s="8"/>
      <c r="E65" s="9"/>
      <c r="F65" s="9"/>
      <c r="G65" s="9"/>
      <c r="H65" s="9"/>
      <c r="I65" s="4"/>
      <c r="J65" s="4"/>
      <c r="K65" s="4"/>
      <c r="L65" s="4"/>
      <c r="M65" s="4"/>
      <c r="N65" s="4"/>
      <c r="O65" s="3"/>
      <c r="P65" s="1"/>
      <c r="R65" s="12"/>
      <c r="AS65"/>
      <c r="AT65"/>
      <c r="AU65"/>
      <c r="AV65"/>
      <c r="AW65"/>
      <c r="AX65"/>
      <c r="AY65"/>
    </row>
    <row r="66" spans="1:51" x14ac:dyDescent="0.25">
      <c r="A66" s="5"/>
      <c r="B66" s="8"/>
      <c r="C66" s="11"/>
      <c r="D66" s="9"/>
      <c r="E66" s="8"/>
      <c r="F66" s="9"/>
      <c r="G66" s="8"/>
      <c r="H66" s="8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B67" s="8"/>
      <c r="C67" s="10"/>
      <c r="D67" s="9"/>
      <c r="E67" s="8"/>
      <c r="F67" s="8"/>
      <c r="G67" s="8"/>
      <c r="H67" s="8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B68" s="7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1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P70" s="1"/>
      <c r="R70" s="1"/>
      <c r="AS70"/>
      <c r="AT70"/>
      <c r="AU70"/>
      <c r="AV70"/>
      <c r="AW70"/>
      <c r="AX70"/>
      <c r="AY70"/>
    </row>
    <row r="71" spans="1:51" x14ac:dyDescent="0.25">
      <c r="A71" s="5"/>
      <c r="I71" s="4"/>
      <c r="J71" s="4"/>
      <c r="K71" s="4"/>
      <c r="L71" s="4"/>
      <c r="M71" s="4"/>
      <c r="N71" s="4"/>
      <c r="O71" s="3"/>
      <c r="P71" s="1"/>
      <c r="R71" s="6"/>
      <c r="AS71"/>
      <c r="AT71"/>
      <c r="AU71"/>
      <c r="AV71"/>
      <c r="AW71"/>
      <c r="AX71"/>
      <c r="AY71"/>
    </row>
    <row r="72" spans="1:51" x14ac:dyDescent="0.25">
      <c r="A72" s="5"/>
      <c r="I72" s="4"/>
      <c r="J72" s="4"/>
      <c r="K72" s="4"/>
      <c r="L72" s="4"/>
      <c r="M72" s="4"/>
      <c r="N72" s="4"/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R75" s="1"/>
      <c r="AS75"/>
      <c r="AT75"/>
      <c r="AU75"/>
      <c r="AV75"/>
      <c r="AW75"/>
      <c r="AX75"/>
      <c r="AY75"/>
    </row>
    <row r="76" spans="1:51" x14ac:dyDescent="0.25">
      <c r="O76" s="3"/>
      <c r="R76" s="1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AS81"/>
      <c r="AT81"/>
      <c r="AU81"/>
      <c r="AV81"/>
      <c r="AW81"/>
      <c r="AX81"/>
      <c r="AY81"/>
    </row>
    <row r="82" spans="15:51" x14ac:dyDescent="0.25">
      <c r="O82" s="3"/>
      <c r="AS82"/>
      <c r="AT82"/>
      <c r="AU82"/>
      <c r="AV82"/>
      <c r="AW82"/>
      <c r="AX82"/>
      <c r="AY82"/>
    </row>
    <row r="83" spans="15:51" x14ac:dyDescent="0.25">
      <c r="O83" s="3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AS93"/>
      <c r="AT93"/>
      <c r="AU93"/>
      <c r="AV93"/>
      <c r="AW93"/>
      <c r="AX93"/>
      <c r="AY93"/>
    </row>
    <row r="94" spans="15:51" x14ac:dyDescent="0.25">
      <c r="O94" s="2"/>
      <c r="P94" s="1"/>
      <c r="Q94" s="1"/>
      <c r="R94" s="1"/>
      <c r="S94" s="1"/>
      <c r="T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T96" s="1"/>
      <c r="AS96"/>
      <c r="AT96"/>
      <c r="AU96"/>
      <c r="AV96"/>
      <c r="AW96"/>
      <c r="AX96"/>
      <c r="AY96"/>
    </row>
    <row r="97" spans="15:51" x14ac:dyDescent="0.25">
      <c r="O97" s="1"/>
      <c r="Q97" s="1"/>
      <c r="R97" s="1"/>
      <c r="S97" s="1"/>
      <c r="AS97"/>
      <c r="AT97"/>
      <c r="AU97"/>
      <c r="AV97"/>
      <c r="AW97"/>
      <c r="AX97"/>
      <c r="AY97"/>
    </row>
    <row r="98" spans="15:51" x14ac:dyDescent="0.25">
      <c r="O98" s="2"/>
      <c r="P98" s="1"/>
      <c r="Q98" s="1"/>
      <c r="R98" s="1"/>
      <c r="S98" s="1"/>
      <c r="T98" s="1"/>
      <c r="AS98"/>
      <c r="AT98"/>
      <c r="AU98"/>
      <c r="AV98"/>
      <c r="AW98"/>
      <c r="AX98"/>
      <c r="AY98"/>
    </row>
    <row r="99" spans="15:51" x14ac:dyDescent="0.25">
      <c r="O99" s="2"/>
      <c r="P99" s="1"/>
      <c r="Q99" s="1"/>
      <c r="R99" s="1"/>
      <c r="S99" s="1"/>
      <c r="T99" s="1"/>
      <c r="U99" s="1"/>
      <c r="AS99"/>
      <c r="AT99"/>
      <c r="AU99"/>
      <c r="AV99"/>
      <c r="AW99"/>
      <c r="AX99"/>
      <c r="AY99"/>
    </row>
    <row r="100" spans="15:51" x14ac:dyDescent="0.25">
      <c r="O100" s="2"/>
      <c r="P100" s="1"/>
      <c r="T100" s="1"/>
      <c r="U100" s="1"/>
      <c r="AS100"/>
      <c r="AT100"/>
      <c r="AU100"/>
      <c r="AV100"/>
      <c r="AW100"/>
      <c r="AX100"/>
      <c r="AY100"/>
    </row>
    <row r="112" spans="15:51" x14ac:dyDescent="0.25">
      <c r="AS112"/>
      <c r="AT112"/>
      <c r="AU112"/>
      <c r="AV112"/>
      <c r="AW112"/>
      <c r="AX112"/>
      <c r="AY112"/>
    </row>
  </sheetData>
  <protectedRanges>
    <protectedRange sqref="N56:R56 B68 S58:T64 B60:B65 N59:R64 T42 S54:T55 T53" name="Range2_12_5_1_1"/>
    <protectedRange sqref="N10 L10 L6 D6 D8 AD8 AF8 O8:U8 AJ8:AR8 AF10 AR11:AR34 L24:N31 N12:N23 N32:N34 N11:P11 E11:E34 G11:G34 O12:P34 R11:AG34" name="Range1_16_3_1_1"/>
    <protectedRange sqref="I61 J59:M64 K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I58:I60 G63:H64 G57:H58 E63:E64 F64:F65 F57:F59 E57:E58 K54:M55" name="Range2_2_12_1_7_1_1"/>
    <protectedRange sqref="D61:D62" name="Range2_1_1_1_1_11_1_2_1_1"/>
    <protectedRange sqref="E59 G59:H59 F60" name="Range2_2_2_9_1_1_1_1"/>
    <protectedRange sqref="D57" name="Range2_1_1_1_1_1_9_1_1_1_1"/>
    <protectedRange sqref="C61" name="Range2_1_1_2_1_1"/>
    <protectedRange sqref="C60" name="Range2_1_2_2_1_1"/>
    <protectedRange sqref="C59" name="Range2_3_2_1_1"/>
    <protectedRange sqref="C57:C58" name="Range2_5_1_1_1"/>
    <protectedRange sqref="E60:E61 F61:F62 G60:H61 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S53" name="Range2_12_2_1_1_1_2_1_1"/>
    <protectedRange sqref="Q53:R53" name="Range2_12_1_6_1_1_1_2_3_1_1_3_1_1_1_1_1_1"/>
    <protectedRange sqref="N53:P53" name="Range2_12_1_2_3_1_1_1_2_3_1_1_3_1_1_1_1_1_1"/>
    <protectedRange sqref="K53:M53" name="Range2_2_12_1_4_3_1_1_1_3_3_1_1_3_1_1_1_1_1_1"/>
    <protectedRange sqref="Q50:Q52 T47" name="Range2_12_5_1_1_3"/>
    <protectedRange sqref="T45:T46" name="Range2_12_5_1_1_2_2"/>
    <protectedRange sqref="P50:P52" name="Range2_12_4_1_1_1_4_2_2_2"/>
    <protectedRange sqref="N50:O52" name="Range2_12_1_6_1_1_1_2_3_2_1_1_3"/>
    <protectedRange sqref="K50:M52" name="Range2_12_1_2_3_1_1_1_2_3_2_1_1_3"/>
    <protectedRange sqref="T44" name="Range2_12_5_1_1_2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B57:B59" name="Range2_12_5_1_1_2"/>
    <protectedRange sqref="AG10 AP10 Q10:Q34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6" name="Range2_2_12_2_1_1_2"/>
    <protectedRange sqref="I55:J55 J54" name="Range2_2_12_1_7_1_1_2"/>
    <protectedRange sqref="I56" name="Range2_2_1_1_1_1_2"/>
    <protectedRange sqref="J53" name="Range2_2_12_1_4_3_1_1_1_3_3_1_1_3_1_1_1_1_1_1_2"/>
    <protectedRange sqref="I50:J52" name="Range2_2_12_1_4_3_1_1_1_3_3_2_1_1_3_2"/>
    <protectedRange sqref="I53:I54" name="Range2_2_12_1_7_1_1_2_2_1"/>
    <protectedRange sqref="Q44:R44" name="Range2_12_1_6_1_1_1_2_3_2_1_1_1_1_1"/>
    <protectedRange sqref="N44:P44" name="Range2_12_1_2_3_1_1_1_2_3_2_1_1_1_1_1"/>
    <protectedRange sqref="K44:M44" name="Range2_2_12_1_4_3_1_1_1_3_3_2_1_1_1_1_1"/>
    <protectedRange sqref="J44" name="Range2_2_12_1_4_3_1_1_1_3_2_1_2_1_1_1"/>
    <protectedRange sqref="D44:E44" name="Range2_2_12_1_3_1_2_1_1_1_2_1_2_3_2_1_1_1"/>
    <protectedRange sqref="I44" name="Range2_2_12_1_4_2_1_1_1_4_1_2_1_1_1_2_1_1_1"/>
    <protectedRange sqref="F44:H44" name="Range2_2_12_1_3_1_1_1_1_1_4_1_2_1_2_1_2_1_1_1"/>
    <protectedRange sqref="B44" name="Range2_12_5_1_1_1_2_1_1_1_1_1_1_1_1_1_1_1_2_1_1_1_1_1_1_1_1_1_1_1_1_1_1_1_1_1_1"/>
    <protectedRange sqref="Q49" name="Range2_12_5_1_1_3_2"/>
    <protectedRange sqref="P49 S45:S47" name="Range2_12_4_1_1_1_4_2_2_2_2"/>
    <protectedRange sqref="N49:O49" name="Range2_12_1_6_1_1_1_2_3_2_1_1_3_2"/>
    <protectedRange sqref="K49:M49" name="Range2_12_1_2_3_1_1_1_2_3_2_1_1_3_2"/>
    <protectedRange sqref="H49:J49" name="Range2_2_12_1_4_3_1_1_1_3_3_2_1_1_3_2_1"/>
    <protectedRange sqref="G49" name="Range2_2_12_1_4_3_1_1_1_3_2_1_2_2_2_1"/>
    <protectedRange sqref="D49:E49" name="Range2_2_12_1_3_1_2_1_1_1_2_1_1_1_1_1_1_2_1_1_2_1"/>
    <protectedRange sqref="C49" name="Range2_2_12_1_3_1_2_1_1_1_3_1_1_1_1_1_3_1_1_1_1_2_1"/>
    <protectedRange sqref="F49" name="Range2_2_12_1_4_3_1_1_1_2_1_2_1_1_3_1_1_1_1_1_1_2_1"/>
    <protectedRange sqref="R48" name="Range2_12_5_1_1_3_1_1"/>
    <protectedRange sqref="Q48" name="Range2_12_4_1_1_1_4_2_2_2_1_1"/>
    <protectedRange sqref="O48:P48 Q45:R47" name="Range2_12_1_6_1_1_1_2_3_2_1_1_3_1_1"/>
    <protectedRange sqref="L48:N48 N45:P47" name="Range2_12_1_2_3_1_1_1_2_3_2_1_1_3_1_1"/>
    <protectedRange sqref="I48:K48 K45:M47" name="Range2_2_12_1_4_3_1_1_1_3_3_2_1_1_3_1_1"/>
    <protectedRange sqref="H48 J45:J47" name="Range2_2_12_1_4_3_1_1_1_3_2_1_2_2_1_1"/>
    <protectedRange sqref="E48:F48 G47:H47" name="Range2_2_12_1_3_1_2_1_1_1_2_1_1_1_1_1_1_2_1_1_1_1"/>
    <protectedRange sqref="C48 D47:E47" name="Range2_2_12_1_3_1_2_1_1_1_2_1_1_1_1_3_1_1_1_1_1_1"/>
    <protectedRange sqref="D48 F47" name="Range2_2_12_1_3_1_2_1_1_1_3_1_1_1_1_1_3_1_1_1_1_1_1"/>
    <protectedRange sqref="G48 I47" name="Range2_2_12_1_4_3_1_1_1_2_1_2_1_1_3_1_1_1_1_1_1_1_1"/>
    <protectedRange sqref="E45:H46" name="Range2_2_12_1_3_1_2_1_1_1_1_2_1_1_1_1_1_1_1_1"/>
    <protectedRange sqref="D45:D46" name="Range2_2_12_1_3_1_2_1_1_1_2_1_2_3_1_1_1_1_1_1"/>
    <protectedRange sqref="I45:I46" name="Range2_2_12_1_4_2_1_1_1_4_1_2_1_1_1_2_2_1_1_1"/>
    <protectedRange sqref="B45" name="Range2_12_5_1_1_1_2_2_1_1_1_1_1_1_1_1_1_1_1_1_1_1_1_1_1_1_1_1_1_1_1_1_1_1_1_1_1_1_1_1_1_1"/>
    <protectedRange sqref="B46" name="Range2_12_5_1_1_1_2_2_1_1_1_1_1_1_1_1_1_1_1_2_1_1_1_1_1_1_1_1_1_1_1_1_1_1_1_1_1_1_1_1_1_1_1_1_1_1_1_1_1_1_1_1_1_1_1_1_1_1"/>
    <protectedRange sqref="B47" name="Range2_12_5_1_1_1_2_2_1_1_1_1_1_1_1_1_1_1_1_2_1_1_1_2_1_1_1_2_1_1_1_3_1_1_1_1_1_1_1_1_1_1_1_1_1_1_1_1_1_1_1_1_1_1_1_1_1_1_1_1_1_1_1_1_1_1_1_1_1_1_1_1_1_1_1"/>
    <protectedRange sqref="B48" name="Range2_12_5_1_1_1_2_1_1_1_1_1_1_1_1_1_1_1_2_1_2_1_1_1_1_1_1_1_1_1_2_1_1_1_1_1_1_1_1_1_1_1_1_1_1_1_1_1_1_1_1_1_1_1_1_1_1_1"/>
    <protectedRange sqref="B49" name="Range2_12_5_1_1_1_1_1_2_1_1_1_1_1_1_1_1_1_1_1_1_1_1_1_1_1_1_1_1_2_1_1_1_1_1_1_1_1_1_1_1_1_1"/>
    <protectedRange sqref="H50:H52" name="Range2_2_12_1_4_3_1_1_1_3_3_2_1_1_3_3_1"/>
    <protectedRange sqref="G50:G52" name="Range2_2_12_1_4_3_1_1_1_3_2_1_2_2_3_1"/>
    <protectedRange sqref="F50:F52" name="Range2_2_12_1_4_3_1_1_1_3_3_1_1_3_1_1_1_1_1_1_2_3_1"/>
    <protectedRange sqref="C50:E52" name="Range2_2_12_1_3_1_2_1_1_1_1_2_1_1_1_1_1_1_2_2_1"/>
    <protectedRange sqref="G53:H53" name="Range2_2_12_1_3_1_2_1_1_1_2_1_1_1_1_1_1_2_1_1_1_1_1_2_2_1"/>
    <protectedRange sqref="D53:E53" name="Range2_2_12_1_3_1_2_1_1_1_2_1_1_1_1_3_1_1_1_1_1_2_1_1_2_1"/>
    <protectedRange sqref="F53" name="Range2_2_12_1_3_1_2_1_1_1_3_1_1_1_1_1_3_1_1_1_1_1_1_1_1_2_1"/>
    <protectedRange sqref="B50" name="Range2_12_5_1_1_1_1_1_2_1_1_2_1_1_1_1_1_1_1_1_1_1_1_1_1_1_1_1_1_2_1_1_1_1_1_1_1_1_1_1_1_1_1_1"/>
    <protectedRange sqref="B52" name="Range2_12_5_1_1_1_2_2_1_1_1_1_1_1_1_1_1_1_1_2_1_1_1_2_1_1_1_1_1_1_1_1_1_1_1_1_1_1_1_1_2_1_1_1_1_1_1_1_1_1_2_1_1"/>
    <protectedRange sqref="B51" name="Range2_12_5_1_1_1_2_2_1_1_1_1_1_1_1_1_1_1_1_2_1_1_1_1_1_1_1_1_1_3_1_3_1_2_1_1_1_1_1_1_1_1_1_1_1_1_1_2_1_1_1_1_1_2_1_1_1_1_1_1_1_1_2_1_1"/>
    <protectedRange sqref="B53" name="Range2_12_5_1_1_1_1_1_2_1_2_1_1_1_2_1_1_1_1_1_1_1_1_1_1_2_1_1_1_1_1_2_1_1_1_1_1_1_1_2_1_1"/>
    <protectedRange sqref="G56:H56 D56:E56" name="Range2_2_12_1_7_1_1_2_1"/>
    <protectedRange sqref="C56" name="Range2_1_1_2_1_1_2_1"/>
    <protectedRange sqref="F56" name="Range2_2_12_1_1_1_1_1_1"/>
    <protectedRange sqref="B56" name="Range2_12_5_1_1_2_1_4_1_1_1_2_1_1_1_1_1_1_1_1"/>
    <protectedRange sqref="D55" name="Range2_2_12_1_7_1_1_3_1"/>
    <protectedRange sqref="E55:H55" name="Range2_2_12_1_1_1_1_1_2_1"/>
    <protectedRange sqref="C55" name="Range2_1_4_2_1_1_1_2_1"/>
    <protectedRange sqref="G54:H54" name="Range2_2_12_1_3_3_1_1_1_2_1_1_1_1_1_1_1_1_1_1_1_1_1_1_1_2_1"/>
    <protectedRange sqref="F54" name="Range2_2_12_1_3_1_2_1_1_1_3_1_1_1_1_1_3_1_1_1_1_1_1_1_1_2_2"/>
    <protectedRange sqref="D54:E54" name="Range2_2_12_1_3_1_2_1_1_1_3_1_1_1_1_1_1_1_2_1_1_1_1_1_1_2_1"/>
    <protectedRange sqref="B55" name="Range2_12_5_1_1_1_2_2_1_1_1_1_1_1_1_1_1_1_1_1_1_1_1_1_1_1_1_1_1_1_1_1_1_1_1_1_1_1_1_1_1_1_1_1_1_1_1_2_1_1_1_2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75" priority="5" operator="containsText" text="N/A">
      <formula>NOT(ISERROR(SEARCH("N/A",X11)))</formula>
    </cfRule>
    <cfRule type="cellIs" dxfId="574" priority="23" operator="equal">
      <formula>0</formula>
    </cfRule>
  </conditionalFormatting>
  <conditionalFormatting sqref="X11:AE34">
    <cfRule type="cellIs" dxfId="573" priority="22" operator="greaterThanOrEqual">
      <formula>1185</formula>
    </cfRule>
  </conditionalFormatting>
  <conditionalFormatting sqref="X11:AE34">
    <cfRule type="cellIs" dxfId="572" priority="21" operator="between">
      <formula>0.1</formula>
      <formula>1184</formula>
    </cfRule>
  </conditionalFormatting>
  <conditionalFormatting sqref="X8 AJ11:AO34">
    <cfRule type="cellIs" dxfId="571" priority="20" operator="equal">
      <formula>0</formula>
    </cfRule>
  </conditionalFormatting>
  <conditionalFormatting sqref="X8 AJ11:AO34">
    <cfRule type="cellIs" dxfId="570" priority="19" operator="greaterThan">
      <formula>1179</formula>
    </cfRule>
  </conditionalFormatting>
  <conditionalFormatting sqref="X8 AJ11:AO34">
    <cfRule type="cellIs" dxfId="569" priority="18" operator="greaterThan">
      <formula>99</formula>
    </cfRule>
  </conditionalFormatting>
  <conditionalFormatting sqref="X8 AJ11:AO34">
    <cfRule type="cellIs" dxfId="568" priority="17" operator="greaterThan">
      <formula>0.99</formula>
    </cfRule>
  </conditionalFormatting>
  <conditionalFormatting sqref="AB8">
    <cfRule type="cellIs" dxfId="567" priority="16" operator="equal">
      <formula>0</formula>
    </cfRule>
  </conditionalFormatting>
  <conditionalFormatting sqref="AB8">
    <cfRule type="cellIs" dxfId="566" priority="15" operator="greaterThan">
      <formula>1179</formula>
    </cfRule>
  </conditionalFormatting>
  <conditionalFormatting sqref="AB8">
    <cfRule type="cellIs" dxfId="565" priority="14" operator="greaterThan">
      <formula>99</formula>
    </cfRule>
  </conditionalFormatting>
  <conditionalFormatting sqref="AB8">
    <cfRule type="cellIs" dxfId="564" priority="13" operator="greaterThan">
      <formula>0.99</formula>
    </cfRule>
  </conditionalFormatting>
  <conditionalFormatting sqref="AQ11:AQ34">
    <cfRule type="cellIs" dxfId="563" priority="12" operator="equal">
      <formula>0</formula>
    </cfRule>
  </conditionalFormatting>
  <conditionalFormatting sqref="AQ11:AQ34">
    <cfRule type="cellIs" dxfId="562" priority="11" operator="greaterThan">
      <formula>1179</formula>
    </cfRule>
  </conditionalFormatting>
  <conditionalFormatting sqref="AQ11:AQ34">
    <cfRule type="cellIs" dxfId="561" priority="10" operator="greaterThan">
      <formula>99</formula>
    </cfRule>
  </conditionalFormatting>
  <conditionalFormatting sqref="AQ11:AQ34">
    <cfRule type="cellIs" dxfId="560" priority="9" operator="greaterThan">
      <formula>0.99</formula>
    </cfRule>
  </conditionalFormatting>
  <conditionalFormatting sqref="AI11:AI34">
    <cfRule type="cellIs" dxfId="559" priority="8" operator="greaterThan">
      <formula>$AI$8</formula>
    </cfRule>
  </conditionalFormatting>
  <conditionalFormatting sqref="AH11:AH34">
    <cfRule type="cellIs" dxfId="558" priority="6" operator="greaterThan">
      <formula>$AH$8</formula>
    </cfRule>
    <cfRule type="cellIs" dxfId="557" priority="7" operator="greaterThan">
      <formula>$AH$8</formula>
    </cfRule>
  </conditionalFormatting>
  <conditionalFormatting sqref="AP11:AP34">
    <cfRule type="cellIs" dxfId="556" priority="4" operator="equal">
      <formula>0</formula>
    </cfRule>
  </conditionalFormatting>
  <conditionalFormatting sqref="AP11:AP34">
    <cfRule type="cellIs" dxfId="555" priority="3" operator="greaterThan">
      <formula>1179</formula>
    </cfRule>
  </conditionalFormatting>
  <conditionalFormatting sqref="AP11:AP34">
    <cfRule type="cellIs" dxfId="554" priority="2" operator="greaterThan">
      <formula>99</formula>
    </cfRule>
  </conditionalFormatting>
  <conditionalFormatting sqref="AP11:AP34">
    <cfRule type="cellIs" dxfId="55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S1" workbookViewId="0">
      <selection activeCell="AG9" sqref="AG9:AI35"/>
    </sheetView>
  </sheetViews>
  <sheetFormatPr defaultRowHeight="15" x14ac:dyDescent="0.25"/>
  <cols>
    <col min="1" max="1" width="5.7109375" customWidth="1"/>
    <col min="2" max="2" width="10.28515625" customWidth="1"/>
    <col min="3" max="3" width="14" customWidth="1"/>
    <col min="8" max="8" width="20.42578125" customWidth="1"/>
    <col min="11" max="11" width="9" customWidth="1"/>
    <col min="12" max="14" width="9.140625" hidden="1" customWidth="1"/>
    <col min="15" max="16" width="9.28515625" bestFit="1" customWidth="1"/>
    <col min="17" max="18" width="9.140625" customWidth="1"/>
    <col min="19" max="19" width="11.5703125" bestFit="1" customWidth="1"/>
    <col min="20" max="20" width="10.5703125" bestFit="1" customWidth="1"/>
    <col min="21" max="22" width="9.28515625" bestFit="1" customWidth="1"/>
    <col min="24" max="28" width="9.28515625" bestFit="1" customWidth="1"/>
    <col min="33" max="33" width="10.5703125" bestFit="1" customWidth="1"/>
    <col min="34" max="35" width="9.28515625" bestFit="1" customWidth="1"/>
    <col min="41" max="41" width="10" bestFit="1" customWidth="1"/>
    <col min="45" max="45" width="83.85546875" style="2" customWidth="1"/>
    <col min="46" max="47" width="9.140625" style="1"/>
    <col min="48" max="48" width="29.7109375" style="1" customWidth="1"/>
    <col min="49" max="49" width="22" style="1" customWidth="1"/>
    <col min="50" max="50" width="9.140625" style="1"/>
    <col min="51" max="51" width="38.5703125" style="1" bestFit="1" customWidth="1"/>
  </cols>
  <sheetData>
    <row r="2" spans="2:51" ht="21" x14ac:dyDescent="0.25">
      <c r="B2" s="138"/>
      <c r="C2" s="1"/>
      <c r="D2" s="1"/>
      <c r="E2" s="137"/>
      <c r="F2" s="137"/>
      <c r="G2" s="1"/>
      <c r="H2" s="128"/>
      <c r="I2" s="128"/>
      <c r="J2" s="1"/>
      <c r="K2" s="128"/>
      <c r="L2" s="128"/>
      <c r="M2" s="1"/>
      <c r="N2" s="1"/>
      <c r="O2" s="136"/>
      <c r="P2" s="135" t="s">
        <v>137</v>
      </c>
      <c r="Q2" s="135"/>
      <c r="R2" s="134"/>
      <c r="S2" s="133"/>
      <c r="T2" s="130"/>
      <c r="U2" s="130"/>
      <c r="V2" s="132"/>
      <c r="W2" s="131"/>
      <c r="X2" s="130"/>
      <c r="Y2" s="130"/>
      <c r="Z2" s="130"/>
      <c r="AA2" s="130"/>
      <c r="AB2" s="130"/>
      <c r="AC2" s="130"/>
      <c r="AD2" s="130"/>
      <c r="AE2" s="130"/>
      <c r="AM2" s="1"/>
      <c r="AN2" s="1"/>
      <c r="AO2" s="1"/>
      <c r="AP2" s="1"/>
      <c r="AQ2" s="1"/>
      <c r="AR2" s="1"/>
    </row>
    <row r="3" spans="2:51" ht="15.75" customHeight="1" x14ac:dyDescent="0.25">
      <c r="B3" s="129" t="s">
        <v>136</v>
      </c>
      <c r="C3" s="129"/>
      <c r="D3" s="129"/>
      <c r="E3" s="1"/>
      <c r="F3" s="128"/>
      <c r="G3" s="128"/>
      <c r="H3" s="1"/>
      <c r="I3" s="1"/>
      <c r="J3" s="1"/>
      <c r="K3" s="127"/>
      <c r="L3" s="126"/>
      <c r="M3" s="1"/>
      <c r="N3" s="1"/>
      <c r="O3" s="123" t="s">
        <v>135</v>
      </c>
      <c r="P3" s="203" t="s">
        <v>47</v>
      </c>
      <c r="Q3" s="204"/>
      <c r="R3" s="204"/>
      <c r="S3" s="204"/>
      <c r="T3" s="204"/>
      <c r="U3" s="205"/>
      <c r="V3" s="122"/>
      <c r="W3" s="122"/>
      <c r="X3" s="122"/>
      <c r="Y3" s="122"/>
      <c r="Z3" s="122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</row>
    <row r="4" spans="2:51" x14ac:dyDescent="0.25">
      <c r="B4" s="125" t="s">
        <v>134</v>
      </c>
      <c r="C4" s="125"/>
      <c r="D4" s="125"/>
      <c r="E4" s="1"/>
      <c r="F4" s="124"/>
      <c r="G4" s="1"/>
      <c r="H4" s="1"/>
      <c r="I4" s="1"/>
      <c r="J4" s="1"/>
      <c r="K4" s="1"/>
      <c r="L4" s="1"/>
      <c r="M4" s="1"/>
      <c r="N4" s="1"/>
      <c r="O4" s="123" t="s">
        <v>133</v>
      </c>
      <c r="P4" s="203" t="s">
        <v>47</v>
      </c>
      <c r="Q4" s="204"/>
      <c r="R4" s="204"/>
      <c r="S4" s="204"/>
      <c r="T4" s="204"/>
      <c r="U4" s="205"/>
      <c r="V4" s="122"/>
      <c r="W4" s="122"/>
      <c r="X4" s="122"/>
      <c r="Y4" s="122"/>
      <c r="Z4" s="122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</row>
    <row r="5" spans="2:51" x14ac:dyDescent="0.25">
      <c r="B5" s="1"/>
      <c r="C5" s="1"/>
      <c r="D5" s="1"/>
      <c r="E5" s="29"/>
      <c r="F5" s="29"/>
      <c r="G5" s="1"/>
      <c r="H5" s="1"/>
      <c r="I5" s="1"/>
      <c r="J5" s="1"/>
      <c r="K5" s="1"/>
      <c r="L5" s="1"/>
      <c r="M5" s="1"/>
      <c r="N5" s="1"/>
      <c r="O5" s="123" t="s">
        <v>132</v>
      </c>
      <c r="P5" s="203" t="s">
        <v>164</v>
      </c>
      <c r="Q5" s="204"/>
      <c r="R5" s="204"/>
      <c r="S5" s="204"/>
      <c r="T5" s="204"/>
      <c r="U5" s="205"/>
      <c r="V5" s="122"/>
      <c r="W5" s="122"/>
      <c r="X5" s="122"/>
      <c r="Y5" s="122"/>
      <c r="Z5" s="122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</row>
    <row r="6" spans="2:51" x14ac:dyDescent="0.25">
      <c r="B6" s="203" t="s">
        <v>131</v>
      </c>
      <c r="C6" s="205"/>
      <c r="D6" s="206" t="s">
        <v>130</v>
      </c>
      <c r="E6" s="207"/>
      <c r="F6" s="207"/>
      <c r="G6" s="207"/>
      <c r="H6" s="208"/>
      <c r="I6" s="1"/>
      <c r="J6" s="1"/>
      <c r="K6" s="153"/>
      <c r="L6" s="209">
        <v>41686</v>
      </c>
      <c r="M6" s="210"/>
      <c r="N6" s="120"/>
      <c r="O6" s="120"/>
      <c r="P6" s="119"/>
      <c r="Q6" s="119"/>
      <c r="R6" s="119"/>
      <c r="S6" s="119"/>
      <c r="T6" s="119"/>
      <c r="U6" s="119"/>
      <c r="V6" s="119"/>
      <c r="W6" s="118"/>
      <c r="X6" s="118"/>
      <c r="Y6" s="118"/>
      <c r="Z6" s="118"/>
      <c r="AA6" s="118"/>
      <c r="AB6" s="118"/>
      <c r="AC6" s="118"/>
      <c r="AD6" s="118"/>
      <c r="AE6" s="118"/>
      <c r="AJ6" s="117"/>
      <c r="AM6" s="116"/>
      <c r="AN6" s="116"/>
      <c r="AO6" s="116"/>
      <c r="AP6" s="116"/>
      <c r="AQ6" s="116"/>
      <c r="AR6" s="116"/>
      <c r="AS6" s="115"/>
    </row>
    <row r="7" spans="2:51" ht="36" x14ac:dyDescent="0.25">
      <c r="B7" s="211" t="s">
        <v>129</v>
      </c>
      <c r="C7" s="212"/>
      <c r="D7" s="211" t="s">
        <v>128</v>
      </c>
      <c r="E7" s="213"/>
      <c r="F7" s="213"/>
      <c r="G7" s="212"/>
      <c r="H7" s="157" t="s">
        <v>127</v>
      </c>
      <c r="I7" s="156" t="s">
        <v>126</v>
      </c>
      <c r="J7" s="156" t="s">
        <v>125</v>
      </c>
      <c r="K7" s="156" t="s">
        <v>124</v>
      </c>
      <c r="L7" s="2"/>
      <c r="M7" s="2"/>
      <c r="N7" s="2"/>
      <c r="O7" s="157" t="s">
        <v>123</v>
      </c>
      <c r="P7" s="211" t="s">
        <v>122</v>
      </c>
      <c r="Q7" s="213"/>
      <c r="R7" s="213"/>
      <c r="S7" s="213"/>
      <c r="T7" s="212"/>
      <c r="U7" s="211" t="s">
        <v>121</v>
      </c>
      <c r="V7" s="212"/>
      <c r="W7" s="156" t="s">
        <v>120</v>
      </c>
      <c r="X7" s="211" t="s">
        <v>119</v>
      </c>
      <c r="Y7" s="212"/>
      <c r="Z7" s="211" t="s">
        <v>118</v>
      </c>
      <c r="AA7" s="212"/>
      <c r="AB7" s="211" t="s">
        <v>117</v>
      </c>
      <c r="AC7" s="212"/>
      <c r="AD7" s="211" t="s">
        <v>116</v>
      </c>
      <c r="AE7" s="212"/>
      <c r="AF7" s="156" t="s">
        <v>115</v>
      </c>
      <c r="AG7" s="156" t="s">
        <v>114</v>
      </c>
      <c r="AH7" s="156" t="s">
        <v>113</v>
      </c>
      <c r="AI7" s="156" t="s">
        <v>112</v>
      </c>
      <c r="AJ7" s="211" t="s">
        <v>111</v>
      </c>
      <c r="AK7" s="213"/>
      <c r="AL7" s="213"/>
      <c r="AM7" s="213"/>
      <c r="AN7" s="212"/>
      <c r="AO7" s="211" t="s">
        <v>110</v>
      </c>
      <c r="AP7" s="213"/>
      <c r="AQ7" s="212"/>
      <c r="AR7" s="156" t="s">
        <v>109</v>
      </c>
      <c r="AS7" s="110"/>
      <c r="AT7" s="2"/>
      <c r="AU7" s="2"/>
      <c r="AV7" s="2"/>
      <c r="AW7" s="2"/>
      <c r="AX7" s="2"/>
      <c r="AY7" s="2"/>
    </row>
    <row r="8" spans="2:51" x14ac:dyDescent="0.25">
      <c r="B8" s="228">
        <v>42286</v>
      </c>
      <c r="C8" s="229"/>
      <c r="D8" s="230" t="s">
        <v>18</v>
      </c>
      <c r="E8" s="231"/>
      <c r="F8" s="231"/>
      <c r="G8" s="232"/>
      <c r="H8" s="101"/>
      <c r="I8" s="230" t="s">
        <v>18</v>
      </c>
      <c r="J8" s="231"/>
      <c r="K8" s="232"/>
      <c r="L8" s="113"/>
      <c r="M8" s="113"/>
      <c r="N8" s="113"/>
      <c r="O8" s="101" t="s">
        <v>9</v>
      </c>
      <c r="P8" s="101" t="s">
        <v>9</v>
      </c>
      <c r="Q8" s="101" t="s">
        <v>103</v>
      </c>
      <c r="R8" s="101" t="s">
        <v>103</v>
      </c>
      <c r="S8" s="101" t="s">
        <v>9</v>
      </c>
      <c r="T8" s="101" t="s">
        <v>108</v>
      </c>
      <c r="U8" s="230" t="s">
        <v>107</v>
      </c>
      <c r="V8" s="232"/>
      <c r="W8" s="112" t="s">
        <v>106</v>
      </c>
      <c r="X8" s="217">
        <v>0</v>
      </c>
      <c r="Y8" s="218"/>
      <c r="Z8" s="215" t="s">
        <v>105</v>
      </c>
      <c r="AA8" s="216"/>
      <c r="AB8" s="217">
        <v>1185</v>
      </c>
      <c r="AC8" s="218"/>
      <c r="AD8" s="219">
        <v>800</v>
      </c>
      <c r="AE8" s="220"/>
      <c r="AF8" s="101"/>
      <c r="AG8" s="112">
        <f>AG34-AG10</f>
        <v>25148</v>
      </c>
      <c r="AH8" s="111"/>
      <c r="AI8" s="111"/>
      <c r="AJ8" s="101" t="s">
        <v>104</v>
      </c>
      <c r="AK8" s="101" t="s">
        <v>104</v>
      </c>
      <c r="AL8" s="101" t="s">
        <v>104</v>
      </c>
      <c r="AM8" s="101" t="s">
        <v>104</v>
      </c>
      <c r="AN8" s="101" t="s">
        <v>104</v>
      </c>
      <c r="AO8" s="101" t="s">
        <v>104</v>
      </c>
      <c r="AP8" s="101" t="s">
        <v>103</v>
      </c>
      <c r="AQ8" s="101" t="s">
        <v>103</v>
      </c>
      <c r="AR8" s="101" t="s">
        <v>102</v>
      </c>
      <c r="AS8" s="110"/>
      <c r="AV8" s="109" t="s">
        <v>101</v>
      </c>
    </row>
    <row r="9" spans="2:51" ht="60" x14ac:dyDescent="0.25">
      <c r="B9" s="221" t="s">
        <v>100</v>
      </c>
      <c r="C9" s="221"/>
      <c r="D9" s="222" t="s">
        <v>99</v>
      </c>
      <c r="E9" s="223"/>
      <c r="F9" s="224" t="s">
        <v>98</v>
      </c>
      <c r="G9" s="223"/>
      <c r="H9" s="225" t="s">
        <v>97</v>
      </c>
      <c r="I9" s="221" t="s">
        <v>96</v>
      </c>
      <c r="J9" s="221"/>
      <c r="K9" s="221"/>
      <c r="L9" s="156" t="s">
        <v>95</v>
      </c>
      <c r="M9" s="214" t="s">
        <v>94</v>
      </c>
      <c r="N9" s="107" t="s">
        <v>93</v>
      </c>
      <c r="O9" s="226" t="s">
        <v>92</v>
      </c>
      <c r="P9" s="226" t="s">
        <v>91</v>
      </c>
      <c r="Q9" s="106" t="s">
        <v>90</v>
      </c>
      <c r="R9" s="239" t="s">
        <v>89</v>
      </c>
      <c r="S9" s="240"/>
      <c r="T9" s="241"/>
      <c r="U9" s="154" t="s">
        <v>88</v>
      </c>
      <c r="V9" s="154" t="s">
        <v>87</v>
      </c>
      <c r="W9" s="221" t="s">
        <v>86</v>
      </c>
      <c r="X9" s="245" t="s">
        <v>85</v>
      </c>
      <c r="Y9" s="246"/>
      <c r="Z9" s="246"/>
      <c r="AA9" s="246"/>
      <c r="AB9" s="246"/>
      <c r="AC9" s="246"/>
      <c r="AD9" s="246"/>
      <c r="AE9" s="247"/>
      <c r="AF9" s="152" t="s">
        <v>84</v>
      </c>
      <c r="AG9" s="152" t="s">
        <v>83</v>
      </c>
      <c r="AH9" s="234" t="s">
        <v>82</v>
      </c>
      <c r="AI9" s="248" t="s">
        <v>81</v>
      </c>
      <c r="AJ9" s="154" t="s">
        <v>80</v>
      </c>
      <c r="AK9" s="154" t="s">
        <v>79</v>
      </c>
      <c r="AL9" s="154" t="s">
        <v>78</v>
      </c>
      <c r="AM9" s="154" t="s">
        <v>77</v>
      </c>
      <c r="AN9" s="154" t="s">
        <v>76</v>
      </c>
      <c r="AO9" s="154" t="s">
        <v>75</v>
      </c>
      <c r="AP9" s="154" t="s">
        <v>74</v>
      </c>
      <c r="AQ9" s="226" t="s">
        <v>73</v>
      </c>
      <c r="AR9" s="154" t="s">
        <v>72</v>
      </c>
      <c r="AS9" s="234" t="s">
        <v>71</v>
      </c>
      <c r="AV9" s="103" t="s">
        <v>70</v>
      </c>
      <c r="AW9" s="103" t="s">
        <v>69</v>
      </c>
      <c r="AY9" s="102" t="s">
        <v>68</v>
      </c>
    </row>
    <row r="10" spans="2:51" x14ac:dyDescent="0.25">
      <c r="B10" s="154" t="s">
        <v>67</v>
      </c>
      <c r="C10" s="154" t="s">
        <v>66</v>
      </c>
      <c r="D10" s="154" t="s">
        <v>17</v>
      </c>
      <c r="E10" s="154" t="s">
        <v>65</v>
      </c>
      <c r="F10" s="154" t="s">
        <v>17</v>
      </c>
      <c r="G10" s="154" t="s">
        <v>65</v>
      </c>
      <c r="H10" s="225"/>
      <c r="I10" s="154" t="s">
        <v>65</v>
      </c>
      <c r="J10" s="154" t="s">
        <v>65</v>
      </c>
      <c r="K10" s="154" t="s">
        <v>65</v>
      </c>
      <c r="L10" s="101" t="s">
        <v>18</v>
      </c>
      <c r="M10" s="214"/>
      <c r="N10" s="101" t="s">
        <v>18</v>
      </c>
      <c r="O10" s="227"/>
      <c r="P10" s="227"/>
      <c r="Q10" s="96">
        <f>'[2]OCT 8'!Q34</f>
        <v>54504895</v>
      </c>
      <c r="R10" s="242"/>
      <c r="S10" s="243"/>
      <c r="T10" s="244"/>
      <c r="U10" s="154"/>
      <c r="V10" s="154" t="s">
        <v>65</v>
      </c>
      <c r="W10" s="221"/>
      <c r="X10" s="99" t="s">
        <v>64</v>
      </c>
      <c r="Y10" s="99" t="s">
        <v>63</v>
      </c>
      <c r="Z10" s="99" t="s">
        <v>62</v>
      </c>
      <c r="AA10" s="99" t="s">
        <v>61</v>
      </c>
      <c r="AB10" s="99" t="s">
        <v>60</v>
      </c>
      <c r="AC10" s="99" t="s">
        <v>59</v>
      </c>
      <c r="AD10" s="99" t="s">
        <v>58</v>
      </c>
      <c r="AE10" s="99" t="s">
        <v>57</v>
      </c>
      <c r="AF10" s="98"/>
      <c r="AG10" s="96">
        <f>'OCT 8'!AG34</f>
        <v>40932040</v>
      </c>
      <c r="AH10" s="234"/>
      <c r="AI10" s="249"/>
      <c r="AJ10" s="154" t="s">
        <v>56</v>
      </c>
      <c r="AK10" s="154" t="s">
        <v>56</v>
      </c>
      <c r="AL10" s="154" t="s">
        <v>56</v>
      </c>
      <c r="AM10" s="154" t="s">
        <v>56</v>
      </c>
      <c r="AN10" s="154" t="s">
        <v>56</v>
      </c>
      <c r="AO10" s="154" t="s">
        <v>56</v>
      </c>
      <c r="AP10" s="96">
        <f>'OCT 8'!AP34</f>
        <v>9361888</v>
      </c>
      <c r="AQ10" s="227"/>
      <c r="AR10" s="155" t="s">
        <v>55</v>
      </c>
      <c r="AS10" s="234"/>
      <c r="AV10" s="93" t="s">
        <v>54</v>
      </c>
      <c r="AW10" s="93" t="s">
        <v>53</v>
      </c>
      <c r="AY10" s="94"/>
    </row>
    <row r="11" spans="2:51" x14ac:dyDescent="0.25">
      <c r="B11" s="85">
        <v>2</v>
      </c>
      <c r="C11" s="85">
        <v>4.1666666666666664E-2</v>
      </c>
      <c r="D11" s="84">
        <v>27</v>
      </c>
      <c r="E11" s="82">
        <f t="shared" ref="E11:E22" si="0">D11/1.42</f>
        <v>19.014084507042256</v>
      </c>
      <c r="F11" s="83">
        <v>56</v>
      </c>
      <c r="G11" s="82">
        <f t="shared" ref="G11:G34" si="1">F11/1.42</f>
        <v>39.436619718309863</v>
      </c>
      <c r="H11" s="80" t="s">
        <v>16</v>
      </c>
      <c r="I11" s="80">
        <f t="shared" ref="I11:I34" si="2">J11-(2/1.42)</f>
        <v>34.507042253521128</v>
      </c>
      <c r="J11" s="81">
        <f>(F11-5)/1.42</f>
        <v>35.91549295774648</v>
      </c>
      <c r="K11" s="80">
        <f>J11+(6/1.42)</f>
        <v>40.140845070422536</v>
      </c>
      <c r="L11" s="79">
        <v>14</v>
      </c>
      <c r="M11" s="78" t="s">
        <v>41</v>
      </c>
      <c r="N11" s="78">
        <v>11.4</v>
      </c>
      <c r="O11" s="76">
        <v>115</v>
      </c>
      <c r="P11" s="76">
        <v>68</v>
      </c>
      <c r="Q11" s="76">
        <v>54507732</v>
      </c>
      <c r="R11" s="75">
        <f>IF(ISBLANK(Q11),"-",Q11-Q10)</f>
        <v>2837</v>
      </c>
      <c r="S11" s="74">
        <f t="shared" ref="S11:S34" si="3">R11*24/1000</f>
        <v>68.087999999999994</v>
      </c>
      <c r="T11" s="74">
        <f t="shared" ref="T11:T34" si="4">R11/1000</f>
        <v>2.8370000000000002</v>
      </c>
      <c r="U11" s="73">
        <v>5.6</v>
      </c>
      <c r="V11" s="73">
        <f t="shared" ref="V11:V34" si="5">U11</f>
        <v>5.6</v>
      </c>
      <c r="W11" s="72" t="s">
        <v>138</v>
      </c>
      <c r="X11" s="66">
        <v>0</v>
      </c>
      <c r="Y11" s="66">
        <v>0</v>
      </c>
      <c r="Z11" s="66">
        <v>0</v>
      </c>
      <c r="AA11" s="66">
        <v>0</v>
      </c>
      <c r="AB11" s="66">
        <v>998</v>
      </c>
      <c r="AC11" s="71" t="s">
        <v>13</v>
      </c>
      <c r="AD11" s="71" t="s">
        <v>13</v>
      </c>
      <c r="AE11" s="71" t="s">
        <v>13</v>
      </c>
      <c r="AF11" s="70" t="s">
        <v>13</v>
      </c>
      <c r="AG11" s="70">
        <v>40932368</v>
      </c>
      <c r="AH11" s="69">
        <f t="shared" ref="AH11:AH34" si="6">IF(ISBLANK(AG11),"-",AG11-AG10)</f>
        <v>328</v>
      </c>
      <c r="AI11" s="68">
        <f t="shared" ref="AI11:AI34" si="7">AH11/T11</f>
        <v>115.61508635882974</v>
      </c>
      <c r="AJ11" s="67">
        <v>0</v>
      </c>
      <c r="AK11" s="67">
        <v>0</v>
      </c>
      <c r="AL11" s="67">
        <v>0</v>
      </c>
      <c r="AM11" s="67">
        <v>0</v>
      </c>
      <c r="AN11" s="67">
        <v>1</v>
      </c>
      <c r="AO11" s="67">
        <v>0.3</v>
      </c>
      <c r="AP11" s="66">
        <v>9363614</v>
      </c>
      <c r="AQ11" s="66">
        <f t="shared" ref="AQ11:AQ34" si="8">AP11-AP10</f>
        <v>1726</v>
      </c>
      <c r="AR11" s="65"/>
      <c r="AS11" s="64" t="s">
        <v>12</v>
      </c>
      <c r="AV11" s="93" t="s">
        <v>16</v>
      </c>
      <c r="AW11" s="93" t="s">
        <v>51</v>
      </c>
      <c r="AY11" s="94" t="s">
        <v>50</v>
      </c>
    </row>
    <row r="12" spans="2:51" x14ac:dyDescent="0.25">
      <c r="B12" s="85">
        <v>2.0416666666666701</v>
      </c>
      <c r="C12" s="85">
        <v>8.3333333333333329E-2</v>
      </c>
      <c r="D12" s="84">
        <v>27</v>
      </c>
      <c r="E12" s="82">
        <f t="shared" si="0"/>
        <v>19.014084507042256</v>
      </c>
      <c r="F12" s="83">
        <v>56</v>
      </c>
      <c r="G12" s="82">
        <f t="shared" si="1"/>
        <v>39.436619718309863</v>
      </c>
      <c r="H12" s="80" t="s">
        <v>16</v>
      </c>
      <c r="I12" s="80">
        <f t="shared" si="2"/>
        <v>34.507042253521128</v>
      </c>
      <c r="J12" s="81">
        <f>(F12-5)/1.42</f>
        <v>35.91549295774648</v>
      </c>
      <c r="K12" s="80">
        <f>J12+(6/1.42)</f>
        <v>40.140845070422536</v>
      </c>
      <c r="L12" s="79">
        <v>14</v>
      </c>
      <c r="M12" s="78" t="s">
        <v>41</v>
      </c>
      <c r="N12" s="78">
        <v>11.2</v>
      </c>
      <c r="O12" s="76">
        <v>122</v>
      </c>
      <c r="P12" s="76">
        <v>79</v>
      </c>
      <c r="Q12" s="76">
        <v>54510967</v>
      </c>
      <c r="R12" s="75">
        <f>IF(ISBLANK(Q12),"-",Q12-Q11)</f>
        <v>3235</v>
      </c>
      <c r="S12" s="74">
        <f t="shared" si="3"/>
        <v>77.64</v>
      </c>
      <c r="T12" s="74">
        <f t="shared" si="4"/>
        <v>3.2349999999999999</v>
      </c>
      <c r="U12" s="73">
        <v>7.2</v>
      </c>
      <c r="V12" s="73">
        <f t="shared" si="5"/>
        <v>7.2</v>
      </c>
      <c r="W12" s="72" t="s">
        <v>138</v>
      </c>
      <c r="X12" s="66">
        <v>0</v>
      </c>
      <c r="Y12" s="66">
        <v>0</v>
      </c>
      <c r="Z12" s="66">
        <v>0</v>
      </c>
      <c r="AA12" s="66">
        <v>0</v>
      </c>
      <c r="AB12" s="66">
        <v>1148</v>
      </c>
      <c r="AC12" s="71" t="s">
        <v>13</v>
      </c>
      <c r="AD12" s="71" t="s">
        <v>13</v>
      </c>
      <c r="AE12" s="71" t="s">
        <v>13</v>
      </c>
      <c r="AF12" s="70" t="s">
        <v>13</v>
      </c>
      <c r="AG12" s="70">
        <v>40932772</v>
      </c>
      <c r="AH12" s="69">
        <f t="shared" si="6"/>
        <v>404</v>
      </c>
      <c r="AI12" s="68">
        <f t="shared" si="7"/>
        <v>124.88408037094281</v>
      </c>
      <c r="AJ12" s="67">
        <v>0</v>
      </c>
      <c r="AK12" s="67">
        <v>0</v>
      </c>
      <c r="AL12" s="67">
        <v>0</v>
      </c>
      <c r="AM12" s="67">
        <v>0</v>
      </c>
      <c r="AN12" s="67">
        <v>1</v>
      </c>
      <c r="AO12" s="67">
        <v>0.3</v>
      </c>
      <c r="AP12" s="66">
        <v>9365192</v>
      </c>
      <c r="AQ12" s="66">
        <f t="shared" si="8"/>
        <v>1578</v>
      </c>
      <c r="AR12" s="87">
        <v>1.05</v>
      </c>
      <c r="AS12" s="64" t="s">
        <v>12</v>
      </c>
      <c r="AV12" s="93" t="s">
        <v>49</v>
      </c>
      <c r="AW12" s="93" t="s">
        <v>48</v>
      </c>
      <c r="AY12" s="94" t="s">
        <v>47</v>
      </c>
    </row>
    <row r="13" spans="2:51" x14ac:dyDescent="0.25">
      <c r="B13" s="85">
        <v>2.0833333333333299</v>
      </c>
      <c r="C13" s="85">
        <v>0.125</v>
      </c>
      <c r="D13" s="84">
        <v>23</v>
      </c>
      <c r="E13" s="82">
        <f t="shared" si="0"/>
        <v>16.197183098591552</v>
      </c>
      <c r="F13" s="83">
        <v>66</v>
      </c>
      <c r="G13" s="82">
        <f t="shared" si="1"/>
        <v>46.478873239436624</v>
      </c>
      <c r="H13" s="80" t="s">
        <v>16</v>
      </c>
      <c r="I13" s="80">
        <f t="shared" si="2"/>
        <v>41.549295774647888</v>
      </c>
      <c r="J13" s="81">
        <f>(F13-5)/1.42</f>
        <v>42.95774647887324</v>
      </c>
      <c r="K13" s="80">
        <f>J13+(6/1.42)</f>
        <v>47.183098591549296</v>
      </c>
      <c r="L13" s="79">
        <v>14</v>
      </c>
      <c r="M13" s="78" t="s">
        <v>41</v>
      </c>
      <c r="N13" s="78">
        <v>11.2</v>
      </c>
      <c r="O13" s="76">
        <v>121</v>
      </c>
      <c r="P13" s="76">
        <v>93</v>
      </c>
      <c r="Q13" s="76">
        <v>54514956</v>
      </c>
      <c r="R13" s="75">
        <f t="shared" ref="R13:R34" si="9">IF(ISBLANK(Q13),"-",Q13-Q12)</f>
        <v>3989</v>
      </c>
      <c r="S13" s="74">
        <f t="shared" si="3"/>
        <v>95.736000000000004</v>
      </c>
      <c r="T13" s="74">
        <f t="shared" si="4"/>
        <v>3.9889999999999999</v>
      </c>
      <c r="U13" s="73">
        <v>8.6999999999999993</v>
      </c>
      <c r="V13" s="73">
        <f t="shared" si="5"/>
        <v>8.6999999999999993</v>
      </c>
      <c r="W13" s="72" t="s">
        <v>14</v>
      </c>
      <c r="X13" s="66">
        <v>0</v>
      </c>
      <c r="Y13" s="66">
        <v>0</v>
      </c>
      <c r="Z13" s="66">
        <v>967</v>
      </c>
      <c r="AA13" s="66">
        <v>0</v>
      </c>
      <c r="AB13" s="66">
        <v>998</v>
      </c>
      <c r="AC13" s="71" t="s">
        <v>13</v>
      </c>
      <c r="AD13" s="71" t="s">
        <v>13</v>
      </c>
      <c r="AE13" s="71" t="s">
        <v>13</v>
      </c>
      <c r="AF13" s="70" t="s">
        <v>13</v>
      </c>
      <c r="AG13" s="70">
        <v>40933332</v>
      </c>
      <c r="AH13" s="69">
        <f t="shared" si="6"/>
        <v>560</v>
      </c>
      <c r="AI13" s="68">
        <f t="shared" si="7"/>
        <v>140.38606166959138</v>
      </c>
      <c r="AJ13" s="67">
        <v>0</v>
      </c>
      <c r="AK13" s="67">
        <v>0</v>
      </c>
      <c r="AL13" s="67">
        <v>1</v>
      </c>
      <c r="AM13" s="67">
        <v>0</v>
      </c>
      <c r="AN13" s="67">
        <v>1</v>
      </c>
      <c r="AO13" s="67">
        <v>0.3</v>
      </c>
      <c r="AP13" s="66">
        <v>9366564</v>
      </c>
      <c r="AQ13" s="66">
        <f t="shared" si="8"/>
        <v>1372</v>
      </c>
      <c r="AR13" s="65"/>
      <c r="AS13" s="64" t="s">
        <v>12</v>
      </c>
      <c r="AV13" s="93" t="s">
        <v>46</v>
      </c>
      <c r="AW13" s="93" t="s">
        <v>45</v>
      </c>
      <c r="AY13" s="94" t="s">
        <v>44</v>
      </c>
    </row>
    <row r="14" spans="2:51" x14ac:dyDescent="0.25">
      <c r="B14" s="85">
        <v>2.125</v>
      </c>
      <c r="C14" s="85">
        <v>0.16666666666666699</v>
      </c>
      <c r="D14" s="84">
        <v>21</v>
      </c>
      <c r="E14" s="82">
        <f t="shared" si="0"/>
        <v>14.788732394366198</v>
      </c>
      <c r="F14" s="83">
        <v>66</v>
      </c>
      <c r="G14" s="82">
        <f t="shared" si="1"/>
        <v>46.478873239436624</v>
      </c>
      <c r="H14" s="80" t="s">
        <v>16</v>
      </c>
      <c r="I14" s="80">
        <f t="shared" si="2"/>
        <v>41.549295774647888</v>
      </c>
      <c r="J14" s="81">
        <f>(F14-5)/1.42</f>
        <v>42.95774647887324</v>
      </c>
      <c r="K14" s="80">
        <f>J14+(6/1.42)</f>
        <v>47.183098591549296</v>
      </c>
      <c r="L14" s="79">
        <v>14</v>
      </c>
      <c r="M14" s="78" t="s">
        <v>41</v>
      </c>
      <c r="N14" s="78">
        <v>12.8</v>
      </c>
      <c r="O14" s="76">
        <v>95</v>
      </c>
      <c r="P14" s="76">
        <v>90</v>
      </c>
      <c r="Q14" s="76">
        <v>54518781</v>
      </c>
      <c r="R14" s="75">
        <f t="shared" si="9"/>
        <v>3825</v>
      </c>
      <c r="S14" s="74">
        <f t="shared" si="3"/>
        <v>91.8</v>
      </c>
      <c r="T14" s="74">
        <f t="shared" si="4"/>
        <v>3.8250000000000002</v>
      </c>
      <c r="U14" s="73">
        <v>9.5</v>
      </c>
      <c r="V14" s="73">
        <f t="shared" si="5"/>
        <v>9.5</v>
      </c>
      <c r="W14" s="72" t="s">
        <v>14</v>
      </c>
      <c r="X14" s="66">
        <v>0</v>
      </c>
      <c r="Y14" s="66">
        <v>0</v>
      </c>
      <c r="Z14" s="66">
        <v>967</v>
      </c>
      <c r="AA14" s="66">
        <v>0</v>
      </c>
      <c r="AB14" s="66">
        <v>987</v>
      </c>
      <c r="AC14" s="71" t="s">
        <v>13</v>
      </c>
      <c r="AD14" s="71" t="s">
        <v>13</v>
      </c>
      <c r="AE14" s="71" t="s">
        <v>13</v>
      </c>
      <c r="AF14" s="70" t="s">
        <v>13</v>
      </c>
      <c r="AG14" s="70">
        <v>40933876</v>
      </c>
      <c r="AH14" s="69">
        <f t="shared" si="6"/>
        <v>544</v>
      </c>
      <c r="AI14" s="68">
        <f t="shared" si="7"/>
        <v>142.22222222222223</v>
      </c>
      <c r="AJ14" s="67">
        <v>0</v>
      </c>
      <c r="AK14" s="67">
        <v>0</v>
      </c>
      <c r="AL14" s="67">
        <v>1</v>
      </c>
      <c r="AM14" s="67">
        <v>0</v>
      </c>
      <c r="AN14" s="67">
        <v>1</v>
      </c>
      <c r="AO14" s="67">
        <v>0.3</v>
      </c>
      <c r="AP14" s="66">
        <v>9367162</v>
      </c>
      <c r="AQ14" s="66">
        <f t="shared" si="8"/>
        <v>598</v>
      </c>
      <c r="AR14" s="65"/>
      <c r="AS14" s="64" t="s">
        <v>12</v>
      </c>
      <c r="AT14" s="90"/>
      <c r="AV14" s="93" t="s">
        <v>43</v>
      </c>
      <c r="AW14" s="93" t="s">
        <v>42</v>
      </c>
      <c r="AY14" s="94" t="s">
        <v>146</v>
      </c>
    </row>
    <row r="15" spans="2:51" x14ac:dyDescent="0.25">
      <c r="B15" s="85">
        <v>2.1666666666666701</v>
      </c>
      <c r="C15" s="85">
        <v>0.20833333333333301</v>
      </c>
      <c r="D15" s="84">
        <v>14</v>
      </c>
      <c r="E15" s="82">
        <f t="shared" si="0"/>
        <v>9.8591549295774659</v>
      </c>
      <c r="F15" s="83">
        <v>66</v>
      </c>
      <c r="G15" s="82">
        <f t="shared" si="1"/>
        <v>46.478873239436624</v>
      </c>
      <c r="H15" s="80" t="s">
        <v>16</v>
      </c>
      <c r="I15" s="80">
        <f t="shared" si="2"/>
        <v>41.549295774647888</v>
      </c>
      <c r="J15" s="81">
        <f>(F15-5)/1.42</f>
        <v>42.95774647887324</v>
      </c>
      <c r="K15" s="80">
        <f>J15+(6/1.42)</f>
        <v>47.183098591549296</v>
      </c>
      <c r="L15" s="79">
        <v>18</v>
      </c>
      <c r="M15" s="78" t="s">
        <v>41</v>
      </c>
      <c r="N15" s="78">
        <v>13.1</v>
      </c>
      <c r="O15" s="76">
        <v>114</v>
      </c>
      <c r="P15" s="76">
        <v>105</v>
      </c>
      <c r="Q15" s="76">
        <v>54522819</v>
      </c>
      <c r="R15" s="75">
        <f t="shared" si="9"/>
        <v>4038</v>
      </c>
      <c r="S15" s="74">
        <f t="shared" si="3"/>
        <v>96.912000000000006</v>
      </c>
      <c r="T15" s="74">
        <f t="shared" si="4"/>
        <v>4.0380000000000003</v>
      </c>
      <c r="U15" s="73">
        <v>9.5</v>
      </c>
      <c r="V15" s="73">
        <f t="shared" si="5"/>
        <v>9.5</v>
      </c>
      <c r="W15" s="72" t="s">
        <v>14</v>
      </c>
      <c r="X15" s="66">
        <v>0</v>
      </c>
      <c r="Y15" s="66">
        <v>0</v>
      </c>
      <c r="Z15" s="66">
        <v>1058</v>
      </c>
      <c r="AA15" s="66">
        <v>0</v>
      </c>
      <c r="AB15" s="66">
        <v>1078</v>
      </c>
      <c r="AC15" s="71" t="s">
        <v>13</v>
      </c>
      <c r="AD15" s="71" t="s">
        <v>13</v>
      </c>
      <c r="AE15" s="71" t="s">
        <v>13</v>
      </c>
      <c r="AF15" s="70" t="s">
        <v>13</v>
      </c>
      <c r="AG15" s="70">
        <v>40934460</v>
      </c>
      <c r="AH15" s="69">
        <f t="shared" si="6"/>
        <v>584</v>
      </c>
      <c r="AI15" s="68">
        <f t="shared" si="7"/>
        <v>144.62605250123823</v>
      </c>
      <c r="AJ15" s="67">
        <v>0</v>
      </c>
      <c r="AK15" s="67">
        <v>0</v>
      </c>
      <c r="AL15" s="67">
        <v>1</v>
      </c>
      <c r="AM15" s="67">
        <v>0</v>
      </c>
      <c r="AN15" s="67">
        <v>1</v>
      </c>
      <c r="AO15" s="67">
        <v>0</v>
      </c>
      <c r="AP15" s="66">
        <v>9367162</v>
      </c>
      <c r="AQ15" s="66">
        <f t="shared" si="8"/>
        <v>0</v>
      </c>
      <c r="AR15" s="65"/>
      <c r="AS15" s="64" t="s">
        <v>12</v>
      </c>
      <c r="AV15" s="93" t="s">
        <v>40</v>
      </c>
      <c r="AW15" s="93" t="s">
        <v>39</v>
      </c>
      <c r="AY15" s="94" t="s">
        <v>145</v>
      </c>
    </row>
    <row r="16" spans="2:51" x14ac:dyDescent="0.25">
      <c r="B16" s="85">
        <v>2.2083333333333299</v>
      </c>
      <c r="C16" s="85">
        <v>0.25</v>
      </c>
      <c r="D16" s="84">
        <v>10</v>
      </c>
      <c r="E16" s="82">
        <f t="shared" si="0"/>
        <v>7.042253521126761</v>
      </c>
      <c r="F16" s="92">
        <v>75</v>
      </c>
      <c r="G16" s="82">
        <f t="shared" si="1"/>
        <v>52.816901408450704</v>
      </c>
      <c r="H16" s="80" t="s">
        <v>16</v>
      </c>
      <c r="I16" s="80">
        <f t="shared" si="2"/>
        <v>51.408450704225352</v>
      </c>
      <c r="J16" s="81">
        <f t="shared" ref="J16:J25" si="10">F16/1.42</f>
        <v>52.816901408450704</v>
      </c>
      <c r="K16" s="80">
        <f t="shared" ref="K16:K22" si="11">J16+1.42</f>
        <v>54.236901408450706</v>
      </c>
      <c r="L16" s="79">
        <v>19</v>
      </c>
      <c r="M16" s="78" t="s">
        <v>19</v>
      </c>
      <c r="N16" s="78">
        <v>13.1</v>
      </c>
      <c r="O16" s="76">
        <v>128</v>
      </c>
      <c r="P16" s="76">
        <v>123</v>
      </c>
      <c r="Q16" s="76">
        <v>54527773</v>
      </c>
      <c r="R16" s="75">
        <f t="shared" si="9"/>
        <v>4954</v>
      </c>
      <c r="S16" s="74">
        <f t="shared" si="3"/>
        <v>118.896</v>
      </c>
      <c r="T16" s="74">
        <f t="shared" si="4"/>
        <v>4.9539999999999997</v>
      </c>
      <c r="U16" s="73">
        <v>9.5</v>
      </c>
      <c r="V16" s="73">
        <f t="shared" si="5"/>
        <v>9.5</v>
      </c>
      <c r="W16" s="72" t="s">
        <v>14</v>
      </c>
      <c r="X16" s="66">
        <v>0</v>
      </c>
      <c r="Y16" s="66">
        <v>0</v>
      </c>
      <c r="Z16" s="66">
        <v>1187</v>
      </c>
      <c r="AA16" s="66">
        <v>0</v>
      </c>
      <c r="AB16" s="66">
        <v>1187</v>
      </c>
      <c r="AC16" s="71" t="s">
        <v>13</v>
      </c>
      <c r="AD16" s="71" t="s">
        <v>13</v>
      </c>
      <c r="AE16" s="71" t="s">
        <v>13</v>
      </c>
      <c r="AF16" s="70" t="s">
        <v>13</v>
      </c>
      <c r="AG16" s="70">
        <v>40935340</v>
      </c>
      <c r="AH16" s="69">
        <f t="shared" si="6"/>
        <v>880</v>
      </c>
      <c r="AI16" s="68">
        <f t="shared" si="7"/>
        <v>177.63423496164717</v>
      </c>
      <c r="AJ16" s="67">
        <v>0</v>
      </c>
      <c r="AK16" s="67">
        <v>0</v>
      </c>
      <c r="AL16" s="67">
        <v>1</v>
      </c>
      <c r="AM16" s="67">
        <v>0</v>
      </c>
      <c r="AN16" s="67">
        <v>1</v>
      </c>
      <c r="AO16" s="67">
        <v>0</v>
      </c>
      <c r="AP16" s="66">
        <v>9367162</v>
      </c>
      <c r="AQ16" s="66">
        <f t="shared" si="8"/>
        <v>0</v>
      </c>
      <c r="AR16" s="87">
        <v>1.23</v>
      </c>
      <c r="AS16" s="64" t="s">
        <v>30</v>
      </c>
      <c r="AV16" s="93" t="s">
        <v>38</v>
      </c>
      <c r="AW16" s="93" t="s">
        <v>37</v>
      </c>
      <c r="AY16" s="94" t="s">
        <v>161</v>
      </c>
    </row>
    <row r="17" spans="1:51" x14ac:dyDescent="0.25">
      <c r="B17" s="85">
        <v>2.25</v>
      </c>
      <c r="C17" s="85">
        <v>0.29166666666666702</v>
      </c>
      <c r="D17" s="84">
        <v>6</v>
      </c>
      <c r="E17" s="82">
        <f t="shared" si="0"/>
        <v>4.2253521126760569</v>
      </c>
      <c r="F17" s="92">
        <v>83</v>
      </c>
      <c r="G17" s="82">
        <f t="shared" si="1"/>
        <v>58.450704225352112</v>
      </c>
      <c r="H17" s="80" t="s">
        <v>16</v>
      </c>
      <c r="I17" s="80">
        <f t="shared" si="2"/>
        <v>57.04225352112676</v>
      </c>
      <c r="J17" s="81">
        <f t="shared" si="10"/>
        <v>58.450704225352112</v>
      </c>
      <c r="K17" s="80">
        <f t="shared" si="11"/>
        <v>59.870704225352114</v>
      </c>
      <c r="L17" s="79">
        <v>19</v>
      </c>
      <c r="M17" s="78" t="s">
        <v>19</v>
      </c>
      <c r="N17" s="78">
        <v>16.7</v>
      </c>
      <c r="O17" s="76">
        <v>134</v>
      </c>
      <c r="P17" s="76">
        <v>150</v>
      </c>
      <c r="Q17" s="76">
        <v>54533903</v>
      </c>
      <c r="R17" s="75">
        <f t="shared" si="9"/>
        <v>6130</v>
      </c>
      <c r="S17" s="74">
        <f t="shared" si="3"/>
        <v>147.12</v>
      </c>
      <c r="T17" s="74">
        <f t="shared" si="4"/>
        <v>6.13</v>
      </c>
      <c r="U17" s="73">
        <v>9</v>
      </c>
      <c r="V17" s="73">
        <f t="shared" si="5"/>
        <v>9</v>
      </c>
      <c r="W17" s="72" t="s">
        <v>22</v>
      </c>
      <c r="X17" s="66">
        <v>0</v>
      </c>
      <c r="Y17" s="66">
        <v>1047</v>
      </c>
      <c r="Z17" s="66">
        <v>1187</v>
      </c>
      <c r="AA17" s="66">
        <v>1185</v>
      </c>
      <c r="AB17" s="66">
        <v>1187</v>
      </c>
      <c r="AC17" s="71" t="s">
        <v>13</v>
      </c>
      <c r="AD17" s="71" t="s">
        <v>13</v>
      </c>
      <c r="AE17" s="71" t="s">
        <v>13</v>
      </c>
      <c r="AF17" s="70" t="s">
        <v>13</v>
      </c>
      <c r="AG17" s="70">
        <v>40936708</v>
      </c>
      <c r="AH17" s="69">
        <f t="shared" si="6"/>
        <v>1368</v>
      </c>
      <c r="AI17" s="68">
        <f t="shared" si="7"/>
        <v>223.1647634584013</v>
      </c>
      <c r="AJ17" s="67">
        <v>0</v>
      </c>
      <c r="AK17" s="67">
        <v>1</v>
      </c>
      <c r="AL17" s="67">
        <v>1</v>
      </c>
      <c r="AM17" s="67">
        <v>1</v>
      </c>
      <c r="AN17" s="67">
        <v>1</v>
      </c>
      <c r="AO17" s="67">
        <v>0</v>
      </c>
      <c r="AP17" s="66">
        <v>9367162</v>
      </c>
      <c r="AQ17" s="66">
        <f t="shared" si="8"/>
        <v>0</v>
      </c>
      <c r="AR17" s="65"/>
      <c r="AS17" s="64" t="s">
        <v>30</v>
      </c>
      <c r="AT17" s="90"/>
      <c r="AV17" s="93" t="s">
        <v>36</v>
      </c>
      <c r="AW17" s="93" t="s">
        <v>35</v>
      </c>
      <c r="AY17" s="94" t="s">
        <v>164</v>
      </c>
    </row>
    <row r="18" spans="1:51" x14ac:dyDescent="0.25">
      <c r="B18" s="85">
        <v>2.2916666666666701</v>
      </c>
      <c r="C18" s="85">
        <v>0.33333333333333298</v>
      </c>
      <c r="D18" s="84">
        <v>5</v>
      </c>
      <c r="E18" s="82">
        <f t="shared" si="0"/>
        <v>3.5211267605633805</v>
      </c>
      <c r="F18" s="92">
        <v>83</v>
      </c>
      <c r="G18" s="82">
        <f t="shared" si="1"/>
        <v>58.450704225352112</v>
      </c>
      <c r="H18" s="80" t="s">
        <v>16</v>
      </c>
      <c r="I18" s="80">
        <f t="shared" si="2"/>
        <v>57.04225352112676</v>
      </c>
      <c r="J18" s="81">
        <f t="shared" si="10"/>
        <v>58.450704225352112</v>
      </c>
      <c r="K18" s="80">
        <f t="shared" si="11"/>
        <v>59.870704225352114</v>
      </c>
      <c r="L18" s="79">
        <v>19</v>
      </c>
      <c r="M18" s="78" t="s">
        <v>19</v>
      </c>
      <c r="N18" s="78">
        <v>17.3</v>
      </c>
      <c r="O18" s="76">
        <v>131</v>
      </c>
      <c r="P18" s="76">
        <v>148</v>
      </c>
      <c r="Q18" s="76">
        <v>54540079</v>
      </c>
      <c r="R18" s="75">
        <f t="shared" si="9"/>
        <v>6176</v>
      </c>
      <c r="S18" s="74">
        <f t="shared" si="3"/>
        <v>148.22399999999999</v>
      </c>
      <c r="T18" s="74">
        <f t="shared" si="4"/>
        <v>6.1760000000000002</v>
      </c>
      <c r="U18" s="73">
        <v>8.3000000000000007</v>
      </c>
      <c r="V18" s="73">
        <f t="shared" si="5"/>
        <v>8.3000000000000007</v>
      </c>
      <c r="W18" s="72" t="s">
        <v>22</v>
      </c>
      <c r="X18" s="66">
        <v>0</v>
      </c>
      <c r="Y18" s="66">
        <v>1099</v>
      </c>
      <c r="Z18" s="66">
        <v>1186</v>
      </c>
      <c r="AA18" s="66">
        <v>1185</v>
      </c>
      <c r="AB18" s="66">
        <v>1186</v>
      </c>
      <c r="AC18" s="71" t="s">
        <v>13</v>
      </c>
      <c r="AD18" s="71" t="s">
        <v>13</v>
      </c>
      <c r="AE18" s="71" t="s">
        <v>13</v>
      </c>
      <c r="AF18" s="70" t="s">
        <v>13</v>
      </c>
      <c r="AG18" s="70">
        <v>40938092</v>
      </c>
      <c r="AH18" s="69">
        <f t="shared" si="6"/>
        <v>1384</v>
      </c>
      <c r="AI18" s="68">
        <f t="shared" si="7"/>
        <v>224.09326424870466</v>
      </c>
      <c r="AJ18" s="67">
        <v>0</v>
      </c>
      <c r="AK18" s="67">
        <v>1</v>
      </c>
      <c r="AL18" s="67">
        <v>1</v>
      </c>
      <c r="AM18" s="67">
        <v>1</v>
      </c>
      <c r="AN18" s="67">
        <v>1</v>
      </c>
      <c r="AO18" s="67">
        <v>0</v>
      </c>
      <c r="AP18" s="66">
        <v>9367162</v>
      </c>
      <c r="AQ18" s="66">
        <f t="shared" si="8"/>
        <v>0</v>
      </c>
      <c r="AR18" s="65"/>
      <c r="AS18" s="64" t="s">
        <v>30</v>
      </c>
      <c r="AV18" s="93" t="s">
        <v>34</v>
      </c>
      <c r="AW18" s="93" t="s">
        <v>33</v>
      </c>
      <c r="AY18" s="12"/>
    </row>
    <row r="19" spans="1:51" x14ac:dyDescent="0.25">
      <c r="B19" s="85">
        <v>2.3333333333333299</v>
      </c>
      <c r="C19" s="85">
        <v>0.375</v>
      </c>
      <c r="D19" s="84">
        <v>6</v>
      </c>
      <c r="E19" s="82">
        <f t="shared" si="0"/>
        <v>4.2253521126760569</v>
      </c>
      <c r="F19" s="92">
        <v>83</v>
      </c>
      <c r="G19" s="82">
        <f t="shared" si="1"/>
        <v>58.450704225352112</v>
      </c>
      <c r="H19" s="80" t="s">
        <v>16</v>
      </c>
      <c r="I19" s="80">
        <f t="shared" si="2"/>
        <v>57.04225352112676</v>
      </c>
      <c r="J19" s="81">
        <f t="shared" si="10"/>
        <v>58.450704225352112</v>
      </c>
      <c r="K19" s="80">
        <f t="shared" si="11"/>
        <v>59.870704225352114</v>
      </c>
      <c r="L19" s="79">
        <v>19</v>
      </c>
      <c r="M19" s="78" t="s">
        <v>19</v>
      </c>
      <c r="N19" s="78">
        <v>18.399999999999999</v>
      </c>
      <c r="O19" s="76">
        <v>132</v>
      </c>
      <c r="P19" s="76">
        <v>145</v>
      </c>
      <c r="Q19" s="76">
        <v>54546293</v>
      </c>
      <c r="R19" s="75">
        <f t="shared" si="9"/>
        <v>6214</v>
      </c>
      <c r="S19" s="74">
        <f t="shared" si="3"/>
        <v>149.136</v>
      </c>
      <c r="T19" s="74">
        <f t="shared" si="4"/>
        <v>6.2140000000000004</v>
      </c>
      <c r="U19" s="73">
        <v>7.5</v>
      </c>
      <c r="V19" s="73">
        <f t="shared" si="5"/>
        <v>7.5</v>
      </c>
      <c r="W19" s="72" t="s">
        <v>22</v>
      </c>
      <c r="X19" s="66">
        <v>0</v>
      </c>
      <c r="Y19" s="66">
        <v>1099</v>
      </c>
      <c r="Z19" s="66">
        <v>1187</v>
      </c>
      <c r="AA19" s="66">
        <v>1185</v>
      </c>
      <c r="AB19" s="66">
        <v>1187</v>
      </c>
      <c r="AC19" s="71" t="s">
        <v>13</v>
      </c>
      <c r="AD19" s="71" t="s">
        <v>13</v>
      </c>
      <c r="AE19" s="71" t="s">
        <v>13</v>
      </c>
      <c r="AF19" s="70" t="s">
        <v>13</v>
      </c>
      <c r="AG19" s="70">
        <v>40939500</v>
      </c>
      <c r="AH19" s="69">
        <f t="shared" si="6"/>
        <v>1408</v>
      </c>
      <c r="AI19" s="68">
        <f t="shared" si="7"/>
        <v>226.58513035082072</v>
      </c>
      <c r="AJ19" s="67">
        <v>0</v>
      </c>
      <c r="AK19" s="67">
        <v>1</v>
      </c>
      <c r="AL19" s="67">
        <v>1</v>
      </c>
      <c r="AM19" s="67">
        <v>1</v>
      </c>
      <c r="AN19" s="67">
        <v>1</v>
      </c>
      <c r="AO19" s="67">
        <v>0</v>
      </c>
      <c r="AP19" s="66">
        <v>9367162</v>
      </c>
      <c r="AQ19" s="66">
        <f t="shared" si="8"/>
        <v>0</v>
      </c>
      <c r="AR19" s="65"/>
      <c r="AS19" s="64" t="s">
        <v>30</v>
      </c>
      <c r="AV19" s="93" t="s">
        <v>32</v>
      </c>
      <c r="AW19" s="93" t="s">
        <v>31</v>
      </c>
      <c r="AY19" s="12"/>
    </row>
    <row r="20" spans="1:51" x14ac:dyDescent="0.25">
      <c r="B20" s="85">
        <v>2.375</v>
      </c>
      <c r="C20" s="85">
        <v>0.41666666666666669</v>
      </c>
      <c r="D20" s="84">
        <v>5</v>
      </c>
      <c r="E20" s="82">
        <f t="shared" si="0"/>
        <v>3.5211267605633805</v>
      </c>
      <c r="F20" s="92">
        <v>83</v>
      </c>
      <c r="G20" s="82">
        <f t="shared" si="1"/>
        <v>58.450704225352112</v>
      </c>
      <c r="H20" s="80" t="s">
        <v>16</v>
      </c>
      <c r="I20" s="80">
        <f t="shared" si="2"/>
        <v>57.04225352112676</v>
      </c>
      <c r="J20" s="81">
        <f t="shared" si="10"/>
        <v>58.450704225352112</v>
      </c>
      <c r="K20" s="80">
        <f t="shared" si="11"/>
        <v>59.870704225352114</v>
      </c>
      <c r="L20" s="79">
        <v>19</v>
      </c>
      <c r="M20" s="78" t="s">
        <v>19</v>
      </c>
      <c r="N20" s="78">
        <v>17.7</v>
      </c>
      <c r="O20" s="76">
        <v>135</v>
      </c>
      <c r="P20" s="76">
        <v>147</v>
      </c>
      <c r="Q20" s="76">
        <v>54552505</v>
      </c>
      <c r="R20" s="75">
        <f t="shared" si="9"/>
        <v>6212</v>
      </c>
      <c r="S20" s="74">
        <f t="shared" si="3"/>
        <v>149.08799999999999</v>
      </c>
      <c r="T20" s="74">
        <f t="shared" si="4"/>
        <v>6.2119999999999997</v>
      </c>
      <c r="U20" s="73">
        <v>6.8</v>
      </c>
      <c r="V20" s="73">
        <f t="shared" si="5"/>
        <v>6.8</v>
      </c>
      <c r="W20" s="72" t="s">
        <v>22</v>
      </c>
      <c r="X20" s="66">
        <v>0</v>
      </c>
      <c r="Y20" s="66">
        <v>1078</v>
      </c>
      <c r="Z20" s="66">
        <v>1186</v>
      </c>
      <c r="AA20" s="66">
        <v>1185</v>
      </c>
      <c r="AB20" s="66">
        <v>1187</v>
      </c>
      <c r="AC20" s="71" t="s">
        <v>13</v>
      </c>
      <c r="AD20" s="71" t="s">
        <v>13</v>
      </c>
      <c r="AE20" s="71" t="s">
        <v>13</v>
      </c>
      <c r="AF20" s="70" t="s">
        <v>13</v>
      </c>
      <c r="AG20" s="70">
        <v>40940904</v>
      </c>
      <c r="AH20" s="69">
        <f t="shared" si="6"/>
        <v>1404</v>
      </c>
      <c r="AI20" s="68">
        <f t="shared" si="7"/>
        <v>226.01416613007083</v>
      </c>
      <c r="AJ20" s="67">
        <v>0</v>
      </c>
      <c r="AK20" s="67">
        <v>1</v>
      </c>
      <c r="AL20" s="67">
        <v>1</v>
      </c>
      <c r="AM20" s="67">
        <v>1</v>
      </c>
      <c r="AN20" s="67">
        <v>1</v>
      </c>
      <c r="AO20" s="67">
        <v>0</v>
      </c>
      <c r="AP20" s="66">
        <v>9367162</v>
      </c>
      <c r="AQ20" s="66">
        <f t="shared" si="8"/>
        <v>0</v>
      </c>
      <c r="AR20" s="87">
        <v>1.32</v>
      </c>
      <c r="AS20" s="64" t="s">
        <v>30</v>
      </c>
      <c r="AY20" s="12"/>
    </row>
    <row r="21" spans="1:51" x14ac:dyDescent="0.25">
      <c r="B21" s="85">
        <v>2.4166666666666701</v>
      </c>
      <c r="C21" s="85">
        <v>0.45833333333333298</v>
      </c>
      <c r="D21" s="84">
        <v>6</v>
      </c>
      <c r="E21" s="82">
        <f t="shared" si="0"/>
        <v>4.2253521126760569</v>
      </c>
      <c r="F21" s="92">
        <v>83</v>
      </c>
      <c r="G21" s="82">
        <f t="shared" si="1"/>
        <v>58.450704225352112</v>
      </c>
      <c r="H21" s="80" t="s">
        <v>16</v>
      </c>
      <c r="I21" s="80">
        <f t="shared" si="2"/>
        <v>57.04225352112676</v>
      </c>
      <c r="J21" s="81">
        <f t="shared" si="10"/>
        <v>58.450704225352112</v>
      </c>
      <c r="K21" s="80">
        <f t="shared" si="11"/>
        <v>59.870704225352114</v>
      </c>
      <c r="L21" s="79">
        <v>19</v>
      </c>
      <c r="M21" s="78" t="s">
        <v>19</v>
      </c>
      <c r="N21" s="78">
        <v>17.7</v>
      </c>
      <c r="O21" s="76">
        <v>134</v>
      </c>
      <c r="P21" s="76">
        <v>146</v>
      </c>
      <c r="Q21" s="76">
        <v>54558722</v>
      </c>
      <c r="R21" s="75">
        <f t="shared" si="9"/>
        <v>6217</v>
      </c>
      <c r="S21" s="74">
        <f t="shared" si="3"/>
        <v>149.208</v>
      </c>
      <c r="T21" s="74">
        <f t="shared" si="4"/>
        <v>6.2169999999999996</v>
      </c>
      <c r="U21" s="73">
        <v>6.1</v>
      </c>
      <c r="V21" s="73">
        <f t="shared" si="5"/>
        <v>6.1</v>
      </c>
      <c r="W21" s="72" t="s">
        <v>22</v>
      </c>
      <c r="X21" s="66">
        <v>0</v>
      </c>
      <c r="Y21" s="66">
        <v>1077</v>
      </c>
      <c r="Z21" s="66">
        <v>1187</v>
      </c>
      <c r="AA21" s="66">
        <v>1185</v>
      </c>
      <c r="AB21" s="66">
        <v>1187</v>
      </c>
      <c r="AC21" s="71" t="s">
        <v>13</v>
      </c>
      <c r="AD21" s="71" t="s">
        <v>13</v>
      </c>
      <c r="AE21" s="71" t="s">
        <v>13</v>
      </c>
      <c r="AF21" s="70" t="s">
        <v>13</v>
      </c>
      <c r="AG21" s="70">
        <v>40942308</v>
      </c>
      <c r="AH21" s="69">
        <f t="shared" si="6"/>
        <v>1404</v>
      </c>
      <c r="AI21" s="68">
        <f t="shared" si="7"/>
        <v>225.83239504584205</v>
      </c>
      <c r="AJ21" s="67">
        <v>0</v>
      </c>
      <c r="AK21" s="67">
        <v>1</v>
      </c>
      <c r="AL21" s="67">
        <v>1</v>
      </c>
      <c r="AM21" s="67">
        <v>1</v>
      </c>
      <c r="AN21" s="67">
        <v>1</v>
      </c>
      <c r="AO21" s="67">
        <v>0</v>
      </c>
      <c r="AP21" s="66">
        <v>9367162</v>
      </c>
      <c r="AQ21" s="66">
        <f t="shared" si="8"/>
        <v>0</v>
      </c>
      <c r="AR21" s="65"/>
      <c r="AS21" s="64" t="s">
        <v>30</v>
      </c>
      <c r="AY21" s="12"/>
    </row>
    <row r="22" spans="1:51" x14ac:dyDescent="0.25">
      <c r="B22" s="85">
        <v>2.4583333333333299</v>
      </c>
      <c r="C22" s="85">
        <v>0.5</v>
      </c>
      <c r="D22" s="84">
        <v>4</v>
      </c>
      <c r="E22" s="82">
        <f t="shared" si="0"/>
        <v>2.8169014084507045</v>
      </c>
      <c r="F22" s="92">
        <v>83</v>
      </c>
      <c r="G22" s="82">
        <f t="shared" si="1"/>
        <v>58.450704225352112</v>
      </c>
      <c r="H22" s="80" t="s">
        <v>16</v>
      </c>
      <c r="I22" s="80">
        <f t="shared" si="2"/>
        <v>57.04225352112676</v>
      </c>
      <c r="J22" s="81">
        <f t="shared" si="10"/>
        <v>58.450704225352112</v>
      </c>
      <c r="K22" s="80">
        <f t="shared" si="11"/>
        <v>59.870704225352114</v>
      </c>
      <c r="L22" s="79">
        <v>19</v>
      </c>
      <c r="M22" s="78" t="s">
        <v>19</v>
      </c>
      <c r="N22" s="78">
        <v>17.3</v>
      </c>
      <c r="O22" s="76">
        <v>129</v>
      </c>
      <c r="P22" s="76">
        <v>121</v>
      </c>
      <c r="Q22" s="76">
        <v>54564731</v>
      </c>
      <c r="R22" s="75">
        <f t="shared" si="9"/>
        <v>6009</v>
      </c>
      <c r="S22" s="74">
        <f t="shared" si="3"/>
        <v>144.21600000000001</v>
      </c>
      <c r="T22" s="74">
        <f t="shared" si="4"/>
        <v>6.0090000000000003</v>
      </c>
      <c r="U22" s="73">
        <v>5.4</v>
      </c>
      <c r="V22" s="73">
        <f t="shared" si="5"/>
        <v>5.4</v>
      </c>
      <c r="W22" s="72" t="s">
        <v>22</v>
      </c>
      <c r="X22" s="66">
        <v>0</v>
      </c>
      <c r="Y22" s="66">
        <v>1077</v>
      </c>
      <c r="Z22" s="66">
        <v>1187</v>
      </c>
      <c r="AA22" s="66">
        <v>1185</v>
      </c>
      <c r="AB22" s="66">
        <v>1187</v>
      </c>
      <c r="AC22" s="71" t="s">
        <v>13</v>
      </c>
      <c r="AD22" s="71" t="s">
        <v>13</v>
      </c>
      <c r="AE22" s="71" t="s">
        <v>13</v>
      </c>
      <c r="AF22" s="70" t="s">
        <v>13</v>
      </c>
      <c r="AG22" s="70">
        <v>40943684</v>
      </c>
      <c r="AH22" s="69">
        <f t="shared" si="6"/>
        <v>1376</v>
      </c>
      <c r="AI22" s="68">
        <f t="shared" si="7"/>
        <v>228.98984856049259</v>
      </c>
      <c r="AJ22" s="67">
        <v>0</v>
      </c>
      <c r="AK22" s="67">
        <v>1</v>
      </c>
      <c r="AL22" s="67">
        <v>1</v>
      </c>
      <c r="AM22" s="67">
        <v>1</v>
      </c>
      <c r="AN22" s="67">
        <v>1</v>
      </c>
      <c r="AO22" s="67">
        <v>0</v>
      </c>
      <c r="AP22" s="66">
        <v>9367162</v>
      </c>
      <c r="AQ22" s="66">
        <f t="shared" si="8"/>
        <v>0</v>
      </c>
      <c r="AR22" s="65"/>
      <c r="AS22" s="64" t="s">
        <v>30</v>
      </c>
      <c r="AV22" s="91" t="s">
        <v>29</v>
      </c>
      <c r="AY22" s="12"/>
    </row>
    <row r="23" spans="1:51" x14ac:dyDescent="0.25">
      <c r="A23" t="s">
        <v>28</v>
      </c>
      <c r="B23" s="85">
        <v>2.5</v>
      </c>
      <c r="C23" s="85">
        <v>0.54166666666666696</v>
      </c>
      <c r="D23" s="84">
        <v>4</v>
      </c>
      <c r="E23" s="82">
        <v>8</v>
      </c>
      <c r="F23" s="83">
        <v>81</v>
      </c>
      <c r="G23" s="82">
        <f t="shared" si="1"/>
        <v>57.04225352112676</v>
      </c>
      <c r="H23" s="80" t="s">
        <v>16</v>
      </c>
      <c r="I23" s="80">
        <f t="shared" si="2"/>
        <v>55.633802816901408</v>
      </c>
      <c r="J23" s="81">
        <f t="shared" si="10"/>
        <v>57.04225352112676</v>
      </c>
      <c r="K23" s="80">
        <f t="shared" ref="K23:K34" si="12">J23+(6/1.42)</f>
        <v>61.267605633802816</v>
      </c>
      <c r="L23" s="79">
        <v>19</v>
      </c>
      <c r="M23" s="78" t="s">
        <v>19</v>
      </c>
      <c r="N23" s="78">
        <v>17.5</v>
      </c>
      <c r="O23" s="76">
        <v>128</v>
      </c>
      <c r="P23" s="76">
        <v>114</v>
      </c>
      <c r="Q23" s="76">
        <v>54570624</v>
      </c>
      <c r="R23" s="75">
        <f t="shared" si="9"/>
        <v>5893</v>
      </c>
      <c r="S23" s="74">
        <f t="shared" si="3"/>
        <v>141.43199999999999</v>
      </c>
      <c r="T23" s="74">
        <f t="shared" si="4"/>
        <v>5.8929999999999998</v>
      </c>
      <c r="U23" s="73">
        <v>4.7</v>
      </c>
      <c r="V23" s="73">
        <f t="shared" si="5"/>
        <v>4.7</v>
      </c>
      <c r="W23" s="72" t="s">
        <v>22</v>
      </c>
      <c r="X23" s="66">
        <v>0</v>
      </c>
      <c r="Y23" s="66">
        <v>1077</v>
      </c>
      <c r="Z23" s="66">
        <v>1186</v>
      </c>
      <c r="AA23" s="66">
        <v>1185</v>
      </c>
      <c r="AB23" s="66">
        <v>1186</v>
      </c>
      <c r="AC23" s="71" t="s">
        <v>13</v>
      </c>
      <c r="AD23" s="71" t="s">
        <v>13</v>
      </c>
      <c r="AE23" s="71" t="s">
        <v>13</v>
      </c>
      <c r="AF23" s="70" t="s">
        <v>13</v>
      </c>
      <c r="AG23" s="70">
        <v>40945060</v>
      </c>
      <c r="AH23" s="69">
        <f t="shared" si="6"/>
        <v>1376</v>
      </c>
      <c r="AI23" s="68">
        <f t="shared" si="7"/>
        <v>233.49736976073308</v>
      </c>
      <c r="AJ23" s="67">
        <v>0</v>
      </c>
      <c r="AK23" s="67">
        <v>1</v>
      </c>
      <c r="AL23" s="67">
        <v>1</v>
      </c>
      <c r="AM23" s="67">
        <v>1</v>
      </c>
      <c r="AN23" s="67">
        <v>1</v>
      </c>
      <c r="AO23" s="67">
        <v>0</v>
      </c>
      <c r="AP23" s="66">
        <v>9367162</v>
      </c>
      <c r="AQ23" s="66">
        <f t="shared" si="8"/>
        <v>0</v>
      </c>
      <c r="AR23" s="65"/>
      <c r="AS23" s="64" t="s">
        <v>12</v>
      </c>
      <c r="AT23" s="90"/>
      <c r="AV23" s="63" t="s">
        <v>27</v>
      </c>
      <c r="AW23" s="52" t="s">
        <v>26</v>
      </c>
      <c r="AY23" s="12"/>
    </row>
    <row r="24" spans="1:51" x14ac:dyDescent="0.25">
      <c r="B24" s="85">
        <v>2.5416666666666701</v>
      </c>
      <c r="C24" s="85">
        <v>0.58333333333333404</v>
      </c>
      <c r="D24" s="84">
        <v>4</v>
      </c>
      <c r="E24" s="82">
        <f t="shared" ref="E24:E34" si="13">D24/1.42</f>
        <v>2.8169014084507045</v>
      </c>
      <c r="F24" s="83">
        <v>81</v>
      </c>
      <c r="G24" s="82">
        <f t="shared" si="1"/>
        <v>57.04225352112676</v>
      </c>
      <c r="H24" s="80" t="s">
        <v>16</v>
      </c>
      <c r="I24" s="80">
        <f t="shared" si="2"/>
        <v>55.633802816901408</v>
      </c>
      <c r="J24" s="81">
        <f t="shared" si="10"/>
        <v>57.04225352112676</v>
      </c>
      <c r="K24" s="80">
        <f t="shared" si="12"/>
        <v>61.267605633802816</v>
      </c>
      <c r="L24" s="79">
        <v>18</v>
      </c>
      <c r="M24" s="78" t="s">
        <v>19</v>
      </c>
      <c r="N24" s="78">
        <v>17.3</v>
      </c>
      <c r="O24" s="76">
        <v>127</v>
      </c>
      <c r="P24" s="76">
        <v>139</v>
      </c>
      <c r="Q24" s="76">
        <v>54576444</v>
      </c>
      <c r="R24" s="75">
        <f t="shared" si="9"/>
        <v>5820</v>
      </c>
      <c r="S24" s="74">
        <f t="shared" si="3"/>
        <v>139.68</v>
      </c>
      <c r="T24" s="74">
        <f t="shared" si="4"/>
        <v>5.82</v>
      </c>
      <c r="U24" s="73">
        <v>4.0999999999999996</v>
      </c>
      <c r="V24" s="73">
        <f t="shared" si="5"/>
        <v>4.0999999999999996</v>
      </c>
      <c r="W24" s="72" t="s">
        <v>22</v>
      </c>
      <c r="X24" s="66">
        <v>0</v>
      </c>
      <c r="Y24" s="66">
        <v>1076</v>
      </c>
      <c r="Z24" s="66">
        <v>1186</v>
      </c>
      <c r="AA24" s="66">
        <v>1185</v>
      </c>
      <c r="AB24" s="66">
        <v>1186</v>
      </c>
      <c r="AC24" s="71" t="s">
        <v>13</v>
      </c>
      <c r="AD24" s="71" t="s">
        <v>13</v>
      </c>
      <c r="AE24" s="71" t="s">
        <v>13</v>
      </c>
      <c r="AF24" s="70" t="s">
        <v>13</v>
      </c>
      <c r="AG24" s="70">
        <v>40946416</v>
      </c>
      <c r="AH24" s="69">
        <f t="shared" si="6"/>
        <v>1356</v>
      </c>
      <c r="AI24" s="68">
        <f t="shared" si="7"/>
        <v>232.98969072164948</v>
      </c>
      <c r="AJ24" s="67">
        <v>0</v>
      </c>
      <c r="AK24" s="67">
        <v>1</v>
      </c>
      <c r="AL24" s="67">
        <v>1</v>
      </c>
      <c r="AM24" s="67">
        <v>1</v>
      </c>
      <c r="AN24" s="67">
        <v>1</v>
      </c>
      <c r="AO24" s="67">
        <v>0</v>
      </c>
      <c r="AP24" s="66">
        <v>9367162</v>
      </c>
      <c r="AQ24" s="66">
        <f t="shared" si="8"/>
        <v>0</v>
      </c>
      <c r="AR24" s="87">
        <v>1.26</v>
      </c>
      <c r="AS24" s="64" t="s">
        <v>12</v>
      </c>
      <c r="AV24" s="89" t="s">
        <v>18</v>
      </c>
      <c r="AW24" s="89">
        <v>14.7</v>
      </c>
      <c r="AY24" s="12"/>
    </row>
    <row r="25" spans="1:51" x14ac:dyDescent="0.25">
      <c r="B25" s="85">
        <v>2.5833333333333299</v>
      </c>
      <c r="C25" s="85">
        <v>0.625</v>
      </c>
      <c r="D25" s="84">
        <v>4</v>
      </c>
      <c r="E25" s="82">
        <f t="shared" si="13"/>
        <v>2.8169014084507045</v>
      </c>
      <c r="F25" s="83">
        <v>81</v>
      </c>
      <c r="G25" s="82">
        <f t="shared" si="1"/>
        <v>57.04225352112676</v>
      </c>
      <c r="H25" s="80" t="s">
        <v>16</v>
      </c>
      <c r="I25" s="80">
        <f t="shared" si="2"/>
        <v>55.633802816901408</v>
      </c>
      <c r="J25" s="81">
        <f t="shared" si="10"/>
        <v>57.04225352112676</v>
      </c>
      <c r="K25" s="80">
        <f t="shared" si="12"/>
        <v>61.267605633802816</v>
      </c>
      <c r="L25" s="79">
        <v>18</v>
      </c>
      <c r="M25" s="78" t="s">
        <v>19</v>
      </c>
      <c r="N25" s="78">
        <v>16.899999999999999</v>
      </c>
      <c r="O25" s="76">
        <v>130</v>
      </c>
      <c r="P25" s="76">
        <v>145</v>
      </c>
      <c r="Q25" s="76">
        <v>54582147</v>
      </c>
      <c r="R25" s="75">
        <f t="shared" si="9"/>
        <v>5703</v>
      </c>
      <c r="S25" s="74">
        <f t="shared" si="3"/>
        <v>136.87200000000001</v>
      </c>
      <c r="T25" s="74">
        <f t="shared" si="4"/>
        <v>5.7030000000000003</v>
      </c>
      <c r="U25" s="73">
        <v>3.6</v>
      </c>
      <c r="V25" s="73">
        <f t="shared" si="5"/>
        <v>3.6</v>
      </c>
      <c r="W25" s="72" t="s">
        <v>22</v>
      </c>
      <c r="X25" s="66">
        <v>0</v>
      </c>
      <c r="Y25" s="66">
        <v>1046</v>
      </c>
      <c r="Z25" s="66">
        <v>1187</v>
      </c>
      <c r="AA25" s="66">
        <v>1185</v>
      </c>
      <c r="AB25" s="66">
        <v>1187</v>
      </c>
      <c r="AC25" s="71" t="s">
        <v>13</v>
      </c>
      <c r="AD25" s="71" t="s">
        <v>13</v>
      </c>
      <c r="AE25" s="71" t="s">
        <v>13</v>
      </c>
      <c r="AF25" s="70" t="s">
        <v>13</v>
      </c>
      <c r="AG25" s="70">
        <v>40947748</v>
      </c>
      <c r="AH25" s="69">
        <f t="shared" si="6"/>
        <v>1332</v>
      </c>
      <c r="AI25" s="68">
        <f t="shared" si="7"/>
        <v>233.56128353498158</v>
      </c>
      <c r="AJ25" s="67">
        <v>0</v>
      </c>
      <c r="AK25" s="67">
        <v>1</v>
      </c>
      <c r="AL25" s="67">
        <v>1</v>
      </c>
      <c r="AM25" s="67">
        <v>1</v>
      </c>
      <c r="AN25" s="67">
        <v>1</v>
      </c>
      <c r="AO25" s="67">
        <v>0</v>
      </c>
      <c r="AP25" s="66">
        <v>9367162</v>
      </c>
      <c r="AQ25" s="66">
        <f t="shared" si="8"/>
        <v>0</v>
      </c>
      <c r="AR25" s="65"/>
      <c r="AS25" s="64" t="s">
        <v>12</v>
      </c>
      <c r="AV25" s="89" t="s">
        <v>17</v>
      </c>
      <c r="AW25" s="89">
        <v>10.36</v>
      </c>
      <c r="AY25" s="12"/>
    </row>
    <row r="26" spans="1:51" x14ac:dyDescent="0.25">
      <c r="B26" s="85">
        <v>2.625</v>
      </c>
      <c r="C26" s="85">
        <v>0.66666666666666696</v>
      </c>
      <c r="D26" s="84">
        <v>4</v>
      </c>
      <c r="E26" s="82">
        <f t="shared" si="13"/>
        <v>2.8169014084507045</v>
      </c>
      <c r="F26" s="83">
        <v>81</v>
      </c>
      <c r="G26" s="82">
        <f t="shared" si="1"/>
        <v>57.04225352112676</v>
      </c>
      <c r="H26" s="80" t="s">
        <v>16</v>
      </c>
      <c r="I26" s="80">
        <f t="shared" si="2"/>
        <v>53.521126760563384</v>
      </c>
      <c r="J26" s="81">
        <f t="shared" ref="J26:J32" si="14">(F26-3)/1.42</f>
        <v>54.929577464788736</v>
      </c>
      <c r="K26" s="80">
        <f t="shared" si="12"/>
        <v>59.154929577464792</v>
      </c>
      <c r="L26" s="79">
        <v>18</v>
      </c>
      <c r="M26" s="78" t="s">
        <v>19</v>
      </c>
      <c r="N26" s="78">
        <v>16.7</v>
      </c>
      <c r="O26" s="76">
        <v>133</v>
      </c>
      <c r="P26" s="76">
        <v>134</v>
      </c>
      <c r="Q26" s="76">
        <v>54587780</v>
      </c>
      <c r="R26" s="75">
        <f t="shared" si="9"/>
        <v>5633</v>
      </c>
      <c r="S26" s="74">
        <f t="shared" si="3"/>
        <v>135.19200000000001</v>
      </c>
      <c r="T26" s="74">
        <f t="shared" si="4"/>
        <v>5.633</v>
      </c>
      <c r="U26" s="73">
        <v>3.4</v>
      </c>
      <c r="V26" s="73">
        <f t="shared" si="5"/>
        <v>3.4</v>
      </c>
      <c r="W26" s="72" t="s">
        <v>22</v>
      </c>
      <c r="X26" s="66">
        <v>0</v>
      </c>
      <c r="Y26" s="66">
        <v>1005</v>
      </c>
      <c r="Z26" s="66">
        <v>1187</v>
      </c>
      <c r="AA26" s="66">
        <v>1185</v>
      </c>
      <c r="AB26" s="66">
        <v>1187</v>
      </c>
      <c r="AC26" s="71" t="s">
        <v>13</v>
      </c>
      <c r="AD26" s="71" t="s">
        <v>13</v>
      </c>
      <c r="AE26" s="71" t="s">
        <v>13</v>
      </c>
      <c r="AF26" s="70" t="s">
        <v>13</v>
      </c>
      <c r="AG26" s="70">
        <v>40949068</v>
      </c>
      <c r="AH26" s="69">
        <f t="shared" si="6"/>
        <v>1320</v>
      </c>
      <c r="AI26" s="68">
        <f t="shared" si="7"/>
        <v>234.33339250843244</v>
      </c>
      <c r="AJ26" s="67">
        <v>0</v>
      </c>
      <c r="AK26" s="67">
        <v>1</v>
      </c>
      <c r="AL26" s="67">
        <v>1</v>
      </c>
      <c r="AM26" s="67">
        <v>1</v>
      </c>
      <c r="AN26" s="67">
        <v>1</v>
      </c>
      <c r="AO26" s="67">
        <v>0</v>
      </c>
      <c r="AP26" s="66">
        <v>9367162</v>
      </c>
      <c r="AQ26" s="66">
        <f t="shared" si="8"/>
        <v>0</v>
      </c>
      <c r="AR26" s="65"/>
      <c r="AS26" s="64" t="s">
        <v>12</v>
      </c>
      <c r="AV26" s="89" t="s">
        <v>25</v>
      </c>
      <c r="AW26" s="89">
        <v>1.01325</v>
      </c>
      <c r="AY26" s="12"/>
    </row>
    <row r="27" spans="1:51" x14ac:dyDescent="0.25">
      <c r="B27" s="85">
        <v>2.6666666666666701</v>
      </c>
      <c r="C27" s="85">
        <v>0.70833333333333404</v>
      </c>
      <c r="D27" s="84">
        <v>4</v>
      </c>
      <c r="E27" s="82">
        <f t="shared" si="13"/>
        <v>2.8169014084507045</v>
      </c>
      <c r="F27" s="83">
        <v>81</v>
      </c>
      <c r="G27" s="82">
        <f t="shared" si="1"/>
        <v>57.04225352112676</v>
      </c>
      <c r="H27" s="80" t="s">
        <v>16</v>
      </c>
      <c r="I27" s="80">
        <f t="shared" si="2"/>
        <v>53.521126760563384</v>
      </c>
      <c r="J27" s="81">
        <f t="shared" si="14"/>
        <v>54.929577464788736</v>
      </c>
      <c r="K27" s="80">
        <f t="shared" si="12"/>
        <v>59.154929577464792</v>
      </c>
      <c r="L27" s="79">
        <v>18</v>
      </c>
      <c r="M27" s="78" t="s">
        <v>19</v>
      </c>
      <c r="N27" s="78">
        <v>16.7</v>
      </c>
      <c r="O27" s="76">
        <v>129</v>
      </c>
      <c r="P27" s="76">
        <v>133</v>
      </c>
      <c r="Q27" s="76">
        <v>54593399</v>
      </c>
      <c r="R27" s="75">
        <f t="shared" si="9"/>
        <v>5619</v>
      </c>
      <c r="S27" s="74">
        <f t="shared" si="3"/>
        <v>134.85599999999999</v>
      </c>
      <c r="T27" s="74">
        <f t="shared" si="4"/>
        <v>5.6189999999999998</v>
      </c>
      <c r="U27" s="73">
        <v>3</v>
      </c>
      <c r="V27" s="73">
        <f t="shared" si="5"/>
        <v>3</v>
      </c>
      <c r="W27" s="72" t="s">
        <v>22</v>
      </c>
      <c r="X27" s="66">
        <v>0</v>
      </c>
      <c r="Y27" s="66">
        <v>1047</v>
      </c>
      <c r="Z27" s="66">
        <v>1187</v>
      </c>
      <c r="AA27" s="66">
        <v>1185</v>
      </c>
      <c r="AB27" s="66">
        <v>1187</v>
      </c>
      <c r="AC27" s="71" t="s">
        <v>13</v>
      </c>
      <c r="AD27" s="71" t="s">
        <v>13</v>
      </c>
      <c r="AE27" s="71" t="s">
        <v>13</v>
      </c>
      <c r="AF27" s="70" t="s">
        <v>13</v>
      </c>
      <c r="AG27" s="70">
        <v>40950384</v>
      </c>
      <c r="AH27" s="69">
        <f t="shared" si="6"/>
        <v>1316</v>
      </c>
      <c r="AI27" s="68">
        <f t="shared" si="7"/>
        <v>234.20537462181883</v>
      </c>
      <c r="AJ27" s="67">
        <v>0</v>
      </c>
      <c r="AK27" s="67">
        <v>1</v>
      </c>
      <c r="AL27" s="67">
        <v>1</v>
      </c>
      <c r="AM27" s="67">
        <v>1</v>
      </c>
      <c r="AN27" s="67">
        <v>1</v>
      </c>
      <c r="AO27" s="67">
        <v>0</v>
      </c>
      <c r="AP27" s="66">
        <v>9367162</v>
      </c>
      <c r="AQ27" s="66">
        <f t="shared" si="8"/>
        <v>0</v>
      </c>
      <c r="AR27" s="65"/>
      <c r="AS27" s="64" t="s">
        <v>12</v>
      </c>
      <c r="AV27" s="89" t="s">
        <v>24</v>
      </c>
      <c r="AW27" s="89">
        <v>1</v>
      </c>
      <c r="AY27" s="12"/>
    </row>
    <row r="28" spans="1:51" x14ac:dyDescent="0.25">
      <c r="A28" t="s">
        <v>169</v>
      </c>
      <c r="B28" s="85">
        <v>2.7083333333333299</v>
      </c>
      <c r="C28" s="85">
        <v>0.750000000000002</v>
      </c>
      <c r="D28" s="84">
        <v>4</v>
      </c>
      <c r="E28" s="82">
        <f t="shared" si="13"/>
        <v>2.8169014084507045</v>
      </c>
      <c r="F28" s="83">
        <v>78</v>
      </c>
      <c r="G28" s="82">
        <f t="shared" si="1"/>
        <v>54.929577464788736</v>
      </c>
      <c r="H28" s="80" t="s">
        <v>16</v>
      </c>
      <c r="I28" s="80">
        <f t="shared" si="2"/>
        <v>51.408450704225352</v>
      </c>
      <c r="J28" s="81">
        <f t="shared" si="14"/>
        <v>52.816901408450704</v>
      </c>
      <c r="K28" s="80">
        <f t="shared" si="12"/>
        <v>57.04225352112676</v>
      </c>
      <c r="L28" s="79">
        <v>18</v>
      </c>
      <c r="M28" s="78" t="s">
        <v>19</v>
      </c>
      <c r="N28" s="78">
        <v>16.7</v>
      </c>
      <c r="O28" s="76">
        <v>130</v>
      </c>
      <c r="P28" s="76">
        <v>132</v>
      </c>
      <c r="Q28" s="76">
        <v>54599087</v>
      </c>
      <c r="R28" s="75">
        <f t="shared" si="9"/>
        <v>5688</v>
      </c>
      <c r="S28" s="74">
        <f t="shared" si="3"/>
        <v>136.512</v>
      </c>
      <c r="T28" s="74">
        <f t="shared" si="4"/>
        <v>5.6879999999999997</v>
      </c>
      <c r="U28" s="73">
        <v>2.7</v>
      </c>
      <c r="V28" s="73">
        <f t="shared" si="5"/>
        <v>2.7</v>
      </c>
      <c r="W28" s="72" t="s">
        <v>22</v>
      </c>
      <c r="X28" s="66">
        <v>0</v>
      </c>
      <c r="Y28" s="66">
        <v>1026</v>
      </c>
      <c r="Z28" s="66">
        <v>1186</v>
      </c>
      <c r="AA28" s="66">
        <v>1185</v>
      </c>
      <c r="AB28" s="66">
        <v>1187</v>
      </c>
      <c r="AC28" s="71" t="s">
        <v>13</v>
      </c>
      <c r="AD28" s="71" t="s">
        <v>13</v>
      </c>
      <c r="AE28" s="71" t="s">
        <v>13</v>
      </c>
      <c r="AF28" s="70" t="s">
        <v>13</v>
      </c>
      <c r="AG28" s="70">
        <v>40951728</v>
      </c>
      <c r="AH28" s="69">
        <f t="shared" si="6"/>
        <v>1344</v>
      </c>
      <c r="AI28" s="68">
        <f t="shared" si="7"/>
        <v>236.28691983122363</v>
      </c>
      <c r="AJ28" s="67">
        <v>0</v>
      </c>
      <c r="AK28" s="67">
        <v>1</v>
      </c>
      <c r="AL28" s="67">
        <v>1</v>
      </c>
      <c r="AM28" s="67">
        <v>1</v>
      </c>
      <c r="AN28" s="67">
        <v>1</v>
      </c>
      <c r="AO28" s="67">
        <v>0</v>
      </c>
      <c r="AP28" s="66">
        <v>9367162</v>
      </c>
      <c r="AQ28" s="66">
        <f t="shared" si="8"/>
        <v>0</v>
      </c>
      <c r="AR28" s="87">
        <v>1.05</v>
      </c>
      <c r="AS28" s="64" t="s">
        <v>12</v>
      </c>
      <c r="AV28" s="89" t="s">
        <v>23</v>
      </c>
      <c r="AW28" s="89">
        <v>101.325</v>
      </c>
      <c r="AY28" s="12"/>
    </row>
    <row r="29" spans="1:51" x14ac:dyDescent="0.25">
      <c r="B29" s="85">
        <v>2.75</v>
      </c>
      <c r="C29" s="85">
        <v>0.79166666666666896</v>
      </c>
      <c r="D29" s="84">
        <v>3</v>
      </c>
      <c r="E29" s="82">
        <f t="shared" si="13"/>
        <v>2.1126760563380285</v>
      </c>
      <c r="F29" s="83">
        <v>78</v>
      </c>
      <c r="G29" s="82">
        <f t="shared" si="1"/>
        <v>54.929577464788736</v>
      </c>
      <c r="H29" s="80" t="s">
        <v>16</v>
      </c>
      <c r="I29" s="80">
        <f t="shared" si="2"/>
        <v>51.408450704225352</v>
      </c>
      <c r="J29" s="81">
        <f t="shared" si="14"/>
        <v>52.816901408450704</v>
      </c>
      <c r="K29" s="80">
        <f t="shared" si="12"/>
        <v>57.04225352112676</v>
      </c>
      <c r="L29" s="79">
        <v>18</v>
      </c>
      <c r="M29" s="78" t="s">
        <v>19</v>
      </c>
      <c r="N29" s="78">
        <v>16.600000000000001</v>
      </c>
      <c r="O29" s="76">
        <v>130</v>
      </c>
      <c r="P29" s="76">
        <v>132</v>
      </c>
      <c r="Q29" s="76">
        <v>54604543</v>
      </c>
      <c r="R29" s="75">
        <f t="shared" si="9"/>
        <v>5456</v>
      </c>
      <c r="S29" s="74">
        <f t="shared" si="3"/>
        <v>130.94399999999999</v>
      </c>
      <c r="T29" s="74">
        <f t="shared" si="4"/>
        <v>5.4560000000000004</v>
      </c>
      <c r="U29" s="73">
        <v>2.5</v>
      </c>
      <c r="V29" s="73">
        <f t="shared" si="5"/>
        <v>2.5</v>
      </c>
      <c r="W29" s="72" t="s">
        <v>22</v>
      </c>
      <c r="X29" s="66">
        <v>0</v>
      </c>
      <c r="Y29" s="66">
        <v>1025</v>
      </c>
      <c r="Z29" s="66">
        <v>1185</v>
      </c>
      <c r="AA29" s="66">
        <v>1185</v>
      </c>
      <c r="AB29" s="66">
        <v>1186</v>
      </c>
      <c r="AC29" s="71" t="s">
        <v>13</v>
      </c>
      <c r="AD29" s="71" t="s">
        <v>13</v>
      </c>
      <c r="AE29" s="71" t="s">
        <v>13</v>
      </c>
      <c r="AF29" s="70" t="s">
        <v>13</v>
      </c>
      <c r="AG29" s="70">
        <v>40953020</v>
      </c>
      <c r="AH29" s="69">
        <f t="shared" si="6"/>
        <v>1292</v>
      </c>
      <c r="AI29" s="68">
        <f t="shared" si="7"/>
        <v>236.80351906158356</v>
      </c>
      <c r="AJ29" s="67">
        <v>0</v>
      </c>
      <c r="AK29" s="67">
        <v>1</v>
      </c>
      <c r="AL29" s="67">
        <v>1</v>
      </c>
      <c r="AM29" s="67">
        <v>1</v>
      </c>
      <c r="AN29" s="67">
        <v>1</v>
      </c>
      <c r="AO29" s="67">
        <v>0</v>
      </c>
      <c r="AP29" s="66">
        <v>9367162</v>
      </c>
      <c r="AQ29" s="66">
        <f t="shared" si="8"/>
        <v>0</v>
      </c>
      <c r="AR29" s="65"/>
      <c r="AS29" s="64" t="s">
        <v>12</v>
      </c>
      <c r="AY29" s="12"/>
    </row>
    <row r="30" spans="1:51" x14ac:dyDescent="0.25">
      <c r="B30" s="85">
        <v>2.7916666666666701</v>
      </c>
      <c r="C30" s="85">
        <v>0.83333333333333703</v>
      </c>
      <c r="D30" s="84">
        <v>4</v>
      </c>
      <c r="E30" s="82">
        <f t="shared" si="13"/>
        <v>2.8169014084507045</v>
      </c>
      <c r="F30" s="83">
        <v>76</v>
      </c>
      <c r="G30" s="82">
        <f t="shared" si="1"/>
        <v>53.521126760563384</v>
      </c>
      <c r="H30" s="80" t="s">
        <v>16</v>
      </c>
      <c r="I30" s="80">
        <f t="shared" si="2"/>
        <v>50</v>
      </c>
      <c r="J30" s="81">
        <f t="shared" si="14"/>
        <v>51.408450704225352</v>
      </c>
      <c r="K30" s="80">
        <f t="shared" si="12"/>
        <v>55.633802816901408</v>
      </c>
      <c r="L30" s="79">
        <v>18</v>
      </c>
      <c r="M30" s="78" t="s">
        <v>19</v>
      </c>
      <c r="N30" s="78">
        <v>16.600000000000001</v>
      </c>
      <c r="O30" s="76">
        <v>132</v>
      </c>
      <c r="P30" s="76">
        <v>1354</v>
      </c>
      <c r="Q30" s="76">
        <v>54609905</v>
      </c>
      <c r="R30" s="75">
        <f t="shared" si="9"/>
        <v>5362</v>
      </c>
      <c r="S30" s="74">
        <f t="shared" si="3"/>
        <v>128.68799999999999</v>
      </c>
      <c r="T30" s="74">
        <f t="shared" si="4"/>
        <v>5.3620000000000001</v>
      </c>
      <c r="U30" s="73">
        <v>2.2999999999999998</v>
      </c>
      <c r="V30" s="73">
        <f t="shared" si="5"/>
        <v>2.2999999999999998</v>
      </c>
      <c r="W30" s="72" t="s">
        <v>22</v>
      </c>
      <c r="X30" s="66">
        <v>0</v>
      </c>
      <c r="Y30" s="66">
        <v>986</v>
      </c>
      <c r="Z30" s="66">
        <v>1186</v>
      </c>
      <c r="AA30" s="66">
        <v>1185</v>
      </c>
      <c r="AB30" s="66">
        <v>1186</v>
      </c>
      <c r="AC30" s="71" t="s">
        <v>13</v>
      </c>
      <c r="AD30" s="71" t="s">
        <v>13</v>
      </c>
      <c r="AE30" s="71" t="s">
        <v>13</v>
      </c>
      <c r="AF30" s="70" t="s">
        <v>13</v>
      </c>
      <c r="AG30" s="70">
        <v>40954292</v>
      </c>
      <c r="AH30" s="69">
        <f t="shared" si="6"/>
        <v>1272</v>
      </c>
      <c r="AI30" s="68">
        <f t="shared" si="7"/>
        <v>237.22491607609101</v>
      </c>
      <c r="AJ30" s="67">
        <v>0</v>
      </c>
      <c r="AK30" s="67">
        <v>1</v>
      </c>
      <c r="AL30" s="67">
        <v>1</v>
      </c>
      <c r="AM30" s="67">
        <v>1</v>
      </c>
      <c r="AN30" s="67">
        <v>1</v>
      </c>
      <c r="AO30" s="67">
        <v>0</v>
      </c>
      <c r="AP30" s="66">
        <v>9367162</v>
      </c>
      <c r="AQ30" s="66">
        <f t="shared" si="8"/>
        <v>0</v>
      </c>
      <c r="AR30" s="65"/>
      <c r="AS30" s="64" t="s">
        <v>12</v>
      </c>
      <c r="AV30" s="235" t="s">
        <v>20</v>
      </c>
      <c r="AW30" s="235"/>
      <c r="AY30" s="12"/>
    </row>
    <row r="31" spans="1:51" x14ac:dyDescent="0.25">
      <c r="B31" s="85">
        <v>2.8333333333333299</v>
      </c>
      <c r="C31" s="85">
        <v>0.875000000000004</v>
      </c>
      <c r="D31" s="84">
        <v>7</v>
      </c>
      <c r="E31" s="82">
        <f t="shared" si="13"/>
        <v>4.9295774647887329</v>
      </c>
      <c r="F31" s="83">
        <v>76</v>
      </c>
      <c r="G31" s="82">
        <f t="shared" si="1"/>
        <v>53.521126760563384</v>
      </c>
      <c r="H31" s="80" t="s">
        <v>16</v>
      </c>
      <c r="I31" s="80">
        <f t="shared" si="2"/>
        <v>50</v>
      </c>
      <c r="J31" s="81">
        <f t="shared" si="14"/>
        <v>51.408450704225352</v>
      </c>
      <c r="K31" s="80">
        <f t="shared" si="12"/>
        <v>55.633802816901408</v>
      </c>
      <c r="L31" s="79">
        <v>18</v>
      </c>
      <c r="M31" s="78" t="s">
        <v>19</v>
      </c>
      <c r="N31" s="78">
        <v>16.100000000000001</v>
      </c>
      <c r="O31" s="76">
        <v>106</v>
      </c>
      <c r="P31" s="76">
        <v>125</v>
      </c>
      <c r="Q31" s="76">
        <v>54615074</v>
      </c>
      <c r="R31" s="75">
        <f t="shared" si="9"/>
        <v>5169</v>
      </c>
      <c r="S31" s="74">
        <f t="shared" si="3"/>
        <v>124.056</v>
      </c>
      <c r="T31" s="74">
        <f t="shared" si="4"/>
        <v>5.1689999999999996</v>
      </c>
      <c r="U31" s="73">
        <v>1.8</v>
      </c>
      <c r="V31" s="73">
        <f t="shared" si="5"/>
        <v>1.8</v>
      </c>
      <c r="W31" s="72" t="s">
        <v>21</v>
      </c>
      <c r="X31" s="66">
        <v>0</v>
      </c>
      <c r="Y31" s="66">
        <v>1119</v>
      </c>
      <c r="Z31" s="66">
        <v>1187</v>
      </c>
      <c r="AA31" s="66">
        <v>0</v>
      </c>
      <c r="AB31" s="66">
        <v>1187</v>
      </c>
      <c r="AC31" s="71" t="s">
        <v>13</v>
      </c>
      <c r="AD31" s="71" t="s">
        <v>13</v>
      </c>
      <c r="AE31" s="71" t="s">
        <v>13</v>
      </c>
      <c r="AF31" s="70" t="s">
        <v>13</v>
      </c>
      <c r="AG31" s="70">
        <v>40955380</v>
      </c>
      <c r="AH31" s="69">
        <f t="shared" si="6"/>
        <v>1088</v>
      </c>
      <c r="AI31" s="68">
        <f t="shared" si="7"/>
        <v>210.48558715418844</v>
      </c>
      <c r="AJ31" s="67">
        <v>0</v>
      </c>
      <c r="AK31" s="67">
        <v>1</v>
      </c>
      <c r="AL31" s="67">
        <v>1</v>
      </c>
      <c r="AM31" s="67">
        <v>0</v>
      </c>
      <c r="AN31" s="67">
        <v>1</v>
      </c>
      <c r="AO31" s="67">
        <v>0</v>
      </c>
      <c r="AP31" s="66">
        <v>9367162</v>
      </c>
      <c r="AQ31" s="66">
        <f t="shared" si="8"/>
        <v>0</v>
      </c>
      <c r="AR31" s="65"/>
      <c r="AS31" s="64" t="s">
        <v>12</v>
      </c>
      <c r="AV31" s="88" t="s">
        <v>18</v>
      </c>
      <c r="AW31" s="88" t="s">
        <v>17</v>
      </c>
      <c r="AY31" s="12"/>
    </row>
    <row r="32" spans="1:51" x14ac:dyDescent="0.25">
      <c r="B32" s="85">
        <v>2.875</v>
      </c>
      <c r="C32" s="85">
        <v>0.91666666666667096</v>
      </c>
      <c r="D32" s="84">
        <v>20</v>
      </c>
      <c r="E32" s="82">
        <f t="shared" si="13"/>
        <v>14.084507042253522</v>
      </c>
      <c r="F32" s="83">
        <v>76</v>
      </c>
      <c r="G32" s="82">
        <f t="shared" si="1"/>
        <v>53.521126760563384</v>
      </c>
      <c r="H32" s="80" t="s">
        <v>16</v>
      </c>
      <c r="I32" s="80">
        <f t="shared" si="2"/>
        <v>50</v>
      </c>
      <c r="J32" s="81">
        <f t="shared" si="14"/>
        <v>51.408450704225352</v>
      </c>
      <c r="K32" s="80">
        <f t="shared" si="12"/>
        <v>55.633802816901408</v>
      </c>
      <c r="L32" s="79">
        <v>14</v>
      </c>
      <c r="M32" s="78" t="s">
        <v>15</v>
      </c>
      <c r="N32" s="78">
        <v>12.6</v>
      </c>
      <c r="O32" s="76">
        <v>102</v>
      </c>
      <c r="P32" s="76">
        <v>97</v>
      </c>
      <c r="Q32" s="76">
        <v>54619591</v>
      </c>
      <c r="R32" s="75">
        <f t="shared" si="9"/>
        <v>4517</v>
      </c>
      <c r="S32" s="74">
        <f t="shared" si="3"/>
        <v>108.408</v>
      </c>
      <c r="T32" s="74">
        <f t="shared" si="4"/>
        <v>4.5170000000000003</v>
      </c>
      <c r="U32" s="73">
        <v>1.6</v>
      </c>
      <c r="V32" s="73">
        <f t="shared" si="5"/>
        <v>1.6</v>
      </c>
      <c r="W32" s="72" t="s">
        <v>21</v>
      </c>
      <c r="X32" s="66">
        <v>0</v>
      </c>
      <c r="Y32" s="66">
        <v>995</v>
      </c>
      <c r="Z32" s="66">
        <v>1187</v>
      </c>
      <c r="AA32" s="66">
        <v>0</v>
      </c>
      <c r="AB32" s="66">
        <v>1007</v>
      </c>
      <c r="AC32" s="71" t="s">
        <v>13</v>
      </c>
      <c r="AD32" s="71" t="s">
        <v>13</v>
      </c>
      <c r="AE32" s="71" t="s">
        <v>13</v>
      </c>
      <c r="AF32" s="70" t="s">
        <v>13</v>
      </c>
      <c r="AG32" s="70">
        <v>40956284</v>
      </c>
      <c r="AH32" s="69">
        <f t="shared" si="6"/>
        <v>904</v>
      </c>
      <c r="AI32" s="68">
        <f t="shared" si="7"/>
        <v>200.13283152534868</v>
      </c>
      <c r="AJ32" s="67">
        <v>0</v>
      </c>
      <c r="AK32" s="67">
        <v>1</v>
      </c>
      <c r="AL32" s="67">
        <v>1</v>
      </c>
      <c r="AM32" s="67">
        <v>0</v>
      </c>
      <c r="AN32" s="67">
        <v>1</v>
      </c>
      <c r="AO32" s="67">
        <v>0</v>
      </c>
      <c r="AP32" s="66">
        <v>9367162</v>
      </c>
      <c r="AQ32" s="66">
        <f t="shared" si="8"/>
        <v>0</v>
      </c>
      <c r="AR32" s="87">
        <v>1.27</v>
      </c>
      <c r="AS32" s="64" t="s">
        <v>12</v>
      </c>
      <c r="AV32" s="86">
        <v>1</v>
      </c>
      <c r="AW32" s="86">
        <f>IFERROR(AV32*VLOOKUP(AV31,AV24:AW28,2,FALSE)/VLOOKUP(AW31,AV24:AW28,2,FALSE),"Enter Unit and Value")</f>
        <v>1.4189189189189189</v>
      </c>
      <c r="AY32" s="12"/>
    </row>
    <row r="33" spans="2:51" x14ac:dyDescent="0.25">
      <c r="B33" s="85">
        <v>2.9166666666666701</v>
      </c>
      <c r="C33" s="85">
        <v>0.95833333333333803</v>
      </c>
      <c r="D33" s="84">
        <v>22</v>
      </c>
      <c r="E33" s="82">
        <f t="shared" si="13"/>
        <v>15.492957746478874</v>
      </c>
      <c r="F33" s="83">
        <v>66</v>
      </c>
      <c r="G33" s="82">
        <f t="shared" si="1"/>
        <v>46.478873239436624</v>
      </c>
      <c r="H33" s="80" t="s">
        <v>16</v>
      </c>
      <c r="I33" s="80">
        <f t="shared" si="2"/>
        <v>41.549295774647888</v>
      </c>
      <c r="J33" s="81">
        <f>(F33-5)/1.42</f>
        <v>42.95774647887324</v>
      </c>
      <c r="K33" s="80">
        <f t="shared" si="12"/>
        <v>47.183098591549296</v>
      </c>
      <c r="L33" s="79">
        <v>14</v>
      </c>
      <c r="M33" s="78" t="s">
        <v>15</v>
      </c>
      <c r="N33" s="78">
        <v>11.9</v>
      </c>
      <c r="O33" s="76">
        <v>108</v>
      </c>
      <c r="P33" s="76">
        <v>77</v>
      </c>
      <c r="Q33" s="76">
        <v>54623330</v>
      </c>
      <c r="R33" s="75">
        <f t="shared" si="9"/>
        <v>3739</v>
      </c>
      <c r="S33" s="74">
        <f t="shared" si="3"/>
        <v>89.736000000000004</v>
      </c>
      <c r="T33" s="74">
        <f t="shared" si="4"/>
        <v>3.7389999999999999</v>
      </c>
      <c r="U33" s="73">
        <v>2.4</v>
      </c>
      <c r="V33" s="73">
        <f t="shared" si="5"/>
        <v>2.4</v>
      </c>
      <c r="W33" s="72" t="s">
        <v>14</v>
      </c>
      <c r="X33" s="66">
        <v>0</v>
      </c>
      <c r="Y33" s="66">
        <v>0</v>
      </c>
      <c r="Z33" s="66">
        <v>957</v>
      </c>
      <c r="AA33" s="66">
        <v>0</v>
      </c>
      <c r="AB33" s="66">
        <v>957</v>
      </c>
      <c r="AC33" s="71" t="s">
        <v>13</v>
      </c>
      <c r="AD33" s="71" t="s">
        <v>13</v>
      </c>
      <c r="AE33" s="71" t="s">
        <v>13</v>
      </c>
      <c r="AF33" s="70" t="s">
        <v>13</v>
      </c>
      <c r="AG33" s="70">
        <v>40956860</v>
      </c>
      <c r="AH33" s="69">
        <f t="shared" si="6"/>
        <v>576</v>
      </c>
      <c r="AI33" s="68">
        <f t="shared" si="7"/>
        <v>154.05188553089062</v>
      </c>
      <c r="AJ33" s="67">
        <v>0</v>
      </c>
      <c r="AK33" s="67">
        <v>0</v>
      </c>
      <c r="AL33" s="67">
        <v>1</v>
      </c>
      <c r="AM33" s="67">
        <v>0</v>
      </c>
      <c r="AN33" s="67">
        <v>1</v>
      </c>
      <c r="AO33" s="67">
        <v>0.25</v>
      </c>
      <c r="AP33" s="66">
        <v>9368048</v>
      </c>
      <c r="AQ33" s="66">
        <f t="shared" si="8"/>
        <v>886</v>
      </c>
      <c r="AR33" s="65"/>
      <c r="AS33" s="64" t="s">
        <v>12</v>
      </c>
      <c r="AY33" s="12"/>
    </row>
    <row r="34" spans="2:51" x14ac:dyDescent="0.25">
      <c r="B34" s="85">
        <v>2.9583333333333299</v>
      </c>
      <c r="C34" s="85">
        <v>1</v>
      </c>
      <c r="D34" s="84">
        <v>27</v>
      </c>
      <c r="E34" s="82">
        <f t="shared" si="13"/>
        <v>19.014084507042256</v>
      </c>
      <c r="F34" s="83">
        <v>56</v>
      </c>
      <c r="G34" s="82">
        <f t="shared" si="1"/>
        <v>39.436619718309863</v>
      </c>
      <c r="H34" s="80" t="s">
        <v>16</v>
      </c>
      <c r="I34" s="80">
        <f t="shared" si="2"/>
        <v>34.507042253521128</v>
      </c>
      <c r="J34" s="81">
        <f>(F34-5)/1.42</f>
        <v>35.91549295774648</v>
      </c>
      <c r="K34" s="80">
        <f t="shared" si="12"/>
        <v>40.140845070422536</v>
      </c>
      <c r="L34" s="79">
        <v>14</v>
      </c>
      <c r="M34" s="78" t="s">
        <v>15</v>
      </c>
      <c r="N34" s="77">
        <v>11.5</v>
      </c>
      <c r="O34" s="76">
        <v>92</v>
      </c>
      <c r="P34" s="76">
        <v>66</v>
      </c>
      <c r="Q34" s="76">
        <v>54626032</v>
      </c>
      <c r="R34" s="75">
        <f t="shared" si="9"/>
        <v>2702</v>
      </c>
      <c r="S34" s="74">
        <f t="shared" si="3"/>
        <v>64.847999999999999</v>
      </c>
      <c r="T34" s="74">
        <f t="shared" si="4"/>
        <v>2.702</v>
      </c>
      <c r="U34" s="73">
        <v>3.5</v>
      </c>
      <c r="V34" s="73">
        <f t="shared" si="5"/>
        <v>3.5</v>
      </c>
      <c r="W34" s="72" t="s">
        <v>138</v>
      </c>
      <c r="X34" s="66">
        <v>0</v>
      </c>
      <c r="Y34" s="66">
        <v>0</v>
      </c>
      <c r="Z34" s="66">
        <v>1028</v>
      </c>
      <c r="AA34" s="66">
        <v>0</v>
      </c>
      <c r="AB34" s="66">
        <v>0</v>
      </c>
      <c r="AC34" s="71" t="s">
        <v>13</v>
      </c>
      <c r="AD34" s="71" t="s">
        <v>13</v>
      </c>
      <c r="AE34" s="71" t="s">
        <v>13</v>
      </c>
      <c r="AF34" s="70" t="s">
        <v>13</v>
      </c>
      <c r="AG34" s="70">
        <v>40957188</v>
      </c>
      <c r="AH34" s="69">
        <f t="shared" si="6"/>
        <v>328</v>
      </c>
      <c r="AI34" s="68">
        <f t="shared" si="7"/>
        <v>121.39156180606957</v>
      </c>
      <c r="AJ34" s="67">
        <v>0</v>
      </c>
      <c r="AK34" s="67">
        <v>0</v>
      </c>
      <c r="AL34" s="67">
        <v>1</v>
      </c>
      <c r="AM34" s="67">
        <v>0</v>
      </c>
      <c r="AN34" s="67">
        <v>0</v>
      </c>
      <c r="AO34" s="67">
        <v>0.25</v>
      </c>
      <c r="AP34" s="66">
        <v>9369084</v>
      </c>
      <c r="AQ34" s="66">
        <f t="shared" si="8"/>
        <v>1036</v>
      </c>
      <c r="AR34" s="65"/>
      <c r="AS34" s="64" t="s">
        <v>12</v>
      </c>
      <c r="AV34" s="63" t="s">
        <v>11</v>
      </c>
      <c r="AW34" s="62" t="s">
        <v>9</v>
      </c>
      <c r="AY34" s="12"/>
    </row>
    <row r="35" spans="2:51" x14ac:dyDescent="0.25">
      <c r="B35" s="60"/>
      <c r="C35" s="61"/>
      <c r="D35" s="60"/>
      <c r="E35" s="59"/>
      <c r="F35" s="59"/>
      <c r="G35" s="58"/>
      <c r="H35" s="53"/>
      <c r="I35" s="59"/>
      <c r="J35" s="59"/>
      <c r="K35" s="58"/>
      <c r="L35" s="236" t="s">
        <v>10</v>
      </c>
      <c r="M35" s="237"/>
      <c r="N35" s="238"/>
      <c r="O35" s="57"/>
      <c r="P35" s="57">
        <f>AVERAGE(P11:P34)</f>
        <v>169.29166666666666</v>
      </c>
      <c r="Q35" s="56">
        <f>Q34-Q10</f>
        <v>121137</v>
      </c>
      <c r="R35" s="55">
        <f>SUM(R11:R34)</f>
        <v>121137</v>
      </c>
      <c r="S35" s="54">
        <f>AVERAGE(S11:S34)</f>
        <v>121.137</v>
      </c>
      <c r="T35" s="54">
        <f>SUM(T11:T34)</f>
        <v>121.137</v>
      </c>
      <c r="U35" s="53"/>
      <c r="V35" s="53"/>
      <c r="W35" s="52"/>
      <c r="X35" s="51"/>
      <c r="Y35" s="50"/>
      <c r="Z35" s="50"/>
      <c r="AA35" s="50"/>
      <c r="AB35" s="49"/>
      <c r="AC35" s="51"/>
      <c r="AD35" s="50"/>
      <c r="AE35" s="49"/>
      <c r="AF35" s="45"/>
      <c r="AG35" s="48">
        <f>AG34-AG10</f>
        <v>25148</v>
      </c>
      <c r="AH35" s="47">
        <f>SUM(AH11:AH34)</f>
        <v>25148</v>
      </c>
      <c r="AI35" s="46">
        <f>$AH$35/$T35</f>
        <v>207.59965988921635</v>
      </c>
      <c r="AJ35" s="45"/>
      <c r="AK35" s="44"/>
      <c r="AL35" s="44"/>
      <c r="AM35" s="44"/>
      <c r="AN35" s="43"/>
      <c r="AO35" s="39"/>
      <c r="AP35" s="42">
        <f>AP34-AP10</f>
        <v>7196</v>
      </c>
      <c r="AQ35" s="41">
        <f>SUM(AQ11:AQ34)</f>
        <v>7196</v>
      </c>
      <c r="AR35" s="40">
        <f>AVERAGE(AR11:AR34)</f>
        <v>1.1966666666666665</v>
      </c>
      <c r="AS35" s="39"/>
      <c r="AV35" s="28" t="s">
        <v>9</v>
      </c>
      <c r="AW35" s="28">
        <v>1</v>
      </c>
      <c r="AY35" s="12"/>
    </row>
    <row r="36" spans="2:51" x14ac:dyDescent="0.25">
      <c r="B36" s="38"/>
      <c r="C36" s="38"/>
      <c r="D36" s="38"/>
      <c r="E36" s="37"/>
      <c r="F36" s="37"/>
      <c r="G36" s="37"/>
      <c r="H36" s="37"/>
      <c r="I36" s="36"/>
      <c r="J36" s="36"/>
      <c r="K36" s="36"/>
      <c r="L36" s="1"/>
      <c r="M36" s="1"/>
      <c r="N36" s="1"/>
      <c r="O36" s="1"/>
      <c r="P36" s="1"/>
      <c r="Q36" s="1"/>
      <c r="R36" s="1"/>
      <c r="S36" s="1"/>
      <c r="T36" s="1"/>
      <c r="U36" s="35"/>
      <c r="V36" s="35"/>
      <c r="W36" s="1"/>
      <c r="X36" s="1"/>
      <c r="Y36" s="1"/>
      <c r="Z36" s="5"/>
      <c r="AA36" s="1"/>
      <c r="AB36" s="1"/>
      <c r="AC36" s="1"/>
      <c r="AD36" s="1"/>
      <c r="AE36" s="1"/>
      <c r="AH36" s="34"/>
      <c r="AM36" s="1"/>
      <c r="AN36" s="1"/>
      <c r="AO36" s="1"/>
      <c r="AP36" s="1"/>
      <c r="AQ36" s="1"/>
      <c r="AR36" s="1"/>
      <c r="AV36" s="28" t="s">
        <v>8</v>
      </c>
      <c r="AW36" s="28">
        <v>41.67</v>
      </c>
      <c r="AY36" s="12"/>
    </row>
    <row r="37" spans="2:51" x14ac:dyDescent="0.25">
      <c r="B37" s="33" t="s">
        <v>7</v>
      </c>
      <c r="C37" s="33"/>
      <c r="D37" s="33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5"/>
      <c r="X37" s="5"/>
      <c r="Y37" s="5"/>
      <c r="Z37" s="5"/>
      <c r="AA37" s="5"/>
      <c r="AB37" s="5"/>
      <c r="AC37" s="5"/>
      <c r="AD37" s="5"/>
      <c r="AE37" s="5"/>
      <c r="AM37" s="29"/>
      <c r="AN37" s="1"/>
      <c r="AO37" s="1"/>
      <c r="AP37" s="1"/>
      <c r="AQ37" s="1"/>
      <c r="AR37" s="5"/>
      <c r="AV37" s="28" t="s">
        <v>6</v>
      </c>
      <c r="AW37" s="28">
        <v>11.574999999999999</v>
      </c>
      <c r="AY37" s="12"/>
    </row>
    <row r="38" spans="2:51" x14ac:dyDescent="0.25">
      <c r="B38" s="32" t="s">
        <v>152</v>
      </c>
      <c r="C38" s="9"/>
      <c r="D38" s="9"/>
      <c r="E38" s="9"/>
      <c r="F38" s="9"/>
      <c r="G38" s="9"/>
      <c r="H38" s="9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30"/>
      <c r="T38" s="30"/>
      <c r="U38" s="30"/>
      <c r="V38" s="30"/>
      <c r="W38" s="5"/>
      <c r="X38" s="5"/>
      <c r="Y38" s="5"/>
      <c r="Z38" s="5"/>
      <c r="AA38" s="5"/>
      <c r="AB38" s="5"/>
      <c r="AC38" s="5"/>
      <c r="AD38" s="5"/>
      <c r="AE38" s="5"/>
      <c r="AM38" s="29"/>
      <c r="AN38" s="1"/>
      <c r="AO38" s="1"/>
      <c r="AP38" s="1"/>
      <c r="AQ38" s="1"/>
      <c r="AR38" s="5"/>
      <c r="AV38" s="28"/>
      <c r="AW38" s="28"/>
      <c r="AY38" s="12"/>
    </row>
    <row r="39" spans="2:51" x14ac:dyDescent="0.25">
      <c r="B39" s="11" t="s">
        <v>139</v>
      </c>
      <c r="C39" s="9"/>
      <c r="D39" s="9"/>
      <c r="E39" s="9"/>
      <c r="F39" s="9"/>
      <c r="G39" s="9"/>
      <c r="H39" s="9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0"/>
      <c r="T39" s="30"/>
      <c r="U39" s="30"/>
      <c r="V39" s="30"/>
      <c r="W39" s="5"/>
      <c r="X39" s="5"/>
      <c r="Y39" s="5"/>
      <c r="Z39" s="5"/>
      <c r="AA39" s="5"/>
      <c r="AB39" s="5"/>
      <c r="AC39" s="5"/>
      <c r="AD39" s="5"/>
      <c r="AE39" s="5"/>
      <c r="AM39" s="29"/>
      <c r="AN39" s="1"/>
      <c r="AO39" s="1"/>
      <c r="AP39" s="1"/>
      <c r="AQ39" s="1"/>
      <c r="AR39" s="5"/>
      <c r="AV39" s="28"/>
      <c r="AW39" s="28"/>
      <c r="AY39" s="12"/>
    </row>
    <row r="40" spans="2:51" x14ac:dyDescent="0.25">
      <c r="B40" s="31" t="s">
        <v>140</v>
      </c>
      <c r="C40" s="9"/>
      <c r="D40" s="9"/>
      <c r="E40" s="9"/>
      <c r="F40" s="9"/>
      <c r="G40" s="9"/>
      <c r="H40" s="9"/>
      <c r="I40" s="31"/>
      <c r="J40" s="9"/>
      <c r="K40" s="9"/>
      <c r="L40" s="9"/>
      <c r="M40" s="31"/>
      <c r="N40" s="9"/>
      <c r="O40" s="9"/>
      <c r="P40" s="9"/>
      <c r="Q40" s="31"/>
      <c r="R40" s="16"/>
      <c r="S40" s="30"/>
      <c r="T40" s="30"/>
      <c r="U40" s="30"/>
      <c r="V40" s="30"/>
      <c r="W40" s="5"/>
      <c r="X40" s="5"/>
      <c r="Y40" s="5"/>
      <c r="Z40" s="5"/>
      <c r="AA40" s="5"/>
      <c r="AB40" s="5"/>
      <c r="AC40" s="5"/>
      <c r="AD40" s="5"/>
      <c r="AE40" s="5"/>
      <c r="AM40" s="29"/>
      <c r="AN40" s="1"/>
      <c r="AO40" s="1"/>
      <c r="AP40" s="1"/>
      <c r="AQ40" s="1"/>
      <c r="AR40" s="5"/>
      <c r="AV40" s="28"/>
      <c r="AW40" s="28"/>
      <c r="AY40" s="12"/>
    </row>
    <row r="41" spans="2:51" x14ac:dyDescent="0.25">
      <c r="B41" s="22" t="s">
        <v>141</v>
      </c>
      <c r="C41" s="9"/>
      <c r="D41" s="9"/>
      <c r="E41" s="9"/>
      <c r="F41" s="26"/>
      <c r="G41" s="26"/>
      <c r="H41" s="9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1"/>
      <c r="T41" s="21"/>
      <c r="U41" s="21"/>
      <c r="V41" s="21"/>
      <c r="W41" s="5"/>
      <c r="X41" s="5"/>
      <c r="Y41" s="5"/>
      <c r="Z41" s="5"/>
      <c r="AA41" s="5"/>
      <c r="AB41" s="5"/>
      <c r="AC41" s="5"/>
      <c r="AD41" s="5"/>
      <c r="AE41" s="5"/>
      <c r="AM41" s="4"/>
      <c r="AN41" s="4"/>
      <c r="AO41" s="4"/>
      <c r="AP41" s="4"/>
      <c r="AQ41" s="4"/>
      <c r="AR41" s="4"/>
      <c r="AS41" s="3"/>
      <c r="AV41" s="12"/>
      <c r="AW41"/>
      <c r="AX41"/>
      <c r="AY41"/>
    </row>
    <row r="42" spans="2:51" x14ac:dyDescent="0.25">
      <c r="B42" s="27" t="s">
        <v>142</v>
      </c>
      <c r="C42" s="9"/>
      <c r="D42" s="9"/>
      <c r="E42" s="9"/>
      <c r="F42" s="9"/>
      <c r="G42" s="9"/>
      <c r="H42" s="9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1"/>
      <c r="T42" s="21"/>
      <c r="U42" s="21"/>
      <c r="V42" s="21"/>
      <c r="W42" s="5"/>
      <c r="X42" s="5"/>
      <c r="Y42" s="5"/>
      <c r="Z42" s="5"/>
      <c r="AA42" s="5"/>
      <c r="AB42" s="5"/>
      <c r="AC42" s="5"/>
      <c r="AD42" s="5"/>
      <c r="AE42" s="5"/>
      <c r="AM42" s="4"/>
      <c r="AN42" s="4"/>
      <c r="AO42" s="4"/>
      <c r="AP42" s="4"/>
      <c r="AQ42" s="4"/>
      <c r="AR42" s="4"/>
      <c r="AS42" s="3"/>
      <c r="AV42" s="12"/>
      <c r="AW42"/>
      <c r="AX42"/>
      <c r="AY42"/>
    </row>
    <row r="43" spans="2:51" x14ac:dyDescent="0.25">
      <c r="B43" s="11" t="s">
        <v>5</v>
      </c>
      <c r="C43" s="9"/>
      <c r="D43" s="9"/>
      <c r="E43" s="26"/>
      <c r="F43" s="9"/>
      <c r="G43" s="9"/>
      <c r="H43" s="9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1"/>
      <c r="U43" s="21"/>
      <c r="V43" s="21"/>
      <c r="W43" s="5"/>
      <c r="X43" s="5"/>
      <c r="Y43" s="5"/>
      <c r="Z43" s="5"/>
      <c r="AA43" s="5"/>
      <c r="AB43" s="5"/>
      <c r="AC43" s="5"/>
      <c r="AD43" s="5"/>
      <c r="AE43" s="5"/>
      <c r="AM43" s="4"/>
      <c r="AN43" s="4"/>
      <c r="AO43" s="4"/>
      <c r="AP43" s="4"/>
      <c r="AQ43" s="4"/>
      <c r="AR43" s="4"/>
      <c r="AS43" s="3"/>
      <c r="AV43" s="12"/>
      <c r="AW43"/>
      <c r="AX43"/>
      <c r="AY43"/>
    </row>
    <row r="44" spans="2:51" x14ac:dyDescent="0.25">
      <c r="B44" s="11" t="s">
        <v>143</v>
      </c>
      <c r="C44" s="9"/>
      <c r="D44" s="9"/>
      <c r="E44" s="9"/>
      <c r="F44" s="9"/>
      <c r="G44" s="9"/>
      <c r="H44" s="9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5"/>
      <c r="T44" s="21"/>
      <c r="U44" s="21"/>
      <c r="V44" s="21"/>
      <c r="W44" s="5"/>
      <c r="X44" s="5"/>
      <c r="Y44" s="5"/>
      <c r="Z44" s="5"/>
      <c r="AA44" s="5"/>
      <c r="AB44" s="5"/>
      <c r="AC44" s="5"/>
      <c r="AD44" s="5"/>
      <c r="AE44" s="5"/>
      <c r="AM44" s="4"/>
      <c r="AN44" s="4"/>
      <c r="AO44" s="4"/>
      <c r="AP44" s="4"/>
      <c r="AQ44" s="4"/>
      <c r="AR44" s="4"/>
      <c r="AS44" s="3"/>
      <c r="AV44" s="12"/>
      <c r="AW44"/>
      <c r="AX44"/>
      <c r="AY44"/>
    </row>
    <row r="45" spans="2:51" x14ac:dyDescent="0.25">
      <c r="B45" s="22" t="s">
        <v>4</v>
      </c>
      <c r="C45" s="9"/>
      <c r="D45" s="9"/>
      <c r="E45" s="9"/>
      <c r="F45" s="9"/>
      <c r="G45" s="9"/>
      <c r="H45" s="9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5"/>
      <c r="T45" s="21"/>
      <c r="U45" s="21"/>
      <c r="V45" s="21"/>
      <c r="W45" s="5"/>
      <c r="X45" s="5"/>
      <c r="Y45" s="5"/>
      <c r="Z45" s="5"/>
      <c r="AA45" s="5"/>
      <c r="AB45" s="5"/>
      <c r="AC45" s="5"/>
      <c r="AD45" s="5"/>
      <c r="AE45" s="5"/>
      <c r="AM45" s="4"/>
      <c r="AN45" s="4"/>
      <c r="AO45" s="4"/>
      <c r="AP45" s="4"/>
      <c r="AQ45" s="4"/>
      <c r="AR45" s="4"/>
      <c r="AS45" s="3"/>
      <c r="AV45" s="12"/>
      <c r="AW45"/>
      <c r="AX45"/>
      <c r="AY45"/>
    </row>
    <row r="46" spans="2:51" x14ac:dyDescent="0.25">
      <c r="B46" s="22" t="s">
        <v>144</v>
      </c>
      <c r="C46" s="9"/>
      <c r="D46" s="9"/>
      <c r="E46" s="9"/>
      <c r="F46" s="9"/>
      <c r="G46" s="9"/>
      <c r="H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5"/>
      <c r="T46" s="21"/>
      <c r="U46" s="21"/>
      <c r="V46" s="21"/>
      <c r="W46" s="5"/>
      <c r="X46" s="5"/>
      <c r="Y46" s="5"/>
      <c r="Z46" s="5"/>
      <c r="AA46" s="5"/>
      <c r="AB46" s="5"/>
      <c r="AC46" s="5"/>
      <c r="AD46" s="5"/>
      <c r="AE46" s="5"/>
      <c r="AM46" s="4"/>
      <c r="AN46" s="4"/>
      <c r="AO46" s="4"/>
      <c r="AP46" s="4"/>
      <c r="AQ46" s="4"/>
      <c r="AR46" s="4"/>
      <c r="AS46" s="3"/>
      <c r="AV46" s="12"/>
      <c r="AW46"/>
      <c r="AX46"/>
      <c r="AY46"/>
    </row>
    <row r="47" spans="2:51" x14ac:dyDescent="0.25">
      <c r="B47" s="11" t="s">
        <v>186</v>
      </c>
      <c r="C47" s="9"/>
      <c r="D47" s="9"/>
      <c r="E47" s="9"/>
      <c r="F47" s="9"/>
      <c r="G47" s="9"/>
      <c r="H47" s="9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5"/>
      <c r="T47" s="21"/>
      <c r="U47" s="21"/>
      <c r="V47" s="21"/>
      <c r="W47" s="5"/>
      <c r="X47" s="5"/>
      <c r="Y47" s="5"/>
      <c r="Z47" s="5"/>
      <c r="AA47" s="5"/>
      <c r="AB47" s="5"/>
      <c r="AC47" s="5"/>
      <c r="AD47" s="5"/>
      <c r="AE47" s="5"/>
      <c r="AM47" s="4"/>
      <c r="AN47" s="4"/>
      <c r="AO47" s="4"/>
      <c r="AP47" s="4"/>
      <c r="AQ47" s="4"/>
      <c r="AR47" s="4"/>
      <c r="AS47" s="3"/>
      <c r="AV47" s="12"/>
      <c r="AW47"/>
      <c r="AX47"/>
      <c r="AY47"/>
    </row>
    <row r="48" spans="2:51" x14ac:dyDescent="0.25">
      <c r="B48" s="11" t="s">
        <v>3</v>
      </c>
      <c r="C48" s="9"/>
      <c r="D48" s="9"/>
      <c r="E48" s="9"/>
      <c r="F48" s="9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5"/>
      <c r="R48" s="21"/>
      <c r="S48" s="21"/>
      <c r="T48" s="25"/>
      <c r="U48" s="5"/>
      <c r="V48" s="5"/>
      <c r="W48" s="5"/>
      <c r="X48" s="5"/>
      <c r="Y48" s="5"/>
      <c r="Z48" s="5"/>
      <c r="AA48" s="5"/>
      <c r="AB48" s="5"/>
      <c r="AC48" s="5"/>
      <c r="AK48" s="4"/>
      <c r="AL48" s="4"/>
      <c r="AM48" s="4"/>
      <c r="AN48" s="4"/>
      <c r="AO48" s="4"/>
      <c r="AP48" s="4"/>
      <c r="AQ48" s="3"/>
      <c r="AR48" s="1"/>
      <c r="AS48" s="1"/>
      <c r="AT48" s="12"/>
      <c r="AU48"/>
      <c r="AV48"/>
      <c r="AW48"/>
      <c r="AX48"/>
      <c r="AY48"/>
    </row>
    <row r="49" spans="2:51" x14ac:dyDescent="0.25">
      <c r="B49" s="11" t="s">
        <v>2</v>
      </c>
      <c r="C49" s="24"/>
      <c r="D49" s="24"/>
      <c r="E49" s="24"/>
      <c r="F49" s="23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21"/>
      <c r="R49" s="21"/>
      <c r="S49" s="21"/>
      <c r="T49" s="5"/>
      <c r="U49" s="5"/>
      <c r="V49" s="5"/>
      <c r="W49" s="5"/>
      <c r="X49" s="5"/>
      <c r="Y49" s="5"/>
      <c r="Z49" s="5"/>
      <c r="AA49" s="5"/>
      <c r="AB49" s="5"/>
      <c r="AJ49" s="4"/>
      <c r="AK49" s="4"/>
      <c r="AL49" s="4"/>
      <c r="AM49" s="4"/>
      <c r="AN49" s="4"/>
      <c r="AO49" s="4"/>
      <c r="AP49" s="3"/>
      <c r="AQ49" s="1"/>
      <c r="AR49" s="1"/>
      <c r="AS49" s="12"/>
      <c r="AT49"/>
      <c r="AU49"/>
      <c r="AV49"/>
      <c r="AW49"/>
      <c r="AX49"/>
      <c r="AY49"/>
    </row>
    <row r="50" spans="2:51" x14ac:dyDescent="0.25">
      <c r="B50" s="11" t="s">
        <v>1</v>
      </c>
      <c r="C50" s="24"/>
      <c r="D50" s="24"/>
      <c r="E50" s="24"/>
      <c r="F50" s="23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21"/>
      <c r="R50" s="21"/>
      <c r="S50" s="21"/>
      <c r="T50" s="5"/>
      <c r="U50" s="5"/>
      <c r="V50" s="5"/>
      <c r="W50" s="5"/>
      <c r="X50" s="5"/>
      <c r="Y50" s="5"/>
      <c r="Z50" s="5"/>
      <c r="AA50" s="5"/>
      <c r="AB50" s="5"/>
      <c r="AJ50" s="4"/>
      <c r="AK50" s="4"/>
      <c r="AL50" s="4"/>
      <c r="AM50" s="4"/>
      <c r="AN50" s="4"/>
      <c r="AO50" s="4"/>
      <c r="AP50" s="3"/>
      <c r="AQ50" s="1"/>
      <c r="AR50" s="1"/>
      <c r="AS50" s="12"/>
      <c r="AT50"/>
      <c r="AU50"/>
      <c r="AV50"/>
      <c r="AW50"/>
      <c r="AX50"/>
      <c r="AY50"/>
    </row>
    <row r="51" spans="2:51" x14ac:dyDescent="0.25">
      <c r="B51" s="13" t="s">
        <v>172</v>
      </c>
      <c r="C51" s="24"/>
      <c r="D51" s="24"/>
      <c r="E51" s="24"/>
      <c r="F51" s="23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  <c r="T51" s="5"/>
      <c r="U51" s="5"/>
      <c r="V51" s="5"/>
      <c r="W51" s="5"/>
      <c r="X51" s="5"/>
      <c r="Y51" s="5"/>
      <c r="Z51" s="5"/>
      <c r="AA51" s="5"/>
      <c r="AB51" s="5"/>
      <c r="AJ51" s="4"/>
      <c r="AK51" s="4"/>
      <c r="AL51" s="4"/>
      <c r="AM51" s="4"/>
      <c r="AN51" s="4"/>
      <c r="AO51" s="4"/>
      <c r="AP51" s="3"/>
      <c r="AQ51" s="1"/>
      <c r="AR51" s="1"/>
      <c r="AS51" s="12"/>
      <c r="AT51"/>
      <c r="AU51"/>
      <c r="AV51"/>
      <c r="AW51"/>
      <c r="AX51"/>
      <c r="AY51"/>
    </row>
    <row r="52" spans="2:51" x14ac:dyDescent="0.25">
      <c r="B52" s="22" t="s">
        <v>171</v>
      </c>
      <c r="C52" s="24"/>
      <c r="D52" s="24"/>
      <c r="E52" s="24"/>
      <c r="F52" s="23"/>
      <c r="G52" s="16"/>
      <c r="H52" s="16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  <c r="T52" s="5"/>
      <c r="U52" s="5"/>
      <c r="V52" s="5"/>
      <c r="W52" s="5"/>
      <c r="X52" s="5"/>
      <c r="Y52" s="5"/>
      <c r="Z52" s="5"/>
      <c r="AA52" s="5"/>
      <c r="AB52" s="5"/>
      <c r="AJ52" s="4"/>
      <c r="AK52" s="4"/>
      <c r="AL52" s="4"/>
      <c r="AM52" s="4"/>
      <c r="AN52" s="4"/>
      <c r="AO52" s="4"/>
      <c r="AP52" s="3"/>
      <c r="AQ52" s="1"/>
      <c r="AR52" s="1"/>
      <c r="AS52" s="12"/>
      <c r="AT52"/>
      <c r="AU52"/>
      <c r="AV52"/>
      <c r="AW52"/>
      <c r="AX52"/>
      <c r="AY52"/>
    </row>
    <row r="53" spans="2:51" x14ac:dyDescent="0.25">
      <c r="B53" s="11" t="s">
        <v>0</v>
      </c>
      <c r="C53" s="9"/>
      <c r="D53" s="9"/>
      <c r="E53" s="9"/>
      <c r="F53" s="9"/>
      <c r="G53" s="9"/>
      <c r="H53" s="9"/>
      <c r="I53" s="9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21"/>
      <c r="U53" s="21"/>
      <c r="V53" s="21"/>
      <c r="W53" s="5"/>
      <c r="X53" s="5"/>
      <c r="Y53" s="5"/>
      <c r="Z53" s="5"/>
      <c r="AA53" s="5"/>
      <c r="AB53" s="5"/>
      <c r="AC53" s="5"/>
      <c r="AD53" s="5"/>
      <c r="AE53" s="5"/>
      <c r="AM53" s="4"/>
      <c r="AN53" s="4"/>
      <c r="AO53" s="4"/>
      <c r="AP53" s="4"/>
      <c r="AQ53" s="4"/>
      <c r="AR53" s="4"/>
      <c r="AS53" s="3"/>
      <c r="AV53" s="12"/>
      <c r="AW53"/>
      <c r="AX53"/>
      <c r="AY53"/>
    </row>
    <row r="54" spans="2:51" x14ac:dyDescent="0.25">
      <c r="B54" s="22" t="s">
        <v>158</v>
      </c>
      <c r="C54" s="11"/>
      <c r="D54" s="9"/>
      <c r="E54" s="17"/>
      <c r="F54" s="9"/>
      <c r="G54" s="9"/>
      <c r="H54" s="9"/>
      <c r="I54" s="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5"/>
      <c r="U54" s="14"/>
      <c r="V54" s="14"/>
      <c r="W54" s="5"/>
      <c r="X54" s="5"/>
      <c r="Y54" s="5"/>
      <c r="Z54" s="5"/>
      <c r="AA54" s="5"/>
      <c r="AB54" s="5"/>
      <c r="AC54" s="5"/>
      <c r="AD54" s="5"/>
      <c r="AE54" s="5"/>
      <c r="AM54" s="4"/>
      <c r="AN54" s="4"/>
      <c r="AO54" s="4"/>
      <c r="AP54" s="4"/>
      <c r="AQ54" s="4"/>
      <c r="AR54" s="4"/>
      <c r="AS54" s="3"/>
      <c r="AV54" s="12"/>
      <c r="AW54"/>
      <c r="AX54"/>
      <c r="AY54"/>
    </row>
    <row r="55" spans="2:51" x14ac:dyDescent="0.25">
      <c r="B55" s="139" t="s">
        <v>170</v>
      </c>
      <c r="C55" s="13"/>
      <c r="D55" s="9"/>
      <c r="E55" s="17"/>
      <c r="F55" s="9"/>
      <c r="G55" s="9"/>
      <c r="H55" s="9"/>
      <c r="I55" s="9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5"/>
      <c r="U55" s="14"/>
      <c r="V55" s="14"/>
      <c r="W55" s="5"/>
      <c r="X55" s="5"/>
      <c r="Y55" s="5"/>
      <c r="Z55" s="8"/>
      <c r="AA55" s="5"/>
      <c r="AB55" s="5"/>
      <c r="AC55" s="5"/>
      <c r="AD55" s="5"/>
      <c r="AE55" s="5"/>
      <c r="AM55" s="4"/>
      <c r="AN55" s="4"/>
      <c r="AO55" s="4"/>
      <c r="AP55" s="4"/>
      <c r="AQ55" s="4"/>
      <c r="AR55" s="4"/>
      <c r="AS55" s="3"/>
      <c r="AV55" s="12"/>
      <c r="AW55"/>
      <c r="AX55"/>
      <c r="AY55"/>
    </row>
    <row r="56" spans="2:51" x14ac:dyDescent="0.25">
      <c r="B56" s="19"/>
      <c r="C56" s="13"/>
      <c r="D56" s="9"/>
      <c r="E56" s="9"/>
      <c r="F56" s="9"/>
      <c r="G56" s="9"/>
      <c r="H56" s="9"/>
      <c r="I56" s="17"/>
      <c r="J56" s="16"/>
      <c r="K56" s="16"/>
      <c r="L56" s="16"/>
      <c r="M56" s="16"/>
      <c r="N56" s="16"/>
      <c r="O56" s="16"/>
      <c r="P56" s="16"/>
      <c r="Q56" s="16"/>
      <c r="R56" s="16"/>
      <c r="S56" s="8"/>
      <c r="T56" s="8"/>
      <c r="U56" s="8"/>
      <c r="V56" s="8"/>
      <c r="W56" s="8"/>
      <c r="X56" s="8"/>
      <c r="Y56" s="8"/>
      <c r="Z56" s="6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12"/>
      <c r="AW56"/>
      <c r="AX56"/>
      <c r="AY56"/>
    </row>
    <row r="57" spans="2:51" x14ac:dyDescent="0.25">
      <c r="B57" s="19"/>
      <c r="C57" s="20"/>
      <c r="D57" s="9"/>
      <c r="E57" s="9"/>
      <c r="F57" s="9"/>
      <c r="G57" s="9"/>
      <c r="H57" s="9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6"/>
      <c r="X57" s="6"/>
      <c r="Y57" s="6"/>
      <c r="Z57" s="5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12"/>
      <c r="AW57"/>
      <c r="AX57"/>
      <c r="AY57"/>
    </row>
    <row r="58" spans="2:51" x14ac:dyDescent="0.25">
      <c r="B58" s="19"/>
      <c r="C58" s="20"/>
      <c r="D58" s="17"/>
      <c r="E58" s="9"/>
      <c r="F58" s="9"/>
      <c r="G58" s="9"/>
      <c r="H58" s="9"/>
      <c r="I58" s="9"/>
      <c r="J58" s="8"/>
      <c r="K58" s="8"/>
      <c r="L58" s="8"/>
      <c r="M58" s="8"/>
      <c r="N58" s="8"/>
      <c r="O58" s="8"/>
      <c r="P58" s="8"/>
      <c r="Q58" s="8"/>
      <c r="R58" s="8"/>
      <c r="S58" s="16"/>
      <c r="T58" s="15"/>
      <c r="U58" s="14"/>
      <c r="V58" s="14"/>
      <c r="W58" s="5"/>
      <c r="X58" s="5"/>
      <c r="Y58" s="5"/>
      <c r="Z58" s="5"/>
      <c r="AA58" s="5"/>
      <c r="AB58" s="5"/>
      <c r="AC58" s="5"/>
      <c r="AD58" s="5"/>
      <c r="AE58" s="5"/>
      <c r="AM58" s="4"/>
      <c r="AN58" s="4"/>
      <c r="AO58" s="4"/>
      <c r="AP58" s="4"/>
      <c r="AQ58" s="4"/>
      <c r="AR58" s="4"/>
      <c r="AS58" s="3"/>
      <c r="AV58" s="12"/>
      <c r="AW58"/>
      <c r="AX58"/>
      <c r="AY58"/>
    </row>
    <row r="59" spans="2:51" x14ac:dyDescent="0.25">
      <c r="B59" s="19"/>
      <c r="C59" s="11"/>
      <c r="D59" s="17"/>
      <c r="E59" s="9"/>
      <c r="F59" s="9"/>
      <c r="G59" s="9"/>
      <c r="H59" s="9"/>
      <c r="I59" s="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5"/>
      <c r="U59" s="14"/>
      <c r="V59" s="14"/>
      <c r="W59" s="5"/>
      <c r="X59" s="5"/>
      <c r="Y59" s="5"/>
      <c r="Z59" s="5"/>
      <c r="AA59" s="5"/>
      <c r="AB59" s="5"/>
      <c r="AC59" s="5"/>
      <c r="AD59" s="5"/>
      <c r="AE59" s="5"/>
      <c r="AM59" s="4"/>
      <c r="AN59" s="4"/>
      <c r="AO59" s="4"/>
      <c r="AP59" s="4"/>
      <c r="AQ59" s="4"/>
      <c r="AR59" s="4"/>
      <c r="AS59" s="3"/>
      <c r="AV59" s="12"/>
      <c r="AW59"/>
      <c r="AX59"/>
      <c r="AY59"/>
    </row>
    <row r="60" spans="2:51" x14ac:dyDescent="0.25">
      <c r="B60" s="18"/>
      <c r="C60" s="11"/>
      <c r="D60" s="9"/>
      <c r="E60" s="17"/>
      <c r="F60" s="9"/>
      <c r="G60" s="17"/>
      <c r="H60" s="17"/>
      <c r="I60" s="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5"/>
      <c r="U60" s="14"/>
      <c r="V60" s="14"/>
      <c r="W60" s="5"/>
      <c r="X60" s="5"/>
      <c r="Y60" s="5"/>
      <c r="Z60" s="5"/>
      <c r="AA60" s="5"/>
      <c r="AB60" s="5"/>
      <c r="AC60" s="5"/>
      <c r="AD60" s="5"/>
      <c r="AE60" s="5"/>
      <c r="AM60" s="4"/>
      <c r="AN60" s="4"/>
      <c r="AO60" s="4"/>
      <c r="AP60" s="4"/>
      <c r="AQ60" s="4"/>
      <c r="AR60" s="4"/>
      <c r="AS60" s="3"/>
      <c r="AV60" s="12"/>
      <c r="AW60"/>
      <c r="AX60"/>
      <c r="AY60"/>
    </row>
    <row r="61" spans="2:51" x14ac:dyDescent="0.25">
      <c r="B61" s="18"/>
      <c r="C61" s="13"/>
      <c r="D61" s="9"/>
      <c r="E61" s="17"/>
      <c r="F61" s="17"/>
      <c r="G61" s="17"/>
      <c r="H61" s="17"/>
      <c r="I61" s="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5"/>
      <c r="U61" s="14"/>
      <c r="V61" s="14"/>
      <c r="W61" s="5"/>
      <c r="X61" s="5"/>
      <c r="Y61" s="5"/>
      <c r="Z61" s="5"/>
      <c r="AA61" s="5"/>
      <c r="AB61" s="5"/>
      <c r="AC61" s="5"/>
      <c r="AD61" s="5"/>
      <c r="AE61" s="5"/>
      <c r="AM61" s="4"/>
      <c r="AN61" s="4"/>
      <c r="AO61" s="4"/>
      <c r="AP61" s="4"/>
      <c r="AQ61" s="4"/>
      <c r="AR61" s="4"/>
      <c r="AS61" s="3"/>
      <c r="AV61" s="12"/>
      <c r="AW61"/>
      <c r="AX61"/>
      <c r="AY61"/>
    </row>
    <row r="62" spans="2:51" x14ac:dyDescent="0.25">
      <c r="B62" s="7"/>
      <c r="C62" s="13"/>
      <c r="D62" s="9"/>
      <c r="E62" s="9"/>
      <c r="F62" s="17"/>
      <c r="G62" s="9"/>
      <c r="H62" s="9"/>
      <c r="I62" s="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5"/>
      <c r="U62" s="14"/>
      <c r="V62" s="14"/>
      <c r="W62" s="5"/>
      <c r="X62" s="5"/>
      <c r="Y62" s="5"/>
      <c r="Z62" s="5"/>
      <c r="AA62" s="5"/>
      <c r="AB62" s="5"/>
      <c r="AC62" s="5"/>
      <c r="AD62" s="5"/>
      <c r="AE62" s="5"/>
      <c r="AM62" s="4"/>
      <c r="AN62" s="4"/>
      <c r="AO62" s="4"/>
      <c r="AP62" s="4"/>
      <c r="AQ62" s="4"/>
      <c r="AR62" s="4"/>
      <c r="AS62" s="3"/>
      <c r="AV62" s="12"/>
      <c r="AW62"/>
      <c r="AX62"/>
      <c r="AY62"/>
    </row>
    <row r="63" spans="2:51" x14ac:dyDescent="0.25">
      <c r="B63" s="7"/>
      <c r="C63" s="8"/>
      <c r="D63" s="9"/>
      <c r="E63" s="9"/>
      <c r="F63" s="9"/>
      <c r="G63" s="9"/>
      <c r="H63" s="9"/>
      <c r="I63" s="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5"/>
      <c r="U63" s="14"/>
      <c r="V63" s="14"/>
      <c r="W63" s="5"/>
      <c r="X63" s="5"/>
      <c r="Y63" s="5"/>
      <c r="Z63" s="5"/>
      <c r="AA63" s="5"/>
      <c r="AB63" s="5"/>
      <c r="AC63" s="5"/>
      <c r="AD63" s="5"/>
      <c r="AE63" s="5"/>
      <c r="AM63" s="4"/>
      <c r="AN63" s="4"/>
      <c r="AO63" s="4"/>
      <c r="AP63" s="4"/>
      <c r="AQ63" s="4"/>
      <c r="AR63" s="4"/>
      <c r="AS63" s="3"/>
      <c r="AU63"/>
      <c r="AV63" s="12"/>
      <c r="AW63"/>
      <c r="AX63"/>
      <c r="AY63"/>
    </row>
    <row r="64" spans="2:51" ht="229.5" customHeight="1" x14ac:dyDescent="0.25">
      <c r="B64" s="7"/>
      <c r="C64" s="11"/>
      <c r="D64" s="8"/>
      <c r="E64" s="9"/>
      <c r="F64" s="9"/>
      <c r="G64" s="9"/>
      <c r="H64" s="9"/>
      <c r="I64" s="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5"/>
      <c r="U64" s="14"/>
      <c r="V64" s="14"/>
      <c r="W64" s="5"/>
      <c r="X64" s="5"/>
      <c r="Y64" s="5"/>
      <c r="Z64" s="5"/>
      <c r="AA64" s="5"/>
      <c r="AB64" s="5"/>
      <c r="AC64" s="5"/>
      <c r="AD64" s="5"/>
      <c r="AE64" s="5"/>
      <c r="AM64" s="4"/>
      <c r="AN64" s="4"/>
      <c r="AO64" s="4"/>
      <c r="AP64" s="4"/>
      <c r="AQ64" s="4"/>
      <c r="AR64" s="4"/>
      <c r="AS64" s="3"/>
      <c r="AU64"/>
      <c r="AV64" s="12"/>
      <c r="AW64"/>
      <c r="AX64"/>
      <c r="AY64"/>
    </row>
    <row r="65" spans="1:51" x14ac:dyDescent="0.25">
      <c r="A65" s="5"/>
      <c r="B65" s="7"/>
      <c r="C65" s="13"/>
      <c r="D65" s="8"/>
      <c r="E65" s="9"/>
      <c r="F65" s="9"/>
      <c r="G65" s="9"/>
      <c r="H65" s="9"/>
      <c r="I65" s="4"/>
      <c r="J65" s="4"/>
      <c r="K65" s="4"/>
      <c r="L65" s="4"/>
      <c r="M65" s="4"/>
      <c r="N65" s="4"/>
      <c r="O65" s="3"/>
      <c r="P65" s="1"/>
      <c r="R65" s="12"/>
      <c r="AS65"/>
      <c r="AT65"/>
      <c r="AU65"/>
      <c r="AV65"/>
      <c r="AW65"/>
      <c r="AX65"/>
      <c r="AY65"/>
    </row>
    <row r="66" spans="1:51" x14ac:dyDescent="0.25">
      <c r="A66" s="5"/>
      <c r="B66" s="8"/>
      <c r="C66" s="11"/>
      <c r="D66" s="9"/>
      <c r="E66" s="8"/>
      <c r="F66" s="9"/>
      <c r="G66" s="8"/>
      <c r="H66" s="8"/>
      <c r="I66" s="4"/>
      <c r="J66" s="4"/>
      <c r="K66" s="4"/>
      <c r="L66" s="4"/>
      <c r="M66" s="4"/>
      <c r="N66" s="4"/>
      <c r="O66" s="3"/>
      <c r="P66" s="1"/>
      <c r="R66" s="1"/>
      <c r="AS66"/>
      <c r="AT66"/>
      <c r="AU66"/>
      <c r="AV66"/>
      <c r="AW66"/>
      <c r="AX66"/>
      <c r="AY66"/>
    </row>
    <row r="67" spans="1:51" x14ac:dyDescent="0.25">
      <c r="A67" s="5"/>
      <c r="B67" s="8"/>
      <c r="C67" s="10"/>
      <c r="D67" s="9"/>
      <c r="E67" s="8"/>
      <c r="F67" s="8"/>
      <c r="G67" s="8"/>
      <c r="H67" s="8"/>
      <c r="I67" s="4"/>
      <c r="J67" s="4"/>
      <c r="K67" s="4"/>
      <c r="L67" s="4"/>
      <c r="M67" s="4"/>
      <c r="N67" s="4"/>
      <c r="O67" s="3"/>
      <c r="P67" s="1"/>
      <c r="R67" s="1"/>
      <c r="AS67"/>
      <c r="AT67"/>
      <c r="AU67"/>
      <c r="AV67"/>
      <c r="AW67"/>
      <c r="AX67"/>
      <c r="AY67"/>
    </row>
    <row r="68" spans="1:51" x14ac:dyDescent="0.25">
      <c r="A68" s="5"/>
      <c r="B68" s="7"/>
      <c r="I68" s="4"/>
      <c r="J68" s="4"/>
      <c r="K68" s="4"/>
      <c r="L68" s="4"/>
      <c r="M68" s="4"/>
      <c r="N68" s="4"/>
      <c r="O68" s="3"/>
      <c r="P68" s="1"/>
      <c r="R68" s="1"/>
      <c r="AS68"/>
      <c r="AT68"/>
      <c r="AU68"/>
      <c r="AV68"/>
      <c r="AW68"/>
      <c r="AX68"/>
      <c r="AY68"/>
    </row>
    <row r="69" spans="1:51" x14ac:dyDescent="0.25">
      <c r="A69" s="5"/>
      <c r="I69" s="4"/>
      <c r="J69" s="4"/>
      <c r="K69" s="4"/>
      <c r="L69" s="4"/>
      <c r="M69" s="4"/>
      <c r="N69" s="4"/>
      <c r="O69" s="3"/>
      <c r="P69" s="1"/>
      <c r="R69" s="1"/>
      <c r="AS69"/>
      <c r="AT69"/>
      <c r="AU69"/>
      <c r="AV69"/>
      <c r="AW69"/>
      <c r="AX69"/>
      <c r="AY69"/>
    </row>
    <row r="70" spans="1:51" x14ac:dyDescent="0.25">
      <c r="A70" s="5"/>
      <c r="I70" s="4"/>
      <c r="J70" s="4"/>
      <c r="K70" s="4"/>
      <c r="L70" s="4"/>
      <c r="M70" s="4"/>
      <c r="N70" s="4"/>
      <c r="O70" s="3"/>
      <c r="P70" s="1"/>
      <c r="R70" s="1"/>
      <c r="AS70"/>
      <c r="AT70"/>
      <c r="AU70"/>
      <c r="AV70"/>
      <c r="AW70"/>
      <c r="AX70"/>
      <c r="AY70"/>
    </row>
    <row r="71" spans="1:51" x14ac:dyDescent="0.25">
      <c r="A71" s="5"/>
      <c r="I71" s="4"/>
      <c r="J71" s="4"/>
      <c r="K71" s="4"/>
      <c r="L71" s="4"/>
      <c r="M71" s="4"/>
      <c r="N71" s="4"/>
      <c r="O71" s="3"/>
      <c r="P71" s="1"/>
      <c r="R71" s="6"/>
      <c r="AS71"/>
      <c r="AT71"/>
      <c r="AU71"/>
      <c r="AV71"/>
      <c r="AW71"/>
      <c r="AX71"/>
      <c r="AY71"/>
    </row>
    <row r="72" spans="1:51" x14ac:dyDescent="0.25">
      <c r="A72" s="5"/>
      <c r="I72" s="4"/>
      <c r="J72" s="4"/>
      <c r="K72" s="4"/>
      <c r="L72" s="4"/>
      <c r="M72" s="4"/>
      <c r="N72" s="4"/>
      <c r="O72" s="3"/>
      <c r="R72" s="1"/>
      <c r="AS72"/>
      <c r="AT72"/>
      <c r="AU72"/>
      <c r="AV72"/>
      <c r="AW72"/>
      <c r="AX72"/>
      <c r="AY72"/>
    </row>
    <row r="73" spans="1:51" x14ac:dyDescent="0.25">
      <c r="O73" s="3"/>
      <c r="R73" s="1"/>
      <c r="AS73"/>
      <c r="AT73"/>
      <c r="AU73"/>
      <c r="AV73"/>
      <c r="AW73"/>
      <c r="AX73"/>
      <c r="AY73"/>
    </row>
    <row r="74" spans="1:51" x14ac:dyDescent="0.25">
      <c r="O74" s="3"/>
      <c r="R74" s="1"/>
      <c r="AS74"/>
      <c r="AT74"/>
      <c r="AU74"/>
      <c r="AV74"/>
      <c r="AW74"/>
      <c r="AX74"/>
      <c r="AY74"/>
    </row>
    <row r="75" spans="1:51" x14ac:dyDescent="0.25">
      <c r="O75" s="3"/>
      <c r="R75" s="1"/>
      <c r="AS75"/>
      <c r="AT75"/>
      <c r="AU75"/>
      <c r="AV75"/>
      <c r="AW75"/>
      <c r="AX75"/>
      <c r="AY75"/>
    </row>
    <row r="76" spans="1:51" x14ac:dyDescent="0.25">
      <c r="O76" s="3"/>
      <c r="R76" s="1"/>
      <c r="AS76"/>
      <c r="AT76"/>
      <c r="AU76"/>
      <c r="AV76"/>
      <c r="AW76"/>
      <c r="AX76"/>
      <c r="AY76"/>
    </row>
    <row r="77" spans="1:51" x14ac:dyDescent="0.25">
      <c r="O77" s="3"/>
      <c r="AS77"/>
      <c r="AT77"/>
      <c r="AU77"/>
      <c r="AV77"/>
      <c r="AW77"/>
      <c r="AX77"/>
      <c r="AY77"/>
    </row>
    <row r="78" spans="1:51" x14ac:dyDescent="0.25">
      <c r="O78" s="3"/>
      <c r="AS78"/>
      <c r="AT78"/>
      <c r="AU78"/>
      <c r="AV78"/>
      <c r="AW78"/>
      <c r="AX78"/>
      <c r="AY78"/>
    </row>
    <row r="79" spans="1:51" x14ac:dyDescent="0.25">
      <c r="O79" s="3"/>
      <c r="AS79"/>
      <c r="AT79"/>
      <c r="AU79"/>
      <c r="AV79"/>
      <c r="AW79"/>
      <c r="AX79"/>
      <c r="AY79"/>
    </row>
    <row r="80" spans="1:51" x14ac:dyDescent="0.25">
      <c r="O80" s="3"/>
      <c r="AS80"/>
      <c r="AT80"/>
      <c r="AU80"/>
      <c r="AV80"/>
      <c r="AW80"/>
      <c r="AX80"/>
      <c r="AY80"/>
    </row>
    <row r="81" spans="15:51" x14ac:dyDescent="0.25">
      <c r="O81" s="3"/>
      <c r="AS81"/>
      <c r="AT81"/>
      <c r="AU81"/>
      <c r="AV81"/>
      <c r="AW81"/>
      <c r="AX81"/>
      <c r="AY81"/>
    </row>
    <row r="82" spans="15:51" x14ac:dyDescent="0.25">
      <c r="O82" s="3"/>
      <c r="AS82"/>
      <c r="AT82"/>
      <c r="AU82"/>
      <c r="AV82"/>
      <c r="AW82"/>
      <c r="AX82"/>
      <c r="AY82"/>
    </row>
    <row r="83" spans="15:51" x14ac:dyDescent="0.25">
      <c r="O83" s="3"/>
      <c r="Q83" s="1"/>
      <c r="AS83"/>
      <c r="AT83"/>
      <c r="AU83"/>
      <c r="AV83"/>
      <c r="AW83"/>
      <c r="AX83"/>
      <c r="AY83"/>
    </row>
    <row r="84" spans="15:51" x14ac:dyDescent="0.25">
      <c r="O84" s="2"/>
      <c r="P84" s="1"/>
      <c r="Q84" s="1"/>
      <c r="AS84"/>
      <c r="AT84"/>
      <c r="AU84"/>
      <c r="AV84"/>
      <c r="AW84"/>
      <c r="AX84"/>
      <c r="AY84"/>
    </row>
    <row r="85" spans="15:51" x14ac:dyDescent="0.25">
      <c r="O85" s="2"/>
      <c r="P85" s="1"/>
      <c r="Q85" s="1"/>
      <c r="AS85"/>
      <c r="AT85"/>
      <c r="AU85"/>
      <c r="AV85"/>
      <c r="AW85"/>
      <c r="AX85"/>
      <c r="AY85"/>
    </row>
    <row r="86" spans="15:51" x14ac:dyDescent="0.25">
      <c r="O86" s="2"/>
      <c r="P86" s="1"/>
      <c r="Q86" s="1"/>
      <c r="AS86"/>
      <c r="AT86"/>
      <c r="AU86"/>
      <c r="AV86"/>
      <c r="AW86"/>
      <c r="AX86"/>
      <c r="AY86"/>
    </row>
    <row r="87" spans="15:51" x14ac:dyDescent="0.25">
      <c r="O87" s="2"/>
      <c r="P87" s="1"/>
      <c r="Q87" s="1"/>
      <c r="AS87"/>
      <c r="AT87"/>
      <c r="AU87"/>
      <c r="AV87"/>
      <c r="AW87"/>
      <c r="AX87"/>
      <c r="AY87"/>
    </row>
    <row r="88" spans="15:51" x14ac:dyDescent="0.25">
      <c r="O88" s="2"/>
      <c r="P88" s="1"/>
      <c r="Q88" s="1"/>
      <c r="AS88"/>
      <c r="AT88"/>
      <c r="AU88"/>
      <c r="AV88"/>
      <c r="AW88"/>
      <c r="AX88"/>
      <c r="AY88"/>
    </row>
    <row r="89" spans="15:51" x14ac:dyDescent="0.25">
      <c r="O89" s="2"/>
      <c r="P89" s="1"/>
      <c r="Q89" s="1"/>
      <c r="AS89"/>
      <c r="AT89"/>
      <c r="AU89"/>
      <c r="AV89"/>
      <c r="AW89"/>
      <c r="AX89"/>
      <c r="AY89"/>
    </row>
    <row r="90" spans="15:51" x14ac:dyDescent="0.25">
      <c r="O90" s="2"/>
      <c r="P90" s="1"/>
      <c r="Q90" s="1"/>
      <c r="AS90"/>
      <c r="AT90"/>
      <c r="AU90"/>
      <c r="AV90"/>
      <c r="AW90"/>
      <c r="AX90"/>
      <c r="AY90"/>
    </row>
    <row r="91" spans="15:51" x14ac:dyDescent="0.25">
      <c r="O91" s="2"/>
      <c r="P91" s="1"/>
      <c r="Q91" s="1"/>
      <c r="AS91"/>
      <c r="AT91"/>
      <c r="AU91"/>
      <c r="AV91"/>
      <c r="AW91"/>
      <c r="AX91"/>
      <c r="AY91"/>
    </row>
    <row r="92" spans="15:51" x14ac:dyDescent="0.25">
      <c r="O92" s="2"/>
      <c r="P92" s="1"/>
      <c r="Q92" s="1"/>
      <c r="AS92"/>
      <c r="AT92"/>
      <c r="AU92"/>
      <c r="AV92"/>
      <c r="AW92"/>
      <c r="AX92"/>
      <c r="AY92"/>
    </row>
    <row r="93" spans="15:51" x14ac:dyDescent="0.25">
      <c r="O93" s="2"/>
      <c r="P93" s="1"/>
      <c r="Q93" s="1"/>
      <c r="R93" s="1"/>
      <c r="S93" s="1"/>
      <c r="AS93"/>
      <c r="AT93"/>
      <c r="AU93"/>
      <c r="AV93"/>
      <c r="AW93"/>
      <c r="AX93"/>
      <c r="AY93"/>
    </row>
    <row r="94" spans="15:51" x14ac:dyDescent="0.25">
      <c r="O94" s="2"/>
      <c r="P94" s="1"/>
      <c r="Q94" s="1"/>
      <c r="R94" s="1"/>
      <c r="S94" s="1"/>
      <c r="T94" s="1"/>
      <c r="AS94"/>
      <c r="AT94"/>
      <c r="AU94"/>
      <c r="AV94"/>
      <c r="AW94"/>
      <c r="AX94"/>
      <c r="AY94"/>
    </row>
    <row r="95" spans="15:51" x14ac:dyDescent="0.25">
      <c r="O95" s="2"/>
      <c r="P95" s="1"/>
      <c r="Q95" s="1"/>
      <c r="R95" s="1"/>
      <c r="S95" s="1"/>
      <c r="T95" s="1"/>
      <c r="AS95"/>
      <c r="AT95"/>
      <c r="AU95"/>
      <c r="AV95"/>
      <c r="AW95"/>
      <c r="AX95"/>
      <c r="AY95"/>
    </row>
    <row r="96" spans="15:51" x14ac:dyDescent="0.25">
      <c r="O96" s="2"/>
      <c r="P96" s="1"/>
      <c r="T96" s="1"/>
      <c r="AS96"/>
      <c r="AT96"/>
      <c r="AU96"/>
      <c r="AV96"/>
      <c r="AW96"/>
      <c r="AX96"/>
      <c r="AY96"/>
    </row>
    <row r="97" spans="15:51" x14ac:dyDescent="0.25">
      <c r="O97" s="1"/>
      <c r="Q97" s="1"/>
      <c r="R97" s="1"/>
      <c r="S97" s="1"/>
      <c r="AS97"/>
      <c r="AT97"/>
      <c r="AU97"/>
      <c r="AV97"/>
      <c r="AW97"/>
      <c r="AX97"/>
      <c r="AY97"/>
    </row>
    <row r="98" spans="15:51" x14ac:dyDescent="0.25">
      <c r="O98" s="2"/>
      <c r="P98" s="1"/>
      <c r="Q98" s="1"/>
      <c r="R98" s="1"/>
      <c r="S98" s="1"/>
      <c r="T98" s="1"/>
      <c r="AS98"/>
      <c r="AT98"/>
      <c r="AU98"/>
      <c r="AV98"/>
      <c r="AW98"/>
      <c r="AX98"/>
      <c r="AY98"/>
    </row>
    <row r="99" spans="15:51" x14ac:dyDescent="0.25">
      <c r="O99" s="2"/>
      <c r="P99" s="1"/>
      <c r="Q99" s="1"/>
      <c r="R99" s="1"/>
      <c r="S99" s="1"/>
      <c r="T99" s="1"/>
      <c r="U99" s="1"/>
      <c r="AS99"/>
      <c r="AT99"/>
      <c r="AU99"/>
      <c r="AV99"/>
      <c r="AW99"/>
      <c r="AX99"/>
      <c r="AY99"/>
    </row>
    <row r="100" spans="15:51" x14ac:dyDescent="0.25">
      <c r="O100" s="2"/>
      <c r="P100" s="1"/>
      <c r="T100" s="1"/>
      <c r="U100" s="1"/>
      <c r="AS100"/>
      <c r="AT100"/>
      <c r="AU100"/>
      <c r="AV100"/>
      <c r="AW100"/>
      <c r="AX100"/>
      <c r="AY100"/>
    </row>
    <row r="112" spans="15:51" x14ac:dyDescent="0.25">
      <c r="AS112"/>
      <c r="AT112"/>
      <c r="AU112"/>
      <c r="AV112"/>
      <c r="AW112"/>
      <c r="AX112"/>
      <c r="AY112"/>
    </row>
  </sheetData>
  <protectedRanges>
    <protectedRange sqref="N56:R56 B68 S58:T64 B60:B65 N59:R64 T42 S54:T55 T53" name="Range2_12_5_1_1"/>
    <protectedRange sqref="N10 L10 L6 D6 D8 AD8 AF8 O8:U8 AJ8:AR8 AF10 AR11:AR34 L24:N31 N12:N23 N32:N34 N11:P11 E11:E34 G11:G34 O12:P34 R11:AG34" name="Range1_16_3_1_1"/>
    <protectedRange sqref="I61 J59:M64 K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I58:I60 G63:H64 G57:H58 E63:E64 F64:F65 F57:F59 E57:E58 K54:M55" name="Range2_2_12_1_7_1_1"/>
    <protectedRange sqref="D61:D62" name="Range2_1_1_1_1_11_1_2_1_1"/>
    <protectedRange sqref="E59 G59:H59 F60" name="Range2_2_2_9_1_1_1_1"/>
    <protectedRange sqref="D57" name="Range2_1_1_1_1_1_9_1_1_1_1"/>
    <protectedRange sqref="C61" name="Range2_1_1_2_1_1"/>
    <protectedRange sqref="C60" name="Range2_1_2_2_1_1"/>
    <protectedRange sqref="C59" name="Range2_3_2_1_1"/>
    <protectedRange sqref="C57:C58" name="Range2_5_1_1_1"/>
    <protectedRange sqref="E60:E61 F61:F62 G60:H61 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S38:S40" name="Range2_12_3_1_1_1_1"/>
    <protectedRange sqref="R38:R40" name="Range2_12_1_3_1_1_1_1"/>
    <protectedRange sqref="S41" name="Range2_12_5_1_1_4_1"/>
    <protectedRange sqref="R41" name="Range2_12_1_5_1_1_1_1_1"/>
    <protectedRange sqref="S42" name="Range2_12_5_1_1_2_3_1"/>
    <protectedRange sqref="R42" name="Range2_12_1_6_1_1_1_1_2_1"/>
    <protectedRange sqref="S53" name="Range2_12_2_1_1_1_2_1_1"/>
    <protectedRange sqref="Q53:R53" name="Range2_12_1_6_1_1_1_2_3_1_1_3_1_1_1_1_1_1"/>
    <protectedRange sqref="N53:P53" name="Range2_12_1_2_3_1_1_1_2_3_1_1_3_1_1_1_1_1_1"/>
    <protectedRange sqref="K53:M53" name="Range2_2_12_1_4_3_1_1_1_3_3_1_1_3_1_1_1_1_1_1"/>
    <protectedRange sqref="Q50:Q52 T47" name="Range2_12_5_1_1_3"/>
    <protectedRange sqref="T45:T46" name="Range2_12_5_1_1_2_2"/>
    <protectedRange sqref="P50:P52" name="Range2_12_4_1_1_1_4_2_2_2"/>
    <protectedRange sqref="N50:O52" name="Range2_12_1_6_1_1_1_2_3_2_1_1_3"/>
    <protectedRange sqref="K50:M52" name="Range2_12_1_2_3_1_1_1_2_3_2_1_1_3"/>
    <protectedRange sqref="T44" name="Range2_12_5_1_1_2_1_1"/>
    <protectedRange sqref="T43" name="Range2_12_5_1_1_6_1_1_1_1_1_1_1"/>
    <protectedRange sqref="S43" name="Range2_12_5_1_1_5_3_1_1_1_1_1_1_1"/>
    <protectedRange sqref="R43" name="Range2_12_1_6_1_1_1_2_3_2_1_1_2_1_1_1_1_1"/>
    <protectedRange sqref="S44" name="Range2_12_4_1_1_1_4_2_2_1_1"/>
    <protectedRange sqref="B57:B59" name="Range2_12_5_1_1_2"/>
    <protectedRange sqref="AG10 AP10 Q10:Q34" name="Range1_16_3_1_1_1_1_1"/>
    <protectedRange sqref="F11:F22" name="Range1_16_3_1_1_2_1_1_1_2_1"/>
    <protectedRange sqref="B42:B43" name="Range2_12_5_1_1_1_1"/>
    <protectedRange sqref="E42 F43:H43" name="Range2_2_12_1_7_1_1_1_1"/>
    <protectedRange sqref="D42" name="Range2_3_2_1_3_1_1_2_10_1_1_1_1_1_1"/>
    <protectedRange sqref="C42" name="Range2_1_1_1_1_11_1_2_1_1_1_1"/>
    <protectedRange sqref="D38:H38 N38:Q39 N41:Q42" name="Range2_12_1_3_1_1_1_1_1"/>
    <protectedRange sqref="I38:M38 E39:M39 F42:M42 H41:M41" name="Range2_2_12_1_6_1_1_1_1_1"/>
    <protectedRange sqref="D39" name="Range2_1_1_1_1_11_1_1_1_1_1_1_1"/>
    <protectedRange sqref="C39" name="Range2_1_2_1_1_1_1_1_1"/>
    <protectedRange sqref="C38" name="Range2_3_1_1_1_1_1_1"/>
    <protectedRange sqref="Q43" name="Range2_12_1_5_1_1_1_1_1_1"/>
    <protectedRange sqref="N43:P43" name="Range2_12_1_2_2_1_1_1_1_1_1"/>
    <protectedRange sqref="K43:M43" name="Range2_2_12_1_4_2_1_1_1_1_1_1"/>
    <protectedRange sqref="E43" name="Range2_2_12_1_7_1_1_3_1_1_1"/>
    <protectedRange sqref="I43:J43" name="Range2_2_12_1_4_2_1_1_1_2_1_1_1"/>
    <protectedRange sqref="D43" name="Range2_2_12_1_3_1_2_1_1_1_2_1_2_1_1"/>
    <protectedRange sqref="G41" name="Range2_2_12_1_3_1_1_1_1_1_4_1_1_1_1_1_1"/>
    <protectedRange sqref="F41" name="Range2_2_12_1_7_1_1_3_1_1_1_1_1_1"/>
    <protectedRange sqref="D41:E41" name="Range2_2_12_1_3_1_2_1_1_1_2_1_3_2_1_2_1_1_1_1_1_1_1_1_1_1"/>
    <protectedRange sqref="B41" name="Range2_12_5_1_1_1_2_2_1_1_1_1_1_1_1_1_1_1_1_1_1_1_1_1_1_1_1_1_1_1_1_1_1_1_1_1_1_1_1_1_1_1_1_1_1_1_1"/>
    <protectedRange sqref="H40 L40 P40" name="Range2_2_12_1_6_1_1_1_1_1_1"/>
    <protectedRange sqref="G40 K40 O40" name="Range2_1_1_1_1_11_1_1_1_1_1_1_1_1"/>
    <protectedRange sqref="F40 J40 N40" name="Range2_1_2_1_1_1_1_1_1_1"/>
    <protectedRange sqref="E40" name="Range2_2_12_1_6_1_1_1_1_2"/>
    <protectedRange sqref="D40" name="Range2_1_1_1_1_11_1_1_1_1_1_1_2"/>
    <protectedRange sqref="C40" name="Range2_1_2_1_1_1_1_1_2"/>
    <protectedRange sqref="J56" name="Range2_2_12_2_1_1_2"/>
    <protectedRange sqref="G56:H56 D56:E56 J54:J55" name="Range2_2_12_1_7_1_1_2"/>
    <protectedRange sqref="C56" name="Range2_1_1_2_1_1_2"/>
    <protectedRange sqref="F56" name="Range2_2_12_1_1_1_1_1"/>
    <protectedRange sqref="I56" name="Range2_2_1_1_1_1_2"/>
    <protectedRange sqref="J53" name="Range2_2_12_1_4_3_1_1_1_3_3_1_1_3_1_1_1_1_1_1_2"/>
    <protectedRange sqref="J50:J52" name="Range2_2_12_1_4_3_1_1_1_3_3_2_1_1_3_2"/>
    <protectedRange sqref="B56" name="Range2_12_5_1_1_2_1_4_1_1_1_2_1_1_1_1_1_1_1"/>
    <protectedRange sqref="Q49" name="Range2_12_5_1_1_3_2"/>
    <protectedRange sqref="P49 S45:S47" name="Range2_12_4_1_1_1_4_2_2_2_2"/>
    <protectedRange sqref="N49:O49" name="Range2_12_1_6_1_1_1_2_3_2_1_1_3_2"/>
    <protectedRange sqref="K49:M49" name="Range2_12_1_2_3_1_1_1_2_3_2_1_1_3_2"/>
    <protectedRange sqref="J49" name="Range2_2_12_1_4_3_1_1_1_3_3_2_1_1_3_2_1"/>
    <protectedRange sqref="Q44:R44" name="Range2_12_1_6_1_1_1_2_3_2_1_1_1_1_1_1"/>
    <protectedRange sqref="N44:P44" name="Range2_12_1_2_3_1_1_1_2_3_2_1_1_1_1_1_1"/>
    <protectedRange sqref="K44:M44" name="Range2_2_12_1_4_3_1_1_1_3_3_2_1_1_1_1_1_1"/>
    <protectedRange sqref="J44" name="Range2_2_12_1_4_3_1_1_1_3_2_1_2_1_1_1_1"/>
    <protectedRange sqref="D44:E44" name="Range2_2_12_1_3_1_2_1_1_1_2_1_2_3_2_1_1_1_1"/>
    <protectedRange sqref="I44" name="Range2_2_12_1_4_2_1_1_1_4_1_2_1_1_1_2_1_1_1_1"/>
    <protectedRange sqref="F44:H44" name="Range2_2_12_1_3_1_1_1_1_1_4_1_2_1_2_1_2_1_1_1_1"/>
    <protectedRange sqref="B44" name="Range2_12_5_1_1_1_2_1_1_1_1_1_1_1_1_1_1_1_2_1_1_1_1_1_1_1_1_1_1_1_1_1_1_1_1_1_1_1"/>
    <protectedRange sqref="R48" name="Range2_12_5_1_1_3_1_1_1"/>
    <protectedRange sqref="Q48" name="Range2_12_4_1_1_1_4_2_2_2_1_1_1"/>
    <protectedRange sqref="O48:P48 Q45:R47" name="Range2_12_1_6_1_1_1_2_3_2_1_1_3_1_1_1"/>
    <protectedRange sqref="L48:N48 N45:P47" name="Range2_12_1_2_3_1_1_1_2_3_2_1_1_3_1_1_1"/>
    <protectedRange sqref="I48:K48 K45:M47" name="Range2_2_12_1_4_3_1_1_1_3_3_2_1_1_3_1_1_1"/>
    <protectedRange sqref="H48 J45:J47" name="Range2_2_12_1_4_3_1_1_1_3_2_1_2_2_1_1_1"/>
    <protectedRange sqref="E48:F48 G47:H47" name="Range2_2_12_1_3_1_2_1_1_1_2_1_1_1_1_1_1_2_1_1_1_1_1"/>
    <protectedRange sqref="C48 D47:E47" name="Range2_2_12_1_3_1_2_1_1_1_2_1_1_1_1_3_1_1_1_1_1_1_1"/>
    <protectedRange sqref="D48 F47" name="Range2_2_12_1_3_1_2_1_1_1_3_1_1_1_1_1_3_1_1_1_1_1_1_1"/>
    <protectedRange sqref="G48 I47" name="Range2_2_12_1_4_3_1_1_1_2_1_2_1_1_3_1_1_1_1_1_1_1_1_1"/>
    <protectedRange sqref="E45:H46" name="Range2_2_12_1_3_1_2_1_1_1_1_2_1_1_1_1_1_1_1_1_1"/>
    <protectedRange sqref="D45:D46" name="Range2_2_12_1_3_1_2_1_1_1_2_1_2_3_1_1_1_1_1_1_1"/>
    <protectedRange sqref="I45:I46" name="Range2_2_12_1_4_2_1_1_1_4_1_2_1_1_1_2_2_1_1_1_1"/>
    <protectedRange sqref="B45" name="Range2_12_5_1_1_1_2_2_1_1_1_1_1_1_1_1_1_1_1_1_1_1_1_1_1_1_1_1_1_1_1_1_1_1_1_1_1_1_1_1_1_1_1"/>
    <protectedRange sqref="B46" name="Range2_12_5_1_1_1_2_2_1_1_1_1_1_1_1_1_1_1_1_2_1_1_1_1_1_1_1_1_1_1_1_1_1_1_1_1_1_1_1_1_1_1_1_1_1_1_1_1_1_1_1_1_1_1_1_1_1_1_1"/>
    <protectedRange sqref="B47" name="Range2_12_5_1_1_1_2_2_1_1_1_1_1_1_1_1_1_1_1_2_1_1_1_2_1_1_1_2_1_1_1_3_1_1_1_1_1_1_1_1_1_1_1_1_1_1_1_1_1_1_1_1_1_1_1_1_1_1_1_1_1_1_1_1_1_1_1_1_1_1_1_1_1_1_1_1"/>
    <protectedRange sqref="B48" name="Range2_12_5_1_1_1_2_1_1_1_1_1_1_1_1_1_1_1_2_1_2_1_1_1_1_1_1_1_1_1_2_1_1_1_1_1_1_1_1_1_1_1_1_1_1_1_1_1_1_1_1_1_1_1_1_1_1_1_1"/>
    <protectedRange sqref="I49" name="Range2_2_12_1_4_3_1_1_1_3_3_2_1_1_3_2_1_1"/>
    <protectedRange sqref="I50:I52" name="Range2_2_12_1_4_3_1_1_1_3_3_2_1_1_3_3_1_1"/>
    <protectedRange sqref="I53" name="Range2_2_12_1_3_1_2_1_1_1_2_1_1_1_1_1_1_2_1_1_1_1_1_2_2_1_1"/>
    <protectedRange sqref="I55" name="Range2_2_12_1_1_1_1_1_2_1"/>
    <protectedRange sqref="I54" name="Range2_2_12_1_3_3_1_1_1_2_1_1_1_1_1_1_1_1_1_1_1_1_1_1_1_2_1"/>
    <protectedRange sqref="H49" name="Range2_2_12_1_4_3_1_1_1_3_3_2_1_1_3_2_1_3"/>
    <protectedRange sqref="G49" name="Range2_2_12_1_4_3_1_1_1_3_2_1_2_2_2_1_3"/>
    <protectedRange sqref="D49:E49" name="Range2_2_12_1_3_1_2_1_1_1_2_1_1_1_1_1_1_2_1_1_2_1_3"/>
    <protectedRange sqref="C49" name="Range2_2_12_1_3_1_2_1_1_1_3_1_1_1_1_1_3_1_1_1_1_2_1_3"/>
    <protectedRange sqref="F49" name="Range2_2_12_1_4_3_1_1_1_2_1_2_1_1_3_1_1_1_1_1_1_2_1_3"/>
    <protectedRange sqref="B49" name="Range2_12_5_1_1_1_1_1_2_1_1_1_1_1_1_1_1_1_1_1_1_1_1_1_1_1_1_1_1_2_1_1_1_1_1_1_1_1_1_1_1_1_1_3"/>
    <protectedRange sqref="H50:H52" name="Range2_2_12_1_4_3_1_1_1_3_3_2_1_1_3_3_1_3"/>
    <protectedRange sqref="G50:G52" name="Range2_2_12_1_4_3_1_1_1_3_2_1_2_2_3_1_3"/>
    <protectedRange sqref="F50:F52" name="Range2_2_12_1_4_3_1_1_1_3_3_1_1_3_1_1_1_1_1_1_2_3_1_3"/>
    <protectedRange sqref="C50:E52" name="Range2_2_12_1_3_1_2_1_1_1_1_2_1_1_1_1_1_1_2_2_1_3"/>
    <protectedRange sqref="G53:H53" name="Range2_2_12_1_3_1_2_1_1_1_2_1_1_1_1_1_1_2_1_1_1_1_1_2_2_1_3"/>
    <protectedRange sqref="D53:E53" name="Range2_2_12_1_3_1_2_1_1_1_2_1_1_1_1_3_1_1_1_1_1_2_1_1_2_1_3"/>
    <protectedRange sqref="F53" name="Range2_2_12_1_3_1_2_1_1_1_3_1_1_1_1_1_3_1_1_1_1_1_1_1_1_2_1_3"/>
    <protectedRange sqref="B50" name="Range2_12_5_1_1_1_1_1_2_1_1_2_1_1_1_1_1_1_1_1_1_1_1_1_1_1_1_1_1_2_1_1_1_1_1_1_1_1_1_1_1_1_1_1_3"/>
    <protectedRange sqref="B52" name="Range2_12_5_1_1_1_2_2_1_1_1_1_1_1_1_1_1_1_1_2_1_1_1_2_1_1_1_1_1_1_1_1_1_1_1_1_1_1_1_1_2_1_1_1_1_1_1_1_1_1_2_1_1_3"/>
    <protectedRange sqref="B51" name="Range2_12_5_1_1_1_2_2_1_1_1_1_1_1_1_1_1_1_1_2_1_1_1_1_1_1_1_1_1_3_1_3_1_2_1_1_1_1_1_1_1_1_1_1_1_1_1_2_1_1_1_1_1_2_1_1_1_1_1_1_1_1_2_1_1_3"/>
    <protectedRange sqref="B53" name="Range2_12_5_1_1_1_1_1_2_1_2_1_1_1_2_1_1_1_1_1_1_1_1_1_1_2_1_1_1_1_1_2_1_1_1_1_1_1_1_2_1_1_3"/>
    <protectedRange sqref="D55" name="Range2_2_12_1_7_1_1_3_1_2"/>
    <protectedRange sqref="E55:H55" name="Range2_2_12_1_1_1_1_1_2_1_2"/>
    <protectedRange sqref="C55" name="Range2_1_4_2_1_1_1_2_1_2"/>
    <protectedRange sqref="G54:H54" name="Range2_2_12_1_3_3_1_1_1_2_1_1_1_1_1_1_1_1_1_1_1_1_1_1_1_2_1_2"/>
    <protectedRange sqref="F54" name="Range2_2_12_1_3_1_2_1_1_1_3_1_1_1_1_1_3_1_1_1_1_1_1_1_1_2_2_2"/>
    <protectedRange sqref="D54:E54" name="Range2_2_12_1_3_1_2_1_1_1_3_1_1_1_1_1_1_1_2_1_1_1_1_1_1_2_1_2"/>
    <protectedRange sqref="B55" name="Range2_12_5_1_1_1_2_2_1_1_1_1_1_1_1_1_1_1_1_1_1_1_1_1_1_1_1_1_1_1_1_1_1_1_1_1_1_1_1_1_1_1_1_1_1_1_1_2_1_1_1_2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52" priority="5" operator="containsText" text="N/A">
      <formula>NOT(ISERROR(SEARCH("N/A",X11)))</formula>
    </cfRule>
    <cfRule type="cellIs" dxfId="551" priority="23" operator="equal">
      <formula>0</formula>
    </cfRule>
  </conditionalFormatting>
  <conditionalFormatting sqref="X11:AE34">
    <cfRule type="cellIs" dxfId="550" priority="22" operator="greaterThanOrEqual">
      <formula>1185</formula>
    </cfRule>
  </conditionalFormatting>
  <conditionalFormatting sqref="X11:AE34">
    <cfRule type="cellIs" dxfId="549" priority="21" operator="between">
      <formula>0.1</formula>
      <formula>1184</formula>
    </cfRule>
  </conditionalFormatting>
  <conditionalFormatting sqref="X8 AJ11:AO34">
    <cfRule type="cellIs" dxfId="548" priority="20" operator="equal">
      <formula>0</formula>
    </cfRule>
  </conditionalFormatting>
  <conditionalFormatting sqref="X8 AJ11:AO34">
    <cfRule type="cellIs" dxfId="547" priority="19" operator="greaterThan">
      <formula>1179</formula>
    </cfRule>
  </conditionalFormatting>
  <conditionalFormatting sqref="X8 AJ11:AO34">
    <cfRule type="cellIs" dxfId="546" priority="18" operator="greaterThan">
      <formula>99</formula>
    </cfRule>
  </conditionalFormatting>
  <conditionalFormatting sqref="X8 AJ11:AO34">
    <cfRule type="cellIs" dxfId="545" priority="17" operator="greaterThan">
      <formula>0.99</formula>
    </cfRule>
  </conditionalFormatting>
  <conditionalFormatting sqref="AB8">
    <cfRule type="cellIs" dxfId="544" priority="16" operator="equal">
      <formula>0</formula>
    </cfRule>
  </conditionalFormatting>
  <conditionalFormatting sqref="AB8">
    <cfRule type="cellIs" dxfId="543" priority="15" operator="greaterThan">
      <formula>1179</formula>
    </cfRule>
  </conditionalFormatting>
  <conditionalFormatting sqref="AB8">
    <cfRule type="cellIs" dxfId="542" priority="14" operator="greaterThan">
      <formula>99</formula>
    </cfRule>
  </conditionalFormatting>
  <conditionalFormatting sqref="AB8">
    <cfRule type="cellIs" dxfId="541" priority="13" operator="greaterThan">
      <formula>0.99</formula>
    </cfRule>
  </conditionalFormatting>
  <conditionalFormatting sqref="AQ11:AQ34">
    <cfRule type="cellIs" dxfId="540" priority="12" operator="equal">
      <formula>0</formula>
    </cfRule>
  </conditionalFormatting>
  <conditionalFormatting sqref="AQ11:AQ34">
    <cfRule type="cellIs" dxfId="539" priority="11" operator="greaterThan">
      <formula>1179</formula>
    </cfRule>
  </conditionalFormatting>
  <conditionalFormatting sqref="AQ11:AQ34">
    <cfRule type="cellIs" dxfId="538" priority="10" operator="greaterThan">
      <formula>99</formula>
    </cfRule>
  </conditionalFormatting>
  <conditionalFormatting sqref="AQ11:AQ34">
    <cfRule type="cellIs" dxfId="537" priority="9" operator="greaterThan">
      <formula>0.99</formula>
    </cfRule>
  </conditionalFormatting>
  <conditionalFormatting sqref="AI11:AI34">
    <cfRule type="cellIs" dxfId="536" priority="8" operator="greaterThan">
      <formula>$AI$8</formula>
    </cfRule>
  </conditionalFormatting>
  <conditionalFormatting sqref="AH11:AH34">
    <cfRule type="cellIs" dxfId="535" priority="6" operator="greaterThan">
      <formula>$AH$8</formula>
    </cfRule>
    <cfRule type="cellIs" dxfId="534" priority="7" operator="greaterThan">
      <formula>$AH$8</formula>
    </cfRule>
  </conditionalFormatting>
  <conditionalFormatting sqref="AP11:AP34">
    <cfRule type="cellIs" dxfId="533" priority="4" operator="equal">
      <formula>0</formula>
    </cfRule>
  </conditionalFormatting>
  <conditionalFormatting sqref="AP11:AP34">
    <cfRule type="cellIs" dxfId="532" priority="3" operator="greaterThan">
      <formula>1179</formula>
    </cfRule>
  </conditionalFormatting>
  <conditionalFormatting sqref="AP11:AP34">
    <cfRule type="cellIs" dxfId="531" priority="2" operator="greaterThan">
      <formula>99</formula>
    </cfRule>
  </conditionalFormatting>
  <conditionalFormatting sqref="AP11:AP34">
    <cfRule type="cellIs" dxfId="530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OCT 1</vt:lpstr>
      <vt:lpstr>OCT 2</vt:lpstr>
      <vt:lpstr>OCT 3</vt:lpstr>
      <vt:lpstr>OCT 4</vt:lpstr>
      <vt:lpstr>OCT 5</vt:lpstr>
      <vt:lpstr>OCT 6</vt:lpstr>
      <vt:lpstr>OCT 7</vt:lpstr>
      <vt:lpstr>OCT 8</vt:lpstr>
      <vt:lpstr>OCT 9</vt:lpstr>
      <vt:lpstr>OCT 10</vt:lpstr>
      <vt:lpstr>OCT 11</vt:lpstr>
      <vt:lpstr>OCT 12</vt:lpstr>
      <vt:lpstr>OCT 13</vt:lpstr>
      <vt:lpstr>OCT 14</vt:lpstr>
      <vt:lpstr>OCT 15</vt:lpstr>
      <vt:lpstr>OCT 16</vt:lpstr>
      <vt:lpstr>OCT 17</vt:lpstr>
      <vt:lpstr>OCT 18</vt:lpstr>
      <vt:lpstr>OCT 19</vt:lpstr>
      <vt:lpstr>OCT 20</vt:lpstr>
      <vt:lpstr>OCT 21</vt:lpstr>
      <vt:lpstr>OCT 22</vt:lpstr>
      <vt:lpstr>OCT 23</vt:lpstr>
      <vt:lpstr>OCT 24</vt:lpstr>
      <vt:lpstr>OCT 25</vt:lpstr>
      <vt:lpstr>OCT 26</vt:lpstr>
      <vt:lpstr>OCT 27</vt:lpstr>
      <vt:lpstr>OCT 28</vt:lpstr>
      <vt:lpstr>OCT 29</vt:lpstr>
      <vt:lpstr>OCT 30</vt:lpstr>
      <vt:lpstr>OCT 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 A. Ramos</dc:creator>
  <cp:lastModifiedBy>Fidel A. Ramos</cp:lastModifiedBy>
  <dcterms:created xsi:type="dcterms:W3CDTF">2015-09-30T18:11:39Z</dcterms:created>
  <dcterms:modified xsi:type="dcterms:W3CDTF">2015-10-31T16:09:22Z</dcterms:modified>
</cp:coreProperties>
</file>