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6180" windowWidth="15600" windowHeight="1890" tabRatio="890" activeTab="1"/>
  </bookViews>
  <sheets>
    <sheet name="NOV 1" sheetId="239" r:id="rId1"/>
    <sheet name="NOV 2" sheetId="210" r:id="rId2"/>
    <sheet name="NOV 3" sheetId="211" r:id="rId3"/>
    <sheet name="NOV 4" sheetId="240" r:id="rId4"/>
    <sheet name="NOV 5" sheetId="241" r:id="rId5"/>
    <sheet name="NOV 6" sheetId="242" r:id="rId6"/>
    <sheet name="NOV 7" sheetId="243" r:id="rId7"/>
    <sheet name="NOV 8" sheetId="244" r:id="rId8"/>
    <sheet name="NOV 9" sheetId="245" r:id="rId9"/>
    <sheet name="NOV 10" sheetId="246" r:id="rId10"/>
    <sheet name="NOV 11" sheetId="247" r:id="rId11"/>
    <sheet name="NOV 12" sheetId="248" r:id="rId12"/>
    <sheet name="NOV 13" sheetId="249" r:id="rId13"/>
    <sheet name="NOV 14" sheetId="250" r:id="rId14"/>
    <sheet name="NOV 15" sheetId="251" r:id="rId15"/>
    <sheet name="NOV 16" sheetId="252" r:id="rId16"/>
    <sheet name="NOV 17" sheetId="253" r:id="rId17"/>
    <sheet name="NOV 18" sheetId="254" r:id="rId18"/>
    <sheet name="NOV 19" sheetId="255" r:id="rId19"/>
    <sheet name="NOV 20" sheetId="256" r:id="rId20"/>
    <sheet name="NOV 21" sheetId="258" r:id="rId21"/>
    <sheet name="NOV 22" sheetId="259" r:id="rId22"/>
    <sheet name="NOV 23" sheetId="260" r:id="rId23"/>
    <sheet name="NOV 24" sheetId="261" r:id="rId24"/>
    <sheet name="NOV 25" sheetId="262" r:id="rId25"/>
    <sheet name="NOV 26" sheetId="263" r:id="rId26"/>
    <sheet name="NOV 27" sheetId="264" r:id="rId27"/>
    <sheet name="NOV 28" sheetId="265" r:id="rId28"/>
    <sheet name="NOV 29" sheetId="266" r:id="rId29"/>
    <sheet name="NOV 30" sheetId="267" r:id="rId30"/>
  </sheets>
  <externalReferences>
    <externalReference r:id="rId31"/>
  </externalReferences>
  <definedNames>
    <definedName name="_2pm___10pm" localSheetId="0">#REF!</definedName>
    <definedName name="_2pm___10pm" localSheetId="9">#REF!</definedName>
    <definedName name="_2pm___10pm" localSheetId="10">#REF!</definedName>
    <definedName name="_2pm___10pm" localSheetId="11">#REF!</definedName>
    <definedName name="_2pm___10pm" localSheetId="12">#REF!</definedName>
    <definedName name="_2pm___10pm" localSheetId="13">#REF!</definedName>
    <definedName name="_2pm___10pm" localSheetId="14">#REF!</definedName>
    <definedName name="_2pm___10pm" localSheetId="15">#REF!</definedName>
    <definedName name="_2pm___10pm" localSheetId="16">#REF!</definedName>
    <definedName name="_2pm___10pm" localSheetId="17">#REF!</definedName>
    <definedName name="_2pm___10pm" localSheetId="18">#REF!</definedName>
    <definedName name="_2pm___10pm" localSheetId="1">#REF!</definedName>
    <definedName name="_2pm___10pm" localSheetId="19">#REF!</definedName>
    <definedName name="_2pm___10pm" localSheetId="20">#REF!</definedName>
    <definedName name="_2pm___10pm" localSheetId="21">#REF!</definedName>
    <definedName name="_2pm___10pm" localSheetId="22">#REF!</definedName>
    <definedName name="_2pm___10pm" localSheetId="23">#REF!</definedName>
    <definedName name="_2pm___10pm" localSheetId="24">#REF!</definedName>
    <definedName name="_2pm___10pm" localSheetId="25">#REF!</definedName>
    <definedName name="_2pm___10pm" localSheetId="26">#REF!</definedName>
    <definedName name="_2pm___10pm" localSheetId="27">#REF!</definedName>
    <definedName name="_2pm___10pm" localSheetId="28">#REF!</definedName>
    <definedName name="_2pm___10pm" localSheetId="2">#REF!</definedName>
    <definedName name="_2pm___10pm" localSheetId="29">#REF!</definedName>
    <definedName name="_2pm___10pm" localSheetId="3">#REF!</definedName>
    <definedName name="_2pm___10pm" localSheetId="4">#REF!</definedName>
    <definedName name="_2pm___10pm" localSheetId="5">#REF!</definedName>
    <definedName name="_2pm___10pm" localSheetId="6">#REF!</definedName>
    <definedName name="_2pm___10pm" localSheetId="7">#REF!</definedName>
    <definedName name="_2pm___10pm" localSheetId="8">#REF!</definedName>
    <definedName name="R._MALLARI___R._REGENCIA" localSheetId="0">#REF!</definedName>
    <definedName name="R._MALLARI___R._REGENCIA" localSheetId="9">#REF!</definedName>
    <definedName name="R._MALLARI___R._REGENCIA" localSheetId="10">#REF!</definedName>
    <definedName name="R._MALLARI___R._REGENCIA" localSheetId="11">#REF!</definedName>
    <definedName name="R._MALLARI___R._REGENCIA" localSheetId="12">#REF!</definedName>
    <definedName name="R._MALLARI___R._REGENCIA" localSheetId="13">#REF!</definedName>
    <definedName name="R._MALLARI___R._REGENCIA" localSheetId="14">#REF!</definedName>
    <definedName name="R._MALLARI___R._REGENCIA" localSheetId="15">#REF!</definedName>
    <definedName name="R._MALLARI___R._REGENCIA" localSheetId="16">#REF!</definedName>
    <definedName name="R._MALLARI___R._REGENCIA" localSheetId="17">#REF!</definedName>
    <definedName name="R._MALLARI___R._REGENCIA" localSheetId="18">#REF!</definedName>
    <definedName name="R._MALLARI___R._REGENCIA" localSheetId="1">#REF!</definedName>
    <definedName name="R._MALLARI___R._REGENCIA" localSheetId="19">#REF!</definedName>
    <definedName name="R._MALLARI___R._REGENCIA" localSheetId="20">#REF!</definedName>
    <definedName name="R._MALLARI___R._REGENCIA" localSheetId="21">#REF!</definedName>
    <definedName name="R._MALLARI___R._REGENCIA" localSheetId="22">#REF!</definedName>
    <definedName name="R._MALLARI___R._REGENCIA" localSheetId="23">#REF!</definedName>
    <definedName name="R._MALLARI___R._REGENCIA" localSheetId="24">#REF!</definedName>
    <definedName name="R._MALLARI___R._REGENCIA" localSheetId="25">#REF!</definedName>
    <definedName name="R._MALLARI___R._REGENCIA" localSheetId="26">#REF!</definedName>
    <definedName name="R._MALLARI___R._REGENCIA" localSheetId="27">#REF!</definedName>
    <definedName name="R._MALLARI___R._REGENCIA" localSheetId="28">#REF!</definedName>
    <definedName name="R._MALLARI___R._REGENCIA" localSheetId="2">#REF!</definedName>
    <definedName name="R._MALLARI___R._REGENCIA" localSheetId="29">#REF!</definedName>
    <definedName name="R._MALLARI___R._REGENCIA" localSheetId="3">#REF!</definedName>
    <definedName name="R._MALLARI___R._REGENCIA" localSheetId="4">#REF!</definedName>
    <definedName name="R._MALLARI___R._REGENCIA" localSheetId="5">#REF!</definedName>
    <definedName name="R._MALLARI___R._REGENCIA" localSheetId="6">#REF!</definedName>
    <definedName name="R._MALLARI___R._REGENCIA" localSheetId="7">#REF!</definedName>
    <definedName name="R._MALLARI___R._REGENCIA" localSheetId="8">#REF!</definedName>
  </definedNames>
  <calcPr calcId="145621"/>
</workbook>
</file>

<file path=xl/calcChain.xml><?xml version="1.0" encoding="utf-8"?>
<calcChain xmlns="http://schemas.openxmlformats.org/spreadsheetml/2006/main">
  <c r="E23" i="267" l="1"/>
  <c r="AP10" i="267" l="1"/>
  <c r="AG10" i="267"/>
  <c r="Q10" i="267"/>
  <c r="AR35" i="267" l="1"/>
  <c r="AQ34" i="267"/>
  <c r="AH34" i="267"/>
  <c r="V34" i="267"/>
  <c r="R34" i="267"/>
  <c r="T34" i="267" s="1"/>
  <c r="K34" i="267"/>
  <c r="J34" i="267"/>
  <c r="I34" i="267"/>
  <c r="G34" i="267"/>
  <c r="E34" i="267"/>
  <c r="AQ33" i="267"/>
  <c r="AH33" i="267"/>
  <c r="V33" i="267"/>
  <c r="R33" i="267"/>
  <c r="T33" i="267" s="1"/>
  <c r="K33" i="267"/>
  <c r="J33" i="267"/>
  <c r="I33" i="267"/>
  <c r="G33" i="267"/>
  <c r="E33" i="267"/>
  <c r="AW32" i="267"/>
  <c r="AH32" i="267"/>
  <c r="V32" i="267"/>
  <c r="R32" i="267"/>
  <c r="T32" i="267" s="1"/>
  <c r="J32" i="267"/>
  <c r="I32" i="267" s="1"/>
  <c r="G32" i="267"/>
  <c r="E32" i="267"/>
  <c r="AQ31" i="267"/>
  <c r="AH31" i="267"/>
  <c r="V31" i="267"/>
  <c r="R31" i="267"/>
  <c r="T31" i="267" s="1"/>
  <c r="J31" i="267"/>
  <c r="I31" i="267" s="1"/>
  <c r="G31" i="267"/>
  <c r="E31" i="267"/>
  <c r="AQ30" i="267"/>
  <c r="AH30" i="267"/>
  <c r="V30" i="267"/>
  <c r="R30" i="267"/>
  <c r="T30" i="267" s="1"/>
  <c r="J30" i="267"/>
  <c r="I30" i="267" s="1"/>
  <c r="G30" i="267"/>
  <c r="E30" i="267"/>
  <c r="AQ29" i="267"/>
  <c r="AH29" i="267"/>
  <c r="V29" i="267"/>
  <c r="R29" i="267"/>
  <c r="T29" i="267" s="1"/>
  <c r="J29" i="267"/>
  <c r="I29" i="267" s="1"/>
  <c r="G29" i="267"/>
  <c r="E29" i="267"/>
  <c r="AQ28" i="267"/>
  <c r="AH28" i="267"/>
  <c r="V28" i="267"/>
  <c r="R28" i="267"/>
  <c r="T28" i="267" s="1"/>
  <c r="J28" i="267"/>
  <c r="I28" i="267" s="1"/>
  <c r="G28" i="267"/>
  <c r="E28" i="267"/>
  <c r="AQ27" i="267"/>
  <c r="AH27" i="267"/>
  <c r="V27" i="267"/>
  <c r="R27" i="267"/>
  <c r="T27" i="267" s="1"/>
  <c r="J27" i="267"/>
  <c r="I27" i="267" s="1"/>
  <c r="G27" i="267"/>
  <c r="E27" i="267"/>
  <c r="AQ26" i="267"/>
  <c r="AH26" i="267"/>
  <c r="V26" i="267"/>
  <c r="R26" i="267"/>
  <c r="T26" i="267" s="1"/>
  <c r="J26" i="267"/>
  <c r="I26" i="267" s="1"/>
  <c r="G26" i="267"/>
  <c r="E26" i="267"/>
  <c r="AQ25" i="267"/>
  <c r="AH25" i="267"/>
  <c r="V25" i="267"/>
  <c r="R25" i="267"/>
  <c r="T25" i="267" s="1"/>
  <c r="J25" i="267"/>
  <c r="I25" i="267" s="1"/>
  <c r="G25" i="267"/>
  <c r="E25" i="267"/>
  <c r="AQ24" i="267"/>
  <c r="AH24" i="267"/>
  <c r="V24" i="267"/>
  <c r="R24" i="267"/>
  <c r="T24" i="267" s="1"/>
  <c r="J24" i="267"/>
  <c r="I24" i="267" s="1"/>
  <c r="G24" i="267"/>
  <c r="E24" i="267"/>
  <c r="AQ23" i="267"/>
  <c r="AH23" i="267"/>
  <c r="V23" i="267"/>
  <c r="R23" i="267"/>
  <c r="T23" i="267" s="1"/>
  <c r="J23" i="267"/>
  <c r="I23" i="267" s="1"/>
  <c r="G23" i="267"/>
  <c r="AQ22" i="267"/>
  <c r="AH22" i="267"/>
  <c r="V22" i="267"/>
  <c r="R22" i="267"/>
  <c r="T22" i="267" s="1"/>
  <c r="K22" i="267"/>
  <c r="J22" i="267"/>
  <c r="I22" i="267"/>
  <c r="G22" i="267"/>
  <c r="E22" i="267"/>
  <c r="AQ21" i="267"/>
  <c r="AH21" i="267"/>
  <c r="V21" i="267"/>
  <c r="R21" i="267"/>
  <c r="T21" i="267" s="1"/>
  <c r="K21" i="267"/>
  <c r="J21" i="267"/>
  <c r="I21" i="267"/>
  <c r="G21" i="267"/>
  <c r="E21" i="267"/>
  <c r="AQ20" i="267"/>
  <c r="AH20" i="267"/>
  <c r="V20" i="267"/>
  <c r="R20" i="267"/>
  <c r="T20" i="267" s="1"/>
  <c r="K20" i="267"/>
  <c r="J20" i="267"/>
  <c r="I20" i="267"/>
  <c r="G20" i="267"/>
  <c r="E20" i="267"/>
  <c r="AQ19" i="267"/>
  <c r="AH19" i="267"/>
  <c r="V19" i="267"/>
  <c r="R19" i="267"/>
  <c r="T19" i="267" s="1"/>
  <c r="K19" i="267"/>
  <c r="J19" i="267"/>
  <c r="I19" i="267"/>
  <c r="G19" i="267"/>
  <c r="E19" i="267"/>
  <c r="AQ18" i="267"/>
  <c r="AH18" i="267"/>
  <c r="V18" i="267"/>
  <c r="R18" i="267"/>
  <c r="T18" i="267" s="1"/>
  <c r="K18" i="267"/>
  <c r="J18" i="267"/>
  <c r="I18" i="267"/>
  <c r="G18" i="267"/>
  <c r="E18" i="267"/>
  <c r="AQ17" i="267"/>
  <c r="AH17" i="267"/>
  <c r="V17" i="267"/>
  <c r="R17" i="267"/>
  <c r="T17" i="267" s="1"/>
  <c r="K17" i="267"/>
  <c r="J17" i="267"/>
  <c r="I17" i="267"/>
  <c r="G17" i="267"/>
  <c r="E17" i="267"/>
  <c r="AQ16" i="267"/>
  <c r="AH16" i="267"/>
  <c r="V16" i="267"/>
  <c r="R16" i="267"/>
  <c r="S16" i="267" s="1"/>
  <c r="K16" i="267"/>
  <c r="J16" i="267"/>
  <c r="I16" i="267"/>
  <c r="G16" i="267"/>
  <c r="E16" i="267"/>
  <c r="AQ15" i="267"/>
  <c r="AH15" i="267"/>
  <c r="V15" i="267"/>
  <c r="R15" i="267"/>
  <c r="T15" i="267" s="1"/>
  <c r="K15" i="267"/>
  <c r="J15" i="267"/>
  <c r="I15" i="267"/>
  <c r="G15" i="267"/>
  <c r="E15" i="267"/>
  <c r="AQ14" i="267"/>
  <c r="AH14" i="267"/>
  <c r="V14" i="267"/>
  <c r="R14" i="267"/>
  <c r="S14" i="267" s="1"/>
  <c r="K14" i="267"/>
  <c r="J14" i="267"/>
  <c r="I14" i="267"/>
  <c r="G14" i="267"/>
  <c r="E14" i="267"/>
  <c r="AQ13" i="267"/>
  <c r="AH13" i="267"/>
  <c r="V13" i="267"/>
  <c r="R13" i="267"/>
  <c r="S13" i="267" s="1"/>
  <c r="K13" i="267"/>
  <c r="J13" i="267"/>
  <c r="I13" i="267"/>
  <c r="G13" i="267"/>
  <c r="E13" i="267"/>
  <c r="AQ12" i="267"/>
  <c r="AH12" i="267"/>
  <c r="V12" i="267"/>
  <c r="R12" i="267"/>
  <c r="S12" i="267" s="1"/>
  <c r="K12" i="267"/>
  <c r="J12" i="267"/>
  <c r="I12" i="267"/>
  <c r="G12" i="267"/>
  <c r="E12" i="267"/>
  <c r="V11" i="267"/>
  <c r="K11" i="267"/>
  <c r="J11" i="267"/>
  <c r="I11" i="267"/>
  <c r="G11" i="267"/>
  <c r="E11" i="267"/>
  <c r="AP35" i="267"/>
  <c r="AH11" i="267"/>
  <c r="R11" i="267"/>
  <c r="AG8" i="267"/>
  <c r="AI34" i="267" l="1"/>
  <c r="AI30" i="267"/>
  <c r="AI29" i="267"/>
  <c r="AI26" i="267"/>
  <c r="AI25" i="267"/>
  <c r="AI20" i="267"/>
  <c r="AI19" i="267"/>
  <c r="AI15" i="267"/>
  <c r="AI17" i="267"/>
  <c r="AI21" i="267"/>
  <c r="AI18" i="267"/>
  <c r="AI22" i="267"/>
  <c r="S15" i="267"/>
  <c r="S17" i="267"/>
  <c r="S18" i="267"/>
  <c r="S19" i="267"/>
  <c r="S20" i="267"/>
  <c r="S21" i="267"/>
  <c r="S22" i="267"/>
  <c r="T12" i="267"/>
  <c r="AI12" i="267" s="1"/>
  <c r="T13" i="267"/>
  <c r="AI13" i="267" s="1"/>
  <c r="T14" i="267"/>
  <c r="AI14" i="267" s="1"/>
  <c r="T16" i="267"/>
  <c r="AI16" i="267" s="1"/>
  <c r="S11" i="267"/>
  <c r="R35" i="267"/>
  <c r="T11" i="267"/>
  <c r="AI24" i="267"/>
  <c r="AI28" i="267"/>
  <c r="AI32" i="267"/>
  <c r="AH35" i="267"/>
  <c r="AI23" i="267"/>
  <c r="AI27" i="267"/>
  <c r="AI31" i="267"/>
  <c r="AI33" i="267"/>
  <c r="AQ11" i="267"/>
  <c r="AQ35" i="267" s="1"/>
  <c r="K23" i="267"/>
  <c r="K24" i="267"/>
  <c r="K25" i="267"/>
  <c r="K26" i="267"/>
  <c r="K27" i="267"/>
  <c r="K28" i="267"/>
  <c r="K29" i="267"/>
  <c r="K30" i="267"/>
  <c r="K31" i="267"/>
  <c r="K32" i="267"/>
  <c r="S23" i="267"/>
  <c r="S24" i="267"/>
  <c r="S25" i="267"/>
  <c r="S26" i="267"/>
  <c r="S27" i="267"/>
  <c r="S28" i="267"/>
  <c r="S29" i="267"/>
  <c r="S30" i="267"/>
  <c r="S31" i="267"/>
  <c r="S32" i="267"/>
  <c r="S33" i="267"/>
  <c r="S34" i="267"/>
  <c r="T35" i="267" l="1"/>
  <c r="AI35" i="267" s="1"/>
  <c r="S35" i="267"/>
  <c r="AI11" i="267"/>
  <c r="AP10" i="266" l="1"/>
  <c r="AG10" i="266"/>
  <c r="Q10" i="266"/>
  <c r="AR35" i="266" l="1"/>
  <c r="AQ34" i="266"/>
  <c r="AH34" i="266"/>
  <c r="V34" i="266"/>
  <c r="R34" i="266"/>
  <c r="S34" i="266" s="1"/>
  <c r="J34" i="266"/>
  <c r="I34" i="266" s="1"/>
  <c r="G34" i="266"/>
  <c r="E34" i="266"/>
  <c r="AQ33" i="266"/>
  <c r="AH33" i="266"/>
  <c r="V33" i="266"/>
  <c r="R33" i="266"/>
  <c r="S33" i="266" s="1"/>
  <c r="J33" i="266"/>
  <c r="I33" i="266" s="1"/>
  <c r="G33" i="266"/>
  <c r="E33" i="266"/>
  <c r="AW32" i="266"/>
  <c r="AH32" i="266"/>
  <c r="V32" i="266"/>
  <c r="R32" i="266"/>
  <c r="T32" i="266" s="1"/>
  <c r="J32" i="266"/>
  <c r="I32" i="266" s="1"/>
  <c r="G32" i="266"/>
  <c r="E32" i="266"/>
  <c r="AQ31" i="266"/>
  <c r="AH31" i="266"/>
  <c r="V31" i="266"/>
  <c r="R31" i="266"/>
  <c r="T31" i="266" s="1"/>
  <c r="J31" i="266"/>
  <c r="I31" i="266" s="1"/>
  <c r="G31" i="266"/>
  <c r="E31" i="266"/>
  <c r="AQ30" i="266"/>
  <c r="AH30" i="266"/>
  <c r="V30" i="266"/>
  <c r="R30" i="266"/>
  <c r="T30" i="266" s="1"/>
  <c r="J30" i="266"/>
  <c r="I30" i="266" s="1"/>
  <c r="G30" i="266"/>
  <c r="E30" i="266"/>
  <c r="AQ29" i="266"/>
  <c r="AH29" i="266"/>
  <c r="V29" i="266"/>
  <c r="R29" i="266"/>
  <c r="T29" i="266" s="1"/>
  <c r="J29" i="266"/>
  <c r="I29" i="266" s="1"/>
  <c r="G29" i="266"/>
  <c r="E29" i="266"/>
  <c r="AQ28" i="266"/>
  <c r="AH28" i="266"/>
  <c r="V28" i="266"/>
  <c r="R28" i="266"/>
  <c r="T28" i="266" s="1"/>
  <c r="J28" i="266"/>
  <c r="I28" i="266" s="1"/>
  <c r="G28" i="266"/>
  <c r="E28" i="266"/>
  <c r="AQ27" i="266"/>
  <c r="AH27" i="266"/>
  <c r="V27" i="266"/>
  <c r="R27" i="266"/>
  <c r="T27" i="266" s="1"/>
  <c r="J27" i="266"/>
  <c r="I27" i="266" s="1"/>
  <c r="G27" i="266"/>
  <c r="E27" i="266"/>
  <c r="AQ26" i="266"/>
  <c r="AH26" i="266"/>
  <c r="V26" i="266"/>
  <c r="R26" i="266"/>
  <c r="T26" i="266" s="1"/>
  <c r="J26" i="266"/>
  <c r="I26" i="266" s="1"/>
  <c r="G26" i="266"/>
  <c r="E26" i="266"/>
  <c r="AQ25" i="266"/>
  <c r="AH25" i="266"/>
  <c r="V25" i="266"/>
  <c r="R25" i="266"/>
  <c r="T25" i="266" s="1"/>
  <c r="J25" i="266"/>
  <c r="I25" i="266" s="1"/>
  <c r="G25" i="266"/>
  <c r="E25" i="266"/>
  <c r="AQ24" i="266"/>
  <c r="AH24" i="266"/>
  <c r="V24" i="266"/>
  <c r="R24" i="266"/>
  <c r="T24" i="266" s="1"/>
  <c r="J24" i="266"/>
  <c r="I24" i="266" s="1"/>
  <c r="G24" i="266"/>
  <c r="E24" i="266"/>
  <c r="AQ23" i="266"/>
  <c r="AH23" i="266"/>
  <c r="V23" i="266"/>
  <c r="R23" i="266"/>
  <c r="T23" i="266" s="1"/>
  <c r="J23" i="266"/>
  <c r="I23" i="266" s="1"/>
  <c r="G23" i="266"/>
  <c r="AQ22" i="266"/>
  <c r="AH22" i="266"/>
  <c r="V22" i="266"/>
  <c r="R22" i="266"/>
  <c r="S22" i="266" s="1"/>
  <c r="K22" i="266"/>
  <c r="J22" i="266"/>
  <c r="I22" i="266"/>
  <c r="G22" i="266"/>
  <c r="E22" i="266"/>
  <c r="AQ21" i="266"/>
  <c r="AH21" i="266"/>
  <c r="V21" i="266"/>
  <c r="R21" i="266"/>
  <c r="S21" i="266" s="1"/>
  <c r="K21" i="266"/>
  <c r="J21" i="266"/>
  <c r="I21" i="266"/>
  <c r="G21" i="266"/>
  <c r="E21" i="266"/>
  <c r="AQ20" i="266"/>
  <c r="AH20" i="266"/>
  <c r="V20" i="266"/>
  <c r="R20" i="266"/>
  <c r="S20" i="266" s="1"/>
  <c r="K20" i="266"/>
  <c r="J20" i="266"/>
  <c r="I20" i="266"/>
  <c r="G20" i="266"/>
  <c r="E20" i="266"/>
  <c r="AQ19" i="266"/>
  <c r="AH19" i="266"/>
  <c r="V19" i="266"/>
  <c r="R19" i="266"/>
  <c r="S19" i="266" s="1"/>
  <c r="K19" i="266"/>
  <c r="J19" i="266"/>
  <c r="I19" i="266"/>
  <c r="G19" i="266"/>
  <c r="E19" i="266"/>
  <c r="AQ18" i="266"/>
  <c r="AH18" i="266"/>
  <c r="V18" i="266"/>
  <c r="R18" i="266"/>
  <c r="S18" i="266" s="1"/>
  <c r="K18" i="266"/>
  <c r="J18" i="266"/>
  <c r="I18" i="266"/>
  <c r="G18" i="266"/>
  <c r="E18" i="266"/>
  <c r="AQ17" i="266"/>
  <c r="AH17" i="266"/>
  <c r="V17" i="266"/>
  <c r="R17" i="266"/>
  <c r="S17" i="266" s="1"/>
  <c r="K17" i="266"/>
  <c r="J17" i="266"/>
  <c r="I17" i="266"/>
  <c r="G17" i="266"/>
  <c r="E17" i="266"/>
  <c r="AQ16" i="266"/>
  <c r="AH16" i="266"/>
  <c r="V16" i="266"/>
  <c r="R16" i="266"/>
  <c r="S16" i="266" s="1"/>
  <c r="K16" i="266"/>
  <c r="J16" i="266"/>
  <c r="I16" i="266"/>
  <c r="G16" i="266"/>
  <c r="E16" i="266"/>
  <c r="AQ15" i="266"/>
  <c r="AH15" i="266"/>
  <c r="V15" i="266"/>
  <c r="R15" i="266"/>
  <c r="S15" i="266" s="1"/>
  <c r="K15" i="266"/>
  <c r="J15" i="266"/>
  <c r="I15" i="266"/>
  <c r="G15" i="266"/>
  <c r="E15" i="266"/>
  <c r="AQ14" i="266"/>
  <c r="AH14" i="266"/>
  <c r="V14" i="266"/>
  <c r="R14" i="266"/>
  <c r="S14" i="266" s="1"/>
  <c r="K14" i="266"/>
  <c r="J14" i="266"/>
  <c r="I14" i="266"/>
  <c r="G14" i="266"/>
  <c r="E14" i="266"/>
  <c r="AQ13" i="266"/>
  <c r="AH13" i="266"/>
  <c r="V13" i="266"/>
  <c r="R13" i="266"/>
  <c r="S13" i="266" s="1"/>
  <c r="K13" i="266"/>
  <c r="J13" i="266"/>
  <c r="I13" i="266"/>
  <c r="G13" i="266"/>
  <c r="E13" i="266"/>
  <c r="AQ12" i="266"/>
  <c r="AH12" i="266"/>
  <c r="V12" i="266"/>
  <c r="R12" i="266"/>
  <c r="S12" i="266" s="1"/>
  <c r="K12" i="266"/>
  <c r="J12" i="266"/>
  <c r="I12" i="266"/>
  <c r="G12" i="266"/>
  <c r="E12" i="266"/>
  <c r="AH11" i="266"/>
  <c r="V11" i="266"/>
  <c r="K11" i="266"/>
  <c r="J11" i="266"/>
  <c r="I11" i="266"/>
  <c r="G11" i="266"/>
  <c r="E11" i="266"/>
  <c r="AP35" i="266"/>
  <c r="R11" i="266"/>
  <c r="AG8" i="266"/>
  <c r="AI30" i="266" l="1"/>
  <c r="AI29" i="266"/>
  <c r="AI26" i="266"/>
  <c r="AI25" i="266"/>
  <c r="AH35" i="266"/>
  <c r="AI28" i="266"/>
  <c r="AI32" i="266"/>
  <c r="AI23" i="266"/>
  <c r="AI27" i="266"/>
  <c r="AI31" i="266"/>
  <c r="S11" i="266"/>
  <c r="R35" i="266"/>
  <c r="T11" i="266"/>
  <c r="AI11" i="266" s="1"/>
  <c r="AI24" i="266"/>
  <c r="T33" i="266"/>
  <c r="AI33" i="266" s="1"/>
  <c r="T34" i="266"/>
  <c r="AI34" i="266" s="1"/>
  <c r="AQ11" i="266"/>
  <c r="AQ35" i="266" s="1"/>
  <c r="T12" i="266"/>
  <c r="AI12" i="266" s="1"/>
  <c r="T13" i="266"/>
  <c r="AI13" i="266" s="1"/>
  <c r="T14" i="266"/>
  <c r="AI14" i="266" s="1"/>
  <c r="T15" i="266"/>
  <c r="AI15" i="266" s="1"/>
  <c r="T16" i="266"/>
  <c r="AI16" i="266" s="1"/>
  <c r="T17" i="266"/>
  <c r="AI17" i="266" s="1"/>
  <c r="T18" i="266"/>
  <c r="AI18" i="266" s="1"/>
  <c r="T19" i="266"/>
  <c r="AI19" i="266" s="1"/>
  <c r="T20" i="266"/>
  <c r="AI20" i="266" s="1"/>
  <c r="T21" i="266"/>
  <c r="AI21" i="266" s="1"/>
  <c r="T22" i="266"/>
  <c r="AI22" i="266" s="1"/>
  <c r="K23" i="266"/>
  <c r="K24" i="266"/>
  <c r="K25" i="266"/>
  <c r="K26" i="266"/>
  <c r="K27" i="266"/>
  <c r="K28" i="266"/>
  <c r="K29" i="266"/>
  <c r="K30" i="266"/>
  <c r="K31" i="266"/>
  <c r="K32" i="266"/>
  <c r="K33" i="266"/>
  <c r="K34" i="266"/>
  <c r="S23" i="266"/>
  <c r="S24" i="266"/>
  <c r="S25" i="266"/>
  <c r="S26" i="266"/>
  <c r="S27" i="266"/>
  <c r="S28" i="266"/>
  <c r="S29" i="266"/>
  <c r="S30" i="266"/>
  <c r="S31" i="266"/>
  <c r="S32" i="266"/>
  <c r="S35" i="266" l="1"/>
  <c r="T35" i="266"/>
  <c r="AI35" i="266" s="1"/>
  <c r="AP10" i="265" l="1"/>
  <c r="AG10" i="265"/>
  <c r="Q10" i="265"/>
  <c r="AR35" i="265" l="1"/>
  <c r="AP35" i="265"/>
  <c r="AQ34" i="265"/>
  <c r="AH34" i="265"/>
  <c r="V34" i="265"/>
  <c r="R34" i="265"/>
  <c r="J34" i="265"/>
  <c r="K34" i="265" s="1"/>
  <c r="I34" i="265"/>
  <c r="G34" i="265"/>
  <c r="E34" i="265"/>
  <c r="AQ33" i="265"/>
  <c r="AH33" i="265"/>
  <c r="V33" i="265"/>
  <c r="R33" i="265"/>
  <c r="J33" i="265"/>
  <c r="K33" i="265" s="1"/>
  <c r="I33" i="265"/>
  <c r="G33" i="265"/>
  <c r="E33" i="265"/>
  <c r="AW32" i="265"/>
  <c r="AH32" i="265"/>
  <c r="V32" i="265"/>
  <c r="R32" i="265"/>
  <c r="J32" i="265"/>
  <c r="K32" i="265" s="1"/>
  <c r="I32" i="265"/>
  <c r="G32" i="265"/>
  <c r="E32" i="265"/>
  <c r="AQ31" i="265"/>
  <c r="AH31" i="265"/>
  <c r="V31" i="265"/>
  <c r="R31" i="265"/>
  <c r="J31" i="265"/>
  <c r="K31" i="265" s="1"/>
  <c r="I31" i="265"/>
  <c r="G31" i="265"/>
  <c r="E31" i="265"/>
  <c r="AQ30" i="265"/>
  <c r="AH30" i="265"/>
  <c r="V30" i="265"/>
  <c r="R30" i="265"/>
  <c r="J30" i="265"/>
  <c r="K30" i="265" s="1"/>
  <c r="I30" i="265"/>
  <c r="G30" i="265"/>
  <c r="E30" i="265"/>
  <c r="AQ29" i="265"/>
  <c r="AH29" i="265"/>
  <c r="V29" i="265"/>
  <c r="R29" i="265"/>
  <c r="J29" i="265"/>
  <c r="K29" i="265" s="1"/>
  <c r="I29" i="265"/>
  <c r="G29" i="265"/>
  <c r="E29" i="265"/>
  <c r="AQ28" i="265"/>
  <c r="AH28" i="265"/>
  <c r="V28" i="265"/>
  <c r="R28" i="265"/>
  <c r="J28" i="265"/>
  <c r="K28" i="265" s="1"/>
  <c r="I28" i="265"/>
  <c r="G28" i="265"/>
  <c r="E28" i="265"/>
  <c r="AQ27" i="265"/>
  <c r="AH27" i="265"/>
  <c r="V27" i="265"/>
  <c r="R27" i="265"/>
  <c r="J27" i="265"/>
  <c r="K27" i="265" s="1"/>
  <c r="I27" i="265"/>
  <c r="G27" i="265"/>
  <c r="E27" i="265"/>
  <c r="AQ26" i="265"/>
  <c r="AH26" i="265"/>
  <c r="V26" i="265"/>
  <c r="R26" i="265"/>
  <c r="J26" i="265"/>
  <c r="K26" i="265" s="1"/>
  <c r="I26" i="265"/>
  <c r="G26" i="265"/>
  <c r="E26" i="265"/>
  <c r="AQ25" i="265"/>
  <c r="AH25" i="265"/>
  <c r="V25" i="265"/>
  <c r="R25" i="265"/>
  <c r="J25" i="265"/>
  <c r="K25" i="265" s="1"/>
  <c r="I25" i="265"/>
  <c r="G25" i="265"/>
  <c r="E25" i="265"/>
  <c r="AQ24" i="265"/>
  <c r="AH24" i="265"/>
  <c r="V24" i="265"/>
  <c r="R24" i="265"/>
  <c r="J24" i="265"/>
  <c r="K24" i="265" s="1"/>
  <c r="I24" i="265"/>
  <c r="G24" i="265"/>
  <c r="E24" i="265"/>
  <c r="AQ23" i="265"/>
  <c r="AH23" i="265"/>
  <c r="V23" i="265"/>
  <c r="R23" i="265"/>
  <c r="J23" i="265"/>
  <c r="K23" i="265" s="1"/>
  <c r="I23" i="265"/>
  <c r="G23" i="265"/>
  <c r="AQ22" i="265"/>
  <c r="AH22" i="265"/>
  <c r="V22" i="265"/>
  <c r="R22" i="265"/>
  <c r="K22" i="265"/>
  <c r="J22" i="265"/>
  <c r="I22" i="265"/>
  <c r="G22" i="265"/>
  <c r="E22" i="265"/>
  <c r="AQ21" i="265"/>
  <c r="AH21" i="265"/>
  <c r="V21" i="265"/>
  <c r="R21" i="265"/>
  <c r="K21" i="265"/>
  <c r="J21" i="265"/>
  <c r="I21" i="265"/>
  <c r="G21" i="265"/>
  <c r="E21" i="265"/>
  <c r="AQ20" i="265"/>
  <c r="AH20" i="265"/>
  <c r="V20" i="265"/>
  <c r="R20" i="265"/>
  <c r="K20" i="265"/>
  <c r="J20" i="265"/>
  <c r="I20" i="265"/>
  <c r="G20" i="265"/>
  <c r="E20" i="265"/>
  <c r="AQ19" i="265"/>
  <c r="AH19" i="265"/>
  <c r="V19" i="265"/>
  <c r="R19" i="265"/>
  <c r="K19" i="265"/>
  <c r="J19" i="265"/>
  <c r="I19" i="265"/>
  <c r="G19" i="265"/>
  <c r="E19" i="265"/>
  <c r="AQ18" i="265"/>
  <c r="AH18" i="265"/>
  <c r="V18" i="265"/>
  <c r="R18" i="265"/>
  <c r="K18" i="265"/>
  <c r="J18" i="265"/>
  <c r="I18" i="265"/>
  <c r="G18" i="265"/>
  <c r="E18" i="265"/>
  <c r="AQ17" i="265"/>
  <c r="AH17" i="265"/>
  <c r="V17" i="265"/>
  <c r="R17" i="265"/>
  <c r="K17" i="265"/>
  <c r="J17" i="265"/>
  <c r="I17" i="265"/>
  <c r="G17" i="265"/>
  <c r="E17" i="265"/>
  <c r="AQ16" i="265"/>
  <c r="AH16" i="265"/>
  <c r="V16" i="265"/>
  <c r="R16" i="265"/>
  <c r="K16" i="265"/>
  <c r="J16" i="265"/>
  <c r="I16" i="265"/>
  <c r="G16" i="265"/>
  <c r="E16" i="265"/>
  <c r="AQ15" i="265"/>
  <c r="AH15" i="265"/>
  <c r="V15" i="265"/>
  <c r="R15" i="265"/>
  <c r="K15" i="265"/>
  <c r="J15" i="265"/>
  <c r="I15" i="265"/>
  <c r="G15" i="265"/>
  <c r="E15" i="265"/>
  <c r="AQ14" i="265"/>
  <c r="AH14" i="265"/>
  <c r="V14" i="265"/>
  <c r="R14" i="265"/>
  <c r="K14" i="265"/>
  <c r="J14" i="265"/>
  <c r="I14" i="265"/>
  <c r="G14" i="265"/>
  <c r="E14" i="265"/>
  <c r="AQ13" i="265"/>
  <c r="AH13" i="265"/>
  <c r="V13" i="265"/>
  <c r="R13" i="265"/>
  <c r="S13" i="265" s="1"/>
  <c r="K13" i="265"/>
  <c r="J13" i="265"/>
  <c r="I13" i="265"/>
  <c r="G13" i="265"/>
  <c r="E13" i="265"/>
  <c r="AQ12" i="265"/>
  <c r="AH12" i="265"/>
  <c r="V12" i="265"/>
  <c r="R12" i="265"/>
  <c r="S12" i="265" s="1"/>
  <c r="K12" i="265"/>
  <c r="J12" i="265"/>
  <c r="I12" i="265"/>
  <c r="G12" i="265"/>
  <c r="E12" i="265"/>
  <c r="AH11" i="265"/>
  <c r="V11" i="265"/>
  <c r="K11" i="265"/>
  <c r="J11" i="265"/>
  <c r="I11" i="265"/>
  <c r="G11" i="265"/>
  <c r="E11" i="265"/>
  <c r="AQ11" i="265"/>
  <c r="R11" i="265"/>
  <c r="AG8" i="265"/>
  <c r="S34" i="265" l="1"/>
  <c r="T33" i="265"/>
  <c r="AI33" i="265" s="1"/>
  <c r="T32" i="265"/>
  <c r="AI32" i="265" s="1"/>
  <c r="T31" i="265"/>
  <c r="AI31" i="265" s="1"/>
  <c r="T30" i="265"/>
  <c r="AI30" i="265" s="1"/>
  <c r="T29" i="265"/>
  <c r="AI29" i="265" s="1"/>
  <c r="T28" i="265"/>
  <c r="AI28" i="265" s="1"/>
  <c r="T27" i="265"/>
  <c r="T26" i="265"/>
  <c r="AI26" i="265" s="1"/>
  <c r="T25" i="265"/>
  <c r="AI25" i="265" s="1"/>
  <c r="T24" i="265"/>
  <c r="AI24" i="265" s="1"/>
  <c r="T23" i="265"/>
  <c r="AI23" i="265" s="1"/>
  <c r="S22" i="265"/>
  <c r="S21" i="265"/>
  <c r="S20" i="265"/>
  <c r="S19" i="265"/>
  <c r="S18" i="265"/>
  <c r="S17" i="265"/>
  <c r="S16" i="265"/>
  <c r="S15" i="265"/>
  <c r="S14" i="265"/>
  <c r="AQ35" i="265"/>
  <c r="S11" i="265"/>
  <c r="R35" i="265"/>
  <c r="T11" i="265"/>
  <c r="AI27" i="265"/>
  <c r="T34" i="265"/>
  <c r="AI34" i="265" s="1"/>
  <c r="AH35" i="265"/>
  <c r="T12" i="265"/>
  <c r="AI12" i="265" s="1"/>
  <c r="T13" i="265"/>
  <c r="AI13" i="265" s="1"/>
  <c r="T14" i="265"/>
  <c r="AI14" i="265" s="1"/>
  <c r="T15" i="265"/>
  <c r="AI15" i="265" s="1"/>
  <c r="T16" i="265"/>
  <c r="AI16" i="265" s="1"/>
  <c r="T17" i="265"/>
  <c r="AI17" i="265" s="1"/>
  <c r="T18" i="265"/>
  <c r="AI18" i="265" s="1"/>
  <c r="T19" i="265"/>
  <c r="AI19" i="265" s="1"/>
  <c r="T20" i="265"/>
  <c r="AI20" i="265" s="1"/>
  <c r="T21" i="265"/>
  <c r="AI21" i="265" s="1"/>
  <c r="T22" i="265"/>
  <c r="AI22" i="265" s="1"/>
  <c r="S23" i="265"/>
  <c r="S24" i="265"/>
  <c r="S25" i="265"/>
  <c r="S26" i="265"/>
  <c r="S27" i="265"/>
  <c r="S28" i="265"/>
  <c r="S29" i="265"/>
  <c r="S30" i="265"/>
  <c r="S31" i="265"/>
  <c r="S32" i="265"/>
  <c r="S33" i="265"/>
  <c r="T35" i="265" l="1"/>
  <c r="AI35" i="265" s="1"/>
  <c r="AI11" i="265"/>
  <c r="S35" i="265"/>
  <c r="AP10" i="264" l="1"/>
  <c r="AG10" i="264"/>
  <c r="Q10" i="264"/>
  <c r="AR35" i="264" l="1"/>
  <c r="AQ34" i="264"/>
  <c r="AH34" i="264"/>
  <c r="V34" i="264"/>
  <c r="R34" i="264"/>
  <c r="K34" i="264"/>
  <c r="J34" i="264"/>
  <c r="I34" i="264" s="1"/>
  <c r="G34" i="264"/>
  <c r="E34" i="264"/>
  <c r="AQ33" i="264"/>
  <c r="AH33" i="264"/>
  <c r="V33" i="264"/>
  <c r="R33" i="264"/>
  <c r="K33" i="264"/>
  <c r="J33" i="264"/>
  <c r="I33" i="264" s="1"/>
  <c r="G33" i="264"/>
  <c r="E33" i="264"/>
  <c r="AW32" i="264"/>
  <c r="AH32" i="264"/>
  <c r="V32" i="264"/>
  <c r="R32" i="264"/>
  <c r="T32" i="264" s="1"/>
  <c r="J32" i="264"/>
  <c r="I32" i="264" s="1"/>
  <c r="G32" i="264"/>
  <c r="E32" i="264"/>
  <c r="AQ31" i="264"/>
  <c r="AH31" i="264"/>
  <c r="V31" i="264"/>
  <c r="R31" i="264"/>
  <c r="T31" i="264" s="1"/>
  <c r="J31" i="264"/>
  <c r="I31" i="264" s="1"/>
  <c r="G31" i="264"/>
  <c r="E31" i="264"/>
  <c r="AQ30" i="264"/>
  <c r="AH30" i="264"/>
  <c r="V30" i="264"/>
  <c r="R30" i="264"/>
  <c r="T30" i="264" s="1"/>
  <c r="J30" i="264"/>
  <c r="I30" i="264" s="1"/>
  <c r="G30" i="264"/>
  <c r="E30" i="264"/>
  <c r="AQ29" i="264"/>
  <c r="AH29" i="264"/>
  <c r="V29" i="264"/>
  <c r="R29" i="264"/>
  <c r="T29" i="264" s="1"/>
  <c r="J29" i="264"/>
  <c r="I29" i="264" s="1"/>
  <c r="G29" i="264"/>
  <c r="E29" i="264"/>
  <c r="AQ28" i="264"/>
  <c r="AH28" i="264"/>
  <c r="V28" i="264"/>
  <c r="R28" i="264"/>
  <c r="T28" i="264" s="1"/>
  <c r="J28" i="264"/>
  <c r="I28" i="264" s="1"/>
  <c r="G28" i="264"/>
  <c r="E28" i="264"/>
  <c r="AQ27" i="264"/>
  <c r="AH27" i="264"/>
  <c r="AI27" i="264" s="1"/>
  <c r="V27" i="264"/>
  <c r="R27" i="264"/>
  <c r="T27" i="264" s="1"/>
  <c r="J27" i="264"/>
  <c r="I27" i="264" s="1"/>
  <c r="G27" i="264"/>
  <c r="E27" i="264"/>
  <c r="AQ26" i="264"/>
  <c r="AH26" i="264"/>
  <c r="V26" i="264"/>
  <c r="R26" i="264"/>
  <c r="T26" i="264" s="1"/>
  <c r="J26" i="264"/>
  <c r="I26" i="264" s="1"/>
  <c r="G26" i="264"/>
  <c r="E26" i="264"/>
  <c r="AQ25" i="264"/>
  <c r="AH25" i="264"/>
  <c r="V25" i="264"/>
  <c r="R25" i="264"/>
  <c r="T25" i="264" s="1"/>
  <c r="J25" i="264"/>
  <c r="I25" i="264" s="1"/>
  <c r="G25" i="264"/>
  <c r="E25" i="264"/>
  <c r="AQ24" i="264"/>
  <c r="AH24" i="264"/>
  <c r="V24" i="264"/>
  <c r="R24" i="264"/>
  <c r="T24" i="264" s="1"/>
  <c r="J24" i="264"/>
  <c r="I24" i="264" s="1"/>
  <c r="G24" i="264"/>
  <c r="E24" i="264"/>
  <c r="AQ23" i="264"/>
  <c r="AH23" i="264"/>
  <c r="V23" i="264"/>
  <c r="R23" i="264"/>
  <c r="T23" i="264" s="1"/>
  <c r="J23" i="264"/>
  <c r="I23" i="264" s="1"/>
  <c r="G23" i="264"/>
  <c r="AQ22" i="264"/>
  <c r="AH22" i="264"/>
  <c r="V22" i="264"/>
  <c r="R22" i="264"/>
  <c r="S22" i="264" s="1"/>
  <c r="K22" i="264"/>
  <c r="J22" i="264"/>
  <c r="I22" i="264"/>
  <c r="G22" i="264"/>
  <c r="E22" i="264"/>
  <c r="AQ21" i="264"/>
  <c r="AH21" i="264"/>
  <c r="V21" i="264"/>
  <c r="R21" i="264"/>
  <c r="S21" i="264" s="1"/>
  <c r="K21" i="264"/>
  <c r="J21" i="264"/>
  <c r="I21" i="264"/>
  <c r="G21" i="264"/>
  <c r="E21" i="264"/>
  <c r="AQ20" i="264"/>
  <c r="AH20" i="264"/>
  <c r="V20" i="264"/>
  <c r="R20" i="264"/>
  <c r="S20" i="264" s="1"/>
  <c r="K20" i="264"/>
  <c r="J20" i="264"/>
  <c r="I20" i="264"/>
  <c r="G20" i="264"/>
  <c r="E20" i="264"/>
  <c r="AQ19" i="264"/>
  <c r="AH19" i="264"/>
  <c r="V19" i="264"/>
  <c r="R19" i="264"/>
  <c r="S19" i="264" s="1"/>
  <c r="K19" i="264"/>
  <c r="J19" i="264"/>
  <c r="I19" i="264"/>
  <c r="G19" i="264"/>
  <c r="E19" i="264"/>
  <c r="AQ18" i="264"/>
  <c r="AH18" i="264"/>
  <c r="V18" i="264"/>
  <c r="R18" i="264"/>
  <c r="S18" i="264" s="1"/>
  <c r="K18" i="264"/>
  <c r="J18" i="264"/>
  <c r="I18" i="264"/>
  <c r="G18" i="264"/>
  <c r="E18" i="264"/>
  <c r="AQ17" i="264"/>
  <c r="AH17" i="264"/>
  <c r="V17" i="264"/>
  <c r="R17" i="264"/>
  <c r="S17" i="264" s="1"/>
  <c r="K17" i="264"/>
  <c r="J17" i="264"/>
  <c r="I17" i="264"/>
  <c r="G17" i="264"/>
  <c r="E17" i="264"/>
  <c r="AQ16" i="264"/>
  <c r="AH16" i="264"/>
  <c r="V16" i="264"/>
  <c r="R16" i="264"/>
  <c r="S16" i="264" s="1"/>
  <c r="K16" i="264"/>
  <c r="J16" i="264"/>
  <c r="I16" i="264"/>
  <c r="G16" i="264"/>
  <c r="E16" i="264"/>
  <c r="AQ15" i="264"/>
  <c r="AH15" i="264"/>
  <c r="V15" i="264"/>
  <c r="R15" i="264"/>
  <c r="S15" i="264" s="1"/>
  <c r="K15" i="264"/>
  <c r="J15" i="264"/>
  <c r="I15" i="264"/>
  <c r="G15" i="264"/>
  <c r="E15" i="264"/>
  <c r="AQ14" i="264"/>
  <c r="AH14" i="264"/>
  <c r="V14" i="264"/>
  <c r="R14" i="264"/>
  <c r="S14" i="264" s="1"/>
  <c r="K14" i="264"/>
  <c r="J14" i="264"/>
  <c r="I14" i="264"/>
  <c r="G14" i="264"/>
  <c r="E14" i="264"/>
  <c r="AQ13" i="264"/>
  <c r="AH13" i="264"/>
  <c r="V13" i="264"/>
  <c r="R13" i="264"/>
  <c r="S13" i="264" s="1"/>
  <c r="K13" i="264"/>
  <c r="J13" i="264"/>
  <c r="I13" i="264"/>
  <c r="G13" i="264"/>
  <c r="E13" i="264"/>
  <c r="AQ12" i="264"/>
  <c r="AH12" i="264"/>
  <c r="V12" i="264"/>
  <c r="R12" i="264"/>
  <c r="S12" i="264" s="1"/>
  <c r="K12" i="264"/>
  <c r="J12" i="264"/>
  <c r="I12" i="264"/>
  <c r="G12" i="264"/>
  <c r="E12" i="264"/>
  <c r="V11" i="264"/>
  <c r="K11" i="264"/>
  <c r="J11" i="264"/>
  <c r="I11" i="264"/>
  <c r="G11" i="264"/>
  <c r="E11" i="264"/>
  <c r="AP35" i="264"/>
  <c r="AH11" i="264"/>
  <c r="R11" i="264"/>
  <c r="T33" i="264" l="1"/>
  <c r="T34" i="264"/>
  <c r="AI34" i="264" s="1"/>
  <c r="AI31" i="264"/>
  <c r="AI28" i="264"/>
  <c r="AI24" i="264"/>
  <c r="AI23" i="264"/>
  <c r="T22" i="264"/>
  <c r="AI22" i="264" s="1"/>
  <c r="T21" i="264"/>
  <c r="AI21" i="264" s="1"/>
  <c r="T20" i="264"/>
  <c r="AI20" i="264" s="1"/>
  <c r="T19" i="264"/>
  <c r="T18" i="264"/>
  <c r="AI18" i="264" s="1"/>
  <c r="T17" i="264"/>
  <c r="AI17" i="264" s="1"/>
  <c r="T16" i="264"/>
  <c r="AI16" i="264" s="1"/>
  <c r="T15" i="264"/>
  <c r="AI15" i="264" s="1"/>
  <c r="T14" i="264"/>
  <c r="AI14" i="264" s="1"/>
  <c r="T13" i="264"/>
  <c r="T12" i="264"/>
  <c r="AI12" i="264" s="1"/>
  <c r="AI13" i="264"/>
  <c r="AI19" i="264"/>
  <c r="AI32" i="264"/>
  <c r="AI33" i="264"/>
  <c r="S11" i="264"/>
  <c r="R35" i="264"/>
  <c r="T11" i="264"/>
  <c r="AH35" i="264"/>
  <c r="AI26" i="264"/>
  <c r="AI30" i="264"/>
  <c r="AI25" i="264"/>
  <c r="AI29" i="264"/>
  <c r="AG8" i="264"/>
  <c r="AQ11" i="264"/>
  <c r="AQ35" i="264" s="1"/>
  <c r="K23" i="264"/>
  <c r="K24" i="264"/>
  <c r="K25" i="264"/>
  <c r="K26" i="264"/>
  <c r="K27" i="264"/>
  <c r="K28" i="264"/>
  <c r="K29" i="264"/>
  <c r="K30" i="264"/>
  <c r="K31" i="264"/>
  <c r="K32" i="264"/>
  <c r="S23" i="264"/>
  <c r="S24" i="264"/>
  <c r="S25" i="264"/>
  <c r="S26" i="264"/>
  <c r="S27" i="264"/>
  <c r="S28" i="264"/>
  <c r="S29" i="264"/>
  <c r="S30" i="264"/>
  <c r="S31" i="264"/>
  <c r="S32" i="264"/>
  <c r="S33" i="264"/>
  <c r="S34" i="264"/>
  <c r="AH13" i="263"/>
  <c r="T35" i="264" l="1"/>
  <c r="AI35" i="264" s="1"/>
  <c r="AI11" i="264"/>
  <c r="S35" i="264"/>
  <c r="AP10" i="263" l="1"/>
  <c r="AG10" i="263"/>
  <c r="Q10" i="263"/>
  <c r="AR35" i="263" l="1"/>
  <c r="AQ34" i="263"/>
  <c r="AH34" i="263"/>
  <c r="V34" i="263"/>
  <c r="R34" i="263"/>
  <c r="T34" i="263" s="1"/>
  <c r="J34" i="263"/>
  <c r="K34" i="263" s="1"/>
  <c r="I34" i="263"/>
  <c r="G34" i="263"/>
  <c r="E34" i="263"/>
  <c r="AQ33" i="263"/>
  <c r="AH33" i="263"/>
  <c r="V33" i="263"/>
  <c r="R33" i="263"/>
  <c r="T33" i="263" s="1"/>
  <c r="J33" i="263"/>
  <c r="K33" i="263" s="1"/>
  <c r="I33" i="263"/>
  <c r="G33" i="263"/>
  <c r="E33" i="263"/>
  <c r="AW32" i="263"/>
  <c r="AH32" i="263"/>
  <c r="V32" i="263"/>
  <c r="R32" i="263"/>
  <c r="S32" i="263" s="1"/>
  <c r="J32" i="263"/>
  <c r="K32" i="263" s="1"/>
  <c r="I32" i="263"/>
  <c r="G32" i="263"/>
  <c r="E32" i="263"/>
  <c r="AQ31" i="263"/>
  <c r="AH31" i="263"/>
  <c r="V31" i="263"/>
  <c r="R31" i="263"/>
  <c r="S31" i="263" s="1"/>
  <c r="J31" i="263"/>
  <c r="K31" i="263" s="1"/>
  <c r="I31" i="263"/>
  <c r="G31" i="263"/>
  <c r="E31" i="263"/>
  <c r="AQ30" i="263"/>
  <c r="AH30" i="263"/>
  <c r="V30" i="263"/>
  <c r="R30" i="263"/>
  <c r="T30" i="263" s="1"/>
  <c r="J30" i="263"/>
  <c r="K30" i="263" s="1"/>
  <c r="I30" i="263"/>
  <c r="G30" i="263"/>
  <c r="E30" i="263"/>
  <c r="AQ29" i="263"/>
  <c r="AH29" i="263"/>
  <c r="V29" i="263"/>
  <c r="R29" i="263"/>
  <c r="T29" i="263" s="1"/>
  <c r="J29" i="263"/>
  <c r="K29" i="263" s="1"/>
  <c r="I29" i="263"/>
  <c r="G29" i="263"/>
  <c r="E29" i="263"/>
  <c r="AQ28" i="263"/>
  <c r="AH28" i="263"/>
  <c r="V28" i="263"/>
  <c r="R28" i="263"/>
  <c r="S28" i="263" s="1"/>
  <c r="J28" i="263"/>
  <c r="K28" i="263" s="1"/>
  <c r="I28" i="263"/>
  <c r="G28" i="263"/>
  <c r="E28" i="263"/>
  <c r="AQ27" i="263"/>
  <c r="AH27" i="263"/>
  <c r="V27" i="263"/>
  <c r="R27" i="263"/>
  <c r="J27" i="263"/>
  <c r="K27" i="263" s="1"/>
  <c r="I27" i="263"/>
  <c r="G27" i="263"/>
  <c r="E27" i="263"/>
  <c r="AQ26" i="263"/>
  <c r="AH26" i="263"/>
  <c r="V26" i="263"/>
  <c r="R26" i="263"/>
  <c r="S26" i="263" s="1"/>
  <c r="J26" i="263"/>
  <c r="K26" i="263" s="1"/>
  <c r="I26" i="263"/>
  <c r="G26" i="263"/>
  <c r="E26" i="263"/>
  <c r="AQ25" i="263"/>
  <c r="AH25" i="263"/>
  <c r="V25" i="263"/>
  <c r="R25" i="263"/>
  <c r="T25" i="263" s="1"/>
  <c r="J25" i="263"/>
  <c r="K25" i="263" s="1"/>
  <c r="I25" i="263"/>
  <c r="G25" i="263"/>
  <c r="E25" i="263"/>
  <c r="AQ24" i="263"/>
  <c r="AH24" i="263"/>
  <c r="V24" i="263"/>
  <c r="R24" i="263"/>
  <c r="S24" i="263" s="1"/>
  <c r="J24" i="263"/>
  <c r="K24" i="263" s="1"/>
  <c r="I24" i="263"/>
  <c r="G24" i="263"/>
  <c r="E24" i="263"/>
  <c r="AQ23" i="263"/>
  <c r="AH23" i="263"/>
  <c r="V23" i="263"/>
  <c r="R23" i="263"/>
  <c r="T23" i="263" s="1"/>
  <c r="J23" i="263"/>
  <c r="K23" i="263" s="1"/>
  <c r="I23" i="263"/>
  <c r="G23" i="263"/>
  <c r="AQ22" i="263"/>
  <c r="AH22" i="263"/>
  <c r="V22" i="263"/>
  <c r="R22" i="263"/>
  <c r="S22" i="263" s="1"/>
  <c r="K22" i="263"/>
  <c r="J22" i="263"/>
  <c r="I22" i="263"/>
  <c r="G22" i="263"/>
  <c r="E22" i="263"/>
  <c r="AQ21" i="263"/>
  <c r="AH21" i="263"/>
  <c r="V21" i="263"/>
  <c r="R21" i="263"/>
  <c r="S21" i="263" s="1"/>
  <c r="K21" i="263"/>
  <c r="J21" i="263"/>
  <c r="I21" i="263"/>
  <c r="G21" i="263"/>
  <c r="E21" i="263"/>
  <c r="AQ20" i="263"/>
  <c r="AH20" i="263"/>
  <c r="V20" i="263"/>
  <c r="R20" i="263"/>
  <c r="S20" i="263" s="1"/>
  <c r="K20" i="263"/>
  <c r="J20" i="263"/>
  <c r="I20" i="263"/>
  <c r="G20" i="263"/>
  <c r="E20" i="263"/>
  <c r="AQ19" i="263"/>
  <c r="AH19" i="263"/>
  <c r="V19" i="263"/>
  <c r="R19" i="263"/>
  <c r="S19" i="263" s="1"/>
  <c r="K19" i="263"/>
  <c r="J19" i="263"/>
  <c r="I19" i="263"/>
  <c r="G19" i="263"/>
  <c r="E19" i="263"/>
  <c r="AQ18" i="263"/>
  <c r="AH18" i="263"/>
  <c r="V18" i="263"/>
  <c r="R18" i="263"/>
  <c r="S18" i="263" s="1"/>
  <c r="K18" i="263"/>
  <c r="J18" i="263"/>
  <c r="I18" i="263"/>
  <c r="G18" i="263"/>
  <c r="E18" i="263"/>
  <c r="AQ17" i="263"/>
  <c r="AH17" i="263"/>
  <c r="V17" i="263"/>
  <c r="R17" i="263"/>
  <c r="S17" i="263" s="1"/>
  <c r="K17" i="263"/>
  <c r="J17" i="263"/>
  <c r="I17" i="263"/>
  <c r="G17" i="263"/>
  <c r="E17" i="263"/>
  <c r="AQ16" i="263"/>
  <c r="AH16" i="263"/>
  <c r="V16" i="263"/>
  <c r="R16" i="263"/>
  <c r="S16" i="263" s="1"/>
  <c r="K16" i="263"/>
  <c r="J16" i="263"/>
  <c r="I16" i="263"/>
  <c r="G16" i="263"/>
  <c r="E16" i="263"/>
  <c r="AQ15" i="263"/>
  <c r="AH15" i="263"/>
  <c r="V15" i="263"/>
  <c r="R15" i="263"/>
  <c r="S15" i="263" s="1"/>
  <c r="K15" i="263"/>
  <c r="J15" i="263"/>
  <c r="I15" i="263"/>
  <c r="G15" i="263"/>
  <c r="E15" i="263"/>
  <c r="AQ14" i="263"/>
  <c r="AH14" i="263"/>
  <c r="V14" i="263"/>
  <c r="R14" i="263"/>
  <c r="S14" i="263" s="1"/>
  <c r="K14" i="263"/>
  <c r="J14" i="263"/>
  <c r="I14" i="263"/>
  <c r="G14" i="263"/>
  <c r="E14" i="263"/>
  <c r="AQ13" i="263"/>
  <c r="V13" i="263"/>
  <c r="R13" i="263"/>
  <c r="S13" i="263" s="1"/>
  <c r="K13" i="263"/>
  <c r="J13" i="263"/>
  <c r="I13" i="263"/>
  <c r="G13" i="263"/>
  <c r="E13" i="263"/>
  <c r="AQ12" i="263"/>
  <c r="AH12" i="263"/>
  <c r="V12" i="263"/>
  <c r="R12" i="263"/>
  <c r="S12" i="263" s="1"/>
  <c r="K12" i="263"/>
  <c r="J12" i="263"/>
  <c r="I12" i="263"/>
  <c r="G12" i="263"/>
  <c r="E12" i="263"/>
  <c r="AH11" i="263"/>
  <c r="V11" i="263"/>
  <c r="K11" i="263"/>
  <c r="J11" i="263"/>
  <c r="I11" i="263"/>
  <c r="G11" i="263"/>
  <c r="E11" i="263"/>
  <c r="AP35" i="263"/>
  <c r="AG8" i="263"/>
  <c r="R11" i="263"/>
  <c r="T32" i="263" l="1"/>
  <c r="AI32" i="263" s="1"/>
  <c r="T31" i="263"/>
  <c r="AI31" i="263" s="1"/>
  <c r="T28" i="263"/>
  <c r="AI28" i="263" s="1"/>
  <c r="S27" i="263"/>
  <c r="T27" i="263"/>
  <c r="AI27" i="263" s="1"/>
  <c r="T24" i="263"/>
  <c r="S23" i="263"/>
  <c r="AI23" i="263"/>
  <c r="AI24" i="263"/>
  <c r="AI25" i="263"/>
  <c r="AI29" i="263"/>
  <c r="AI30" i="263"/>
  <c r="AI33" i="263"/>
  <c r="AI34" i="263"/>
  <c r="S30" i="263"/>
  <c r="S34" i="263"/>
  <c r="S25" i="263"/>
  <c r="T26" i="263"/>
  <c r="AI26" i="263" s="1"/>
  <c r="S29" i="263"/>
  <c r="S33" i="263"/>
  <c r="S11" i="263"/>
  <c r="R35" i="263"/>
  <c r="T11" i="263"/>
  <c r="AH35" i="263"/>
  <c r="AQ11" i="263"/>
  <c r="AQ35" i="263" s="1"/>
  <c r="T12" i="263"/>
  <c r="AI12" i="263" s="1"/>
  <c r="T13" i="263"/>
  <c r="AI13" i="263" s="1"/>
  <c r="T14" i="263"/>
  <c r="AI14" i="263" s="1"/>
  <c r="T15" i="263"/>
  <c r="AI15" i="263" s="1"/>
  <c r="T16" i="263"/>
  <c r="AI16" i="263" s="1"/>
  <c r="T17" i="263"/>
  <c r="AI17" i="263" s="1"/>
  <c r="T18" i="263"/>
  <c r="AI18" i="263" s="1"/>
  <c r="T19" i="263"/>
  <c r="AI19" i="263" s="1"/>
  <c r="T20" i="263"/>
  <c r="AI20" i="263" s="1"/>
  <c r="T21" i="263"/>
  <c r="AI21" i="263" s="1"/>
  <c r="T22" i="263"/>
  <c r="AI22" i="263" s="1"/>
  <c r="S35" i="263" l="1"/>
  <c r="T35" i="263"/>
  <c r="AI35" i="263" s="1"/>
  <c r="AI11" i="263"/>
  <c r="AP10" i="262" l="1"/>
  <c r="AG10" i="262"/>
  <c r="Q10" i="262"/>
  <c r="AR35" i="262" l="1"/>
  <c r="AQ34" i="262"/>
  <c r="AH34" i="262"/>
  <c r="V34" i="262"/>
  <c r="R34" i="262"/>
  <c r="S34" i="262" s="1"/>
  <c r="J34" i="262"/>
  <c r="I34" i="262" s="1"/>
  <c r="G34" i="262"/>
  <c r="E34" i="262"/>
  <c r="AQ33" i="262"/>
  <c r="AH33" i="262"/>
  <c r="V33" i="262"/>
  <c r="R33" i="262"/>
  <c r="S33" i="262" s="1"/>
  <c r="J33" i="262"/>
  <c r="I33" i="262" s="1"/>
  <c r="G33" i="262"/>
  <c r="E33" i="262"/>
  <c r="AW32" i="262"/>
  <c r="AH32" i="262"/>
  <c r="V32" i="262"/>
  <c r="R32" i="262"/>
  <c r="T32" i="262" s="1"/>
  <c r="J32" i="262"/>
  <c r="I32" i="262" s="1"/>
  <c r="G32" i="262"/>
  <c r="E32" i="262"/>
  <c r="AQ31" i="262"/>
  <c r="AH31" i="262"/>
  <c r="V31" i="262"/>
  <c r="R31" i="262"/>
  <c r="T31" i="262" s="1"/>
  <c r="J31" i="262"/>
  <c r="I31" i="262" s="1"/>
  <c r="G31" i="262"/>
  <c r="E31" i="262"/>
  <c r="AQ30" i="262"/>
  <c r="AH30" i="262"/>
  <c r="V30" i="262"/>
  <c r="R30" i="262"/>
  <c r="T30" i="262" s="1"/>
  <c r="J30" i="262"/>
  <c r="I30" i="262" s="1"/>
  <c r="G30" i="262"/>
  <c r="E30" i="262"/>
  <c r="AQ29" i="262"/>
  <c r="AH29" i="262"/>
  <c r="V29" i="262"/>
  <c r="R29" i="262"/>
  <c r="T29" i="262" s="1"/>
  <c r="J29" i="262"/>
  <c r="I29" i="262" s="1"/>
  <c r="G29" i="262"/>
  <c r="E29" i="262"/>
  <c r="AQ28" i="262"/>
  <c r="AH28" i="262"/>
  <c r="V28" i="262"/>
  <c r="R28" i="262"/>
  <c r="T28" i="262" s="1"/>
  <c r="J28" i="262"/>
  <c r="I28" i="262" s="1"/>
  <c r="G28" i="262"/>
  <c r="E28" i="262"/>
  <c r="AQ27" i="262"/>
  <c r="AH27" i="262"/>
  <c r="V27" i="262"/>
  <c r="R27" i="262"/>
  <c r="T27" i="262" s="1"/>
  <c r="J27" i="262"/>
  <c r="I27" i="262" s="1"/>
  <c r="G27" i="262"/>
  <c r="E27" i="262"/>
  <c r="AQ26" i="262"/>
  <c r="AH26" i="262"/>
  <c r="V26" i="262"/>
  <c r="R26" i="262"/>
  <c r="T26" i="262" s="1"/>
  <c r="J26" i="262"/>
  <c r="I26" i="262" s="1"/>
  <c r="G26" i="262"/>
  <c r="E26" i="262"/>
  <c r="AQ25" i="262"/>
  <c r="AH25" i="262"/>
  <c r="V25" i="262"/>
  <c r="R25" i="262"/>
  <c r="T25" i="262" s="1"/>
  <c r="J25" i="262"/>
  <c r="I25" i="262" s="1"/>
  <c r="G25" i="262"/>
  <c r="E25" i="262"/>
  <c r="AQ24" i="262"/>
  <c r="AH24" i="262"/>
  <c r="V24" i="262"/>
  <c r="R24" i="262"/>
  <c r="T24" i="262" s="1"/>
  <c r="J24" i="262"/>
  <c r="I24" i="262" s="1"/>
  <c r="G24" i="262"/>
  <c r="E24" i="262"/>
  <c r="AQ23" i="262"/>
  <c r="AH23" i="262"/>
  <c r="V23" i="262"/>
  <c r="R23" i="262"/>
  <c r="T23" i="262" s="1"/>
  <c r="J23" i="262"/>
  <c r="I23" i="262" s="1"/>
  <c r="G23" i="262"/>
  <c r="AQ22" i="262"/>
  <c r="AH22" i="262"/>
  <c r="V22" i="262"/>
  <c r="R22" i="262"/>
  <c r="T22" i="262" s="1"/>
  <c r="K22" i="262"/>
  <c r="J22" i="262"/>
  <c r="I22" i="262"/>
  <c r="G22" i="262"/>
  <c r="E22" i="262"/>
  <c r="AQ21" i="262"/>
  <c r="AH21" i="262"/>
  <c r="V21" i="262"/>
  <c r="R21" i="262"/>
  <c r="T21" i="262" s="1"/>
  <c r="K21" i="262"/>
  <c r="J21" i="262"/>
  <c r="I21" i="262"/>
  <c r="G21" i="262"/>
  <c r="E21" i="262"/>
  <c r="AQ20" i="262"/>
  <c r="AH20" i="262"/>
  <c r="V20" i="262"/>
  <c r="R20" i="262"/>
  <c r="T20" i="262" s="1"/>
  <c r="K20" i="262"/>
  <c r="J20" i="262"/>
  <c r="I20" i="262"/>
  <c r="G20" i="262"/>
  <c r="E20" i="262"/>
  <c r="AQ19" i="262"/>
  <c r="AH19" i="262"/>
  <c r="V19" i="262"/>
  <c r="R19" i="262"/>
  <c r="T19" i="262" s="1"/>
  <c r="K19" i="262"/>
  <c r="J19" i="262"/>
  <c r="I19" i="262"/>
  <c r="G19" i="262"/>
  <c r="E19" i="262"/>
  <c r="AQ18" i="262"/>
  <c r="AH18" i="262"/>
  <c r="V18" i="262"/>
  <c r="R18" i="262"/>
  <c r="T18" i="262" s="1"/>
  <c r="K18" i="262"/>
  <c r="J18" i="262"/>
  <c r="I18" i="262"/>
  <c r="G18" i="262"/>
  <c r="E18" i="262"/>
  <c r="AQ17" i="262"/>
  <c r="AH17" i="262"/>
  <c r="V17" i="262"/>
  <c r="R17" i="262"/>
  <c r="T17" i="262" s="1"/>
  <c r="K17" i="262"/>
  <c r="J17" i="262"/>
  <c r="I17" i="262"/>
  <c r="G17" i="262"/>
  <c r="E17" i="262"/>
  <c r="AQ16" i="262"/>
  <c r="AH16" i="262"/>
  <c r="V16" i="262"/>
  <c r="R16" i="262"/>
  <c r="T16" i="262" s="1"/>
  <c r="K16" i="262"/>
  <c r="J16" i="262"/>
  <c r="I16" i="262"/>
  <c r="G16" i="262"/>
  <c r="E16" i="262"/>
  <c r="AQ15" i="262"/>
  <c r="AH15" i="262"/>
  <c r="V15" i="262"/>
  <c r="R15" i="262"/>
  <c r="S15" i="262" s="1"/>
  <c r="K15" i="262"/>
  <c r="J15" i="262"/>
  <c r="I15" i="262"/>
  <c r="G15" i="262"/>
  <c r="E15" i="262"/>
  <c r="AQ14" i="262"/>
  <c r="AH14" i="262"/>
  <c r="V14" i="262"/>
  <c r="R14" i="262"/>
  <c r="S14" i="262" s="1"/>
  <c r="K14" i="262"/>
  <c r="J14" i="262"/>
  <c r="I14" i="262"/>
  <c r="G14" i="262"/>
  <c r="E14" i="262"/>
  <c r="AQ13" i="262"/>
  <c r="AH13" i="262"/>
  <c r="V13" i="262"/>
  <c r="R13" i="262"/>
  <c r="S13" i="262" s="1"/>
  <c r="K13" i="262"/>
  <c r="J13" i="262"/>
  <c r="I13" i="262"/>
  <c r="G13" i="262"/>
  <c r="E13" i="262"/>
  <c r="AQ12" i="262"/>
  <c r="AH12" i="262"/>
  <c r="V12" i="262"/>
  <c r="R12" i="262"/>
  <c r="S12" i="262" s="1"/>
  <c r="K12" i="262"/>
  <c r="J12" i="262"/>
  <c r="I12" i="262"/>
  <c r="G12" i="262"/>
  <c r="E12" i="262"/>
  <c r="AH11" i="262"/>
  <c r="V11" i="262"/>
  <c r="K11" i="262"/>
  <c r="J11" i="262"/>
  <c r="I11" i="262"/>
  <c r="G11" i="262"/>
  <c r="E11" i="262"/>
  <c r="AP35" i="262"/>
  <c r="R11" i="262"/>
  <c r="AG8" i="262"/>
  <c r="AI30" i="262" l="1"/>
  <c r="AI29" i="262"/>
  <c r="AI26" i="262"/>
  <c r="AI25" i="262"/>
  <c r="AI20" i="262"/>
  <c r="AI19" i="262"/>
  <c r="AI16" i="262"/>
  <c r="AI18" i="262"/>
  <c r="AI22" i="262"/>
  <c r="AI17" i="262"/>
  <c r="AI21" i="262"/>
  <c r="S16" i="262"/>
  <c r="S18" i="262"/>
  <c r="S20" i="262"/>
  <c r="S22" i="262"/>
  <c r="S17" i="262"/>
  <c r="S21" i="262"/>
  <c r="S19" i="262"/>
  <c r="AI24" i="262"/>
  <c r="AI28" i="262"/>
  <c r="AI32" i="262"/>
  <c r="S11" i="262"/>
  <c r="R35" i="262"/>
  <c r="T11" i="262"/>
  <c r="AI11" i="262" s="1"/>
  <c r="AI23" i="262"/>
  <c r="AI27" i="262"/>
  <c r="AI31" i="262"/>
  <c r="T33" i="262"/>
  <c r="AI33" i="262" s="1"/>
  <c r="T34" i="262"/>
  <c r="AI34" i="262" s="1"/>
  <c r="AH35" i="262"/>
  <c r="AQ11" i="262"/>
  <c r="AQ35" i="262" s="1"/>
  <c r="T12" i="262"/>
  <c r="AI12" i="262" s="1"/>
  <c r="T13" i="262"/>
  <c r="AI13" i="262" s="1"/>
  <c r="T14" i="262"/>
  <c r="AI14" i="262" s="1"/>
  <c r="T15" i="262"/>
  <c r="AI15" i="262" s="1"/>
  <c r="K23" i="262"/>
  <c r="K24" i="262"/>
  <c r="K25" i="262"/>
  <c r="K26" i="262"/>
  <c r="K27" i="262"/>
  <c r="K28" i="262"/>
  <c r="K29" i="262"/>
  <c r="K30" i="262"/>
  <c r="K31" i="262"/>
  <c r="K32" i="262"/>
  <c r="K33" i="262"/>
  <c r="K34" i="262"/>
  <c r="S23" i="262"/>
  <c r="S24" i="262"/>
  <c r="S25" i="262"/>
  <c r="S26" i="262"/>
  <c r="S27" i="262"/>
  <c r="S28" i="262"/>
  <c r="S29" i="262"/>
  <c r="S30" i="262"/>
  <c r="S31" i="262"/>
  <c r="S32" i="262"/>
  <c r="S35" i="262" l="1"/>
  <c r="T35" i="262"/>
  <c r="AI35" i="262" s="1"/>
  <c r="AH34" i="260" l="1"/>
  <c r="AP10" i="261" l="1"/>
  <c r="AG10" i="261"/>
  <c r="AG8" i="261" s="1"/>
  <c r="Q10" i="261"/>
  <c r="AR35" i="261"/>
  <c r="AQ34" i="261"/>
  <c r="AH34" i="261"/>
  <c r="V34" i="261"/>
  <c r="R34" i="261"/>
  <c r="S34" i="261" s="1"/>
  <c r="J34" i="261"/>
  <c r="I34" i="261" s="1"/>
  <c r="G34" i="261"/>
  <c r="E34" i="261"/>
  <c r="AQ33" i="261"/>
  <c r="AH33" i="261"/>
  <c r="V33" i="261"/>
  <c r="R33" i="261"/>
  <c r="T33" i="261" s="1"/>
  <c r="J33" i="261"/>
  <c r="I33" i="261" s="1"/>
  <c r="G33" i="261"/>
  <c r="E33" i="261"/>
  <c r="AW32" i="261"/>
  <c r="AH32" i="261"/>
  <c r="V32" i="261"/>
  <c r="R32" i="261"/>
  <c r="T32" i="261" s="1"/>
  <c r="J32" i="261"/>
  <c r="I32" i="261" s="1"/>
  <c r="G32" i="261"/>
  <c r="E32" i="261"/>
  <c r="AQ31" i="261"/>
  <c r="AH31" i="261"/>
  <c r="V31" i="261"/>
  <c r="R31" i="261"/>
  <c r="T31" i="261" s="1"/>
  <c r="J31" i="261"/>
  <c r="I31" i="261" s="1"/>
  <c r="G31" i="261"/>
  <c r="E31" i="261"/>
  <c r="AQ30" i="261"/>
  <c r="AH30" i="261"/>
  <c r="V30" i="261"/>
  <c r="R30" i="261"/>
  <c r="T30" i="261" s="1"/>
  <c r="J30" i="261"/>
  <c r="I30" i="261" s="1"/>
  <c r="G30" i="261"/>
  <c r="E30" i="261"/>
  <c r="AQ29" i="261"/>
  <c r="AH29" i="261"/>
  <c r="V29" i="261"/>
  <c r="R29" i="261"/>
  <c r="T29" i="261" s="1"/>
  <c r="J29" i="261"/>
  <c r="I29" i="261" s="1"/>
  <c r="G29" i="261"/>
  <c r="E29" i="261"/>
  <c r="AQ28" i="261"/>
  <c r="AH28" i="261"/>
  <c r="V28" i="261"/>
  <c r="R28" i="261"/>
  <c r="T28" i="261" s="1"/>
  <c r="J28" i="261"/>
  <c r="I28" i="261" s="1"/>
  <c r="G28" i="261"/>
  <c r="E28" i="261"/>
  <c r="AQ27" i="261"/>
  <c r="AH27" i="261"/>
  <c r="V27" i="261"/>
  <c r="R27" i="261"/>
  <c r="T27" i="261" s="1"/>
  <c r="J27" i="261"/>
  <c r="I27" i="261" s="1"/>
  <c r="G27" i="261"/>
  <c r="E27" i="261"/>
  <c r="AQ26" i="261"/>
  <c r="AH26" i="261"/>
  <c r="V26" i="261"/>
  <c r="R26" i="261"/>
  <c r="T26" i="261" s="1"/>
  <c r="J26" i="261"/>
  <c r="I26" i="261" s="1"/>
  <c r="G26" i="261"/>
  <c r="E26" i="261"/>
  <c r="AQ25" i="261"/>
  <c r="AH25" i="261"/>
  <c r="V25" i="261"/>
  <c r="R25" i="261"/>
  <c r="T25" i="261" s="1"/>
  <c r="J25" i="261"/>
  <c r="I25" i="261" s="1"/>
  <c r="G25" i="261"/>
  <c r="E25" i="261"/>
  <c r="AQ24" i="261"/>
  <c r="AH24" i="261"/>
  <c r="V24" i="261"/>
  <c r="R24" i="261"/>
  <c r="T24" i="261" s="1"/>
  <c r="J24" i="261"/>
  <c r="I24" i="261" s="1"/>
  <c r="G24" i="261"/>
  <c r="E24" i="261"/>
  <c r="AQ23" i="261"/>
  <c r="AH23" i="261"/>
  <c r="V23" i="261"/>
  <c r="R23" i="261"/>
  <c r="T23" i="261" s="1"/>
  <c r="J23" i="261"/>
  <c r="I23" i="261" s="1"/>
  <c r="G23" i="261"/>
  <c r="AQ22" i="261"/>
  <c r="AH22" i="261"/>
  <c r="V22" i="261"/>
  <c r="R22" i="261"/>
  <c r="T22" i="261" s="1"/>
  <c r="K22" i="261"/>
  <c r="J22" i="261"/>
  <c r="I22" i="261"/>
  <c r="G22" i="261"/>
  <c r="E22" i="261"/>
  <c r="AQ21" i="261"/>
  <c r="AH21" i="261"/>
  <c r="V21" i="261"/>
  <c r="R21" i="261"/>
  <c r="T21" i="261" s="1"/>
  <c r="K21" i="261"/>
  <c r="J21" i="261"/>
  <c r="I21" i="261"/>
  <c r="G21" i="261"/>
  <c r="E21" i="261"/>
  <c r="AQ20" i="261"/>
  <c r="AH20" i="261"/>
  <c r="V20" i="261"/>
  <c r="R20" i="261"/>
  <c r="T20" i="261" s="1"/>
  <c r="K20" i="261"/>
  <c r="J20" i="261"/>
  <c r="I20" i="261"/>
  <c r="G20" i="261"/>
  <c r="E20" i="261"/>
  <c r="AQ19" i="261"/>
  <c r="AH19" i="261"/>
  <c r="V19" i="261"/>
  <c r="R19" i="261"/>
  <c r="T19" i="261" s="1"/>
  <c r="K19" i="261"/>
  <c r="J19" i="261"/>
  <c r="I19" i="261"/>
  <c r="G19" i="261"/>
  <c r="E19" i="261"/>
  <c r="AQ18" i="261"/>
  <c r="AH18" i="261"/>
  <c r="V18" i="261"/>
  <c r="R18" i="261"/>
  <c r="T18" i="261" s="1"/>
  <c r="K18" i="261"/>
  <c r="J18" i="261"/>
  <c r="I18" i="261"/>
  <c r="G18" i="261"/>
  <c r="E18" i="261"/>
  <c r="AQ17" i="261"/>
  <c r="AH17" i="261"/>
  <c r="V17" i="261"/>
  <c r="R17" i="261"/>
  <c r="T17" i="261" s="1"/>
  <c r="K17" i="261"/>
  <c r="J17" i="261"/>
  <c r="I17" i="261"/>
  <c r="G17" i="261"/>
  <c r="E17" i="261"/>
  <c r="AQ16" i="261"/>
  <c r="AH16" i="261"/>
  <c r="V16" i="261"/>
  <c r="R16" i="261"/>
  <c r="T16" i="261" s="1"/>
  <c r="K16" i="261"/>
  <c r="J16" i="261"/>
  <c r="I16" i="261"/>
  <c r="G16" i="261"/>
  <c r="E16" i="261"/>
  <c r="AQ15" i="261"/>
  <c r="AH15" i="261"/>
  <c r="V15" i="261"/>
  <c r="R15" i="261"/>
  <c r="T15" i="261" s="1"/>
  <c r="K15" i="261"/>
  <c r="J15" i="261"/>
  <c r="I15" i="261"/>
  <c r="G15" i="261"/>
  <c r="E15" i="261"/>
  <c r="AQ14" i="261"/>
  <c r="AH14" i="261"/>
  <c r="V14" i="261"/>
  <c r="R14" i="261"/>
  <c r="T14" i="261" s="1"/>
  <c r="K14" i="261"/>
  <c r="J14" i="261"/>
  <c r="I14" i="261"/>
  <c r="G14" i="261"/>
  <c r="E14" i="261"/>
  <c r="AQ13" i="261"/>
  <c r="AH13" i="261"/>
  <c r="V13" i="261"/>
  <c r="R13" i="261"/>
  <c r="T13" i="261" s="1"/>
  <c r="K13" i="261"/>
  <c r="J13" i="261"/>
  <c r="I13" i="261"/>
  <c r="G13" i="261"/>
  <c r="E13" i="261"/>
  <c r="AQ12" i="261"/>
  <c r="AH12" i="261"/>
  <c r="V12" i="261"/>
  <c r="R12" i="261"/>
  <c r="T12" i="261" s="1"/>
  <c r="K12" i="261"/>
  <c r="J12" i="261"/>
  <c r="I12" i="261"/>
  <c r="G12" i="261"/>
  <c r="E12" i="261"/>
  <c r="V11" i="261"/>
  <c r="K11" i="261"/>
  <c r="J11" i="261"/>
  <c r="I11" i="261"/>
  <c r="G11" i="261"/>
  <c r="E11" i="261"/>
  <c r="AP35" i="261"/>
  <c r="AH11" i="261"/>
  <c r="R11" i="261"/>
  <c r="AI29" i="261" l="1"/>
  <c r="AI25" i="261"/>
  <c r="AI22" i="261"/>
  <c r="S21" i="261"/>
  <c r="AI19" i="261"/>
  <c r="S19" i="261"/>
  <c r="S17" i="261"/>
  <c r="AI16" i="261"/>
  <c r="AI14" i="261"/>
  <c r="S15" i="261"/>
  <c r="S13" i="261"/>
  <c r="AI17" i="261"/>
  <c r="AI12" i="261"/>
  <c r="AI15" i="261"/>
  <c r="AI20" i="261"/>
  <c r="AI13" i="261"/>
  <c r="AI18" i="261"/>
  <c r="AI21" i="261"/>
  <c r="S12" i="261"/>
  <c r="S14" i="261"/>
  <c r="S16" i="261"/>
  <c r="S18" i="261"/>
  <c r="S20" i="261"/>
  <c r="S22" i="261"/>
  <c r="AI26" i="261"/>
  <c r="AI30" i="261"/>
  <c r="AI33" i="261"/>
  <c r="AH35" i="261"/>
  <c r="AI24" i="261"/>
  <c r="AI28" i="261"/>
  <c r="AI32" i="261"/>
  <c r="AI23" i="261"/>
  <c r="AI27" i="261"/>
  <c r="AI31" i="261"/>
  <c r="S11" i="261"/>
  <c r="R35" i="261"/>
  <c r="T11" i="261"/>
  <c r="T34" i="261"/>
  <c r="AI34" i="261" s="1"/>
  <c r="AQ11" i="261"/>
  <c r="AQ35" i="261" s="1"/>
  <c r="K23" i="261"/>
  <c r="K24" i="261"/>
  <c r="K25" i="261"/>
  <c r="K26" i="261"/>
  <c r="K27" i="261"/>
  <c r="K28" i="261"/>
  <c r="K29" i="261"/>
  <c r="K30" i="261"/>
  <c r="K31" i="261"/>
  <c r="K32" i="261"/>
  <c r="K33" i="261"/>
  <c r="K34" i="261"/>
  <c r="S23" i="261"/>
  <c r="S24" i="261"/>
  <c r="S25" i="261"/>
  <c r="S26" i="261"/>
  <c r="S27" i="261"/>
  <c r="S28" i="261"/>
  <c r="S29" i="261"/>
  <c r="S30" i="261"/>
  <c r="S31" i="261"/>
  <c r="S32" i="261"/>
  <c r="S33" i="261"/>
  <c r="T35" i="261" l="1"/>
  <c r="AI35" i="261" s="1"/>
  <c r="S35" i="261"/>
  <c r="AI11" i="261"/>
  <c r="E19" i="260"/>
  <c r="AP10" i="260" l="1"/>
  <c r="AG10" i="260"/>
  <c r="Q10" i="260"/>
  <c r="AR35" i="260" l="1"/>
  <c r="AQ34" i="260"/>
  <c r="V34" i="260"/>
  <c r="R34" i="260"/>
  <c r="T34" i="260" s="1"/>
  <c r="K34" i="260"/>
  <c r="J34" i="260"/>
  <c r="I34" i="260" s="1"/>
  <c r="G34" i="260"/>
  <c r="E34" i="260"/>
  <c r="AQ33" i="260"/>
  <c r="AH33" i="260"/>
  <c r="V33" i="260"/>
  <c r="R33" i="260"/>
  <c r="T33" i="260" s="1"/>
  <c r="K33" i="260"/>
  <c r="J33" i="260"/>
  <c r="I33" i="260" s="1"/>
  <c r="G33" i="260"/>
  <c r="E33" i="260"/>
  <c r="AW32" i="260"/>
  <c r="AH32" i="260"/>
  <c r="V32" i="260"/>
  <c r="R32" i="260"/>
  <c r="T32" i="260" s="1"/>
  <c r="K32" i="260"/>
  <c r="J32" i="260"/>
  <c r="I32" i="260" s="1"/>
  <c r="G32" i="260"/>
  <c r="E32" i="260"/>
  <c r="AQ31" i="260"/>
  <c r="AH31" i="260"/>
  <c r="V31" i="260"/>
  <c r="R31" i="260"/>
  <c r="T31" i="260" s="1"/>
  <c r="K31" i="260"/>
  <c r="J31" i="260"/>
  <c r="I31" i="260" s="1"/>
  <c r="G31" i="260"/>
  <c r="E31" i="260"/>
  <c r="AQ30" i="260"/>
  <c r="AH30" i="260"/>
  <c r="V30" i="260"/>
  <c r="R30" i="260"/>
  <c r="T30" i="260" s="1"/>
  <c r="K30" i="260"/>
  <c r="J30" i="260"/>
  <c r="I30" i="260" s="1"/>
  <c r="G30" i="260"/>
  <c r="E30" i="260"/>
  <c r="AQ29" i="260"/>
  <c r="AH29" i="260"/>
  <c r="V29" i="260"/>
  <c r="R29" i="260"/>
  <c r="T29" i="260" s="1"/>
  <c r="K29" i="260"/>
  <c r="J29" i="260"/>
  <c r="I29" i="260" s="1"/>
  <c r="G29" i="260"/>
  <c r="E29" i="260"/>
  <c r="AQ28" i="260"/>
  <c r="AH28" i="260"/>
  <c r="V28" i="260"/>
  <c r="R28" i="260"/>
  <c r="T28" i="260" s="1"/>
  <c r="K28" i="260"/>
  <c r="J28" i="260"/>
  <c r="I28" i="260" s="1"/>
  <c r="G28" i="260"/>
  <c r="E28" i="260"/>
  <c r="AQ27" i="260"/>
  <c r="AH27" i="260"/>
  <c r="V27" i="260"/>
  <c r="R27" i="260"/>
  <c r="T27" i="260" s="1"/>
  <c r="K27" i="260"/>
  <c r="J27" i="260"/>
  <c r="I27" i="260" s="1"/>
  <c r="G27" i="260"/>
  <c r="E27" i="260"/>
  <c r="AQ26" i="260"/>
  <c r="AH26" i="260"/>
  <c r="V26" i="260"/>
  <c r="R26" i="260"/>
  <c r="T26" i="260" s="1"/>
  <c r="K26" i="260"/>
  <c r="J26" i="260"/>
  <c r="I26" i="260" s="1"/>
  <c r="G26" i="260"/>
  <c r="E26" i="260"/>
  <c r="AQ25" i="260"/>
  <c r="AH25" i="260"/>
  <c r="V25" i="260"/>
  <c r="R25" i="260"/>
  <c r="T25" i="260" s="1"/>
  <c r="J25" i="260"/>
  <c r="I25" i="260" s="1"/>
  <c r="G25" i="260"/>
  <c r="E25" i="260"/>
  <c r="AQ24" i="260"/>
  <c r="AH24" i="260"/>
  <c r="V24" i="260"/>
  <c r="R24" i="260"/>
  <c r="T24" i="260" s="1"/>
  <c r="K24" i="260"/>
  <c r="J24" i="260"/>
  <c r="I24" i="260" s="1"/>
  <c r="G24" i="260"/>
  <c r="E24" i="260"/>
  <c r="AQ23" i="260"/>
  <c r="AH23" i="260"/>
  <c r="V23" i="260"/>
  <c r="R23" i="260"/>
  <c r="T23" i="260" s="1"/>
  <c r="K23" i="260"/>
  <c r="J23" i="260"/>
  <c r="I23" i="260" s="1"/>
  <c r="G23" i="260"/>
  <c r="AQ22" i="260"/>
  <c r="AH22" i="260"/>
  <c r="V22" i="260"/>
  <c r="R22" i="260"/>
  <c r="S22" i="260" s="1"/>
  <c r="J22" i="260"/>
  <c r="I22" i="260" s="1"/>
  <c r="G22" i="260"/>
  <c r="E22" i="260"/>
  <c r="AQ21" i="260"/>
  <c r="AH21" i="260"/>
  <c r="V21" i="260"/>
  <c r="R21" i="260"/>
  <c r="T21" i="260" s="1"/>
  <c r="J21" i="260"/>
  <c r="I21" i="260" s="1"/>
  <c r="G21" i="260"/>
  <c r="E21" i="260"/>
  <c r="AQ20" i="260"/>
  <c r="AH20" i="260"/>
  <c r="V20" i="260"/>
  <c r="R20" i="260"/>
  <c r="S20" i="260" s="1"/>
  <c r="J20" i="260"/>
  <c r="I20" i="260" s="1"/>
  <c r="G20" i="260"/>
  <c r="E20" i="260"/>
  <c r="AQ19" i="260"/>
  <c r="AH19" i="260"/>
  <c r="V19" i="260"/>
  <c r="R19" i="260"/>
  <c r="S19" i="260" s="1"/>
  <c r="J19" i="260"/>
  <c r="I19" i="260" s="1"/>
  <c r="G19" i="260"/>
  <c r="AQ18" i="260"/>
  <c r="AH18" i="260"/>
  <c r="V18" i="260"/>
  <c r="R18" i="260"/>
  <c r="S18" i="260" s="1"/>
  <c r="J18" i="260"/>
  <c r="I18" i="260" s="1"/>
  <c r="G18" i="260"/>
  <c r="E18" i="260"/>
  <c r="AQ17" i="260"/>
  <c r="AH17" i="260"/>
  <c r="V17" i="260"/>
  <c r="R17" i="260"/>
  <c r="T17" i="260" s="1"/>
  <c r="J17" i="260"/>
  <c r="I17" i="260" s="1"/>
  <c r="G17" i="260"/>
  <c r="E17" i="260"/>
  <c r="AQ16" i="260"/>
  <c r="AH16" i="260"/>
  <c r="V16" i="260"/>
  <c r="R16" i="260"/>
  <c r="S16" i="260" s="1"/>
  <c r="J16" i="260"/>
  <c r="I16" i="260" s="1"/>
  <c r="G16" i="260"/>
  <c r="E16" i="260"/>
  <c r="AQ15" i="260"/>
  <c r="AH15" i="260"/>
  <c r="V15" i="260"/>
  <c r="R15" i="260"/>
  <c r="J15" i="260"/>
  <c r="I15" i="260" s="1"/>
  <c r="G15" i="260"/>
  <c r="E15" i="260"/>
  <c r="AQ14" i="260"/>
  <c r="AH14" i="260"/>
  <c r="V14" i="260"/>
  <c r="R14" i="260"/>
  <c r="S14" i="260" s="1"/>
  <c r="J14" i="260"/>
  <c r="I14" i="260" s="1"/>
  <c r="G14" i="260"/>
  <c r="E14" i="260"/>
  <c r="AQ13" i="260"/>
  <c r="AH13" i="260"/>
  <c r="V13" i="260"/>
  <c r="R13" i="260"/>
  <c r="S13" i="260" s="1"/>
  <c r="J13" i="260"/>
  <c r="I13" i="260" s="1"/>
  <c r="G13" i="260"/>
  <c r="E13" i="260"/>
  <c r="AQ12" i="260"/>
  <c r="AH12" i="260"/>
  <c r="V12" i="260"/>
  <c r="R12" i="260"/>
  <c r="S12" i="260" s="1"/>
  <c r="J12" i="260"/>
  <c r="I12" i="260" s="1"/>
  <c r="G12" i="260"/>
  <c r="E12" i="260"/>
  <c r="V11" i="260"/>
  <c r="J11" i="260"/>
  <c r="I11" i="260" s="1"/>
  <c r="G11" i="260"/>
  <c r="E11" i="260"/>
  <c r="AQ11" i="260"/>
  <c r="AH11" i="260"/>
  <c r="R11" i="260"/>
  <c r="AI34" i="260" l="1"/>
  <c r="AI33" i="260"/>
  <c r="AI31" i="260"/>
  <c r="AI30" i="260"/>
  <c r="AI29" i="260"/>
  <c r="AI28" i="260"/>
  <c r="AI27" i="260"/>
  <c r="AI26" i="260"/>
  <c r="AI25" i="260"/>
  <c r="AI24" i="260"/>
  <c r="AI23" i="260"/>
  <c r="T22" i="260"/>
  <c r="AI22" i="260" s="1"/>
  <c r="S21" i="260"/>
  <c r="T19" i="260"/>
  <c r="AI19" i="260" s="1"/>
  <c r="T18" i="260"/>
  <c r="AI18" i="260" s="1"/>
  <c r="AI17" i="260"/>
  <c r="S15" i="260"/>
  <c r="T15" i="260"/>
  <c r="AI15" i="260" s="1"/>
  <c r="T14" i="260"/>
  <c r="AI14" i="260" s="1"/>
  <c r="AQ35" i="260"/>
  <c r="AI21" i="260"/>
  <c r="T12" i="260"/>
  <c r="AI12" i="260" s="1"/>
  <c r="T16" i="260"/>
  <c r="AI16" i="260" s="1"/>
  <c r="S17" i="260"/>
  <c r="T20" i="260"/>
  <c r="AI20" i="260" s="1"/>
  <c r="T13" i="260"/>
  <c r="AI13" i="260" s="1"/>
  <c r="AI32" i="260"/>
  <c r="S11" i="260"/>
  <c r="T11" i="260"/>
  <c r="R35" i="260"/>
  <c r="AH35" i="260"/>
  <c r="K25" i="260"/>
  <c r="K11" i="260"/>
  <c r="K13" i="260"/>
  <c r="K14" i="260"/>
  <c r="K17" i="260"/>
  <c r="AP35" i="260"/>
  <c r="AG8" i="260"/>
  <c r="K12" i="260"/>
  <c r="K15" i="260"/>
  <c r="K16" i="260"/>
  <c r="K18" i="260"/>
  <c r="K19" i="260"/>
  <c r="K20" i="260"/>
  <c r="K21" i="260"/>
  <c r="K22" i="260"/>
  <c r="S23" i="260"/>
  <c r="S24" i="260"/>
  <c r="S25" i="260"/>
  <c r="S26" i="260"/>
  <c r="S27" i="260"/>
  <c r="S28" i="260"/>
  <c r="S29" i="260"/>
  <c r="S30" i="260"/>
  <c r="S31" i="260"/>
  <c r="S32" i="260"/>
  <c r="S33" i="260"/>
  <c r="S34" i="260"/>
  <c r="T35" i="260" l="1"/>
  <c r="AI35" i="260" s="1"/>
  <c r="AI11" i="260"/>
  <c r="S35" i="260"/>
  <c r="AP10" i="259" l="1"/>
  <c r="AG10" i="259"/>
  <c r="Q10" i="259"/>
  <c r="AR35" i="259" l="1"/>
  <c r="AQ34" i="259"/>
  <c r="AH34" i="259"/>
  <c r="V34" i="259"/>
  <c r="R34" i="259"/>
  <c r="T34" i="259" s="1"/>
  <c r="K34" i="259"/>
  <c r="J34" i="259"/>
  <c r="I34" i="259"/>
  <c r="G34" i="259"/>
  <c r="E34" i="259"/>
  <c r="AQ33" i="259"/>
  <c r="AH33" i="259"/>
  <c r="V33" i="259"/>
  <c r="R33" i="259"/>
  <c r="T33" i="259" s="1"/>
  <c r="K33" i="259"/>
  <c r="J33" i="259"/>
  <c r="I33" i="259"/>
  <c r="G33" i="259"/>
  <c r="E33" i="259"/>
  <c r="AW32" i="259"/>
  <c r="AH32" i="259"/>
  <c r="V32" i="259"/>
  <c r="R32" i="259"/>
  <c r="T32" i="259" s="1"/>
  <c r="K32" i="259"/>
  <c r="J32" i="259"/>
  <c r="I32" i="259"/>
  <c r="G32" i="259"/>
  <c r="E32" i="259"/>
  <c r="AQ31" i="259"/>
  <c r="AH31" i="259"/>
  <c r="V31" i="259"/>
  <c r="R31" i="259"/>
  <c r="T31" i="259" s="1"/>
  <c r="K31" i="259"/>
  <c r="J31" i="259"/>
  <c r="I31" i="259"/>
  <c r="G31" i="259"/>
  <c r="E31" i="259"/>
  <c r="AQ30" i="259"/>
  <c r="AH30" i="259"/>
  <c r="V30" i="259"/>
  <c r="R30" i="259"/>
  <c r="T30" i="259" s="1"/>
  <c r="K30" i="259"/>
  <c r="J30" i="259"/>
  <c r="I30" i="259"/>
  <c r="G30" i="259"/>
  <c r="E30" i="259"/>
  <c r="AQ29" i="259"/>
  <c r="AH29" i="259"/>
  <c r="V29" i="259"/>
  <c r="R29" i="259"/>
  <c r="T29" i="259" s="1"/>
  <c r="K29" i="259"/>
  <c r="J29" i="259"/>
  <c r="I29" i="259"/>
  <c r="G29" i="259"/>
  <c r="E29" i="259"/>
  <c r="AQ28" i="259"/>
  <c r="AH28" i="259"/>
  <c r="V28" i="259"/>
  <c r="R28" i="259"/>
  <c r="T28" i="259" s="1"/>
  <c r="K28" i="259"/>
  <c r="J28" i="259"/>
  <c r="I28" i="259"/>
  <c r="G28" i="259"/>
  <c r="E28" i="259"/>
  <c r="AQ27" i="259"/>
  <c r="AH27" i="259"/>
  <c r="V27" i="259"/>
  <c r="R27" i="259"/>
  <c r="T27" i="259" s="1"/>
  <c r="K27" i="259"/>
  <c r="J27" i="259"/>
  <c r="I27" i="259"/>
  <c r="G27" i="259"/>
  <c r="E27" i="259"/>
  <c r="AQ26" i="259"/>
  <c r="AH26" i="259"/>
  <c r="V26" i="259"/>
  <c r="R26" i="259"/>
  <c r="T26" i="259" s="1"/>
  <c r="K26" i="259"/>
  <c r="J26" i="259"/>
  <c r="I26" i="259"/>
  <c r="G26" i="259"/>
  <c r="E26" i="259"/>
  <c r="AQ25" i="259"/>
  <c r="AH25" i="259"/>
  <c r="V25" i="259"/>
  <c r="R25" i="259"/>
  <c r="T25" i="259" s="1"/>
  <c r="K25" i="259"/>
  <c r="J25" i="259"/>
  <c r="I25" i="259"/>
  <c r="G25" i="259"/>
  <c r="E25" i="259"/>
  <c r="AQ24" i="259"/>
  <c r="AH24" i="259"/>
  <c r="V24" i="259"/>
  <c r="R24" i="259"/>
  <c r="T24" i="259" s="1"/>
  <c r="K24" i="259"/>
  <c r="J24" i="259"/>
  <c r="I24" i="259"/>
  <c r="G24" i="259"/>
  <c r="E24" i="259"/>
  <c r="AQ23" i="259"/>
  <c r="AH23" i="259"/>
  <c r="V23" i="259"/>
  <c r="R23" i="259"/>
  <c r="T23" i="259" s="1"/>
  <c r="K23" i="259"/>
  <c r="J23" i="259"/>
  <c r="I23" i="259"/>
  <c r="G23" i="259"/>
  <c r="AQ22" i="259"/>
  <c r="AH22" i="259"/>
  <c r="V22" i="259"/>
  <c r="R22" i="259"/>
  <c r="S22" i="259" s="1"/>
  <c r="K22" i="259"/>
  <c r="J22" i="259"/>
  <c r="I22" i="259" s="1"/>
  <c r="G22" i="259"/>
  <c r="E22" i="259"/>
  <c r="AQ21" i="259"/>
  <c r="AH21" i="259"/>
  <c r="V21" i="259"/>
  <c r="R21" i="259"/>
  <c r="S21" i="259" s="1"/>
  <c r="K21" i="259"/>
  <c r="J21" i="259"/>
  <c r="I21" i="259" s="1"/>
  <c r="G21" i="259"/>
  <c r="E21" i="259"/>
  <c r="AQ20" i="259"/>
  <c r="AH20" i="259"/>
  <c r="V20" i="259"/>
  <c r="R20" i="259"/>
  <c r="S20" i="259" s="1"/>
  <c r="K20" i="259"/>
  <c r="J20" i="259"/>
  <c r="I20" i="259" s="1"/>
  <c r="G20" i="259"/>
  <c r="E20" i="259"/>
  <c r="AQ19" i="259"/>
  <c r="AH19" i="259"/>
  <c r="V19" i="259"/>
  <c r="R19" i="259"/>
  <c r="S19" i="259" s="1"/>
  <c r="K19" i="259"/>
  <c r="J19" i="259"/>
  <c r="I19" i="259" s="1"/>
  <c r="G19" i="259"/>
  <c r="E19" i="259"/>
  <c r="AQ18" i="259"/>
  <c r="AH18" i="259"/>
  <c r="V18" i="259"/>
  <c r="R18" i="259"/>
  <c r="S18" i="259" s="1"/>
  <c r="K18" i="259"/>
  <c r="J18" i="259"/>
  <c r="I18" i="259" s="1"/>
  <c r="G18" i="259"/>
  <c r="E18" i="259"/>
  <c r="AQ17" i="259"/>
  <c r="AH17" i="259"/>
  <c r="V17" i="259"/>
  <c r="R17" i="259"/>
  <c r="S17" i="259" s="1"/>
  <c r="K17" i="259"/>
  <c r="J17" i="259"/>
  <c r="I17" i="259" s="1"/>
  <c r="G17" i="259"/>
  <c r="E17" i="259"/>
  <c r="AQ16" i="259"/>
  <c r="AH16" i="259"/>
  <c r="V16" i="259"/>
  <c r="R16" i="259"/>
  <c r="S16" i="259" s="1"/>
  <c r="K16" i="259"/>
  <c r="J16" i="259"/>
  <c r="I16" i="259" s="1"/>
  <c r="G16" i="259"/>
  <c r="E16" i="259"/>
  <c r="AQ15" i="259"/>
  <c r="AH15" i="259"/>
  <c r="V15" i="259"/>
  <c r="R15" i="259"/>
  <c r="S15" i="259" s="1"/>
  <c r="K15" i="259"/>
  <c r="J15" i="259"/>
  <c r="I15" i="259" s="1"/>
  <c r="G15" i="259"/>
  <c r="E15" i="259"/>
  <c r="AQ14" i="259"/>
  <c r="AH14" i="259"/>
  <c r="V14" i="259"/>
  <c r="R14" i="259"/>
  <c r="S14" i="259" s="1"/>
  <c r="K14" i="259"/>
  <c r="J14" i="259"/>
  <c r="I14" i="259" s="1"/>
  <c r="G14" i="259"/>
  <c r="E14" i="259"/>
  <c r="AQ13" i="259"/>
  <c r="AH13" i="259"/>
  <c r="V13" i="259"/>
  <c r="R13" i="259"/>
  <c r="S13" i="259" s="1"/>
  <c r="K13" i="259"/>
  <c r="J13" i="259"/>
  <c r="I13" i="259" s="1"/>
  <c r="G13" i="259"/>
  <c r="E13" i="259"/>
  <c r="AQ12" i="259"/>
  <c r="AH12" i="259"/>
  <c r="V12" i="259"/>
  <c r="R12" i="259"/>
  <c r="S12" i="259" s="1"/>
  <c r="K12" i="259"/>
  <c r="J12" i="259"/>
  <c r="I12" i="259" s="1"/>
  <c r="G12" i="259"/>
  <c r="E12" i="259"/>
  <c r="AH11" i="259"/>
  <c r="V11" i="259"/>
  <c r="K11" i="259"/>
  <c r="J11" i="259"/>
  <c r="I11" i="259" s="1"/>
  <c r="G11" i="259"/>
  <c r="E11" i="259"/>
  <c r="AP35" i="259"/>
  <c r="R11" i="259"/>
  <c r="AG8" i="259"/>
  <c r="AI34" i="259" l="1"/>
  <c r="AI30" i="259"/>
  <c r="AI26" i="259"/>
  <c r="T19" i="259"/>
  <c r="AI19" i="259" s="1"/>
  <c r="T15" i="259"/>
  <c r="AH35" i="259"/>
  <c r="T12" i="259"/>
  <c r="AI12" i="259" s="1"/>
  <c r="T16" i="259"/>
  <c r="AI16" i="259" s="1"/>
  <c r="T13" i="259"/>
  <c r="AI13" i="259" s="1"/>
  <c r="AI15" i="259"/>
  <c r="T17" i="259"/>
  <c r="AI17" i="259" s="1"/>
  <c r="AI23" i="259"/>
  <c r="AI27" i="259"/>
  <c r="AI31" i="259"/>
  <c r="T14" i="259"/>
  <c r="AI14" i="259" s="1"/>
  <c r="T18" i="259"/>
  <c r="AI18" i="259" s="1"/>
  <c r="S11" i="259"/>
  <c r="R35" i="259"/>
  <c r="T11" i="259"/>
  <c r="AI11" i="259" s="1"/>
  <c r="AI24" i="259"/>
  <c r="AI28" i="259"/>
  <c r="AI32" i="259"/>
  <c r="AI25" i="259"/>
  <c r="AI29" i="259"/>
  <c r="AI33" i="259"/>
  <c r="AQ11" i="259"/>
  <c r="AQ35" i="259" s="1"/>
  <c r="T20" i="259"/>
  <c r="AI20" i="259" s="1"/>
  <c r="T21" i="259"/>
  <c r="AI21" i="259" s="1"/>
  <c r="T22" i="259"/>
  <c r="AI22" i="259" s="1"/>
  <c r="S24" i="259"/>
  <c r="S25" i="259"/>
  <c r="S26" i="259"/>
  <c r="S27" i="259"/>
  <c r="S28" i="259"/>
  <c r="S29" i="259"/>
  <c r="S30" i="259"/>
  <c r="S31" i="259"/>
  <c r="S32" i="259"/>
  <c r="S33" i="259"/>
  <c r="S34" i="259"/>
  <c r="S23" i="259"/>
  <c r="T35" i="259" l="1"/>
  <c r="AI35" i="259" s="1"/>
  <c r="S35" i="259"/>
  <c r="AP10" i="258" l="1"/>
  <c r="AG10" i="258"/>
  <c r="Q10" i="258"/>
  <c r="AR35" i="258" l="1"/>
  <c r="AQ34" i="258"/>
  <c r="AH34" i="258"/>
  <c r="V34" i="258"/>
  <c r="R34" i="258"/>
  <c r="K34" i="258"/>
  <c r="J34" i="258"/>
  <c r="I34" i="258"/>
  <c r="G34" i="258"/>
  <c r="E34" i="258"/>
  <c r="AQ33" i="258"/>
  <c r="AH33" i="258"/>
  <c r="V33" i="258"/>
  <c r="R33" i="258"/>
  <c r="K33" i="258"/>
  <c r="J33" i="258"/>
  <c r="I33" i="258"/>
  <c r="G33" i="258"/>
  <c r="E33" i="258"/>
  <c r="AW32" i="258"/>
  <c r="AH32" i="258"/>
  <c r="V32" i="258"/>
  <c r="R32" i="258"/>
  <c r="J32" i="258"/>
  <c r="I32" i="258" s="1"/>
  <c r="G32" i="258"/>
  <c r="E32" i="258"/>
  <c r="AQ31" i="258"/>
  <c r="AH31" i="258"/>
  <c r="V31" i="258"/>
  <c r="R31" i="258"/>
  <c r="S31" i="258" s="1"/>
  <c r="J31" i="258"/>
  <c r="I31" i="258" s="1"/>
  <c r="G31" i="258"/>
  <c r="E31" i="258"/>
  <c r="AQ30" i="258"/>
  <c r="AH30" i="258"/>
  <c r="V30" i="258"/>
  <c r="R30" i="258"/>
  <c r="S30" i="258" s="1"/>
  <c r="J30" i="258"/>
  <c r="I30" i="258" s="1"/>
  <c r="G30" i="258"/>
  <c r="E30" i="258"/>
  <c r="AQ29" i="258"/>
  <c r="AH29" i="258"/>
  <c r="V29" i="258"/>
  <c r="R29" i="258"/>
  <c r="S29" i="258" s="1"/>
  <c r="J29" i="258"/>
  <c r="I29" i="258" s="1"/>
  <c r="G29" i="258"/>
  <c r="E29" i="258"/>
  <c r="AQ28" i="258"/>
  <c r="AH28" i="258"/>
  <c r="V28" i="258"/>
  <c r="R28" i="258"/>
  <c r="S28" i="258" s="1"/>
  <c r="J28" i="258"/>
  <c r="I28" i="258" s="1"/>
  <c r="G28" i="258"/>
  <c r="E28" i="258"/>
  <c r="AQ27" i="258"/>
  <c r="AH27" i="258"/>
  <c r="V27" i="258"/>
  <c r="R27" i="258"/>
  <c r="S27" i="258" s="1"/>
  <c r="J27" i="258"/>
  <c r="I27" i="258" s="1"/>
  <c r="G27" i="258"/>
  <c r="E27" i="258"/>
  <c r="AQ26" i="258"/>
  <c r="AH26" i="258"/>
  <c r="V26" i="258"/>
  <c r="R26" i="258"/>
  <c r="S26" i="258" s="1"/>
  <c r="J26" i="258"/>
  <c r="I26" i="258" s="1"/>
  <c r="G26" i="258"/>
  <c r="E26" i="258"/>
  <c r="AQ25" i="258"/>
  <c r="AH25" i="258"/>
  <c r="V25" i="258"/>
  <c r="R25" i="258"/>
  <c r="S25" i="258" s="1"/>
  <c r="J25" i="258"/>
  <c r="I25" i="258" s="1"/>
  <c r="G25" i="258"/>
  <c r="E25" i="258"/>
  <c r="AQ24" i="258"/>
  <c r="AH24" i="258"/>
  <c r="V24" i="258"/>
  <c r="R24" i="258"/>
  <c r="S24" i="258" s="1"/>
  <c r="J24" i="258"/>
  <c r="I24" i="258" s="1"/>
  <c r="G24" i="258"/>
  <c r="E24" i="258"/>
  <c r="AQ23" i="258"/>
  <c r="AH23" i="258"/>
  <c r="V23" i="258"/>
  <c r="R23" i="258"/>
  <c r="S23" i="258" s="1"/>
  <c r="J23" i="258"/>
  <c r="I23" i="258" s="1"/>
  <c r="G23" i="258"/>
  <c r="AQ22" i="258"/>
  <c r="AH22" i="258"/>
  <c r="V22" i="258"/>
  <c r="R22" i="258"/>
  <c r="S22" i="258" s="1"/>
  <c r="K22" i="258"/>
  <c r="J22" i="258"/>
  <c r="I22" i="258"/>
  <c r="G22" i="258"/>
  <c r="E22" i="258"/>
  <c r="AQ21" i="258"/>
  <c r="AH21" i="258"/>
  <c r="V21" i="258"/>
  <c r="R21" i="258"/>
  <c r="S21" i="258" s="1"/>
  <c r="K21" i="258"/>
  <c r="J21" i="258"/>
  <c r="I21" i="258"/>
  <c r="G21" i="258"/>
  <c r="E21" i="258"/>
  <c r="AQ20" i="258"/>
  <c r="AH20" i="258"/>
  <c r="V20" i="258"/>
  <c r="R20" i="258"/>
  <c r="S20" i="258" s="1"/>
  <c r="K20" i="258"/>
  <c r="J20" i="258"/>
  <c r="I20" i="258"/>
  <c r="G20" i="258"/>
  <c r="E20" i="258"/>
  <c r="AQ19" i="258"/>
  <c r="AH19" i="258"/>
  <c r="V19" i="258"/>
  <c r="R19" i="258"/>
  <c r="S19" i="258" s="1"/>
  <c r="K19" i="258"/>
  <c r="J19" i="258"/>
  <c r="I19" i="258"/>
  <c r="G19" i="258"/>
  <c r="E19" i="258"/>
  <c r="AQ18" i="258"/>
  <c r="AH18" i="258"/>
  <c r="V18" i="258"/>
  <c r="R18" i="258"/>
  <c r="S18" i="258" s="1"/>
  <c r="K18" i="258"/>
  <c r="J18" i="258"/>
  <c r="I18" i="258"/>
  <c r="G18" i="258"/>
  <c r="E18" i="258"/>
  <c r="AQ17" i="258"/>
  <c r="AH17" i="258"/>
  <c r="V17" i="258"/>
  <c r="R17" i="258"/>
  <c r="S17" i="258" s="1"/>
  <c r="K17" i="258"/>
  <c r="J17" i="258"/>
  <c r="I17" i="258"/>
  <c r="G17" i="258"/>
  <c r="E17" i="258"/>
  <c r="AQ16" i="258"/>
  <c r="AH16" i="258"/>
  <c r="V16" i="258"/>
  <c r="R16" i="258"/>
  <c r="S16" i="258" s="1"/>
  <c r="K16" i="258"/>
  <c r="J16" i="258"/>
  <c r="I16" i="258"/>
  <c r="G16" i="258"/>
  <c r="E16" i="258"/>
  <c r="AQ15" i="258"/>
  <c r="AH15" i="258"/>
  <c r="V15" i="258"/>
  <c r="R15" i="258"/>
  <c r="S15" i="258" s="1"/>
  <c r="K15" i="258"/>
  <c r="J15" i="258"/>
  <c r="I15" i="258"/>
  <c r="G15" i="258"/>
  <c r="E15" i="258"/>
  <c r="AQ14" i="258"/>
  <c r="AH14" i="258"/>
  <c r="V14" i="258"/>
  <c r="R14" i="258"/>
  <c r="S14" i="258" s="1"/>
  <c r="K14" i="258"/>
  <c r="J14" i="258"/>
  <c r="I14" i="258"/>
  <c r="G14" i="258"/>
  <c r="E14" i="258"/>
  <c r="AQ13" i="258"/>
  <c r="AH13" i="258"/>
  <c r="V13" i="258"/>
  <c r="R13" i="258"/>
  <c r="S13" i="258" s="1"/>
  <c r="K13" i="258"/>
  <c r="J13" i="258"/>
  <c r="I13" i="258"/>
  <c r="G13" i="258"/>
  <c r="E13" i="258"/>
  <c r="AQ12" i="258"/>
  <c r="AH12" i="258"/>
  <c r="V12" i="258"/>
  <c r="R12" i="258"/>
  <c r="S12" i="258" s="1"/>
  <c r="K12" i="258"/>
  <c r="J12" i="258"/>
  <c r="I12" i="258"/>
  <c r="G12" i="258"/>
  <c r="E12" i="258"/>
  <c r="V11" i="258"/>
  <c r="K11" i="258"/>
  <c r="J11" i="258"/>
  <c r="I11" i="258"/>
  <c r="G11" i="258"/>
  <c r="E11" i="258"/>
  <c r="AP35" i="258"/>
  <c r="AH11" i="258"/>
  <c r="R11" i="258"/>
  <c r="T34" i="258" l="1"/>
  <c r="AI34" i="258" s="1"/>
  <c r="S32" i="258"/>
  <c r="T33" i="258"/>
  <c r="AI33" i="258" s="1"/>
  <c r="T32" i="258"/>
  <c r="AI32" i="258" s="1"/>
  <c r="T31" i="258"/>
  <c r="AI31" i="258" s="1"/>
  <c r="T30" i="258"/>
  <c r="AI30" i="258" s="1"/>
  <c r="T29" i="258"/>
  <c r="AI29" i="258" s="1"/>
  <c r="T28" i="258"/>
  <c r="AI28" i="258" s="1"/>
  <c r="T27" i="258"/>
  <c r="AI27" i="258" s="1"/>
  <c r="T26" i="258"/>
  <c r="AI26" i="258" s="1"/>
  <c r="T25" i="258"/>
  <c r="AI25" i="258" s="1"/>
  <c r="T24" i="258"/>
  <c r="T23" i="258"/>
  <c r="AI23" i="258" s="1"/>
  <c r="T22" i="258"/>
  <c r="AI22" i="258" s="1"/>
  <c r="T21" i="258"/>
  <c r="T20" i="258"/>
  <c r="AI20" i="258" s="1"/>
  <c r="T19" i="258"/>
  <c r="T18" i="258"/>
  <c r="AI18" i="258" s="1"/>
  <c r="T17" i="258"/>
  <c r="AI17" i="258" s="1"/>
  <c r="T16" i="258"/>
  <c r="T15" i="258"/>
  <c r="AI16" i="258"/>
  <c r="T14" i="258"/>
  <c r="AI14" i="258" s="1"/>
  <c r="T13" i="258"/>
  <c r="AI13" i="258" s="1"/>
  <c r="T12" i="258"/>
  <c r="AI12" i="258" s="1"/>
  <c r="AI15" i="258"/>
  <c r="AI19" i="258"/>
  <c r="AI21" i="258"/>
  <c r="AI24" i="258"/>
  <c r="S11" i="258"/>
  <c r="R35" i="258"/>
  <c r="T11" i="258"/>
  <c r="AH35" i="258"/>
  <c r="AQ11" i="258"/>
  <c r="AQ35" i="258" s="1"/>
  <c r="K23" i="258"/>
  <c r="K24" i="258"/>
  <c r="K25" i="258"/>
  <c r="K26" i="258"/>
  <c r="K27" i="258"/>
  <c r="K28" i="258"/>
  <c r="K29" i="258"/>
  <c r="K30" i="258"/>
  <c r="K31" i="258"/>
  <c r="K32" i="258"/>
  <c r="AG8" i="258"/>
  <c r="S33" i="258"/>
  <c r="S34" i="258"/>
  <c r="S35" i="258" l="1"/>
  <c r="T35" i="258"/>
  <c r="AI35" i="258" s="1"/>
  <c r="AI11" i="258"/>
  <c r="AP10" i="256" l="1"/>
  <c r="AP35" i="256" s="1"/>
  <c r="AG10" i="256"/>
  <c r="AH11" i="256" s="1"/>
  <c r="Q10" i="256"/>
  <c r="R11" i="256" s="1"/>
  <c r="AR35" i="256"/>
  <c r="AQ34" i="256"/>
  <c r="AH34" i="256"/>
  <c r="V34" i="256"/>
  <c r="R34" i="256"/>
  <c r="S34" i="256" s="1"/>
  <c r="J34" i="256"/>
  <c r="I34" i="256" s="1"/>
  <c r="G34" i="256"/>
  <c r="E34" i="256"/>
  <c r="AQ33" i="256"/>
  <c r="AH33" i="256"/>
  <c r="V33" i="256"/>
  <c r="R33" i="256"/>
  <c r="S33" i="256" s="1"/>
  <c r="J33" i="256"/>
  <c r="I33" i="256" s="1"/>
  <c r="G33" i="256"/>
  <c r="E33" i="256"/>
  <c r="AW32" i="256"/>
  <c r="AH32" i="256"/>
  <c r="V32" i="256"/>
  <c r="R32" i="256"/>
  <c r="T32" i="256" s="1"/>
  <c r="J32" i="256"/>
  <c r="I32" i="256" s="1"/>
  <c r="G32" i="256"/>
  <c r="E32" i="256"/>
  <c r="AQ31" i="256"/>
  <c r="AH31" i="256"/>
  <c r="V31" i="256"/>
  <c r="R31" i="256"/>
  <c r="T31" i="256" s="1"/>
  <c r="J31" i="256"/>
  <c r="I31" i="256" s="1"/>
  <c r="G31" i="256"/>
  <c r="E31" i="256"/>
  <c r="AQ30" i="256"/>
  <c r="AH30" i="256"/>
  <c r="V30" i="256"/>
  <c r="R30" i="256"/>
  <c r="T30" i="256" s="1"/>
  <c r="J30" i="256"/>
  <c r="I30" i="256" s="1"/>
  <c r="G30" i="256"/>
  <c r="E30" i="256"/>
  <c r="AQ29" i="256"/>
  <c r="AH29" i="256"/>
  <c r="V29" i="256"/>
  <c r="R29" i="256"/>
  <c r="T29" i="256" s="1"/>
  <c r="J29" i="256"/>
  <c r="I29" i="256" s="1"/>
  <c r="G29" i="256"/>
  <c r="E29" i="256"/>
  <c r="AQ28" i="256"/>
  <c r="AH28" i="256"/>
  <c r="V28" i="256"/>
  <c r="R28" i="256"/>
  <c r="T28" i="256" s="1"/>
  <c r="J28" i="256"/>
  <c r="I28" i="256" s="1"/>
  <c r="G28" i="256"/>
  <c r="E28" i="256"/>
  <c r="AQ27" i="256"/>
  <c r="AH27" i="256"/>
  <c r="V27" i="256"/>
  <c r="R27" i="256"/>
  <c r="T27" i="256" s="1"/>
  <c r="J27" i="256"/>
  <c r="I27" i="256" s="1"/>
  <c r="G27" i="256"/>
  <c r="E27" i="256"/>
  <c r="AQ26" i="256"/>
  <c r="AH26" i="256"/>
  <c r="V26" i="256"/>
  <c r="R26" i="256"/>
  <c r="T26" i="256" s="1"/>
  <c r="J26" i="256"/>
  <c r="I26" i="256" s="1"/>
  <c r="G26" i="256"/>
  <c r="E26" i="256"/>
  <c r="AQ25" i="256"/>
  <c r="AH25" i="256"/>
  <c r="V25" i="256"/>
  <c r="R25" i="256"/>
  <c r="T25" i="256" s="1"/>
  <c r="J25" i="256"/>
  <c r="I25" i="256" s="1"/>
  <c r="G25" i="256"/>
  <c r="E25" i="256"/>
  <c r="AQ24" i="256"/>
  <c r="AH24" i="256"/>
  <c r="V24" i="256"/>
  <c r="R24" i="256"/>
  <c r="T24" i="256" s="1"/>
  <c r="J24" i="256"/>
  <c r="I24" i="256" s="1"/>
  <c r="G24" i="256"/>
  <c r="E24" i="256"/>
  <c r="AQ23" i="256"/>
  <c r="AH23" i="256"/>
  <c r="V23" i="256"/>
  <c r="R23" i="256"/>
  <c r="T23" i="256" s="1"/>
  <c r="J23" i="256"/>
  <c r="I23" i="256" s="1"/>
  <c r="G23" i="256"/>
  <c r="AQ22" i="256"/>
  <c r="AH22" i="256"/>
  <c r="V22" i="256"/>
  <c r="R22" i="256"/>
  <c r="T22" i="256" s="1"/>
  <c r="K22" i="256"/>
  <c r="J22" i="256"/>
  <c r="I22" i="256"/>
  <c r="G22" i="256"/>
  <c r="E22" i="256"/>
  <c r="AQ21" i="256"/>
  <c r="AH21" i="256"/>
  <c r="V21" i="256"/>
  <c r="R21" i="256"/>
  <c r="T21" i="256" s="1"/>
  <c r="K21" i="256"/>
  <c r="J21" i="256"/>
  <c r="I21" i="256"/>
  <c r="G21" i="256"/>
  <c r="E21" i="256"/>
  <c r="AQ20" i="256"/>
  <c r="AH20" i="256"/>
  <c r="V20" i="256"/>
  <c r="R20" i="256"/>
  <c r="T20" i="256" s="1"/>
  <c r="K20" i="256"/>
  <c r="J20" i="256"/>
  <c r="I20" i="256"/>
  <c r="G20" i="256"/>
  <c r="E20" i="256"/>
  <c r="AQ19" i="256"/>
  <c r="AH19" i="256"/>
  <c r="V19" i="256"/>
  <c r="R19" i="256"/>
  <c r="T19" i="256" s="1"/>
  <c r="K19" i="256"/>
  <c r="J19" i="256"/>
  <c r="I19" i="256"/>
  <c r="G19" i="256"/>
  <c r="E19" i="256"/>
  <c r="AQ18" i="256"/>
  <c r="AH18" i="256"/>
  <c r="V18" i="256"/>
  <c r="R18" i="256"/>
  <c r="T18" i="256" s="1"/>
  <c r="K18" i="256"/>
  <c r="J18" i="256"/>
  <c r="I18" i="256"/>
  <c r="G18" i="256"/>
  <c r="E18" i="256"/>
  <c r="AQ17" i="256"/>
  <c r="AH17" i="256"/>
  <c r="V17" i="256"/>
  <c r="R17" i="256"/>
  <c r="T17" i="256" s="1"/>
  <c r="K17" i="256"/>
  <c r="J17" i="256"/>
  <c r="I17" i="256"/>
  <c r="G17" i="256"/>
  <c r="E17" i="256"/>
  <c r="AQ16" i="256"/>
  <c r="AH16" i="256"/>
  <c r="V16" i="256"/>
  <c r="R16" i="256"/>
  <c r="T16" i="256" s="1"/>
  <c r="K16" i="256"/>
  <c r="J16" i="256"/>
  <c r="I16" i="256"/>
  <c r="G16" i="256"/>
  <c r="E16" i="256"/>
  <c r="AQ15" i="256"/>
  <c r="AH15" i="256"/>
  <c r="V15" i="256"/>
  <c r="R15" i="256"/>
  <c r="S15" i="256" s="1"/>
  <c r="K15" i="256"/>
  <c r="J15" i="256"/>
  <c r="I15" i="256"/>
  <c r="G15" i="256"/>
  <c r="E15" i="256"/>
  <c r="AQ14" i="256"/>
  <c r="AH14" i="256"/>
  <c r="V14" i="256"/>
  <c r="R14" i="256"/>
  <c r="S14" i="256" s="1"/>
  <c r="K14" i="256"/>
  <c r="J14" i="256"/>
  <c r="I14" i="256"/>
  <c r="G14" i="256"/>
  <c r="E14" i="256"/>
  <c r="AQ13" i="256"/>
  <c r="AH13" i="256"/>
  <c r="V13" i="256"/>
  <c r="R13" i="256"/>
  <c r="S13" i="256" s="1"/>
  <c r="K13" i="256"/>
  <c r="J13" i="256"/>
  <c r="I13" i="256"/>
  <c r="G13" i="256"/>
  <c r="E13" i="256"/>
  <c r="AQ12" i="256"/>
  <c r="AH12" i="256"/>
  <c r="V12" i="256"/>
  <c r="R12" i="256"/>
  <c r="S12" i="256" s="1"/>
  <c r="K12" i="256"/>
  <c r="J12" i="256"/>
  <c r="I12" i="256"/>
  <c r="G12" i="256"/>
  <c r="E12" i="256"/>
  <c r="V11" i="256"/>
  <c r="K11" i="256"/>
  <c r="J11" i="256"/>
  <c r="I11" i="256"/>
  <c r="G11" i="256"/>
  <c r="E11" i="256"/>
  <c r="AG8" i="256"/>
  <c r="AI29" i="256" l="1"/>
  <c r="AI25" i="256"/>
  <c r="AI22" i="256"/>
  <c r="S21" i="256"/>
  <c r="AI19" i="256"/>
  <c r="S19" i="256"/>
  <c r="S17" i="256"/>
  <c r="AI16" i="256"/>
  <c r="AI20" i="256"/>
  <c r="AI18" i="256"/>
  <c r="AI21" i="256"/>
  <c r="AI17" i="256"/>
  <c r="S16" i="256"/>
  <c r="S18" i="256"/>
  <c r="S20" i="256"/>
  <c r="S22" i="256"/>
  <c r="AI26" i="256"/>
  <c r="AI30" i="256"/>
  <c r="S11" i="256"/>
  <c r="R35" i="256"/>
  <c r="T11" i="256"/>
  <c r="AI11" i="256" s="1"/>
  <c r="AH35" i="256"/>
  <c r="AI24" i="256"/>
  <c r="AI28" i="256"/>
  <c r="AI32" i="256"/>
  <c r="AI15" i="256"/>
  <c r="AI23" i="256"/>
  <c r="AI27" i="256"/>
  <c r="AI31" i="256"/>
  <c r="T33" i="256"/>
  <c r="AI33" i="256" s="1"/>
  <c r="T34" i="256"/>
  <c r="AI34" i="256" s="1"/>
  <c r="AQ11" i="256"/>
  <c r="AQ35" i="256" s="1"/>
  <c r="T12" i="256"/>
  <c r="AI12" i="256" s="1"/>
  <c r="T13" i="256"/>
  <c r="AI13" i="256" s="1"/>
  <c r="T14" i="256"/>
  <c r="AI14" i="256" s="1"/>
  <c r="T15" i="256"/>
  <c r="K23" i="256"/>
  <c r="K24" i="256"/>
  <c r="K25" i="256"/>
  <c r="K26" i="256"/>
  <c r="K27" i="256"/>
  <c r="K28" i="256"/>
  <c r="K29" i="256"/>
  <c r="K30" i="256"/>
  <c r="K31" i="256"/>
  <c r="K32" i="256"/>
  <c r="K33" i="256"/>
  <c r="K34" i="256"/>
  <c r="S23" i="256"/>
  <c r="S24" i="256"/>
  <c r="S25" i="256"/>
  <c r="S26" i="256"/>
  <c r="S27" i="256"/>
  <c r="S28" i="256"/>
  <c r="S29" i="256"/>
  <c r="S30" i="256"/>
  <c r="S31" i="256"/>
  <c r="S32" i="256"/>
  <c r="T35" i="256" l="1"/>
  <c r="AI35" i="256" s="1"/>
  <c r="S35" i="256"/>
  <c r="AP10" i="255" l="1"/>
  <c r="AG10" i="255"/>
  <c r="Q10" i="255"/>
  <c r="AR35" i="255" l="1"/>
  <c r="AQ34" i="255"/>
  <c r="AH34" i="255"/>
  <c r="V34" i="255"/>
  <c r="R34" i="255"/>
  <c r="T34" i="255" s="1"/>
  <c r="J34" i="255"/>
  <c r="K34" i="255" s="1"/>
  <c r="G34" i="255"/>
  <c r="E34" i="255"/>
  <c r="AQ33" i="255"/>
  <c r="AH33" i="255"/>
  <c r="V33" i="255"/>
  <c r="R33" i="255"/>
  <c r="T33" i="255" s="1"/>
  <c r="K33" i="255"/>
  <c r="J33" i="255"/>
  <c r="I33" i="255"/>
  <c r="G33" i="255"/>
  <c r="E33" i="255"/>
  <c r="AW32" i="255"/>
  <c r="AH32" i="255"/>
  <c r="V32" i="255"/>
  <c r="R32" i="255"/>
  <c r="T32" i="255" s="1"/>
  <c r="J32" i="255"/>
  <c r="I32" i="255" s="1"/>
  <c r="G32" i="255"/>
  <c r="E32" i="255"/>
  <c r="AQ31" i="255"/>
  <c r="AH31" i="255"/>
  <c r="V31" i="255"/>
  <c r="R31" i="255"/>
  <c r="T31" i="255" s="1"/>
  <c r="J31" i="255"/>
  <c r="I31" i="255" s="1"/>
  <c r="G31" i="255"/>
  <c r="E31" i="255"/>
  <c r="AQ30" i="255"/>
  <c r="AH30" i="255"/>
  <c r="V30" i="255"/>
  <c r="R30" i="255"/>
  <c r="T30" i="255" s="1"/>
  <c r="J30" i="255"/>
  <c r="I30" i="255" s="1"/>
  <c r="G30" i="255"/>
  <c r="E30" i="255"/>
  <c r="AQ29" i="255"/>
  <c r="AH29" i="255"/>
  <c r="V29" i="255"/>
  <c r="R29" i="255"/>
  <c r="T29" i="255" s="1"/>
  <c r="J29" i="255"/>
  <c r="I29" i="255" s="1"/>
  <c r="G29" i="255"/>
  <c r="E29" i="255"/>
  <c r="AQ28" i="255"/>
  <c r="AH28" i="255"/>
  <c r="V28" i="255"/>
  <c r="R28" i="255"/>
  <c r="T28" i="255" s="1"/>
  <c r="J28" i="255"/>
  <c r="I28" i="255" s="1"/>
  <c r="G28" i="255"/>
  <c r="E28" i="255"/>
  <c r="AQ27" i="255"/>
  <c r="AH27" i="255"/>
  <c r="V27" i="255"/>
  <c r="R27" i="255"/>
  <c r="T27" i="255" s="1"/>
  <c r="J27" i="255"/>
  <c r="I27" i="255" s="1"/>
  <c r="G27" i="255"/>
  <c r="E27" i="255"/>
  <c r="AQ26" i="255"/>
  <c r="AH26" i="255"/>
  <c r="V26" i="255"/>
  <c r="R26" i="255"/>
  <c r="T26" i="255" s="1"/>
  <c r="J26" i="255"/>
  <c r="I26" i="255" s="1"/>
  <c r="G26" i="255"/>
  <c r="E26" i="255"/>
  <c r="AQ25" i="255"/>
  <c r="AH25" i="255"/>
  <c r="V25" i="255"/>
  <c r="R25" i="255"/>
  <c r="T25" i="255" s="1"/>
  <c r="J25" i="255"/>
  <c r="I25" i="255" s="1"/>
  <c r="G25" i="255"/>
  <c r="E25" i="255"/>
  <c r="AQ24" i="255"/>
  <c r="AH24" i="255"/>
  <c r="V24" i="255"/>
  <c r="R24" i="255"/>
  <c r="T24" i="255" s="1"/>
  <c r="J24" i="255"/>
  <c r="I24" i="255" s="1"/>
  <c r="G24" i="255"/>
  <c r="E24" i="255"/>
  <c r="AQ23" i="255"/>
  <c r="AH23" i="255"/>
  <c r="V23" i="255"/>
  <c r="R23" i="255"/>
  <c r="T23" i="255" s="1"/>
  <c r="J23" i="255"/>
  <c r="I23" i="255" s="1"/>
  <c r="G23" i="255"/>
  <c r="AQ22" i="255"/>
  <c r="AH22" i="255"/>
  <c r="V22" i="255"/>
  <c r="R22" i="255"/>
  <c r="T22" i="255" s="1"/>
  <c r="K22" i="255"/>
  <c r="J22" i="255"/>
  <c r="I22" i="255" s="1"/>
  <c r="G22" i="255"/>
  <c r="E22" i="255"/>
  <c r="AQ21" i="255"/>
  <c r="AH21" i="255"/>
  <c r="V21" i="255"/>
  <c r="R21" i="255"/>
  <c r="T21" i="255" s="1"/>
  <c r="J21" i="255"/>
  <c r="K21" i="255" s="1"/>
  <c r="I21" i="255"/>
  <c r="G21" i="255"/>
  <c r="E21" i="255"/>
  <c r="AQ20" i="255"/>
  <c r="AH20" i="255"/>
  <c r="V20" i="255"/>
  <c r="R20" i="255"/>
  <c r="T20" i="255" s="1"/>
  <c r="J20" i="255"/>
  <c r="I20" i="255" s="1"/>
  <c r="G20" i="255"/>
  <c r="E20" i="255"/>
  <c r="AQ19" i="255"/>
  <c r="AH19" i="255"/>
  <c r="V19" i="255"/>
  <c r="R19" i="255"/>
  <c r="T19" i="255" s="1"/>
  <c r="K19" i="255"/>
  <c r="J19" i="255"/>
  <c r="I19" i="255"/>
  <c r="G19" i="255"/>
  <c r="E19" i="255"/>
  <c r="AQ18" i="255"/>
  <c r="AH18" i="255"/>
  <c r="V18" i="255"/>
  <c r="R18" i="255"/>
  <c r="T18" i="255" s="1"/>
  <c r="J18" i="255"/>
  <c r="K18" i="255" s="1"/>
  <c r="I18" i="255"/>
  <c r="G18" i="255"/>
  <c r="E18" i="255"/>
  <c r="AQ17" i="255"/>
  <c r="AH17" i="255"/>
  <c r="V17" i="255"/>
  <c r="R17" i="255"/>
  <c r="T17" i="255" s="1"/>
  <c r="K17" i="255"/>
  <c r="J17" i="255"/>
  <c r="I17" i="255" s="1"/>
  <c r="G17" i="255"/>
  <c r="E17" i="255"/>
  <c r="AQ16" i="255"/>
  <c r="AH16" i="255"/>
  <c r="V16" i="255"/>
  <c r="R16" i="255"/>
  <c r="T16" i="255" s="1"/>
  <c r="K16" i="255"/>
  <c r="J16" i="255"/>
  <c r="I16" i="255"/>
  <c r="G16" i="255"/>
  <c r="E16" i="255"/>
  <c r="AQ15" i="255"/>
  <c r="AH15" i="255"/>
  <c r="V15" i="255"/>
  <c r="R15" i="255"/>
  <c r="S15" i="255" s="1"/>
  <c r="J15" i="255"/>
  <c r="K15" i="255" s="1"/>
  <c r="I15" i="255"/>
  <c r="G15" i="255"/>
  <c r="E15" i="255"/>
  <c r="AQ14" i="255"/>
  <c r="AH14" i="255"/>
  <c r="V14" i="255"/>
  <c r="R14" i="255"/>
  <c r="S14" i="255" s="1"/>
  <c r="J14" i="255"/>
  <c r="I14" i="255" s="1"/>
  <c r="G14" i="255"/>
  <c r="E14" i="255"/>
  <c r="AQ13" i="255"/>
  <c r="AH13" i="255"/>
  <c r="V13" i="255"/>
  <c r="R13" i="255"/>
  <c r="S13" i="255" s="1"/>
  <c r="K13" i="255"/>
  <c r="J13" i="255"/>
  <c r="I13" i="255" s="1"/>
  <c r="G13" i="255"/>
  <c r="E13" i="255"/>
  <c r="AQ12" i="255"/>
  <c r="AH12" i="255"/>
  <c r="V12" i="255"/>
  <c r="R12" i="255"/>
  <c r="S12" i="255" s="1"/>
  <c r="K12" i="255"/>
  <c r="J12" i="255"/>
  <c r="I12" i="255"/>
  <c r="G12" i="255"/>
  <c r="E12" i="255"/>
  <c r="V11" i="255"/>
  <c r="J11" i="255"/>
  <c r="I11" i="255" s="1"/>
  <c r="G11" i="255"/>
  <c r="E11" i="255"/>
  <c r="AP35" i="255"/>
  <c r="AH11" i="255"/>
  <c r="R11" i="255"/>
  <c r="AG8" i="255"/>
  <c r="S21" i="255" l="1"/>
  <c r="I34" i="255"/>
  <c r="K20" i="255"/>
  <c r="S17" i="255"/>
  <c r="AI20" i="255"/>
  <c r="AI26" i="255"/>
  <c r="AI30" i="255"/>
  <c r="K11" i="255"/>
  <c r="K14" i="255"/>
  <c r="S19" i="255"/>
  <c r="AI18" i="255"/>
  <c r="AI25" i="255"/>
  <c r="AI29" i="255"/>
  <c r="AI21" i="255"/>
  <c r="AI16" i="255"/>
  <c r="AI19" i="255"/>
  <c r="AI17" i="255"/>
  <c r="AI22" i="255"/>
  <c r="S16" i="255"/>
  <c r="S18" i="255"/>
  <c r="S20" i="255"/>
  <c r="S22" i="255"/>
  <c r="AI34" i="255"/>
  <c r="AI24" i="255"/>
  <c r="AI28" i="255"/>
  <c r="AI32" i="255"/>
  <c r="AI23" i="255"/>
  <c r="AI27" i="255"/>
  <c r="AI31" i="255"/>
  <c r="AI33" i="255"/>
  <c r="AH35" i="255"/>
  <c r="S11" i="255"/>
  <c r="R35" i="255"/>
  <c r="T11" i="255"/>
  <c r="AI11" i="255" s="1"/>
  <c r="AQ11" i="255"/>
  <c r="AQ35" i="255" s="1"/>
  <c r="T12" i="255"/>
  <c r="AI12" i="255" s="1"/>
  <c r="T13" i="255"/>
  <c r="AI13" i="255" s="1"/>
  <c r="T14" i="255"/>
  <c r="AI14" i="255" s="1"/>
  <c r="T15" i="255"/>
  <c r="AI15" i="255" s="1"/>
  <c r="K23" i="255"/>
  <c r="K24" i="255"/>
  <c r="K25" i="255"/>
  <c r="K26" i="255"/>
  <c r="K27" i="255"/>
  <c r="K28" i="255"/>
  <c r="K29" i="255"/>
  <c r="K30" i="255"/>
  <c r="K31" i="255"/>
  <c r="K32" i="255"/>
  <c r="S23" i="255"/>
  <c r="S24" i="255"/>
  <c r="S25" i="255"/>
  <c r="S26" i="255"/>
  <c r="S27" i="255"/>
  <c r="S28" i="255"/>
  <c r="S29" i="255"/>
  <c r="S30" i="255"/>
  <c r="S31" i="255"/>
  <c r="S32" i="255"/>
  <c r="S33" i="255"/>
  <c r="S34" i="255"/>
  <c r="S35" i="255" l="1"/>
  <c r="T35" i="255"/>
  <c r="AI35" i="255" s="1"/>
  <c r="AP10" i="254" l="1"/>
  <c r="AG10" i="254"/>
  <c r="Q10" i="254"/>
  <c r="AR35" i="254" l="1"/>
  <c r="AQ34" i="254"/>
  <c r="AH34" i="254"/>
  <c r="V34" i="254"/>
  <c r="R34" i="254"/>
  <c r="S34" i="254" s="1"/>
  <c r="J34" i="254"/>
  <c r="I34" i="254" s="1"/>
  <c r="G34" i="254"/>
  <c r="E34" i="254"/>
  <c r="AQ33" i="254"/>
  <c r="AH33" i="254"/>
  <c r="V33" i="254"/>
  <c r="R33" i="254"/>
  <c r="S33" i="254" s="1"/>
  <c r="J33" i="254"/>
  <c r="I33" i="254" s="1"/>
  <c r="G33" i="254"/>
  <c r="E33" i="254"/>
  <c r="AW32" i="254"/>
  <c r="AH32" i="254"/>
  <c r="V32" i="254"/>
  <c r="R32" i="254"/>
  <c r="T32" i="254" s="1"/>
  <c r="J32" i="254"/>
  <c r="I32" i="254" s="1"/>
  <c r="G32" i="254"/>
  <c r="E32" i="254"/>
  <c r="AQ31" i="254"/>
  <c r="AH31" i="254"/>
  <c r="V31" i="254"/>
  <c r="R31" i="254"/>
  <c r="T31" i="254" s="1"/>
  <c r="J31" i="254"/>
  <c r="I31" i="254" s="1"/>
  <c r="G31" i="254"/>
  <c r="E31" i="254"/>
  <c r="AQ30" i="254"/>
  <c r="AH30" i="254"/>
  <c r="V30" i="254"/>
  <c r="R30" i="254"/>
  <c r="T30" i="254" s="1"/>
  <c r="J30" i="254"/>
  <c r="I30" i="254" s="1"/>
  <c r="G30" i="254"/>
  <c r="E30" i="254"/>
  <c r="AQ29" i="254"/>
  <c r="AH29" i="254"/>
  <c r="V29" i="254"/>
  <c r="R29" i="254"/>
  <c r="T29" i="254" s="1"/>
  <c r="J29" i="254"/>
  <c r="I29" i="254" s="1"/>
  <c r="G29" i="254"/>
  <c r="E29" i="254"/>
  <c r="AQ28" i="254"/>
  <c r="AH28" i="254"/>
  <c r="V28" i="254"/>
  <c r="R28" i="254"/>
  <c r="T28" i="254" s="1"/>
  <c r="J28" i="254"/>
  <c r="I28" i="254" s="1"/>
  <c r="G28" i="254"/>
  <c r="E28" i="254"/>
  <c r="AQ27" i="254"/>
  <c r="AH27" i="254"/>
  <c r="V27" i="254"/>
  <c r="R27" i="254"/>
  <c r="T27" i="254" s="1"/>
  <c r="J27" i="254"/>
  <c r="I27" i="254" s="1"/>
  <c r="G27" i="254"/>
  <c r="E27" i="254"/>
  <c r="AQ26" i="254"/>
  <c r="AH26" i="254"/>
  <c r="V26" i="254"/>
  <c r="R26" i="254"/>
  <c r="T26" i="254" s="1"/>
  <c r="J26" i="254"/>
  <c r="I26" i="254" s="1"/>
  <c r="G26" i="254"/>
  <c r="E26" i="254"/>
  <c r="AQ25" i="254"/>
  <c r="AH25" i="254"/>
  <c r="V25" i="254"/>
  <c r="R25" i="254"/>
  <c r="T25" i="254" s="1"/>
  <c r="J25" i="254"/>
  <c r="I25" i="254" s="1"/>
  <c r="G25" i="254"/>
  <c r="E25" i="254"/>
  <c r="AQ24" i="254"/>
  <c r="AH24" i="254"/>
  <c r="V24" i="254"/>
  <c r="R24" i="254"/>
  <c r="T24" i="254" s="1"/>
  <c r="J24" i="254"/>
  <c r="I24" i="254" s="1"/>
  <c r="G24" i="254"/>
  <c r="E24" i="254"/>
  <c r="AQ23" i="254"/>
  <c r="AH23" i="254"/>
  <c r="V23" i="254"/>
  <c r="R23" i="254"/>
  <c r="T23" i="254" s="1"/>
  <c r="J23" i="254"/>
  <c r="I23" i="254" s="1"/>
  <c r="G23" i="254"/>
  <c r="AQ22" i="254"/>
  <c r="AH22" i="254"/>
  <c r="V22" i="254"/>
  <c r="R22" i="254"/>
  <c r="T22" i="254" s="1"/>
  <c r="K22" i="254"/>
  <c r="J22" i="254"/>
  <c r="I22" i="254"/>
  <c r="G22" i="254"/>
  <c r="E22" i="254"/>
  <c r="AQ21" i="254"/>
  <c r="AH21" i="254"/>
  <c r="V21" i="254"/>
  <c r="R21" i="254"/>
  <c r="T21" i="254" s="1"/>
  <c r="J21" i="254"/>
  <c r="K21" i="254" s="1"/>
  <c r="I21" i="254"/>
  <c r="G21" i="254"/>
  <c r="E21" i="254"/>
  <c r="AQ20" i="254"/>
  <c r="AH20" i="254"/>
  <c r="V20" i="254"/>
  <c r="R20" i="254"/>
  <c r="T20" i="254" s="1"/>
  <c r="J20" i="254"/>
  <c r="I20" i="254" s="1"/>
  <c r="G20" i="254"/>
  <c r="E20" i="254"/>
  <c r="AQ19" i="254"/>
  <c r="AH19" i="254"/>
  <c r="V19" i="254"/>
  <c r="R19" i="254"/>
  <c r="T19" i="254" s="1"/>
  <c r="K19" i="254"/>
  <c r="J19" i="254"/>
  <c r="I19" i="254" s="1"/>
  <c r="G19" i="254"/>
  <c r="E19" i="254"/>
  <c r="AQ18" i="254"/>
  <c r="AH18" i="254"/>
  <c r="V18" i="254"/>
  <c r="R18" i="254"/>
  <c r="T18" i="254" s="1"/>
  <c r="K18" i="254"/>
  <c r="J18" i="254"/>
  <c r="I18" i="254"/>
  <c r="G18" i="254"/>
  <c r="E18" i="254"/>
  <c r="AQ17" i="254"/>
  <c r="AH17" i="254"/>
  <c r="V17" i="254"/>
  <c r="R17" i="254"/>
  <c r="T17" i="254" s="1"/>
  <c r="J17" i="254"/>
  <c r="K17" i="254" s="1"/>
  <c r="I17" i="254"/>
  <c r="G17" i="254"/>
  <c r="E17" i="254"/>
  <c r="AQ16" i="254"/>
  <c r="AH16" i="254"/>
  <c r="V16" i="254"/>
  <c r="R16" i="254"/>
  <c r="T16" i="254" s="1"/>
  <c r="J16" i="254"/>
  <c r="I16" i="254" s="1"/>
  <c r="G16" i="254"/>
  <c r="E16" i="254"/>
  <c r="AQ15" i="254"/>
  <c r="AH15" i="254"/>
  <c r="V15" i="254"/>
  <c r="R15" i="254"/>
  <c r="T15" i="254" s="1"/>
  <c r="K15" i="254"/>
  <c r="J15" i="254"/>
  <c r="I15" i="254" s="1"/>
  <c r="G15" i="254"/>
  <c r="E15" i="254"/>
  <c r="AQ14" i="254"/>
  <c r="AH14" i="254"/>
  <c r="V14" i="254"/>
  <c r="R14" i="254"/>
  <c r="T14" i="254" s="1"/>
  <c r="K14" i="254"/>
  <c r="J14" i="254"/>
  <c r="I14" i="254"/>
  <c r="G14" i="254"/>
  <c r="E14" i="254"/>
  <c r="AQ13" i="254"/>
  <c r="AH13" i="254"/>
  <c r="V13" i="254"/>
  <c r="R13" i="254"/>
  <c r="T13" i="254" s="1"/>
  <c r="J13" i="254"/>
  <c r="K13" i="254" s="1"/>
  <c r="I13" i="254"/>
  <c r="G13" i="254"/>
  <c r="E13" i="254"/>
  <c r="AQ12" i="254"/>
  <c r="AH12" i="254"/>
  <c r="V12" i="254"/>
  <c r="R12" i="254"/>
  <c r="T12" i="254" s="1"/>
  <c r="J12" i="254"/>
  <c r="I12" i="254" s="1"/>
  <c r="G12" i="254"/>
  <c r="E12" i="254"/>
  <c r="V11" i="254"/>
  <c r="K11" i="254"/>
  <c r="J11" i="254"/>
  <c r="I11" i="254"/>
  <c r="G11" i="254"/>
  <c r="E11" i="254"/>
  <c r="AP35" i="254"/>
  <c r="AH11" i="254"/>
  <c r="R11" i="254"/>
  <c r="AG8" i="254"/>
  <c r="K16" i="254" l="1"/>
  <c r="K20" i="254"/>
  <c r="K12" i="254"/>
  <c r="AI30" i="254"/>
  <c r="AI29" i="254"/>
  <c r="AI26" i="254"/>
  <c r="AI25" i="254"/>
  <c r="AI20" i="254"/>
  <c r="AI19" i="254"/>
  <c r="AI16" i="254"/>
  <c r="AI15" i="254"/>
  <c r="AI12" i="254"/>
  <c r="AI13" i="254"/>
  <c r="AI17" i="254"/>
  <c r="AI21" i="254"/>
  <c r="AI14" i="254"/>
  <c r="AI18" i="254"/>
  <c r="AI22" i="254"/>
  <c r="S15" i="254"/>
  <c r="S17" i="254"/>
  <c r="S19" i="254"/>
  <c r="S21" i="254"/>
  <c r="S12" i="254"/>
  <c r="S14" i="254"/>
  <c r="S16" i="254"/>
  <c r="S18" i="254"/>
  <c r="S20" i="254"/>
  <c r="S22" i="254"/>
  <c r="S13" i="254"/>
  <c r="AH35" i="254"/>
  <c r="AI24" i="254"/>
  <c r="AI28" i="254"/>
  <c r="AI32" i="254"/>
  <c r="AI23" i="254"/>
  <c r="AI27" i="254"/>
  <c r="AI31" i="254"/>
  <c r="S11" i="254"/>
  <c r="R35" i="254"/>
  <c r="T11" i="254"/>
  <c r="AI11" i="254" s="1"/>
  <c r="T33" i="254"/>
  <c r="AI33" i="254" s="1"/>
  <c r="T34" i="254"/>
  <c r="AI34" i="254" s="1"/>
  <c r="AQ11" i="254"/>
  <c r="AQ35" i="254" s="1"/>
  <c r="K23" i="254"/>
  <c r="K24" i="254"/>
  <c r="K25" i="254"/>
  <c r="K26" i="254"/>
  <c r="K27" i="254"/>
  <c r="K28" i="254"/>
  <c r="K29" i="254"/>
  <c r="K30" i="254"/>
  <c r="K31" i="254"/>
  <c r="K32" i="254"/>
  <c r="K33" i="254"/>
  <c r="K34" i="254"/>
  <c r="S23" i="254"/>
  <c r="S24" i="254"/>
  <c r="S25" i="254"/>
  <c r="S26" i="254"/>
  <c r="S27" i="254"/>
  <c r="S28" i="254"/>
  <c r="S29" i="254"/>
  <c r="S30" i="254"/>
  <c r="S31" i="254"/>
  <c r="S32" i="254"/>
  <c r="E21" i="253"/>
  <c r="S35" i="254" l="1"/>
  <c r="T35" i="254"/>
  <c r="AI35" i="254" s="1"/>
  <c r="AP10" i="253" l="1"/>
  <c r="AQ11" i="253" s="1"/>
  <c r="AG10" i="253"/>
  <c r="AG8" i="253" s="1"/>
  <c r="Q10" i="253"/>
  <c r="AR35" i="253"/>
  <c r="AQ34" i="253"/>
  <c r="AH34" i="253"/>
  <c r="V34" i="253"/>
  <c r="R34" i="253"/>
  <c r="T34" i="253" s="1"/>
  <c r="J34" i="253"/>
  <c r="K34" i="253" s="1"/>
  <c r="G34" i="253"/>
  <c r="E34" i="253"/>
  <c r="AQ33" i="253"/>
  <c r="AH33" i="253"/>
  <c r="V33" i="253"/>
  <c r="R33" i="253"/>
  <c r="T33" i="253" s="1"/>
  <c r="J33" i="253"/>
  <c r="K33" i="253" s="1"/>
  <c r="I33" i="253"/>
  <c r="G33" i="253"/>
  <c r="E33" i="253"/>
  <c r="AW32" i="253"/>
  <c r="AH32" i="253"/>
  <c r="V32" i="253"/>
  <c r="R32" i="253"/>
  <c r="T32" i="253" s="1"/>
  <c r="J32" i="253"/>
  <c r="K32" i="253" s="1"/>
  <c r="G32" i="253"/>
  <c r="E32" i="253"/>
  <c r="AQ31" i="253"/>
  <c r="AH31" i="253"/>
  <c r="V31" i="253"/>
  <c r="R31" i="253"/>
  <c r="T31" i="253" s="1"/>
  <c r="J31" i="253"/>
  <c r="K31" i="253" s="1"/>
  <c r="G31" i="253"/>
  <c r="E31" i="253"/>
  <c r="AQ30" i="253"/>
  <c r="AH30" i="253"/>
  <c r="V30" i="253"/>
  <c r="R30" i="253"/>
  <c r="T30" i="253" s="1"/>
  <c r="J30" i="253"/>
  <c r="K30" i="253" s="1"/>
  <c r="G30" i="253"/>
  <c r="E30" i="253"/>
  <c r="AQ29" i="253"/>
  <c r="AH29" i="253"/>
  <c r="V29" i="253"/>
  <c r="R29" i="253"/>
  <c r="T29" i="253" s="1"/>
  <c r="J29" i="253"/>
  <c r="K29" i="253" s="1"/>
  <c r="G29" i="253"/>
  <c r="E29" i="253"/>
  <c r="AQ28" i="253"/>
  <c r="AH28" i="253"/>
  <c r="V28" i="253"/>
  <c r="R28" i="253"/>
  <c r="T28" i="253" s="1"/>
  <c r="J28" i="253"/>
  <c r="K28" i="253" s="1"/>
  <c r="G28" i="253"/>
  <c r="E28" i="253"/>
  <c r="AQ27" i="253"/>
  <c r="AH27" i="253"/>
  <c r="V27" i="253"/>
  <c r="R27" i="253"/>
  <c r="T27" i="253" s="1"/>
  <c r="J27" i="253"/>
  <c r="K27" i="253" s="1"/>
  <c r="G27" i="253"/>
  <c r="E27" i="253"/>
  <c r="AQ26" i="253"/>
  <c r="AH26" i="253"/>
  <c r="V26" i="253"/>
  <c r="R26" i="253"/>
  <c r="T26" i="253" s="1"/>
  <c r="J26" i="253"/>
  <c r="K26" i="253" s="1"/>
  <c r="G26" i="253"/>
  <c r="E26" i="253"/>
  <c r="AQ25" i="253"/>
  <c r="AH25" i="253"/>
  <c r="V25" i="253"/>
  <c r="R25" i="253"/>
  <c r="T25" i="253" s="1"/>
  <c r="J25" i="253"/>
  <c r="K25" i="253" s="1"/>
  <c r="G25" i="253"/>
  <c r="E25" i="253"/>
  <c r="AQ24" i="253"/>
  <c r="AH24" i="253"/>
  <c r="V24" i="253"/>
  <c r="R24" i="253"/>
  <c r="T24" i="253" s="1"/>
  <c r="J24" i="253"/>
  <c r="K24" i="253" s="1"/>
  <c r="G24" i="253"/>
  <c r="E24" i="253"/>
  <c r="AQ23" i="253"/>
  <c r="AH23" i="253"/>
  <c r="V23" i="253"/>
  <c r="R23" i="253"/>
  <c r="T23" i="253" s="1"/>
  <c r="J23" i="253"/>
  <c r="K23" i="253" s="1"/>
  <c r="G23" i="253"/>
  <c r="AQ22" i="253"/>
  <c r="AH22" i="253"/>
  <c r="V22" i="253"/>
  <c r="R22" i="253"/>
  <c r="T22" i="253" s="1"/>
  <c r="J22" i="253"/>
  <c r="I22" i="253" s="1"/>
  <c r="G22" i="253"/>
  <c r="E22" i="253"/>
  <c r="AQ21" i="253"/>
  <c r="AH21" i="253"/>
  <c r="V21" i="253"/>
  <c r="R21" i="253"/>
  <c r="T21" i="253" s="1"/>
  <c r="J21" i="253"/>
  <c r="K21" i="253" s="1"/>
  <c r="G21" i="253"/>
  <c r="AQ20" i="253"/>
  <c r="AH20" i="253"/>
  <c r="V20" i="253"/>
  <c r="R20" i="253"/>
  <c r="T20" i="253" s="1"/>
  <c r="J20" i="253"/>
  <c r="I20" i="253" s="1"/>
  <c r="G20" i="253"/>
  <c r="E20" i="253"/>
  <c r="AQ19" i="253"/>
  <c r="AH19" i="253"/>
  <c r="V19" i="253"/>
  <c r="R19" i="253"/>
  <c r="T19" i="253" s="1"/>
  <c r="J19" i="253"/>
  <c r="I19" i="253" s="1"/>
  <c r="G19" i="253"/>
  <c r="E19" i="253"/>
  <c r="AQ18" i="253"/>
  <c r="AH18" i="253"/>
  <c r="V18" i="253"/>
  <c r="R18" i="253"/>
  <c r="T18" i="253" s="1"/>
  <c r="J18" i="253"/>
  <c r="I18" i="253" s="1"/>
  <c r="G18" i="253"/>
  <c r="E18" i="253"/>
  <c r="AQ17" i="253"/>
  <c r="AH17" i="253"/>
  <c r="V17" i="253"/>
  <c r="R17" i="253"/>
  <c r="T17" i="253" s="1"/>
  <c r="J17" i="253"/>
  <c r="K17" i="253" s="1"/>
  <c r="G17" i="253"/>
  <c r="E17" i="253"/>
  <c r="AQ16" i="253"/>
  <c r="AH16" i="253"/>
  <c r="V16" i="253"/>
  <c r="R16" i="253"/>
  <c r="T16" i="253" s="1"/>
  <c r="J16" i="253"/>
  <c r="I16" i="253" s="1"/>
  <c r="G16" i="253"/>
  <c r="E16" i="253"/>
  <c r="AQ15" i="253"/>
  <c r="AH15" i="253"/>
  <c r="V15" i="253"/>
  <c r="R15" i="253"/>
  <c r="T15" i="253" s="1"/>
  <c r="J15" i="253"/>
  <c r="I15" i="253" s="1"/>
  <c r="G15" i="253"/>
  <c r="E15" i="253"/>
  <c r="AQ14" i="253"/>
  <c r="AH14" i="253"/>
  <c r="V14" i="253"/>
  <c r="R14" i="253"/>
  <c r="T14" i="253" s="1"/>
  <c r="J14" i="253"/>
  <c r="I14" i="253" s="1"/>
  <c r="G14" i="253"/>
  <c r="E14" i="253"/>
  <c r="AQ13" i="253"/>
  <c r="AH13" i="253"/>
  <c r="V13" i="253"/>
  <c r="R13" i="253"/>
  <c r="T13" i="253" s="1"/>
  <c r="J13" i="253"/>
  <c r="K13" i="253" s="1"/>
  <c r="G13" i="253"/>
  <c r="E13" i="253"/>
  <c r="AQ12" i="253"/>
  <c r="AH12" i="253"/>
  <c r="V12" i="253"/>
  <c r="R12" i="253"/>
  <c r="T12" i="253" s="1"/>
  <c r="J12" i="253"/>
  <c r="I12" i="253" s="1"/>
  <c r="G12" i="253"/>
  <c r="E12" i="253"/>
  <c r="AH11" i="253"/>
  <c r="V11" i="253"/>
  <c r="J11" i="253"/>
  <c r="K11" i="253" s="1"/>
  <c r="G11" i="253"/>
  <c r="E11" i="253"/>
  <c r="R11" i="253"/>
  <c r="AI28" i="253" l="1"/>
  <c r="AI32" i="253"/>
  <c r="S26" i="253"/>
  <c r="AI15" i="253"/>
  <c r="AI29" i="253"/>
  <c r="AH35" i="253"/>
  <c r="K14" i="253"/>
  <c r="K15" i="253"/>
  <c r="K18" i="253"/>
  <c r="K19" i="253"/>
  <c r="K22" i="253"/>
  <c r="AI27" i="253"/>
  <c r="AI31" i="253"/>
  <c r="I11" i="253"/>
  <c r="AI30" i="253"/>
  <c r="I13" i="253"/>
  <c r="I17" i="253"/>
  <c r="I21" i="253"/>
  <c r="I23" i="253"/>
  <c r="I24" i="253"/>
  <c r="I25" i="253"/>
  <c r="I26" i="253"/>
  <c r="K12" i="253"/>
  <c r="K16" i="253"/>
  <c r="K20" i="253"/>
  <c r="S30" i="253"/>
  <c r="I34" i="253"/>
  <c r="I27" i="253"/>
  <c r="I28" i="253"/>
  <c r="I29" i="253"/>
  <c r="I30" i="253"/>
  <c r="AI34" i="253"/>
  <c r="AI19" i="253"/>
  <c r="I31" i="253"/>
  <c r="I32" i="253"/>
  <c r="AQ35" i="253"/>
  <c r="AI23" i="253"/>
  <c r="AI24" i="253"/>
  <c r="AI25" i="253"/>
  <c r="AI26" i="253"/>
  <c r="S23" i="253"/>
  <c r="S27" i="253"/>
  <c r="S31" i="253"/>
  <c r="S24" i="253"/>
  <c r="S28" i="253"/>
  <c r="AI14" i="253"/>
  <c r="AI18" i="253"/>
  <c r="AI22" i="253"/>
  <c r="S25" i="253"/>
  <c r="S29" i="253"/>
  <c r="S32" i="253"/>
  <c r="T11" i="253"/>
  <c r="T35" i="253" s="1"/>
  <c r="S11" i="253"/>
  <c r="R35" i="253"/>
  <c r="AI12" i="253"/>
  <c r="AI16" i="253"/>
  <c r="AI20" i="253"/>
  <c r="AI13" i="253"/>
  <c r="AI17" i="253"/>
  <c r="AI21" i="253"/>
  <c r="AI33" i="253"/>
  <c r="AP35" i="253"/>
  <c r="S12" i="253"/>
  <c r="S13" i="253"/>
  <c r="S14" i="253"/>
  <c r="S15" i="253"/>
  <c r="S16" i="253"/>
  <c r="S17" i="253"/>
  <c r="S18" i="253"/>
  <c r="S19" i="253"/>
  <c r="S20" i="253"/>
  <c r="S21" i="253"/>
  <c r="S22" i="253"/>
  <c r="S33" i="253"/>
  <c r="S34" i="253"/>
  <c r="AI11" i="253" l="1"/>
  <c r="AI35" i="253"/>
  <c r="S35" i="253"/>
  <c r="E17" i="252" l="1"/>
  <c r="AP10" i="252" l="1"/>
  <c r="AG10" i="252"/>
  <c r="Q10" i="252"/>
  <c r="AR35" i="252" l="1"/>
  <c r="AQ34" i="252"/>
  <c r="AH34" i="252"/>
  <c r="V34" i="252"/>
  <c r="R34" i="252"/>
  <c r="J34" i="252"/>
  <c r="K34" i="252" s="1"/>
  <c r="G34" i="252"/>
  <c r="E34" i="252"/>
  <c r="AQ33" i="252"/>
  <c r="AH33" i="252"/>
  <c r="V33" i="252"/>
  <c r="R33" i="252"/>
  <c r="J33" i="252"/>
  <c r="K33" i="252" s="1"/>
  <c r="G33" i="252"/>
  <c r="E33" i="252"/>
  <c r="AW32" i="252"/>
  <c r="AQ32" i="252"/>
  <c r="AH32" i="252"/>
  <c r="V32" i="252"/>
  <c r="R32" i="252"/>
  <c r="J32" i="252"/>
  <c r="I32" i="252" s="1"/>
  <c r="G32" i="252"/>
  <c r="E32" i="252"/>
  <c r="AQ31" i="252"/>
  <c r="AH31" i="252"/>
  <c r="V31" i="252"/>
  <c r="R31" i="252"/>
  <c r="J31" i="252"/>
  <c r="I31" i="252" s="1"/>
  <c r="G31" i="252"/>
  <c r="E31" i="252"/>
  <c r="AQ30" i="252"/>
  <c r="AH30" i="252"/>
  <c r="V30" i="252"/>
  <c r="R30" i="252"/>
  <c r="J30" i="252"/>
  <c r="I30" i="252" s="1"/>
  <c r="G30" i="252"/>
  <c r="E30" i="252"/>
  <c r="AQ29" i="252"/>
  <c r="AH29" i="252"/>
  <c r="V29" i="252"/>
  <c r="R29" i="252"/>
  <c r="J29" i="252"/>
  <c r="I29" i="252" s="1"/>
  <c r="G29" i="252"/>
  <c r="E29" i="252"/>
  <c r="AQ28" i="252"/>
  <c r="AH28" i="252"/>
  <c r="V28" i="252"/>
  <c r="R28" i="252"/>
  <c r="S28" i="252" s="1"/>
  <c r="J28" i="252"/>
  <c r="I28" i="252" s="1"/>
  <c r="G28" i="252"/>
  <c r="E28" i="252"/>
  <c r="AQ27" i="252"/>
  <c r="AH27" i="252"/>
  <c r="V27" i="252"/>
  <c r="R27" i="252"/>
  <c r="S27" i="252" s="1"/>
  <c r="J27" i="252"/>
  <c r="I27" i="252" s="1"/>
  <c r="G27" i="252"/>
  <c r="E27" i="252"/>
  <c r="AQ26" i="252"/>
  <c r="AH26" i="252"/>
  <c r="V26" i="252"/>
  <c r="R26" i="252"/>
  <c r="S26" i="252" s="1"/>
  <c r="J26" i="252"/>
  <c r="I26" i="252" s="1"/>
  <c r="G26" i="252"/>
  <c r="E26" i="252"/>
  <c r="AQ25" i="252"/>
  <c r="AH25" i="252"/>
  <c r="V25" i="252"/>
  <c r="R25" i="252"/>
  <c r="S25" i="252" s="1"/>
  <c r="J25" i="252"/>
  <c r="I25" i="252" s="1"/>
  <c r="G25" i="252"/>
  <c r="E25" i="252"/>
  <c r="AQ24" i="252"/>
  <c r="AH24" i="252"/>
  <c r="V24" i="252"/>
  <c r="R24" i="252"/>
  <c r="S24" i="252" s="1"/>
  <c r="J24" i="252"/>
  <c r="I24" i="252" s="1"/>
  <c r="G24" i="252"/>
  <c r="E24" i="252"/>
  <c r="AQ23" i="252"/>
  <c r="AH23" i="252"/>
  <c r="V23" i="252"/>
  <c r="R23" i="252"/>
  <c r="S23" i="252" s="1"/>
  <c r="J23" i="252"/>
  <c r="I23" i="252" s="1"/>
  <c r="G23" i="252"/>
  <c r="AQ22" i="252"/>
  <c r="AH22" i="252"/>
  <c r="V22" i="252"/>
  <c r="R22" i="252"/>
  <c r="T22" i="252" s="1"/>
  <c r="J22" i="252"/>
  <c r="I22" i="252" s="1"/>
  <c r="G22" i="252"/>
  <c r="E22" i="252"/>
  <c r="AQ21" i="252"/>
  <c r="AH21" i="252"/>
  <c r="V21" i="252"/>
  <c r="R21" i="252"/>
  <c r="S21" i="252" s="1"/>
  <c r="J21" i="252"/>
  <c r="I21" i="252" s="1"/>
  <c r="G21" i="252"/>
  <c r="E21" i="252"/>
  <c r="AQ20" i="252"/>
  <c r="AH20" i="252"/>
  <c r="V20" i="252"/>
  <c r="R20" i="252"/>
  <c r="T20" i="252" s="1"/>
  <c r="J20" i="252"/>
  <c r="I20" i="252" s="1"/>
  <c r="G20" i="252"/>
  <c r="E20" i="252"/>
  <c r="AQ19" i="252"/>
  <c r="AH19" i="252"/>
  <c r="V19" i="252"/>
  <c r="R19" i="252"/>
  <c r="S19" i="252" s="1"/>
  <c r="J19" i="252"/>
  <c r="I19" i="252" s="1"/>
  <c r="G19" i="252"/>
  <c r="E19" i="252"/>
  <c r="AQ18" i="252"/>
  <c r="AH18" i="252"/>
  <c r="V18" i="252"/>
  <c r="R18" i="252"/>
  <c r="T18" i="252" s="1"/>
  <c r="J18" i="252"/>
  <c r="I18" i="252" s="1"/>
  <c r="G18" i="252"/>
  <c r="E18" i="252"/>
  <c r="AQ17" i="252"/>
  <c r="AH17" i="252"/>
  <c r="V17" i="252"/>
  <c r="R17" i="252"/>
  <c r="S17" i="252" s="1"/>
  <c r="J17" i="252"/>
  <c r="I17" i="252" s="1"/>
  <c r="G17" i="252"/>
  <c r="AQ16" i="252"/>
  <c r="AH16" i="252"/>
  <c r="V16" i="252"/>
  <c r="R16" i="252"/>
  <c r="T16" i="252" s="1"/>
  <c r="J16" i="252"/>
  <c r="I16" i="252" s="1"/>
  <c r="G16" i="252"/>
  <c r="E16" i="252"/>
  <c r="AQ15" i="252"/>
  <c r="AH15" i="252"/>
  <c r="V15" i="252"/>
  <c r="R15" i="252"/>
  <c r="S15" i="252" s="1"/>
  <c r="J15" i="252"/>
  <c r="I15" i="252" s="1"/>
  <c r="G15" i="252"/>
  <c r="E15" i="252"/>
  <c r="AQ14" i="252"/>
  <c r="AH14" i="252"/>
  <c r="V14" i="252"/>
  <c r="R14" i="252"/>
  <c r="T14" i="252" s="1"/>
  <c r="J14" i="252"/>
  <c r="I14" i="252" s="1"/>
  <c r="G14" i="252"/>
  <c r="E14" i="252"/>
  <c r="AQ13" i="252"/>
  <c r="AH13" i="252"/>
  <c r="V13" i="252"/>
  <c r="R13" i="252"/>
  <c r="S13" i="252" s="1"/>
  <c r="J13" i="252"/>
  <c r="I13" i="252" s="1"/>
  <c r="G13" i="252"/>
  <c r="E13" i="252"/>
  <c r="AQ12" i="252"/>
  <c r="AH12" i="252"/>
  <c r="V12" i="252"/>
  <c r="R12" i="252"/>
  <c r="S12" i="252" s="1"/>
  <c r="J12" i="252"/>
  <c r="I12" i="252" s="1"/>
  <c r="G12" i="252"/>
  <c r="E12" i="252"/>
  <c r="V11" i="252"/>
  <c r="J11" i="252"/>
  <c r="I11" i="252" s="1"/>
  <c r="G11" i="252"/>
  <c r="E11" i="252"/>
  <c r="AP35" i="252"/>
  <c r="AH11" i="252"/>
  <c r="R11" i="252"/>
  <c r="T34" i="252" l="1"/>
  <c r="AI34" i="252" s="1"/>
  <c r="T33" i="252"/>
  <c r="AI33" i="252" s="1"/>
  <c r="T32" i="252"/>
  <c r="AI32" i="252" s="1"/>
  <c r="S31" i="252"/>
  <c r="S30" i="252"/>
  <c r="S29" i="252"/>
  <c r="T29" i="252"/>
  <c r="AI29" i="252" s="1"/>
  <c r="K25" i="252"/>
  <c r="K26" i="252"/>
  <c r="K27" i="252"/>
  <c r="K28" i="252"/>
  <c r="K29" i="252"/>
  <c r="K23" i="252"/>
  <c r="K30" i="252"/>
  <c r="K31" i="252"/>
  <c r="K32" i="252"/>
  <c r="I33" i="252"/>
  <c r="I34" i="252"/>
  <c r="K24" i="252"/>
  <c r="T28" i="252"/>
  <c r="AI28" i="252" s="1"/>
  <c r="T24" i="252"/>
  <c r="AI24" i="252" s="1"/>
  <c r="AI22" i="252"/>
  <c r="S20" i="252"/>
  <c r="T19" i="252"/>
  <c r="AI19" i="252" s="1"/>
  <c r="AI18" i="252"/>
  <c r="S16" i="252"/>
  <c r="T15" i="252"/>
  <c r="AI15" i="252" s="1"/>
  <c r="T12" i="252"/>
  <c r="AI12" i="252" s="1"/>
  <c r="AI14" i="252"/>
  <c r="AI20" i="252"/>
  <c r="AI16" i="252"/>
  <c r="T25" i="252"/>
  <c r="AI25" i="252" s="1"/>
  <c r="T13" i="252"/>
  <c r="AI13" i="252" s="1"/>
  <c r="S14" i="252"/>
  <c r="T17" i="252"/>
  <c r="AI17" i="252" s="1"/>
  <c r="S18" i="252"/>
  <c r="T21" i="252"/>
  <c r="AI21" i="252" s="1"/>
  <c r="S22" i="252"/>
  <c r="T26" i="252"/>
  <c r="AI26" i="252" s="1"/>
  <c r="T30" i="252"/>
  <c r="AI30" i="252" s="1"/>
  <c r="T23" i="252"/>
  <c r="AI23" i="252" s="1"/>
  <c r="T27" i="252"/>
  <c r="AI27" i="252" s="1"/>
  <c r="T31" i="252"/>
  <c r="AI31" i="252" s="1"/>
  <c r="S33" i="252"/>
  <c r="S34" i="252"/>
  <c r="S11" i="252"/>
  <c r="T11" i="252"/>
  <c r="R35" i="252"/>
  <c r="AH35" i="252"/>
  <c r="AQ11" i="252"/>
  <c r="AQ35" i="252" s="1"/>
  <c r="AG8" i="252"/>
  <c r="K13" i="252"/>
  <c r="K15" i="252"/>
  <c r="K17" i="252"/>
  <c r="K21" i="252"/>
  <c r="K22" i="252"/>
  <c r="K11" i="252"/>
  <c r="K12" i="252"/>
  <c r="K14" i="252"/>
  <c r="K16" i="252"/>
  <c r="K18" i="252"/>
  <c r="K19" i="252"/>
  <c r="K20" i="252"/>
  <c r="S32" i="252"/>
  <c r="S35" i="252" l="1"/>
  <c r="T35" i="252"/>
  <c r="AI35" i="252" s="1"/>
  <c r="AI11" i="252"/>
  <c r="AP10" i="251" l="1"/>
  <c r="AG10" i="251"/>
  <c r="Q10" i="251"/>
  <c r="AR35" i="251" l="1"/>
  <c r="AQ34" i="251"/>
  <c r="AH34" i="251"/>
  <c r="V34" i="251"/>
  <c r="R34" i="251"/>
  <c r="T34" i="251" s="1"/>
  <c r="K34" i="251"/>
  <c r="J34" i="251"/>
  <c r="I34" i="251"/>
  <c r="G34" i="251"/>
  <c r="E34" i="251"/>
  <c r="AQ33" i="251"/>
  <c r="AH33" i="251"/>
  <c r="V33" i="251"/>
  <c r="R33" i="251"/>
  <c r="T33" i="251" s="1"/>
  <c r="K33" i="251"/>
  <c r="J33" i="251"/>
  <c r="I33" i="251"/>
  <c r="G33" i="251"/>
  <c r="E33" i="251"/>
  <c r="AW32" i="251"/>
  <c r="AQ32" i="251"/>
  <c r="AH32" i="251"/>
  <c r="V32" i="251"/>
  <c r="R32" i="251"/>
  <c r="T32" i="251" s="1"/>
  <c r="K32" i="251"/>
  <c r="J32" i="251"/>
  <c r="I32" i="251"/>
  <c r="G32" i="251"/>
  <c r="E32" i="251"/>
  <c r="AQ31" i="251"/>
  <c r="AH31" i="251"/>
  <c r="V31" i="251"/>
  <c r="R31" i="251"/>
  <c r="T31" i="251" s="1"/>
  <c r="K31" i="251"/>
  <c r="J31" i="251"/>
  <c r="I31" i="251"/>
  <c r="G31" i="251"/>
  <c r="E31" i="251"/>
  <c r="AQ30" i="251"/>
  <c r="AH30" i="251"/>
  <c r="V30" i="251"/>
  <c r="R30" i="251"/>
  <c r="T30" i="251" s="1"/>
  <c r="K30" i="251"/>
  <c r="J30" i="251"/>
  <c r="I30" i="251"/>
  <c r="G30" i="251"/>
  <c r="E30" i="251"/>
  <c r="AQ29" i="251"/>
  <c r="AH29" i="251"/>
  <c r="V29" i="251"/>
  <c r="R29" i="251"/>
  <c r="T29" i="251" s="1"/>
  <c r="K29" i="251"/>
  <c r="J29" i="251"/>
  <c r="I29" i="251"/>
  <c r="G29" i="251"/>
  <c r="E29" i="251"/>
  <c r="AQ28" i="251"/>
  <c r="AH28" i="251"/>
  <c r="V28" i="251"/>
  <c r="R28" i="251"/>
  <c r="T28" i="251" s="1"/>
  <c r="K28" i="251"/>
  <c r="J28" i="251"/>
  <c r="I28" i="251"/>
  <c r="G28" i="251"/>
  <c r="E28" i="251"/>
  <c r="AQ27" i="251"/>
  <c r="AH27" i="251"/>
  <c r="V27" i="251"/>
  <c r="R27" i="251"/>
  <c r="T27" i="251" s="1"/>
  <c r="K27" i="251"/>
  <c r="J27" i="251"/>
  <c r="I27" i="251"/>
  <c r="G27" i="251"/>
  <c r="E27" i="251"/>
  <c r="AQ26" i="251"/>
  <c r="AH26" i="251"/>
  <c r="V26" i="251"/>
  <c r="R26" i="251"/>
  <c r="T26" i="251" s="1"/>
  <c r="K26" i="251"/>
  <c r="J26" i="251"/>
  <c r="I26" i="251"/>
  <c r="G26" i="251"/>
  <c r="E26" i="251"/>
  <c r="AQ25" i="251"/>
  <c r="AH25" i="251"/>
  <c r="V25" i="251"/>
  <c r="R25" i="251"/>
  <c r="T25" i="251" s="1"/>
  <c r="K25" i="251"/>
  <c r="J25" i="251"/>
  <c r="I25" i="251"/>
  <c r="G25" i="251"/>
  <c r="E25" i="251"/>
  <c r="AQ24" i="251"/>
  <c r="AH24" i="251"/>
  <c r="V24" i="251"/>
  <c r="R24" i="251"/>
  <c r="T24" i="251" s="1"/>
  <c r="K24" i="251"/>
  <c r="J24" i="251"/>
  <c r="I24" i="251"/>
  <c r="G24" i="251"/>
  <c r="E24" i="251"/>
  <c r="AQ23" i="251"/>
  <c r="AH23" i="251"/>
  <c r="V23" i="251"/>
  <c r="R23" i="251"/>
  <c r="T23" i="251" s="1"/>
  <c r="K23" i="251"/>
  <c r="J23" i="251"/>
  <c r="I23" i="251"/>
  <c r="G23" i="251"/>
  <c r="AQ22" i="251"/>
  <c r="AH22" i="251"/>
  <c r="V22" i="251"/>
  <c r="R22" i="251"/>
  <c r="T22" i="251" s="1"/>
  <c r="K22" i="251"/>
  <c r="J22" i="251"/>
  <c r="I22" i="251" s="1"/>
  <c r="G22" i="251"/>
  <c r="E22" i="251"/>
  <c r="AQ21" i="251"/>
  <c r="AH21" i="251"/>
  <c r="V21" i="251"/>
  <c r="R21" i="251"/>
  <c r="T21" i="251" s="1"/>
  <c r="K21" i="251"/>
  <c r="J21" i="251"/>
  <c r="I21" i="251" s="1"/>
  <c r="G21" i="251"/>
  <c r="E21" i="251"/>
  <c r="AQ20" i="251"/>
  <c r="AH20" i="251"/>
  <c r="V20" i="251"/>
  <c r="R20" i="251"/>
  <c r="T20" i="251" s="1"/>
  <c r="K20" i="251"/>
  <c r="J20" i="251"/>
  <c r="I20" i="251" s="1"/>
  <c r="G20" i="251"/>
  <c r="E20" i="251"/>
  <c r="AQ19" i="251"/>
  <c r="AH19" i="251"/>
  <c r="V19" i="251"/>
  <c r="R19" i="251"/>
  <c r="T19" i="251" s="1"/>
  <c r="K19" i="251"/>
  <c r="J19" i="251"/>
  <c r="I19" i="251" s="1"/>
  <c r="G19" i="251"/>
  <c r="E19" i="251"/>
  <c r="AQ18" i="251"/>
  <c r="AH18" i="251"/>
  <c r="V18" i="251"/>
  <c r="R18" i="251"/>
  <c r="T18" i="251" s="1"/>
  <c r="K18" i="251"/>
  <c r="J18" i="251"/>
  <c r="I18" i="251" s="1"/>
  <c r="G18" i="251"/>
  <c r="E18" i="251"/>
  <c r="AQ17" i="251"/>
  <c r="AH17" i="251"/>
  <c r="V17" i="251"/>
  <c r="R17" i="251"/>
  <c r="T17" i="251" s="1"/>
  <c r="K17" i="251"/>
  <c r="J17" i="251"/>
  <c r="I17" i="251" s="1"/>
  <c r="G17" i="251"/>
  <c r="E17" i="251"/>
  <c r="AQ16" i="251"/>
  <c r="AH16" i="251"/>
  <c r="V16" i="251"/>
  <c r="R16" i="251"/>
  <c r="T16" i="251" s="1"/>
  <c r="K16" i="251"/>
  <c r="J16" i="251"/>
  <c r="I16" i="251" s="1"/>
  <c r="G16" i="251"/>
  <c r="E16" i="251"/>
  <c r="AQ15" i="251"/>
  <c r="AH15" i="251"/>
  <c r="V15" i="251"/>
  <c r="R15" i="251"/>
  <c r="T15" i="251" s="1"/>
  <c r="K15" i="251"/>
  <c r="J15" i="251"/>
  <c r="I15" i="251" s="1"/>
  <c r="G15" i="251"/>
  <c r="E15" i="251"/>
  <c r="AQ14" i="251"/>
  <c r="AH14" i="251"/>
  <c r="V14" i="251"/>
  <c r="R14" i="251"/>
  <c r="T14" i="251" s="1"/>
  <c r="K14" i="251"/>
  <c r="J14" i="251"/>
  <c r="I14" i="251" s="1"/>
  <c r="G14" i="251"/>
  <c r="E14" i="251"/>
  <c r="AQ13" i="251"/>
  <c r="AH13" i="251"/>
  <c r="V13" i="251"/>
  <c r="R13" i="251"/>
  <c r="T13" i="251" s="1"/>
  <c r="K13" i="251"/>
  <c r="J13" i="251"/>
  <c r="I13" i="251" s="1"/>
  <c r="G13" i="251"/>
  <c r="E13" i="251"/>
  <c r="AQ12" i="251"/>
  <c r="AH12" i="251"/>
  <c r="V12" i="251"/>
  <c r="R12" i="251"/>
  <c r="T12" i="251" s="1"/>
  <c r="K12" i="251"/>
  <c r="J12" i="251"/>
  <c r="I12" i="251" s="1"/>
  <c r="G12" i="251"/>
  <c r="E12" i="251"/>
  <c r="AH11" i="251"/>
  <c r="V11" i="251"/>
  <c r="K11" i="251"/>
  <c r="J11" i="251"/>
  <c r="I11" i="251" s="1"/>
  <c r="G11" i="251"/>
  <c r="E11" i="251"/>
  <c r="AQ11" i="251"/>
  <c r="R11" i="251"/>
  <c r="AG8" i="251"/>
  <c r="S31" i="251" l="1"/>
  <c r="AI30" i="251"/>
  <c r="S29" i="251"/>
  <c r="AI28" i="251"/>
  <c r="S27" i="251"/>
  <c r="AI25" i="251"/>
  <c r="S25" i="251"/>
  <c r="S23" i="251"/>
  <c r="AQ35" i="251"/>
  <c r="AH35" i="251"/>
  <c r="AI31" i="251"/>
  <c r="AI26" i="251"/>
  <c r="AI29" i="251"/>
  <c r="AI24" i="251"/>
  <c r="AI27" i="251"/>
  <c r="AI32" i="251"/>
  <c r="AI23" i="251"/>
  <c r="S24" i="251"/>
  <c r="S26" i="251"/>
  <c r="S28" i="251"/>
  <c r="S30" i="251"/>
  <c r="S32" i="251"/>
  <c r="AI34" i="251"/>
  <c r="AI12" i="251"/>
  <c r="AI13" i="251"/>
  <c r="AI14" i="251"/>
  <c r="AI15" i="251"/>
  <c r="AI16" i="251"/>
  <c r="AI17" i="251"/>
  <c r="AI18" i="251"/>
  <c r="AI19" i="251"/>
  <c r="AI20" i="251"/>
  <c r="AI21" i="251"/>
  <c r="AI22" i="251"/>
  <c r="T11" i="251"/>
  <c r="T35" i="251" s="1"/>
  <c r="S11" i="251"/>
  <c r="R35" i="251"/>
  <c r="AI33" i="251"/>
  <c r="AP35" i="251"/>
  <c r="S12" i="251"/>
  <c r="S13" i="251"/>
  <c r="S14" i="251"/>
  <c r="S15" i="251"/>
  <c r="S16" i="251"/>
  <c r="S17" i="251"/>
  <c r="S18" i="251"/>
  <c r="S19" i="251"/>
  <c r="S20" i="251"/>
  <c r="S21" i="251"/>
  <c r="S22" i="251"/>
  <c r="S33" i="251"/>
  <c r="S34" i="251"/>
  <c r="AI35" i="251" l="1"/>
  <c r="AI11" i="251"/>
  <c r="S35" i="251"/>
  <c r="AP10" i="250" l="1"/>
  <c r="AG10" i="250"/>
  <c r="Q10" i="250"/>
  <c r="AR35" i="250" l="1"/>
  <c r="AQ34" i="250"/>
  <c r="AH34" i="250"/>
  <c r="V34" i="250"/>
  <c r="R34" i="250"/>
  <c r="T34" i="250" s="1"/>
  <c r="K34" i="250"/>
  <c r="J34" i="250"/>
  <c r="I34" i="250" s="1"/>
  <c r="G34" i="250"/>
  <c r="E34" i="250"/>
  <c r="AQ33" i="250"/>
  <c r="AH33" i="250"/>
  <c r="V33" i="250"/>
  <c r="R33" i="250"/>
  <c r="T33" i="250" s="1"/>
  <c r="K33" i="250"/>
  <c r="J33" i="250"/>
  <c r="I33" i="250" s="1"/>
  <c r="G33" i="250"/>
  <c r="E33" i="250"/>
  <c r="AW32" i="250"/>
  <c r="AQ32" i="250"/>
  <c r="AH32" i="250"/>
  <c r="V32" i="250"/>
  <c r="R32" i="250"/>
  <c r="T32" i="250" s="1"/>
  <c r="K32" i="250"/>
  <c r="J32" i="250"/>
  <c r="I32" i="250"/>
  <c r="G32" i="250"/>
  <c r="E32" i="250"/>
  <c r="AQ31" i="250"/>
  <c r="AH31" i="250"/>
  <c r="V31" i="250"/>
  <c r="R31" i="250"/>
  <c r="T31" i="250" s="1"/>
  <c r="K31" i="250"/>
  <c r="J31" i="250"/>
  <c r="I31" i="250"/>
  <c r="G31" i="250"/>
  <c r="E31" i="250"/>
  <c r="AQ30" i="250"/>
  <c r="AH30" i="250"/>
  <c r="V30" i="250"/>
  <c r="R30" i="250"/>
  <c r="T30" i="250" s="1"/>
  <c r="K30" i="250"/>
  <c r="J30" i="250"/>
  <c r="I30" i="250"/>
  <c r="G30" i="250"/>
  <c r="E30" i="250"/>
  <c r="AQ29" i="250"/>
  <c r="AH29" i="250"/>
  <c r="V29" i="250"/>
  <c r="R29" i="250"/>
  <c r="T29" i="250" s="1"/>
  <c r="K29" i="250"/>
  <c r="J29" i="250"/>
  <c r="I29" i="250"/>
  <c r="G29" i="250"/>
  <c r="E29" i="250"/>
  <c r="AQ28" i="250"/>
  <c r="AH28" i="250"/>
  <c r="V28" i="250"/>
  <c r="R28" i="250"/>
  <c r="T28" i="250" s="1"/>
  <c r="K28" i="250"/>
  <c r="J28" i="250"/>
  <c r="I28" i="250"/>
  <c r="G28" i="250"/>
  <c r="E28" i="250"/>
  <c r="AQ27" i="250"/>
  <c r="AH27" i="250"/>
  <c r="V27" i="250"/>
  <c r="R27" i="250"/>
  <c r="T27" i="250" s="1"/>
  <c r="K27" i="250"/>
  <c r="J27" i="250"/>
  <c r="I27" i="250"/>
  <c r="G27" i="250"/>
  <c r="E27" i="250"/>
  <c r="AQ26" i="250"/>
  <c r="AH26" i="250"/>
  <c r="V26" i="250"/>
  <c r="R26" i="250"/>
  <c r="T26" i="250" s="1"/>
  <c r="K26" i="250"/>
  <c r="J26" i="250"/>
  <c r="I26" i="250"/>
  <c r="G26" i="250"/>
  <c r="E26" i="250"/>
  <c r="AQ25" i="250"/>
  <c r="AH25" i="250"/>
  <c r="V25" i="250"/>
  <c r="R25" i="250"/>
  <c r="T25" i="250" s="1"/>
  <c r="K25" i="250"/>
  <c r="J25" i="250"/>
  <c r="I25" i="250"/>
  <c r="G25" i="250"/>
  <c r="E25" i="250"/>
  <c r="AQ24" i="250"/>
  <c r="AH24" i="250"/>
  <c r="V24" i="250"/>
  <c r="R24" i="250"/>
  <c r="T24" i="250" s="1"/>
  <c r="K24" i="250"/>
  <c r="J24" i="250"/>
  <c r="I24" i="250"/>
  <c r="G24" i="250"/>
  <c r="E24" i="250"/>
  <c r="AQ23" i="250"/>
  <c r="AH23" i="250"/>
  <c r="V23" i="250"/>
  <c r="R23" i="250"/>
  <c r="T23" i="250" s="1"/>
  <c r="K23" i="250"/>
  <c r="J23" i="250"/>
  <c r="I23" i="250"/>
  <c r="G23" i="250"/>
  <c r="AQ22" i="250"/>
  <c r="AH22" i="250"/>
  <c r="V22" i="250"/>
  <c r="R22" i="250"/>
  <c r="T22" i="250" s="1"/>
  <c r="J22" i="250"/>
  <c r="I22" i="250" s="1"/>
  <c r="G22" i="250"/>
  <c r="E22" i="250"/>
  <c r="AQ21" i="250"/>
  <c r="AH21" i="250"/>
  <c r="V21" i="250"/>
  <c r="R21" i="250"/>
  <c r="T21" i="250" s="1"/>
  <c r="J21" i="250"/>
  <c r="I21" i="250" s="1"/>
  <c r="G21" i="250"/>
  <c r="E21" i="250"/>
  <c r="AQ20" i="250"/>
  <c r="AH20" i="250"/>
  <c r="V20" i="250"/>
  <c r="R20" i="250"/>
  <c r="T20" i="250" s="1"/>
  <c r="J20" i="250"/>
  <c r="I20" i="250" s="1"/>
  <c r="G20" i="250"/>
  <c r="E20" i="250"/>
  <c r="AQ19" i="250"/>
  <c r="AH19" i="250"/>
  <c r="V19" i="250"/>
  <c r="R19" i="250"/>
  <c r="T19" i="250" s="1"/>
  <c r="J19" i="250"/>
  <c r="I19" i="250" s="1"/>
  <c r="G19" i="250"/>
  <c r="E19" i="250"/>
  <c r="AQ18" i="250"/>
  <c r="AH18" i="250"/>
  <c r="V18" i="250"/>
  <c r="R18" i="250"/>
  <c r="T18" i="250" s="1"/>
  <c r="J18" i="250"/>
  <c r="I18" i="250" s="1"/>
  <c r="G18" i="250"/>
  <c r="E18" i="250"/>
  <c r="AQ17" i="250"/>
  <c r="AH17" i="250"/>
  <c r="V17" i="250"/>
  <c r="R17" i="250"/>
  <c r="T17" i="250" s="1"/>
  <c r="J17" i="250"/>
  <c r="I17" i="250" s="1"/>
  <c r="G17" i="250"/>
  <c r="E17" i="250"/>
  <c r="AQ16" i="250"/>
  <c r="AH16" i="250"/>
  <c r="V16" i="250"/>
  <c r="R16" i="250"/>
  <c r="T16" i="250" s="1"/>
  <c r="J16" i="250"/>
  <c r="I16" i="250" s="1"/>
  <c r="G16" i="250"/>
  <c r="E16" i="250"/>
  <c r="AQ15" i="250"/>
  <c r="AH15" i="250"/>
  <c r="V15" i="250"/>
  <c r="R15" i="250"/>
  <c r="S15" i="250" s="1"/>
  <c r="J15" i="250"/>
  <c r="I15" i="250" s="1"/>
  <c r="G15" i="250"/>
  <c r="E15" i="250"/>
  <c r="AQ14" i="250"/>
  <c r="AH14" i="250"/>
  <c r="V14" i="250"/>
  <c r="R14" i="250"/>
  <c r="S14" i="250" s="1"/>
  <c r="J14" i="250"/>
  <c r="I14" i="250" s="1"/>
  <c r="G14" i="250"/>
  <c r="E14" i="250"/>
  <c r="AQ13" i="250"/>
  <c r="AH13" i="250"/>
  <c r="V13" i="250"/>
  <c r="R13" i="250"/>
  <c r="S13" i="250" s="1"/>
  <c r="J13" i="250"/>
  <c r="I13" i="250" s="1"/>
  <c r="G13" i="250"/>
  <c r="E13" i="250"/>
  <c r="AQ12" i="250"/>
  <c r="AH12" i="250"/>
  <c r="V12" i="250"/>
  <c r="R12" i="250"/>
  <c r="T12" i="250" s="1"/>
  <c r="J12" i="250"/>
  <c r="I12" i="250" s="1"/>
  <c r="G12" i="250"/>
  <c r="E12" i="250"/>
  <c r="AH11" i="250"/>
  <c r="V11" i="250"/>
  <c r="J11" i="250"/>
  <c r="I11" i="250" s="1"/>
  <c r="G11" i="250"/>
  <c r="E11" i="250"/>
  <c r="AQ11" i="250"/>
  <c r="R11" i="250"/>
  <c r="AG8" i="250"/>
  <c r="AI31" i="250" l="1"/>
  <c r="AI32" i="250"/>
  <c r="AI28" i="250"/>
  <c r="AI27" i="250"/>
  <c r="AI24" i="250"/>
  <c r="AI23" i="250"/>
  <c r="AI21" i="250"/>
  <c r="AI17" i="250"/>
  <c r="AQ35" i="250"/>
  <c r="AH35" i="250"/>
  <c r="AI25" i="250"/>
  <c r="AI29" i="250"/>
  <c r="AI26" i="250"/>
  <c r="AI30" i="250"/>
  <c r="AI20" i="250"/>
  <c r="S23" i="250"/>
  <c r="S25" i="250"/>
  <c r="S27" i="250"/>
  <c r="S29" i="250"/>
  <c r="S31" i="250"/>
  <c r="S24" i="250"/>
  <c r="S26" i="250"/>
  <c r="S28" i="250"/>
  <c r="S30" i="250"/>
  <c r="S32" i="250"/>
  <c r="AI12" i="250"/>
  <c r="AI16" i="250"/>
  <c r="AI19" i="250"/>
  <c r="AI18" i="250"/>
  <c r="AI22" i="250"/>
  <c r="AI33" i="250"/>
  <c r="AI34" i="250"/>
  <c r="S11" i="250"/>
  <c r="R35" i="250"/>
  <c r="T11" i="250"/>
  <c r="AI11" i="250" s="1"/>
  <c r="T13" i="250"/>
  <c r="AI13" i="250" s="1"/>
  <c r="T14" i="250"/>
  <c r="AI14" i="250" s="1"/>
  <c r="T15" i="250"/>
  <c r="AI15" i="250" s="1"/>
  <c r="K11" i="250"/>
  <c r="K12" i="250"/>
  <c r="K13" i="250"/>
  <c r="K14" i="250"/>
  <c r="K15" i="250"/>
  <c r="K16" i="250"/>
  <c r="K17" i="250"/>
  <c r="K18" i="250"/>
  <c r="K19" i="250"/>
  <c r="K20" i="250"/>
  <c r="K21" i="250"/>
  <c r="K22" i="250"/>
  <c r="AP35" i="250"/>
  <c r="S12" i="250"/>
  <c r="S16" i="250"/>
  <c r="S17" i="250"/>
  <c r="S18" i="250"/>
  <c r="S19" i="250"/>
  <c r="S20" i="250"/>
  <c r="S21" i="250"/>
  <c r="S22" i="250"/>
  <c r="S33" i="250"/>
  <c r="S34" i="250"/>
  <c r="T35" i="250" l="1"/>
  <c r="AI35" i="250" s="1"/>
  <c r="S35" i="250"/>
  <c r="AP10" i="249" l="1"/>
  <c r="AG10" i="249"/>
  <c r="Q10" i="249"/>
  <c r="AR35" i="249" l="1"/>
  <c r="AQ34" i="249"/>
  <c r="AH34" i="249"/>
  <c r="V34" i="249"/>
  <c r="R34" i="249"/>
  <c r="K34" i="249"/>
  <c r="J34" i="249"/>
  <c r="I34" i="249"/>
  <c r="G34" i="249"/>
  <c r="E34" i="249"/>
  <c r="AQ33" i="249"/>
  <c r="AH33" i="249"/>
  <c r="V33" i="249"/>
  <c r="R33" i="249"/>
  <c r="K33" i="249"/>
  <c r="J33" i="249"/>
  <c r="I33" i="249"/>
  <c r="G33" i="249"/>
  <c r="E33" i="249"/>
  <c r="AW32" i="249"/>
  <c r="AQ32" i="249"/>
  <c r="AH32" i="249"/>
  <c r="V32" i="249"/>
  <c r="R32" i="249"/>
  <c r="K32" i="249"/>
  <c r="J32" i="249"/>
  <c r="I32" i="249"/>
  <c r="G32" i="249"/>
  <c r="E32" i="249"/>
  <c r="AQ31" i="249"/>
  <c r="AH31" i="249"/>
  <c r="V31" i="249"/>
  <c r="R31" i="249"/>
  <c r="K31" i="249"/>
  <c r="J31" i="249"/>
  <c r="I31" i="249"/>
  <c r="G31" i="249"/>
  <c r="E31" i="249"/>
  <c r="AQ30" i="249"/>
  <c r="AH30" i="249"/>
  <c r="V30" i="249"/>
  <c r="R30" i="249"/>
  <c r="K30" i="249"/>
  <c r="J30" i="249"/>
  <c r="I30" i="249"/>
  <c r="G30" i="249"/>
  <c r="E30" i="249"/>
  <c r="AQ29" i="249"/>
  <c r="AH29" i="249"/>
  <c r="V29" i="249"/>
  <c r="R29" i="249"/>
  <c r="K29" i="249"/>
  <c r="J29" i="249"/>
  <c r="I29" i="249"/>
  <c r="G29" i="249"/>
  <c r="E29" i="249"/>
  <c r="AQ28" i="249"/>
  <c r="AH28" i="249"/>
  <c r="V28" i="249"/>
  <c r="R28" i="249"/>
  <c r="K28" i="249"/>
  <c r="J28" i="249"/>
  <c r="I28" i="249"/>
  <c r="G28" i="249"/>
  <c r="E28" i="249"/>
  <c r="AQ27" i="249"/>
  <c r="AH27" i="249"/>
  <c r="V27" i="249"/>
  <c r="R27" i="249"/>
  <c r="K27" i="249"/>
  <c r="J27" i="249"/>
  <c r="I27" i="249"/>
  <c r="G27" i="249"/>
  <c r="E27" i="249"/>
  <c r="AQ26" i="249"/>
  <c r="AH26" i="249"/>
  <c r="V26" i="249"/>
  <c r="R26" i="249"/>
  <c r="K26" i="249"/>
  <c r="J26" i="249"/>
  <c r="I26" i="249"/>
  <c r="G26" i="249"/>
  <c r="E26" i="249"/>
  <c r="AQ25" i="249"/>
  <c r="AH25" i="249"/>
  <c r="V25" i="249"/>
  <c r="R25" i="249"/>
  <c r="K25" i="249"/>
  <c r="J25" i="249"/>
  <c r="I25" i="249"/>
  <c r="G25" i="249"/>
  <c r="E25" i="249"/>
  <c r="AQ24" i="249"/>
  <c r="AH24" i="249"/>
  <c r="V24" i="249"/>
  <c r="R24" i="249"/>
  <c r="K24" i="249"/>
  <c r="J24" i="249"/>
  <c r="I24" i="249"/>
  <c r="G24" i="249"/>
  <c r="E24" i="249"/>
  <c r="AQ23" i="249"/>
  <c r="AH23" i="249"/>
  <c r="V23" i="249"/>
  <c r="R23" i="249"/>
  <c r="K23" i="249"/>
  <c r="J23" i="249"/>
  <c r="I23" i="249"/>
  <c r="G23" i="249"/>
  <c r="AQ22" i="249"/>
  <c r="AH22" i="249"/>
  <c r="V22" i="249"/>
  <c r="R22" i="249"/>
  <c r="K22" i="249"/>
  <c r="J22" i="249"/>
  <c r="I22" i="249" s="1"/>
  <c r="G22" i="249"/>
  <c r="E22" i="249"/>
  <c r="AQ21" i="249"/>
  <c r="AH21" i="249"/>
  <c r="V21" i="249"/>
  <c r="R21" i="249"/>
  <c r="T21" i="249" s="1"/>
  <c r="K21" i="249"/>
  <c r="J21" i="249"/>
  <c r="I21" i="249" s="1"/>
  <c r="G21" i="249"/>
  <c r="E21" i="249"/>
  <c r="AQ20" i="249"/>
  <c r="AH20" i="249"/>
  <c r="V20" i="249"/>
  <c r="R20" i="249"/>
  <c r="T20" i="249" s="1"/>
  <c r="K20" i="249"/>
  <c r="J20" i="249"/>
  <c r="I20" i="249" s="1"/>
  <c r="G20" i="249"/>
  <c r="E20" i="249"/>
  <c r="AQ19" i="249"/>
  <c r="AH19" i="249"/>
  <c r="V19" i="249"/>
  <c r="R19" i="249"/>
  <c r="T19" i="249" s="1"/>
  <c r="K19" i="249"/>
  <c r="J19" i="249"/>
  <c r="I19" i="249" s="1"/>
  <c r="G19" i="249"/>
  <c r="E19" i="249"/>
  <c r="AQ18" i="249"/>
  <c r="AH18" i="249"/>
  <c r="V18" i="249"/>
  <c r="R18" i="249"/>
  <c r="T18" i="249" s="1"/>
  <c r="K18" i="249"/>
  <c r="J18" i="249"/>
  <c r="I18" i="249" s="1"/>
  <c r="G18" i="249"/>
  <c r="E18" i="249"/>
  <c r="AQ17" i="249"/>
  <c r="AH17" i="249"/>
  <c r="V17" i="249"/>
  <c r="R17" i="249"/>
  <c r="T17" i="249" s="1"/>
  <c r="K17" i="249"/>
  <c r="J17" i="249"/>
  <c r="I17" i="249" s="1"/>
  <c r="G17" i="249"/>
  <c r="E17" i="249"/>
  <c r="AQ16" i="249"/>
  <c r="AH16" i="249"/>
  <c r="V16" i="249"/>
  <c r="R16" i="249"/>
  <c r="T16" i="249" s="1"/>
  <c r="K16" i="249"/>
  <c r="J16" i="249"/>
  <c r="I16" i="249" s="1"/>
  <c r="G16" i="249"/>
  <c r="E16" i="249"/>
  <c r="AQ15" i="249"/>
  <c r="AH15" i="249"/>
  <c r="V15" i="249"/>
  <c r="R15" i="249"/>
  <c r="T15" i="249" s="1"/>
  <c r="K15" i="249"/>
  <c r="J15" i="249"/>
  <c r="I15" i="249" s="1"/>
  <c r="G15" i="249"/>
  <c r="E15" i="249"/>
  <c r="AQ14" i="249"/>
  <c r="AH14" i="249"/>
  <c r="V14" i="249"/>
  <c r="R14" i="249"/>
  <c r="T14" i="249" s="1"/>
  <c r="K14" i="249"/>
  <c r="J14" i="249"/>
  <c r="I14" i="249" s="1"/>
  <c r="G14" i="249"/>
  <c r="E14" i="249"/>
  <c r="AQ13" i="249"/>
  <c r="AH13" i="249"/>
  <c r="V13" i="249"/>
  <c r="R13" i="249"/>
  <c r="T13" i="249" s="1"/>
  <c r="K13" i="249"/>
  <c r="J13" i="249"/>
  <c r="I13" i="249" s="1"/>
  <c r="G13" i="249"/>
  <c r="E13" i="249"/>
  <c r="AQ12" i="249"/>
  <c r="AH12" i="249"/>
  <c r="V12" i="249"/>
  <c r="R12" i="249"/>
  <c r="T12" i="249" s="1"/>
  <c r="K12" i="249"/>
  <c r="J12" i="249"/>
  <c r="I12" i="249" s="1"/>
  <c r="G12" i="249"/>
  <c r="E12" i="249"/>
  <c r="AH11" i="249"/>
  <c r="V11" i="249"/>
  <c r="K11" i="249"/>
  <c r="J11" i="249"/>
  <c r="I11" i="249" s="1"/>
  <c r="G11" i="249"/>
  <c r="E11" i="249"/>
  <c r="AQ11" i="249"/>
  <c r="AG8" i="249"/>
  <c r="R11" i="249"/>
  <c r="T34" i="249" l="1"/>
  <c r="AI34" i="249" s="1"/>
  <c r="T33" i="249"/>
  <c r="AI33" i="249" s="1"/>
  <c r="T32" i="249"/>
  <c r="AI32" i="249" s="1"/>
  <c r="T31" i="249"/>
  <c r="AI31" i="249" s="1"/>
  <c r="T30" i="249"/>
  <c r="AI30" i="249" s="1"/>
  <c r="T29" i="249"/>
  <c r="AI29" i="249" s="1"/>
  <c r="T28" i="249"/>
  <c r="AI28" i="249" s="1"/>
  <c r="T27" i="249"/>
  <c r="AI27" i="249" s="1"/>
  <c r="T26" i="249"/>
  <c r="AI26" i="249" s="1"/>
  <c r="T25" i="249"/>
  <c r="AI25" i="249" s="1"/>
  <c r="T24" i="249"/>
  <c r="AI24" i="249" s="1"/>
  <c r="T22" i="249"/>
  <c r="T23" i="249"/>
  <c r="AI23" i="249" s="1"/>
  <c r="AQ35" i="249"/>
  <c r="AH35" i="249"/>
  <c r="S23" i="249"/>
  <c r="S25" i="249"/>
  <c r="S27" i="249"/>
  <c r="S29" i="249"/>
  <c r="S31" i="249"/>
  <c r="S24" i="249"/>
  <c r="S26" i="249"/>
  <c r="S28" i="249"/>
  <c r="S30" i="249"/>
  <c r="S32" i="249"/>
  <c r="AI12" i="249"/>
  <c r="AI13" i="249"/>
  <c r="AI14" i="249"/>
  <c r="AI15" i="249"/>
  <c r="AI16" i="249"/>
  <c r="AI18" i="249"/>
  <c r="AI19" i="249"/>
  <c r="AI20" i="249"/>
  <c r="AI21" i="249"/>
  <c r="AI22" i="249"/>
  <c r="T11" i="249"/>
  <c r="S11" i="249"/>
  <c r="R35" i="249"/>
  <c r="AI17" i="249"/>
  <c r="AP35" i="249"/>
  <c r="S12" i="249"/>
  <c r="S13" i="249"/>
  <c r="S14" i="249"/>
  <c r="S15" i="249"/>
  <c r="S16" i="249"/>
  <c r="S17" i="249"/>
  <c r="S18" i="249"/>
  <c r="S19" i="249"/>
  <c r="S20" i="249"/>
  <c r="S21" i="249"/>
  <c r="S22" i="249"/>
  <c r="S33" i="249"/>
  <c r="S34" i="249"/>
  <c r="T35" i="249" l="1"/>
  <c r="AI35" i="249" s="1"/>
  <c r="AI11" i="249"/>
  <c r="S35" i="249"/>
  <c r="AP10" i="248" l="1"/>
  <c r="AG10" i="248"/>
  <c r="Q10" i="248"/>
  <c r="AR35" i="248" l="1"/>
  <c r="AQ34" i="248"/>
  <c r="AH34" i="248"/>
  <c r="V34" i="248"/>
  <c r="R34" i="248"/>
  <c r="T34" i="248" s="1"/>
  <c r="J34" i="248"/>
  <c r="I34" i="248" s="1"/>
  <c r="G34" i="248"/>
  <c r="E34" i="248"/>
  <c r="AQ33" i="248"/>
  <c r="AH33" i="248"/>
  <c r="V33" i="248"/>
  <c r="R33" i="248"/>
  <c r="T33" i="248" s="1"/>
  <c r="J33" i="248"/>
  <c r="I33" i="248" s="1"/>
  <c r="G33" i="248"/>
  <c r="E33" i="248"/>
  <c r="AW32" i="248"/>
  <c r="AQ32" i="248"/>
  <c r="AH32" i="248"/>
  <c r="V32" i="248"/>
  <c r="R32" i="248"/>
  <c r="T32" i="248" s="1"/>
  <c r="J32" i="248"/>
  <c r="K32" i="248" s="1"/>
  <c r="I32" i="248"/>
  <c r="G32" i="248"/>
  <c r="E32" i="248"/>
  <c r="AQ31" i="248"/>
  <c r="AH31" i="248"/>
  <c r="V31" i="248"/>
  <c r="R31" i="248"/>
  <c r="T31" i="248" s="1"/>
  <c r="J31" i="248"/>
  <c r="K31" i="248" s="1"/>
  <c r="I31" i="248"/>
  <c r="G31" i="248"/>
  <c r="E31" i="248"/>
  <c r="AQ30" i="248"/>
  <c r="AH30" i="248"/>
  <c r="V30" i="248"/>
  <c r="R30" i="248"/>
  <c r="J30" i="248"/>
  <c r="K30" i="248" s="1"/>
  <c r="I30" i="248"/>
  <c r="G30" i="248"/>
  <c r="E30" i="248"/>
  <c r="AQ29" i="248"/>
  <c r="AH29" i="248"/>
  <c r="V29" i="248"/>
  <c r="R29" i="248"/>
  <c r="J29" i="248"/>
  <c r="K29" i="248" s="1"/>
  <c r="I29" i="248"/>
  <c r="G29" i="248"/>
  <c r="E29" i="248"/>
  <c r="AQ28" i="248"/>
  <c r="AH28" i="248"/>
  <c r="V28" i="248"/>
  <c r="R28" i="248"/>
  <c r="T28" i="248" s="1"/>
  <c r="J28" i="248"/>
  <c r="K28" i="248" s="1"/>
  <c r="I28" i="248"/>
  <c r="G28" i="248"/>
  <c r="E28" i="248"/>
  <c r="AQ27" i="248"/>
  <c r="AH27" i="248"/>
  <c r="V27" i="248"/>
  <c r="R27" i="248"/>
  <c r="T27" i="248" s="1"/>
  <c r="J27" i="248"/>
  <c r="K27" i="248" s="1"/>
  <c r="I27" i="248"/>
  <c r="G27" i="248"/>
  <c r="E27" i="248"/>
  <c r="AQ26" i="248"/>
  <c r="AH26" i="248"/>
  <c r="V26" i="248"/>
  <c r="R26" i="248"/>
  <c r="J26" i="248"/>
  <c r="K26" i="248" s="1"/>
  <c r="I26" i="248"/>
  <c r="G26" i="248"/>
  <c r="E26" i="248"/>
  <c r="AQ25" i="248"/>
  <c r="AH25" i="248"/>
  <c r="V25" i="248"/>
  <c r="R25" i="248"/>
  <c r="J25" i="248"/>
  <c r="K25" i="248" s="1"/>
  <c r="I25" i="248"/>
  <c r="G25" i="248"/>
  <c r="E25" i="248"/>
  <c r="AQ24" i="248"/>
  <c r="AH24" i="248"/>
  <c r="V24" i="248"/>
  <c r="R24" i="248"/>
  <c r="T24" i="248" s="1"/>
  <c r="J24" i="248"/>
  <c r="K24" i="248" s="1"/>
  <c r="I24" i="248"/>
  <c r="G24" i="248"/>
  <c r="E24" i="248"/>
  <c r="AQ23" i="248"/>
  <c r="AH23" i="248"/>
  <c r="V23" i="248"/>
  <c r="R23" i="248"/>
  <c r="T23" i="248" s="1"/>
  <c r="J23" i="248"/>
  <c r="K23" i="248" s="1"/>
  <c r="I23" i="248"/>
  <c r="G23" i="248"/>
  <c r="AQ22" i="248"/>
  <c r="AH22" i="248"/>
  <c r="V22" i="248"/>
  <c r="R22" i="248"/>
  <c r="S22" i="248" s="1"/>
  <c r="J22" i="248"/>
  <c r="K22" i="248" s="1"/>
  <c r="I22" i="248"/>
  <c r="G22" i="248"/>
  <c r="E22" i="248"/>
  <c r="AQ21" i="248"/>
  <c r="AH21" i="248"/>
  <c r="V21" i="248"/>
  <c r="R21" i="248"/>
  <c r="S21" i="248" s="1"/>
  <c r="J21" i="248"/>
  <c r="K21" i="248" s="1"/>
  <c r="I21" i="248"/>
  <c r="G21" i="248"/>
  <c r="E21" i="248"/>
  <c r="AQ20" i="248"/>
  <c r="AH20" i="248"/>
  <c r="V20" i="248"/>
  <c r="R20" i="248"/>
  <c r="S20" i="248" s="1"/>
  <c r="J20" i="248"/>
  <c r="K20" i="248" s="1"/>
  <c r="I20" i="248"/>
  <c r="G20" i="248"/>
  <c r="E20" i="248"/>
  <c r="AQ19" i="248"/>
  <c r="AH19" i="248"/>
  <c r="V19" i="248"/>
  <c r="R19" i="248"/>
  <c r="S19" i="248" s="1"/>
  <c r="J19" i="248"/>
  <c r="K19" i="248" s="1"/>
  <c r="I19" i="248"/>
  <c r="G19" i="248"/>
  <c r="E19" i="248"/>
  <c r="AQ18" i="248"/>
  <c r="AH18" i="248"/>
  <c r="V18" i="248"/>
  <c r="R18" i="248"/>
  <c r="S18" i="248" s="1"/>
  <c r="J18" i="248"/>
  <c r="K18" i="248" s="1"/>
  <c r="I18" i="248"/>
  <c r="G18" i="248"/>
  <c r="E18" i="248"/>
  <c r="AQ17" i="248"/>
  <c r="AH17" i="248"/>
  <c r="V17" i="248"/>
  <c r="R17" i="248"/>
  <c r="S17" i="248" s="1"/>
  <c r="J17" i="248"/>
  <c r="K17" i="248" s="1"/>
  <c r="I17" i="248"/>
  <c r="G17" i="248"/>
  <c r="E17" i="248"/>
  <c r="AQ16" i="248"/>
  <c r="AH16" i="248"/>
  <c r="V16" i="248"/>
  <c r="R16" i="248"/>
  <c r="S16" i="248" s="1"/>
  <c r="J16" i="248"/>
  <c r="K16" i="248" s="1"/>
  <c r="I16" i="248"/>
  <c r="G16" i="248"/>
  <c r="E16" i="248"/>
  <c r="AQ15" i="248"/>
  <c r="AH15" i="248"/>
  <c r="V15" i="248"/>
  <c r="R15" i="248"/>
  <c r="S15" i="248" s="1"/>
  <c r="J15" i="248"/>
  <c r="K15" i="248" s="1"/>
  <c r="I15" i="248"/>
  <c r="G15" i="248"/>
  <c r="E15" i="248"/>
  <c r="AQ14" i="248"/>
  <c r="AH14" i="248"/>
  <c r="V14" i="248"/>
  <c r="R14" i="248"/>
  <c r="S14" i="248" s="1"/>
  <c r="J14" i="248"/>
  <c r="K14" i="248" s="1"/>
  <c r="I14" i="248"/>
  <c r="G14" i="248"/>
  <c r="E14" i="248"/>
  <c r="AQ13" i="248"/>
  <c r="AH13" i="248"/>
  <c r="V13" i="248"/>
  <c r="R13" i="248"/>
  <c r="S13" i="248" s="1"/>
  <c r="J13" i="248"/>
  <c r="K13" i="248" s="1"/>
  <c r="I13" i="248"/>
  <c r="G13" i="248"/>
  <c r="E13" i="248"/>
  <c r="AQ12" i="248"/>
  <c r="AH12" i="248"/>
  <c r="V12" i="248"/>
  <c r="R12" i="248"/>
  <c r="S12" i="248" s="1"/>
  <c r="J12" i="248"/>
  <c r="K12" i="248" s="1"/>
  <c r="I12" i="248"/>
  <c r="G12" i="248"/>
  <c r="E12" i="248"/>
  <c r="AH11" i="248"/>
  <c r="V11" i="248"/>
  <c r="J11" i="248"/>
  <c r="K11" i="248" s="1"/>
  <c r="I11" i="248"/>
  <c r="G11" i="248"/>
  <c r="E11" i="248"/>
  <c r="AP35" i="248"/>
  <c r="AG8" i="248"/>
  <c r="R11" i="248"/>
  <c r="AI33" i="248" l="1"/>
  <c r="S32" i="248"/>
  <c r="T30" i="248"/>
  <c r="S30" i="248"/>
  <c r="S29" i="248"/>
  <c r="T29" i="248"/>
  <c r="AI29" i="248" s="1"/>
  <c r="S26" i="248"/>
  <c r="T26" i="248"/>
  <c r="AI26" i="248" s="1"/>
  <c r="S25" i="248"/>
  <c r="T25" i="248"/>
  <c r="AI25" i="248" s="1"/>
  <c r="AI24" i="248"/>
  <c r="AI23" i="248"/>
  <c r="AH35" i="248"/>
  <c r="AI27" i="248"/>
  <c r="AI28" i="248"/>
  <c r="AI30" i="248"/>
  <c r="AI31" i="248"/>
  <c r="AI32" i="248"/>
  <c r="S24" i="248"/>
  <c r="S28" i="248"/>
  <c r="S23" i="248"/>
  <c r="S27" i="248"/>
  <c r="S31" i="248"/>
  <c r="AI34" i="248"/>
  <c r="S11" i="248"/>
  <c r="R35" i="248"/>
  <c r="T11" i="248"/>
  <c r="AQ11" i="248"/>
  <c r="AQ35" i="248" s="1"/>
  <c r="T12" i="248"/>
  <c r="AI12" i="248" s="1"/>
  <c r="T13" i="248"/>
  <c r="AI13" i="248" s="1"/>
  <c r="T14" i="248"/>
  <c r="AI14" i="248" s="1"/>
  <c r="T15" i="248"/>
  <c r="AI15" i="248" s="1"/>
  <c r="T16" i="248"/>
  <c r="AI16" i="248" s="1"/>
  <c r="T17" i="248"/>
  <c r="AI17" i="248" s="1"/>
  <c r="T18" i="248"/>
  <c r="AI18" i="248" s="1"/>
  <c r="T19" i="248"/>
  <c r="AI19" i="248" s="1"/>
  <c r="T20" i="248"/>
  <c r="AI20" i="248" s="1"/>
  <c r="T21" i="248"/>
  <c r="AI21" i="248" s="1"/>
  <c r="T22" i="248"/>
  <c r="AI22" i="248" s="1"/>
  <c r="K33" i="248"/>
  <c r="K34" i="248"/>
  <c r="S33" i="248"/>
  <c r="S34" i="248"/>
  <c r="S35" i="248" l="1"/>
  <c r="T35" i="248"/>
  <c r="AI35" i="248" s="1"/>
  <c r="AI11" i="248"/>
  <c r="AP10" i="247" l="1"/>
  <c r="AG10" i="247"/>
  <c r="Q10" i="247"/>
  <c r="AR35" i="247" l="1"/>
  <c r="AQ34" i="247"/>
  <c r="AH34" i="247"/>
  <c r="V34" i="247"/>
  <c r="R34" i="247"/>
  <c r="T34" i="247" s="1"/>
  <c r="J34" i="247"/>
  <c r="I34" i="247" s="1"/>
  <c r="G34" i="247"/>
  <c r="E34" i="247"/>
  <c r="AQ33" i="247"/>
  <c r="AH33" i="247"/>
  <c r="V33" i="247"/>
  <c r="R33" i="247"/>
  <c r="S33" i="247" s="1"/>
  <c r="J33" i="247"/>
  <c r="K33" i="247" s="1"/>
  <c r="G33" i="247"/>
  <c r="E33" i="247"/>
  <c r="AW32" i="247"/>
  <c r="AQ32" i="247"/>
  <c r="AH32" i="247"/>
  <c r="V32" i="247"/>
  <c r="R32" i="247"/>
  <c r="S32" i="247" s="1"/>
  <c r="J32" i="247"/>
  <c r="I32" i="247" s="1"/>
  <c r="G32" i="247"/>
  <c r="E32" i="247"/>
  <c r="AQ31" i="247"/>
  <c r="AH31" i="247"/>
  <c r="V31" i="247"/>
  <c r="R31" i="247"/>
  <c r="S31" i="247" s="1"/>
  <c r="J31" i="247"/>
  <c r="I31" i="247" s="1"/>
  <c r="G31" i="247"/>
  <c r="E31" i="247"/>
  <c r="AQ30" i="247"/>
  <c r="AH30" i="247"/>
  <c r="V30" i="247"/>
  <c r="R30" i="247"/>
  <c r="S30" i="247" s="1"/>
  <c r="J30" i="247"/>
  <c r="I30" i="247" s="1"/>
  <c r="G30" i="247"/>
  <c r="E30" i="247"/>
  <c r="AQ29" i="247"/>
  <c r="AH29" i="247"/>
  <c r="V29" i="247"/>
  <c r="R29" i="247"/>
  <c r="S29" i="247" s="1"/>
  <c r="J29" i="247"/>
  <c r="I29" i="247" s="1"/>
  <c r="G29" i="247"/>
  <c r="E29" i="247"/>
  <c r="AQ28" i="247"/>
  <c r="AH28" i="247"/>
  <c r="V28" i="247"/>
  <c r="R28" i="247"/>
  <c r="S28" i="247" s="1"/>
  <c r="J28" i="247"/>
  <c r="I28" i="247" s="1"/>
  <c r="G28" i="247"/>
  <c r="E28" i="247"/>
  <c r="AQ27" i="247"/>
  <c r="AH27" i="247"/>
  <c r="V27" i="247"/>
  <c r="R27" i="247"/>
  <c r="S27" i="247" s="1"/>
  <c r="J27" i="247"/>
  <c r="I27" i="247" s="1"/>
  <c r="G27" i="247"/>
  <c r="E27" i="247"/>
  <c r="AQ26" i="247"/>
  <c r="AH26" i="247"/>
  <c r="V26" i="247"/>
  <c r="R26" i="247"/>
  <c r="S26" i="247" s="1"/>
  <c r="J26" i="247"/>
  <c r="I26" i="247" s="1"/>
  <c r="G26" i="247"/>
  <c r="E26" i="247"/>
  <c r="AQ25" i="247"/>
  <c r="AH25" i="247"/>
  <c r="V25" i="247"/>
  <c r="R25" i="247"/>
  <c r="S25" i="247" s="1"/>
  <c r="J25" i="247"/>
  <c r="I25" i="247" s="1"/>
  <c r="G25" i="247"/>
  <c r="E25" i="247"/>
  <c r="AQ24" i="247"/>
  <c r="AH24" i="247"/>
  <c r="V24" i="247"/>
  <c r="R24" i="247"/>
  <c r="S24" i="247" s="1"/>
  <c r="J24" i="247"/>
  <c r="I24" i="247" s="1"/>
  <c r="G24" i="247"/>
  <c r="E24" i="247"/>
  <c r="AQ23" i="247"/>
  <c r="AH23" i="247"/>
  <c r="V23" i="247"/>
  <c r="R23" i="247"/>
  <c r="S23" i="247" s="1"/>
  <c r="J23" i="247"/>
  <c r="I23" i="247" s="1"/>
  <c r="G23" i="247"/>
  <c r="AQ22" i="247"/>
  <c r="AH22" i="247"/>
  <c r="V22" i="247"/>
  <c r="R22" i="247"/>
  <c r="T22" i="247" s="1"/>
  <c r="J22" i="247"/>
  <c r="I22" i="247" s="1"/>
  <c r="G22" i="247"/>
  <c r="E22" i="247"/>
  <c r="AQ21" i="247"/>
  <c r="AH21" i="247"/>
  <c r="V21" i="247"/>
  <c r="R21" i="247"/>
  <c r="T21" i="247" s="1"/>
  <c r="J21" i="247"/>
  <c r="I21" i="247" s="1"/>
  <c r="G21" i="247"/>
  <c r="E21" i="247"/>
  <c r="AQ20" i="247"/>
  <c r="AH20" i="247"/>
  <c r="V20" i="247"/>
  <c r="R20" i="247"/>
  <c r="S20" i="247" s="1"/>
  <c r="J20" i="247"/>
  <c r="I20" i="247" s="1"/>
  <c r="G20" i="247"/>
  <c r="E20" i="247"/>
  <c r="AQ19" i="247"/>
  <c r="AH19" i="247"/>
  <c r="V19" i="247"/>
  <c r="R19" i="247"/>
  <c r="T19" i="247" s="1"/>
  <c r="J19" i="247"/>
  <c r="I19" i="247" s="1"/>
  <c r="G19" i="247"/>
  <c r="E19" i="247"/>
  <c r="AQ18" i="247"/>
  <c r="AH18" i="247"/>
  <c r="V18" i="247"/>
  <c r="R18" i="247"/>
  <c r="T18" i="247" s="1"/>
  <c r="J18" i="247"/>
  <c r="I18" i="247" s="1"/>
  <c r="G18" i="247"/>
  <c r="E18" i="247"/>
  <c r="AQ17" i="247"/>
  <c r="AH17" i="247"/>
  <c r="V17" i="247"/>
  <c r="R17" i="247"/>
  <c r="J17" i="247"/>
  <c r="I17" i="247" s="1"/>
  <c r="G17" i="247"/>
  <c r="E17" i="247"/>
  <c r="AQ16" i="247"/>
  <c r="AH16" i="247"/>
  <c r="V16" i="247"/>
  <c r="R16" i="247"/>
  <c r="S16" i="247" s="1"/>
  <c r="J16" i="247"/>
  <c r="I16" i="247" s="1"/>
  <c r="G16" i="247"/>
  <c r="E16" i="247"/>
  <c r="AQ15" i="247"/>
  <c r="AH15" i="247"/>
  <c r="V15" i="247"/>
  <c r="R15" i="247"/>
  <c r="T15" i="247" s="1"/>
  <c r="J15" i="247"/>
  <c r="I15" i="247" s="1"/>
  <c r="G15" i="247"/>
  <c r="E15" i="247"/>
  <c r="AQ14" i="247"/>
  <c r="AH14" i="247"/>
  <c r="V14" i="247"/>
  <c r="R14" i="247"/>
  <c r="T14" i="247" s="1"/>
  <c r="J14" i="247"/>
  <c r="I14" i="247" s="1"/>
  <c r="G14" i="247"/>
  <c r="E14" i="247"/>
  <c r="AQ13" i="247"/>
  <c r="AH13" i="247"/>
  <c r="V13" i="247"/>
  <c r="R13" i="247"/>
  <c r="T13" i="247" s="1"/>
  <c r="J13" i="247"/>
  <c r="I13" i="247" s="1"/>
  <c r="G13" i="247"/>
  <c r="E13" i="247"/>
  <c r="AQ12" i="247"/>
  <c r="AH12" i="247"/>
  <c r="V12" i="247"/>
  <c r="R12" i="247"/>
  <c r="S12" i="247" s="1"/>
  <c r="J12" i="247"/>
  <c r="I12" i="247" s="1"/>
  <c r="G12" i="247"/>
  <c r="E12" i="247"/>
  <c r="V11" i="247"/>
  <c r="J11" i="247"/>
  <c r="I11" i="247" s="1"/>
  <c r="G11" i="247"/>
  <c r="E11" i="247"/>
  <c r="AQ11" i="247"/>
  <c r="AH11" i="247"/>
  <c r="R11" i="247"/>
  <c r="K34" i="247" l="1"/>
  <c r="K23" i="247"/>
  <c r="K24" i="247"/>
  <c r="K25" i="247"/>
  <c r="K26" i="247"/>
  <c r="K27" i="247"/>
  <c r="K28" i="247"/>
  <c r="K29" i="247"/>
  <c r="K30" i="247"/>
  <c r="K31" i="247"/>
  <c r="K32" i="247"/>
  <c r="I33" i="247"/>
  <c r="T29" i="247"/>
  <c r="T25" i="247"/>
  <c r="AI25" i="247" s="1"/>
  <c r="AI21" i="247"/>
  <c r="S21" i="247"/>
  <c r="T20" i="247"/>
  <c r="AI18" i="247"/>
  <c r="S17" i="247"/>
  <c r="T17" i="247"/>
  <c r="AI17" i="247" s="1"/>
  <c r="T16" i="247"/>
  <c r="AI16" i="247" s="1"/>
  <c r="AI15" i="247"/>
  <c r="AI14" i="247"/>
  <c r="AQ35" i="247"/>
  <c r="S13" i="247"/>
  <c r="T12" i="247"/>
  <c r="AI12" i="247" s="1"/>
  <c r="AI13" i="247"/>
  <c r="AI34" i="247"/>
  <c r="AI19" i="247"/>
  <c r="AI20" i="247"/>
  <c r="AI22" i="247"/>
  <c r="S14" i="247"/>
  <c r="S18" i="247"/>
  <c r="T26" i="247"/>
  <c r="AI26" i="247" s="1"/>
  <c r="T30" i="247"/>
  <c r="AI30" i="247" s="1"/>
  <c r="S15" i="247"/>
  <c r="S19" i="247"/>
  <c r="AI29" i="247"/>
  <c r="T31" i="247"/>
  <c r="AI31" i="247" s="1"/>
  <c r="T33" i="247"/>
  <c r="AI33" i="247" s="1"/>
  <c r="T24" i="247"/>
  <c r="AI24" i="247" s="1"/>
  <c r="T28" i="247"/>
  <c r="AI28" i="247" s="1"/>
  <c r="T32" i="247"/>
  <c r="AI32" i="247" s="1"/>
  <c r="S34" i="247"/>
  <c r="S22" i="247"/>
  <c r="T23" i="247"/>
  <c r="AI23" i="247" s="1"/>
  <c r="T27" i="247"/>
  <c r="AI27" i="247" s="1"/>
  <c r="S11" i="247"/>
  <c r="R35" i="247"/>
  <c r="T11" i="247"/>
  <c r="AH35" i="247"/>
  <c r="K12" i="247"/>
  <c r="K15" i="247"/>
  <c r="K16" i="247"/>
  <c r="K19" i="247"/>
  <c r="AG8" i="247"/>
  <c r="K11" i="247"/>
  <c r="K13" i="247"/>
  <c r="K14" i="247"/>
  <c r="K17" i="247"/>
  <c r="K18" i="247"/>
  <c r="K20" i="247"/>
  <c r="K21" i="247"/>
  <c r="K22" i="247"/>
  <c r="AP35" i="247"/>
  <c r="T35" i="247" l="1"/>
  <c r="AI35" i="247" s="1"/>
  <c r="S35" i="247"/>
  <c r="AI11" i="247"/>
  <c r="E18" i="246" l="1"/>
  <c r="AP10" i="246" l="1"/>
  <c r="AG10" i="246"/>
  <c r="Q10" i="246"/>
  <c r="R11" i="246" s="1"/>
  <c r="AR35" i="246"/>
  <c r="AQ34" i="246"/>
  <c r="AH34" i="246"/>
  <c r="V34" i="246"/>
  <c r="R34" i="246"/>
  <c r="K34" i="246"/>
  <c r="J34" i="246"/>
  <c r="I34" i="246" s="1"/>
  <c r="G34" i="246"/>
  <c r="E34" i="246"/>
  <c r="AQ33" i="246"/>
  <c r="AH33" i="246"/>
  <c r="V33" i="246"/>
  <c r="R33" i="246"/>
  <c r="T33" i="246" s="1"/>
  <c r="K33" i="246"/>
  <c r="J33" i="246"/>
  <c r="I33" i="246" s="1"/>
  <c r="G33" i="246"/>
  <c r="E33" i="246"/>
  <c r="AW32" i="246"/>
  <c r="AQ32" i="246"/>
  <c r="AH32" i="246"/>
  <c r="V32" i="246"/>
  <c r="R32" i="246"/>
  <c r="T32" i="246" s="1"/>
  <c r="K32" i="246"/>
  <c r="J32" i="246"/>
  <c r="I32" i="246" s="1"/>
  <c r="G32" i="246"/>
  <c r="E32" i="246"/>
  <c r="AQ31" i="246"/>
  <c r="AH31" i="246"/>
  <c r="V31" i="246"/>
  <c r="R31" i="246"/>
  <c r="T31" i="246" s="1"/>
  <c r="K31" i="246"/>
  <c r="J31" i="246"/>
  <c r="I31" i="246" s="1"/>
  <c r="G31" i="246"/>
  <c r="E31" i="246"/>
  <c r="AQ30" i="246"/>
  <c r="AH30" i="246"/>
  <c r="V30" i="246"/>
  <c r="R30" i="246"/>
  <c r="T30" i="246" s="1"/>
  <c r="K30" i="246"/>
  <c r="J30" i="246"/>
  <c r="I30" i="246" s="1"/>
  <c r="G30" i="246"/>
  <c r="E30" i="246"/>
  <c r="AQ29" i="246"/>
  <c r="AH29" i="246"/>
  <c r="V29" i="246"/>
  <c r="R29" i="246"/>
  <c r="T29" i="246" s="1"/>
  <c r="K29" i="246"/>
  <c r="J29" i="246"/>
  <c r="I29" i="246" s="1"/>
  <c r="G29" i="246"/>
  <c r="E29" i="246"/>
  <c r="AQ28" i="246"/>
  <c r="AH28" i="246"/>
  <c r="V28" i="246"/>
  <c r="R28" i="246"/>
  <c r="T28" i="246" s="1"/>
  <c r="K28" i="246"/>
  <c r="J28" i="246"/>
  <c r="I28" i="246" s="1"/>
  <c r="G28" i="246"/>
  <c r="E28" i="246"/>
  <c r="AQ27" i="246"/>
  <c r="AH27" i="246"/>
  <c r="V27" i="246"/>
  <c r="R27" i="246"/>
  <c r="T27" i="246" s="1"/>
  <c r="K27" i="246"/>
  <c r="J27" i="246"/>
  <c r="I27" i="246" s="1"/>
  <c r="G27" i="246"/>
  <c r="E27" i="246"/>
  <c r="AQ26" i="246"/>
  <c r="AH26" i="246"/>
  <c r="V26" i="246"/>
  <c r="R26" i="246"/>
  <c r="T26" i="246" s="1"/>
  <c r="K26" i="246"/>
  <c r="J26" i="246"/>
  <c r="I26" i="246" s="1"/>
  <c r="G26" i="246"/>
  <c r="E26" i="246"/>
  <c r="AQ25" i="246"/>
  <c r="AH25" i="246"/>
  <c r="V25" i="246"/>
  <c r="R25" i="246"/>
  <c r="T25" i="246" s="1"/>
  <c r="K25" i="246"/>
  <c r="J25" i="246"/>
  <c r="I25" i="246" s="1"/>
  <c r="G25" i="246"/>
  <c r="E25" i="246"/>
  <c r="AQ24" i="246"/>
  <c r="AH24" i="246"/>
  <c r="V24" i="246"/>
  <c r="R24" i="246"/>
  <c r="T24" i="246" s="1"/>
  <c r="K24" i="246"/>
  <c r="J24" i="246"/>
  <c r="I24" i="246" s="1"/>
  <c r="G24" i="246"/>
  <c r="E24" i="246"/>
  <c r="AQ23" i="246"/>
  <c r="AH23" i="246"/>
  <c r="V23" i="246"/>
  <c r="R23" i="246"/>
  <c r="T23" i="246" s="1"/>
  <c r="K23" i="246"/>
  <c r="J23" i="246"/>
  <c r="I23" i="246" s="1"/>
  <c r="G23" i="246"/>
  <c r="AQ22" i="246"/>
  <c r="AH22" i="246"/>
  <c r="V22" i="246"/>
  <c r="R22" i="246"/>
  <c r="J22" i="246"/>
  <c r="I22" i="246" s="1"/>
  <c r="G22" i="246"/>
  <c r="E22" i="246"/>
  <c r="AQ21" i="246"/>
  <c r="AH21" i="246"/>
  <c r="V21" i="246"/>
  <c r="R21" i="246"/>
  <c r="S21" i="246" s="1"/>
  <c r="J21" i="246"/>
  <c r="I21" i="246" s="1"/>
  <c r="G21" i="246"/>
  <c r="E21" i="246"/>
  <c r="AQ20" i="246"/>
  <c r="AH20" i="246"/>
  <c r="V20" i="246"/>
  <c r="R20" i="246"/>
  <c r="T20" i="246" s="1"/>
  <c r="J20" i="246"/>
  <c r="I20" i="246" s="1"/>
  <c r="G20" i="246"/>
  <c r="E20" i="246"/>
  <c r="AQ19" i="246"/>
  <c r="AH19" i="246"/>
  <c r="V19" i="246"/>
  <c r="R19" i="246"/>
  <c r="T19" i="246" s="1"/>
  <c r="J19" i="246"/>
  <c r="I19" i="246" s="1"/>
  <c r="G19" i="246"/>
  <c r="E19" i="246"/>
  <c r="AQ18" i="246"/>
  <c r="AH18" i="246"/>
  <c r="V18" i="246"/>
  <c r="R18" i="246"/>
  <c r="J18" i="246"/>
  <c r="I18" i="246" s="1"/>
  <c r="G18" i="246"/>
  <c r="AQ17" i="246"/>
  <c r="AH17" i="246"/>
  <c r="V17" i="246"/>
  <c r="R17" i="246"/>
  <c r="S17" i="246" s="1"/>
  <c r="J17" i="246"/>
  <c r="I17" i="246" s="1"/>
  <c r="G17" i="246"/>
  <c r="E17" i="246"/>
  <c r="AQ16" i="246"/>
  <c r="AH16" i="246"/>
  <c r="V16" i="246"/>
  <c r="R16" i="246"/>
  <c r="S16" i="246" s="1"/>
  <c r="J16" i="246"/>
  <c r="I16" i="246" s="1"/>
  <c r="G16" i="246"/>
  <c r="E16" i="246"/>
  <c r="AQ15" i="246"/>
  <c r="AH15" i="246"/>
  <c r="V15" i="246"/>
  <c r="R15" i="246"/>
  <c r="T15" i="246" s="1"/>
  <c r="J15" i="246"/>
  <c r="I15" i="246" s="1"/>
  <c r="G15" i="246"/>
  <c r="E15" i="246"/>
  <c r="AQ14" i="246"/>
  <c r="AH14" i="246"/>
  <c r="V14" i="246"/>
  <c r="R14" i="246"/>
  <c r="J14" i="246"/>
  <c r="I14" i="246" s="1"/>
  <c r="G14" i="246"/>
  <c r="E14" i="246"/>
  <c r="AQ13" i="246"/>
  <c r="AH13" i="246"/>
  <c r="V13" i="246"/>
  <c r="R13" i="246"/>
  <c r="S13" i="246" s="1"/>
  <c r="J13" i="246"/>
  <c r="I13" i="246" s="1"/>
  <c r="G13" i="246"/>
  <c r="E13" i="246"/>
  <c r="AQ12" i="246"/>
  <c r="AH12" i="246"/>
  <c r="V12" i="246"/>
  <c r="R12" i="246"/>
  <c r="S12" i="246" s="1"/>
  <c r="J12" i="246"/>
  <c r="I12" i="246" s="1"/>
  <c r="G12" i="246"/>
  <c r="E12" i="246"/>
  <c r="V11" i="246"/>
  <c r="J11" i="246"/>
  <c r="I11" i="246" s="1"/>
  <c r="G11" i="246"/>
  <c r="E11" i="246"/>
  <c r="AP35" i="246"/>
  <c r="AH11" i="246"/>
  <c r="AG8" i="246"/>
  <c r="S34" i="246" l="1"/>
  <c r="T34" i="246"/>
  <c r="AI34" i="246" s="1"/>
  <c r="T22" i="246"/>
  <c r="AI22" i="246" s="1"/>
  <c r="S22" i="246"/>
  <c r="T21" i="246"/>
  <c r="AI21" i="246" s="1"/>
  <c r="AI20" i="246"/>
  <c r="S18" i="246"/>
  <c r="T18" i="246"/>
  <c r="AI18" i="246" s="1"/>
  <c r="T17" i="246"/>
  <c r="S14" i="246"/>
  <c r="T14" i="246"/>
  <c r="AI14" i="246" s="1"/>
  <c r="T13" i="246"/>
  <c r="AI17" i="246"/>
  <c r="AI19" i="246"/>
  <c r="AI33" i="246"/>
  <c r="AI13" i="246"/>
  <c r="AI15" i="246"/>
  <c r="S15" i="246"/>
  <c r="S19" i="246"/>
  <c r="S20" i="246"/>
  <c r="S33" i="246"/>
  <c r="T16" i="246"/>
  <c r="AI16" i="246" s="1"/>
  <c r="T12" i="246"/>
  <c r="AI12" i="246" s="1"/>
  <c r="S11" i="246"/>
  <c r="T11" i="246"/>
  <c r="R35" i="246"/>
  <c r="AH35" i="246"/>
  <c r="AI23" i="246"/>
  <c r="AI24" i="246"/>
  <c r="AI25" i="246"/>
  <c r="AI26" i="246"/>
  <c r="AI27" i="246"/>
  <c r="AI28" i="246"/>
  <c r="AI29" i="246"/>
  <c r="AI30" i="246"/>
  <c r="AI31" i="246"/>
  <c r="AI32" i="246"/>
  <c r="AQ11" i="246"/>
  <c r="AQ35" i="246" s="1"/>
  <c r="K11" i="246"/>
  <c r="K14" i="246"/>
  <c r="K17" i="246"/>
  <c r="K19" i="246"/>
  <c r="K21" i="246"/>
  <c r="K22" i="246"/>
  <c r="S23" i="246"/>
  <c r="S24" i="246"/>
  <c r="S25" i="246"/>
  <c r="S26" i="246"/>
  <c r="S27" i="246"/>
  <c r="S28" i="246"/>
  <c r="S29" i="246"/>
  <c r="S30" i="246"/>
  <c r="S31" i="246"/>
  <c r="S32" i="246"/>
  <c r="K12" i="246"/>
  <c r="K13" i="246"/>
  <c r="K15" i="246"/>
  <c r="K16" i="246"/>
  <c r="K18" i="246"/>
  <c r="K20" i="246"/>
  <c r="T35" i="246" l="1"/>
  <c r="AI35" i="246" s="1"/>
  <c r="AI11" i="246"/>
  <c r="S35" i="246"/>
  <c r="AP10" i="245" l="1"/>
  <c r="AG10" i="245"/>
  <c r="Q10" i="245"/>
  <c r="AR35" i="245" l="1"/>
  <c r="AQ34" i="245"/>
  <c r="AH34" i="245"/>
  <c r="V34" i="245"/>
  <c r="R34" i="245"/>
  <c r="J34" i="245"/>
  <c r="K34" i="245" s="1"/>
  <c r="G34" i="245"/>
  <c r="E34" i="245"/>
  <c r="AQ33" i="245"/>
  <c r="AH33" i="245"/>
  <c r="V33" i="245"/>
  <c r="R33" i="245"/>
  <c r="J33" i="245"/>
  <c r="K33" i="245" s="1"/>
  <c r="G33" i="245"/>
  <c r="E33" i="245"/>
  <c r="AW32" i="245"/>
  <c r="AQ32" i="245"/>
  <c r="AH32" i="245"/>
  <c r="V32" i="245"/>
  <c r="R32" i="245"/>
  <c r="K32" i="245"/>
  <c r="J32" i="245"/>
  <c r="I32" i="245" s="1"/>
  <c r="G32" i="245"/>
  <c r="E32" i="245"/>
  <c r="AQ31" i="245"/>
  <c r="AH31" i="245"/>
  <c r="V31" i="245"/>
  <c r="R31" i="245"/>
  <c r="K31" i="245"/>
  <c r="J31" i="245"/>
  <c r="I31" i="245" s="1"/>
  <c r="G31" i="245"/>
  <c r="E31" i="245"/>
  <c r="AQ30" i="245"/>
  <c r="AH30" i="245"/>
  <c r="V30" i="245"/>
  <c r="R30" i="245"/>
  <c r="K30" i="245"/>
  <c r="J30" i="245"/>
  <c r="I30" i="245" s="1"/>
  <c r="G30" i="245"/>
  <c r="E30" i="245"/>
  <c r="AQ29" i="245"/>
  <c r="AH29" i="245"/>
  <c r="V29" i="245"/>
  <c r="R29" i="245"/>
  <c r="K29" i="245"/>
  <c r="J29" i="245"/>
  <c r="I29" i="245" s="1"/>
  <c r="G29" i="245"/>
  <c r="E29" i="245"/>
  <c r="AQ28" i="245"/>
  <c r="AH28" i="245"/>
  <c r="V28" i="245"/>
  <c r="R28" i="245"/>
  <c r="K28" i="245"/>
  <c r="J28" i="245"/>
  <c r="I28" i="245" s="1"/>
  <c r="G28" i="245"/>
  <c r="E28" i="245"/>
  <c r="AQ27" i="245"/>
  <c r="AH27" i="245"/>
  <c r="V27" i="245"/>
  <c r="R27" i="245"/>
  <c r="K27" i="245"/>
  <c r="J27" i="245"/>
  <c r="I27" i="245" s="1"/>
  <c r="G27" i="245"/>
  <c r="E27" i="245"/>
  <c r="AQ26" i="245"/>
  <c r="AH26" i="245"/>
  <c r="V26" i="245"/>
  <c r="R26" i="245"/>
  <c r="K26" i="245"/>
  <c r="J26" i="245"/>
  <c r="I26" i="245" s="1"/>
  <c r="G26" i="245"/>
  <c r="E26" i="245"/>
  <c r="AQ25" i="245"/>
  <c r="AH25" i="245"/>
  <c r="V25" i="245"/>
  <c r="R25" i="245"/>
  <c r="K25" i="245"/>
  <c r="J25" i="245"/>
  <c r="I25" i="245" s="1"/>
  <c r="G25" i="245"/>
  <c r="E25" i="245"/>
  <c r="AQ24" i="245"/>
  <c r="AH24" i="245"/>
  <c r="V24" i="245"/>
  <c r="R24" i="245"/>
  <c r="K24" i="245"/>
  <c r="J24" i="245"/>
  <c r="I24" i="245" s="1"/>
  <c r="G24" i="245"/>
  <c r="E24" i="245"/>
  <c r="AQ23" i="245"/>
  <c r="AH23" i="245"/>
  <c r="V23" i="245"/>
  <c r="R23" i="245"/>
  <c r="K23" i="245"/>
  <c r="J23" i="245"/>
  <c r="I23" i="245" s="1"/>
  <c r="G23" i="245"/>
  <c r="AQ22" i="245"/>
  <c r="AH22" i="245"/>
  <c r="V22" i="245"/>
  <c r="R22" i="245"/>
  <c r="J22" i="245"/>
  <c r="I22" i="245" s="1"/>
  <c r="G22" i="245"/>
  <c r="E22" i="245"/>
  <c r="AQ21" i="245"/>
  <c r="AH21" i="245"/>
  <c r="V21" i="245"/>
  <c r="R21" i="245"/>
  <c r="J21" i="245"/>
  <c r="K21" i="245" s="1"/>
  <c r="G21" i="245"/>
  <c r="E21" i="245"/>
  <c r="AQ20" i="245"/>
  <c r="AH20" i="245"/>
  <c r="V20" i="245"/>
  <c r="R20" i="245"/>
  <c r="J20" i="245"/>
  <c r="K20" i="245" s="1"/>
  <c r="G20" i="245"/>
  <c r="E20" i="245"/>
  <c r="AQ19" i="245"/>
  <c r="AH19" i="245"/>
  <c r="V19" i="245"/>
  <c r="R19" i="245"/>
  <c r="J19" i="245"/>
  <c r="I19" i="245" s="1"/>
  <c r="G19" i="245"/>
  <c r="E19" i="245"/>
  <c r="AQ18" i="245"/>
  <c r="AH18" i="245"/>
  <c r="V18" i="245"/>
  <c r="R18" i="245"/>
  <c r="J18" i="245"/>
  <c r="K18" i="245" s="1"/>
  <c r="G18" i="245"/>
  <c r="E18" i="245"/>
  <c r="AQ17" i="245"/>
  <c r="AH17" i="245"/>
  <c r="V17" i="245"/>
  <c r="R17" i="245"/>
  <c r="J17" i="245"/>
  <c r="K17" i="245" s="1"/>
  <c r="G17" i="245"/>
  <c r="E17" i="245"/>
  <c r="AQ16" i="245"/>
  <c r="AH16" i="245"/>
  <c r="V16" i="245"/>
  <c r="R16" i="245"/>
  <c r="J16" i="245"/>
  <c r="I16" i="245" s="1"/>
  <c r="G16" i="245"/>
  <c r="E16" i="245"/>
  <c r="AQ15" i="245"/>
  <c r="AH15" i="245"/>
  <c r="V15" i="245"/>
  <c r="R15" i="245"/>
  <c r="J15" i="245"/>
  <c r="I15" i="245" s="1"/>
  <c r="G15" i="245"/>
  <c r="E15" i="245"/>
  <c r="AQ14" i="245"/>
  <c r="AH14" i="245"/>
  <c r="V14" i="245"/>
  <c r="R14" i="245"/>
  <c r="J14" i="245"/>
  <c r="K14" i="245" s="1"/>
  <c r="G14" i="245"/>
  <c r="E14" i="245"/>
  <c r="AQ13" i="245"/>
  <c r="AH13" i="245"/>
  <c r="V13" i="245"/>
  <c r="R13" i="245"/>
  <c r="J13" i="245"/>
  <c r="K13" i="245" s="1"/>
  <c r="G13" i="245"/>
  <c r="E13" i="245"/>
  <c r="AQ12" i="245"/>
  <c r="AH12" i="245"/>
  <c r="V12" i="245"/>
  <c r="R12" i="245"/>
  <c r="T12" i="245" s="1"/>
  <c r="J12" i="245"/>
  <c r="I12" i="245" s="1"/>
  <c r="G12" i="245"/>
  <c r="E12" i="245"/>
  <c r="V11" i="245"/>
  <c r="J11" i="245"/>
  <c r="K11" i="245" s="1"/>
  <c r="G11" i="245"/>
  <c r="E11" i="245"/>
  <c r="AP35" i="245"/>
  <c r="AG8" i="245"/>
  <c r="R11" i="245"/>
  <c r="T34" i="245" l="1"/>
  <c r="AI34" i="245" s="1"/>
  <c r="T33" i="245"/>
  <c r="S33" i="245"/>
  <c r="T32" i="245"/>
  <c r="AI32" i="245" s="1"/>
  <c r="T31" i="245"/>
  <c r="AI31" i="245" s="1"/>
  <c r="T30" i="245"/>
  <c r="AI30" i="245" s="1"/>
  <c r="T29" i="245"/>
  <c r="AI29" i="245" s="1"/>
  <c r="S28" i="245"/>
  <c r="S27" i="245"/>
  <c r="S26" i="245"/>
  <c r="S25" i="245"/>
  <c r="T25" i="245"/>
  <c r="AI25" i="245" s="1"/>
  <c r="S24" i="245"/>
  <c r="S23" i="245"/>
  <c r="T22" i="245"/>
  <c r="AI22" i="245" s="1"/>
  <c r="S21" i="245"/>
  <c r="T21" i="245"/>
  <c r="AI21" i="245" s="1"/>
  <c r="S20" i="245"/>
  <c r="T20" i="245"/>
  <c r="AI20" i="245" s="1"/>
  <c r="T19" i="245"/>
  <c r="AI19" i="245" s="1"/>
  <c r="T18" i="245"/>
  <c r="AI18" i="245" s="1"/>
  <c r="T17" i="245"/>
  <c r="AI17" i="245" s="1"/>
  <c r="S17" i="245"/>
  <c r="S16" i="245"/>
  <c r="T16" i="245"/>
  <c r="AI16" i="245" s="1"/>
  <c r="T15" i="245"/>
  <c r="AI15" i="245" s="1"/>
  <c r="T14" i="245"/>
  <c r="AI14" i="245" s="1"/>
  <c r="S13" i="245"/>
  <c r="T13" i="245"/>
  <c r="AI13" i="245" s="1"/>
  <c r="S12" i="245"/>
  <c r="AI12" i="245"/>
  <c r="AI33" i="245"/>
  <c r="S14" i="245"/>
  <c r="S18" i="245"/>
  <c r="S22" i="245"/>
  <c r="T26" i="245"/>
  <c r="AI26" i="245" s="1"/>
  <c r="S15" i="245"/>
  <c r="S19" i="245"/>
  <c r="T23" i="245"/>
  <c r="AI23" i="245" s="1"/>
  <c r="T27" i="245"/>
  <c r="AI27" i="245" s="1"/>
  <c r="T24" i="245"/>
  <c r="AI24" i="245" s="1"/>
  <c r="T28" i="245"/>
  <c r="AI28" i="245" s="1"/>
  <c r="S34" i="245"/>
  <c r="T11" i="245"/>
  <c r="S11" i="245"/>
  <c r="R35" i="245"/>
  <c r="AQ11" i="245"/>
  <c r="AQ35" i="245" s="1"/>
  <c r="K12" i="245"/>
  <c r="K15" i="245"/>
  <c r="K16" i="245"/>
  <c r="K19" i="245"/>
  <c r="K22" i="245"/>
  <c r="AH11" i="245"/>
  <c r="S29" i="245"/>
  <c r="S30" i="245"/>
  <c r="S31" i="245"/>
  <c r="S32" i="245"/>
  <c r="I11" i="245"/>
  <c r="I13" i="245"/>
  <c r="I14" i="245"/>
  <c r="I17" i="245"/>
  <c r="I18" i="245"/>
  <c r="I20" i="245"/>
  <c r="I21" i="245"/>
  <c r="I33" i="245"/>
  <c r="I34" i="245"/>
  <c r="T35" i="245" l="1"/>
  <c r="AH35" i="245"/>
  <c r="AI11" i="245"/>
  <c r="S35" i="245"/>
  <c r="AI35" i="245" l="1"/>
  <c r="AP10" i="244"/>
  <c r="AG10" i="244"/>
  <c r="Q10" i="244"/>
  <c r="AR35" i="244" l="1"/>
  <c r="P35" i="244"/>
  <c r="AQ34" i="244"/>
  <c r="AH34" i="244"/>
  <c r="V34" i="244"/>
  <c r="R34" i="244"/>
  <c r="K34" i="244"/>
  <c r="J34" i="244"/>
  <c r="I34" i="244" s="1"/>
  <c r="G34" i="244"/>
  <c r="E34" i="244"/>
  <c r="AQ33" i="244"/>
  <c r="AH33" i="244"/>
  <c r="V33" i="244"/>
  <c r="R33" i="244"/>
  <c r="K33" i="244"/>
  <c r="J33" i="244"/>
  <c r="I33" i="244" s="1"/>
  <c r="G33" i="244"/>
  <c r="E33" i="244"/>
  <c r="AW32" i="244"/>
  <c r="AQ32" i="244"/>
  <c r="AH32" i="244"/>
  <c r="V32" i="244"/>
  <c r="R32" i="244"/>
  <c r="T32" i="244" s="1"/>
  <c r="K32" i="244"/>
  <c r="J32" i="244"/>
  <c r="I32" i="244"/>
  <c r="G32" i="244"/>
  <c r="E32" i="244"/>
  <c r="AQ31" i="244"/>
  <c r="AH31" i="244"/>
  <c r="V31" i="244"/>
  <c r="R31" i="244"/>
  <c r="T31" i="244" s="1"/>
  <c r="K31" i="244"/>
  <c r="J31" i="244"/>
  <c r="I31" i="244"/>
  <c r="G31" i="244"/>
  <c r="E31" i="244"/>
  <c r="AQ30" i="244"/>
  <c r="AH30" i="244"/>
  <c r="V30" i="244"/>
  <c r="R30" i="244"/>
  <c r="T30" i="244" s="1"/>
  <c r="K30" i="244"/>
  <c r="J30" i="244"/>
  <c r="I30" i="244"/>
  <c r="G30" i="244"/>
  <c r="E30" i="244"/>
  <c r="AQ29" i="244"/>
  <c r="AH29" i="244"/>
  <c r="V29" i="244"/>
  <c r="R29" i="244"/>
  <c r="T29" i="244" s="1"/>
  <c r="K29" i="244"/>
  <c r="J29" i="244"/>
  <c r="I29" i="244"/>
  <c r="G29" i="244"/>
  <c r="E29" i="244"/>
  <c r="AQ28" i="244"/>
  <c r="AH28" i="244"/>
  <c r="V28" i="244"/>
  <c r="R28" i="244"/>
  <c r="T28" i="244" s="1"/>
  <c r="K28" i="244"/>
  <c r="J28" i="244"/>
  <c r="I28" i="244"/>
  <c r="G28" i="244"/>
  <c r="E28" i="244"/>
  <c r="AQ27" i="244"/>
  <c r="AH27" i="244"/>
  <c r="V27" i="244"/>
  <c r="R27" i="244"/>
  <c r="T27" i="244" s="1"/>
  <c r="K27" i="244"/>
  <c r="J27" i="244"/>
  <c r="I27" i="244"/>
  <c r="G27" i="244"/>
  <c r="E27" i="244"/>
  <c r="AQ26" i="244"/>
  <c r="AH26" i="244"/>
  <c r="V26" i="244"/>
  <c r="R26" i="244"/>
  <c r="T26" i="244" s="1"/>
  <c r="K26" i="244"/>
  <c r="J26" i="244"/>
  <c r="I26" i="244"/>
  <c r="G26" i="244"/>
  <c r="E26" i="244"/>
  <c r="AQ25" i="244"/>
  <c r="AH25" i="244"/>
  <c r="V25" i="244"/>
  <c r="R25" i="244"/>
  <c r="T25" i="244" s="1"/>
  <c r="K25" i="244"/>
  <c r="J25" i="244"/>
  <c r="I25" i="244"/>
  <c r="G25" i="244"/>
  <c r="E25" i="244"/>
  <c r="AQ24" i="244"/>
  <c r="AH24" i="244"/>
  <c r="V24" i="244"/>
  <c r="R24" i="244"/>
  <c r="T24" i="244" s="1"/>
  <c r="K24" i="244"/>
  <c r="J24" i="244"/>
  <c r="I24" i="244"/>
  <c r="G24" i="244"/>
  <c r="E24" i="244"/>
  <c r="AQ23" i="244"/>
  <c r="AH23" i="244"/>
  <c r="V23" i="244"/>
  <c r="R23" i="244"/>
  <c r="K23" i="244"/>
  <c r="J23" i="244"/>
  <c r="I23" i="244"/>
  <c r="G23" i="244"/>
  <c r="AQ22" i="244"/>
  <c r="AH22" i="244"/>
  <c r="V22" i="244"/>
  <c r="R22" i="244"/>
  <c r="K22" i="244"/>
  <c r="J22" i="244"/>
  <c r="I22" i="244" s="1"/>
  <c r="G22" i="244"/>
  <c r="E22" i="244"/>
  <c r="AQ21" i="244"/>
  <c r="AH21" i="244"/>
  <c r="V21" i="244"/>
  <c r="R21" i="244"/>
  <c r="K21" i="244"/>
  <c r="J21" i="244"/>
  <c r="I21" i="244" s="1"/>
  <c r="G21" i="244"/>
  <c r="E21" i="244"/>
  <c r="AQ20" i="244"/>
  <c r="AH20" i="244"/>
  <c r="V20" i="244"/>
  <c r="R20" i="244"/>
  <c r="K20" i="244"/>
  <c r="J20" i="244"/>
  <c r="I20" i="244" s="1"/>
  <c r="G20" i="244"/>
  <c r="E20" i="244"/>
  <c r="AQ19" i="244"/>
  <c r="AH19" i="244"/>
  <c r="V19" i="244"/>
  <c r="R19" i="244"/>
  <c r="S19" i="244" s="1"/>
  <c r="K19" i="244"/>
  <c r="J19" i="244"/>
  <c r="I19" i="244" s="1"/>
  <c r="G19" i="244"/>
  <c r="E19" i="244"/>
  <c r="AQ18" i="244"/>
  <c r="AH18" i="244"/>
  <c r="V18" i="244"/>
  <c r="R18" i="244"/>
  <c r="S18" i="244" s="1"/>
  <c r="K18" i="244"/>
  <c r="J18" i="244"/>
  <c r="I18" i="244" s="1"/>
  <c r="G18" i="244"/>
  <c r="E18" i="244"/>
  <c r="AQ17" i="244"/>
  <c r="AH17" i="244"/>
  <c r="V17" i="244"/>
  <c r="R17" i="244"/>
  <c r="K17" i="244"/>
  <c r="J17" i="244"/>
  <c r="I17" i="244" s="1"/>
  <c r="G17" i="244"/>
  <c r="E17" i="244"/>
  <c r="AQ16" i="244"/>
  <c r="AH16" i="244"/>
  <c r="V16" i="244"/>
  <c r="R16" i="244"/>
  <c r="K16" i="244"/>
  <c r="J16" i="244"/>
  <c r="I16" i="244" s="1"/>
  <c r="G16" i="244"/>
  <c r="E16" i="244"/>
  <c r="AQ15" i="244"/>
  <c r="AH15" i="244"/>
  <c r="V15" i="244"/>
  <c r="R15" i="244"/>
  <c r="T15" i="244" s="1"/>
  <c r="K15" i="244"/>
  <c r="J15" i="244"/>
  <c r="I15" i="244" s="1"/>
  <c r="G15" i="244"/>
  <c r="E15" i="244"/>
  <c r="AQ14" i="244"/>
  <c r="AH14" i="244"/>
  <c r="V14" i="244"/>
  <c r="R14" i="244"/>
  <c r="K14" i="244"/>
  <c r="J14" i="244"/>
  <c r="I14" i="244" s="1"/>
  <c r="G14" i="244"/>
  <c r="E14" i="244"/>
  <c r="AQ13" i="244"/>
  <c r="AH13" i="244"/>
  <c r="V13" i="244"/>
  <c r="R13" i="244"/>
  <c r="K13" i="244"/>
  <c r="J13" i="244"/>
  <c r="I13" i="244" s="1"/>
  <c r="G13" i="244"/>
  <c r="E13" i="244"/>
  <c r="AQ12" i="244"/>
  <c r="AH12" i="244"/>
  <c r="V12" i="244"/>
  <c r="R12" i="244"/>
  <c r="K12" i="244"/>
  <c r="J12" i="244"/>
  <c r="I12" i="244" s="1"/>
  <c r="G12" i="244"/>
  <c r="E12" i="244"/>
  <c r="AH11" i="244"/>
  <c r="V11" i="244"/>
  <c r="K11" i="244"/>
  <c r="J11" i="244"/>
  <c r="I11" i="244" s="1"/>
  <c r="G11" i="244"/>
  <c r="E11" i="244"/>
  <c r="AQ11" i="244"/>
  <c r="R11" i="244"/>
  <c r="AG8" i="244"/>
  <c r="T34" i="244" l="1"/>
  <c r="AI34" i="244" s="1"/>
  <c r="T33" i="244"/>
  <c r="AI31" i="244"/>
  <c r="AI30" i="244"/>
  <c r="AI27" i="244"/>
  <c r="AI26" i="244"/>
  <c r="T23" i="244"/>
  <c r="AI23" i="244" s="1"/>
  <c r="S22" i="244"/>
  <c r="S21" i="244"/>
  <c r="S20" i="244"/>
  <c r="T19" i="244"/>
  <c r="S17" i="244"/>
  <c r="S16" i="244"/>
  <c r="S15" i="244"/>
  <c r="S14" i="244"/>
  <c r="S13" i="244"/>
  <c r="AH35" i="244"/>
  <c r="S12" i="244"/>
  <c r="AQ35" i="244"/>
  <c r="T12" i="244"/>
  <c r="AI12" i="244" s="1"/>
  <c r="T13" i="244"/>
  <c r="AI13" i="244" s="1"/>
  <c r="AI15" i="244"/>
  <c r="T17" i="244"/>
  <c r="AI17" i="244" s="1"/>
  <c r="AI19" i="244"/>
  <c r="T21" i="244"/>
  <c r="AI21" i="244" s="1"/>
  <c r="T14" i="244"/>
  <c r="AI14" i="244" s="1"/>
  <c r="T18" i="244"/>
  <c r="AI18" i="244" s="1"/>
  <c r="T22" i="244"/>
  <c r="AI22" i="244" s="1"/>
  <c r="T16" i="244"/>
  <c r="AI16" i="244" s="1"/>
  <c r="T20" i="244"/>
  <c r="AI20" i="244" s="1"/>
  <c r="AI24" i="244"/>
  <c r="AI28" i="244"/>
  <c r="AI32" i="244"/>
  <c r="T11" i="244"/>
  <c r="S11" i="244"/>
  <c r="R35" i="244"/>
  <c r="AI25" i="244"/>
  <c r="AI29" i="244"/>
  <c r="AI33" i="244"/>
  <c r="S23" i="244"/>
  <c r="S24" i="244"/>
  <c r="S25" i="244"/>
  <c r="S26" i="244"/>
  <c r="S27" i="244"/>
  <c r="S28" i="244"/>
  <c r="S29" i="244"/>
  <c r="S30" i="244"/>
  <c r="S31" i="244"/>
  <c r="S32" i="244"/>
  <c r="AI11" i="244"/>
  <c r="S33" i="244"/>
  <c r="S34" i="244"/>
  <c r="AP35" i="244"/>
  <c r="T35" i="244" l="1"/>
  <c r="AI35" i="244" s="1"/>
  <c r="S35" i="244"/>
  <c r="AP10" i="243" l="1"/>
  <c r="AG10" i="243"/>
  <c r="Q10" i="243"/>
  <c r="AR35" i="243" l="1"/>
  <c r="P35" i="243"/>
  <c r="AQ34" i="243"/>
  <c r="AH34" i="243"/>
  <c r="V34" i="243"/>
  <c r="R34" i="243"/>
  <c r="J34" i="243"/>
  <c r="I34" i="243" s="1"/>
  <c r="G34" i="243"/>
  <c r="E34" i="243"/>
  <c r="AQ33" i="243"/>
  <c r="AH33" i="243"/>
  <c r="V33" i="243"/>
  <c r="R33" i="243"/>
  <c r="J33" i="243"/>
  <c r="I33" i="243" s="1"/>
  <c r="G33" i="243"/>
  <c r="E33" i="243"/>
  <c r="AW32" i="243"/>
  <c r="AQ32" i="243"/>
  <c r="AH32" i="243"/>
  <c r="V32" i="243"/>
  <c r="R32" i="243"/>
  <c r="K32" i="243"/>
  <c r="J32" i="243"/>
  <c r="I32" i="243"/>
  <c r="G32" i="243"/>
  <c r="E32" i="243"/>
  <c r="AQ31" i="243"/>
  <c r="AH31" i="243"/>
  <c r="V31" i="243"/>
  <c r="R31" i="243"/>
  <c r="K31" i="243"/>
  <c r="J31" i="243"/>
  <c r="I31" i="243"/>
  <c r="G31" i="243"/>
  <c r="E31" i="243"/>
  <c r="AQ30" i="243"/>
  <c r="AH30" i="243"/>
  <c r="V30" i="243"/>
  <c r="R30" i="243"/>
  <c r="K30" i="243"/>
  <c r="J30" i="243"/>
  <c r="I30" i="243"/>
  <c r="G30" i="243"/>
  <c r="E30" i="243"/>
  <c r="AQ29" i="243"/>
  <c r="AH29" i="243"/>
  <c r="V29" i="243"/>
  <c r="R29" i="243"/>
  <c r="K29" i="243"/>
  <c r="J29" i="243"/>
  <c r="I29" i="243"/>
  <c r="G29" i="243"/>
  <c r="E29" i="243"/>
  <c r="AQ28" i="243"/>
  <c r="AH28" i="243"/>
  <c r="V28" i="243"/>
  <c r="R28" i="243"/>
  <c r="K28" i="243"/>
  <c r="J28" i="243"/>
  <c r="I28" i="243"/>
  <c r="G28" i="243"/>
  <c r="E28" i="243"/>
  <c r="AQ27" i="243"/>
  <c r="AH27" i="243"/>
  <c r="V27" i="243"/>
  <c r="R27" i="243"/>
  <c r="K27" i="243"/>
  <c r="J27" i="243"/>
  <c r="I27" i="243"/>
  <c r="G27" i="243"/>
  <c r="E27" i="243"/>
  <c r="AQ26" i="243"/>
  <c r="AH26" i="243"/>
  <c r="V26" i="243"/>
  <c r="R26" i="243"/>
  <c r="K26" i="243"/>
  <c r="J26" i="243"/>
  <c r="I26" i="243"/>
  <c r="G26" i="243"/>
  <c r="E26" i="243"/>
  <c r="AQ25" i="243"/>
  <c r="AH25" i="243"/>
  <c r="V25" i="243"/>
  <c r="R25" i="243"/>
  <c r="K25" i="243"/>
  <c r="J25" i="243"/>
  <c r="I25" i="243"/>
  <c r="G25" i="243"/>
  <c r="E25" i="243"/>
  <c r="AQ24" i="243"/>
  <c r="AH24" i="243"/>
  <c r="V24" i="243"/>
  <c r="R24" i="243"/>
  <c r="K24" i="243"/>
  <c r="J24" i="243"/>
  <c r="I24" i="243"/>
  <c r="G24" i="243"/>
  <c r="E24" i="243"/>
  <c r="AQ23" i="243"/>
  <c r="AH23" i="243"/>
  <c r="V23" i="243"/>
  <c r="R23" i="243"/>
  <c r="K23" i="243"/>
  <c r="J23" i="243"/>
  <c r="I23" i="243"/>
  <c r="G23" i="243"/>
  <c r="AQ22" i="243"/>
  <c r="AH22" i="243"/>
  <c r="V22" i="243"/>
  <c r="R22" i="243"/>
  <c r="J22" i="243"/>
  <c r="I22" i="243" s="1"/>
  <c r="G22" i="243"/>
  <c r="E22" i="243"/>
  <c r="AQ21" i="243"/>
  <c r="AH21" i="243"/>
  <c r="V21" i="243"/>
  <c r="R21" i="243"/>
  <c r="J21" i="243"/>
  <c r="I21" i="243" s="1"/>
  <c r="G21" i="243"/>
  <c r="E21" i="243"/>
  <c r="AQ20" i="243"/>
  <c r="AH20" i="243"/>
  <c r="V20" i="243"/>
  <c r="R20" i="243"/>
  <c r="J20" i="243"/>
  <c r="I20" i="243" s="1"/>
  <c r="G20" i="243"/>
  <c r="E20" i="243"/>
  <c r="AQ19" i="243"/>
  <c r="AH19" i="243"/>
  <c r="V19" i="243"/>
  <c r="R19" i="243"/>
  <c r="J19" i="243"/>
  <c r="I19" i="243" s="1"/>
  <c r="G19" i="243"/>
  <c r="E19" i="243"/>
  <c r="AQ18" i="243"/>
  <c r="AH18" i="243"/>
  <c r="V18" i="243"/>
  <c r="R18" i="243"/>
  <c r="J18" i="243"/>
  <c r="I18" i="243" s="1"/>
  <c r="G18" i="243"/>
  <c r="E18" i="243"/>
  <c r="AQ17" i="243"/>
  <c r="AH17" i="243"/>
  <c r="V17" i="243"/>
  <c r="R17" i="243"/>
  <c r="J17" i="243"/>
  <c r="I17" i="243" s="1"/>
  <c r="G17" i="243"/>
  <c r="E17" i="243"/>
  <c r="AQ16" i="243"/>
  <c r="AH16" i="243"/>
  <c r="V16" i="243"/>
  <c r="R16" i="243"/>
  <c r="J16" i="243"/>
  <c r="I16" i="243" s="1"/>
  <c r="G16" i="243"/>
  <c r="E16" i="243"/>
  <c r="AQ15" i="243"/>
  <c r="AH15" i="243"/>
  <c r="V15" i="243"/>
  <c r="R15" i="243"/>
  <c r="J15" i="243"/>
  <c r="I15" i="243" s="1"/>
  <c r="G15" i="243"/>
  <c r="E15" i="243"/>
  <c r="AQ14" i="243"/>
  <c r="AH14" i="243"/>
  <c r="V14" i="243"/>
  <c r="R14" i="243"/>
  <c r="J14" i="243"/>
  <c r="I14" i="243" s="1"/>
  <c r="G14" i="243"/>
  <c r="E14" i="243"/>
  <c r="AQ13" i="243"/>
  <c r="AH13" i="243"/>
  <c r="V13" i="243"/>
  <c r="R13" i="243"/>
  <c r="J13" i="243"/>
  <c r="I13" i="243" s="1"/>
  <c r="G13" i="243"/>
  <c r="E13" i="243"/>
  <c r="AQ12" i="243"/>
  <c r="AH12" i="243"/>
  <c r="V12" i="243"/>
  <c r="R12" i="243"/>
  <c r="J12" i="243"/>
  <c r="I12" i="243" s="1"/>
  <c r="G12" i="243"/>
  <c r="E12" i="243"/>
  <c r="AH11" i="243"/>
  <c r="V11" i="243"/>
  <c r="J11" i="243"/>
  <c r="I11" i="243" s="1"/>
  <c r="G11" i="243"/>
  <c r="E11" i="243"/>
  <c r="AP35" i="243"/>
  <c r="R11" i="243"/>
  <c r="AG8" i="243"/>
  <c r="S34" i="243" l="1"/>
  <c r="S33" i="243"/>
  <c r="T32" i="243"/>
  <c r="AI32" i="243" s="1"/>
  <c r="T31" i="243"/>
  <c r="AI31" i="243" s="1"/>
  <c r="T30" i="243"/>
  <c r="AI30" i="243" s="1"/>
  <c r="T29" i="243"/>
  <c r="AI29" i="243" s="1"/>
  <c r="T28" i="243"/>
  <c r="AI28" i="243" s="1"/>
  <c r="T27" i="243"/>
  <c r="AI27" i="243" s="1"/>
  <c r="T26" i="243"/>
  <c r="AI26" i="243" s="1"/>
  <c r="T25" i="243"/>
  <c r="AI25" i="243" s="1"/>
  <c r="T24" i="243"/>
  <c r="T23" i="243"/>
  <c r="AI23" i="243" s="1"/>
  <c r="S22" i="243"/>
  <c r="S21" i="243"/>
  <c r="S20" i="243"/>
  <c r="S19" i="243"/>
  <c r="S18" i="243"/>
  <c r="S17" i="243"/>
  <c r="S16" i="243"/>
  <c r="S15" i="243"/>
  <c r="S14" i="243"/>
  <c r="S13" i="243"/>
  <c r="S12" i="243"/>
  <c r="AH35" i="243"/>
  <c r="T12" i="243"/>
  <c r="AI12" i="243" s="1"/>
  <c r="T13" i="243"/>
  <c r="AI13" i="243" s="1"/>
  <c r="T14" i="243"/>
  <c r="AI14" i="243" s="1"/>
  <c r="T15" i="243"/>
  <c r="AI15" i="243" s="1"/>
  <c r="T16" i="243"/>
  <c r="AI16" i="243" s="1"/>
  <c r="T17" i="243"/>
  <c r="AI17" i="243" s="1"/>
  <c r="T18" i="243"/>
  <c r="AI18" i="243" s="1"/>
  <c r="T19" i="243"/>
  <c r="AI19" i="243" s="1"/>
  <c r="T20" i="243"/>
  <c r="AI20" i="243" s="1"/>
  <c r="T21" i="243"/>
  <c r="AI21" i="243" s="1"/>
  <c r="T22" i="243"/>
  <c r="AI22" i="243" s="1"/>
  <c r="T33" i="243"/>
  <c r="AI33" i="243" s="1"/>
  <c r="T34" i="243"/>
  <c r="AI34" i="243" s="1"/>
  <c r="AI24" i="243"/>
  <c r="R35" i="243"/>
  <c r="S11" i="243"/>
  <c r="T11" i="243"/>
  <c r="AQ11" i="243"/>
  <c r="AQ35" i="243" s="1"/>
  <c r="K15" i="243"/>
  <c r="K20" i="243"/>
  <c r="K21" i="243"/>
  <c r="K22" i="243"/>
  <c r="K33" i="243"/>
  <c r="K34" i="243"/>
  <c r="K11" i="243"/>
  <c r="K12" i="243"/>
  <c r="K13" i="243"/>
  <c r="K14" i="243"/>
  <c r="K18" i="243"/>
  <c r="S23" i="243"/>
  <c r="S24" i="243"/>
  <c r="S25" i="243"/>
  <c r="S26" i="243"/>
  <c r="S27" i="243"/>
  <c r="S28" i="243"/>
  <c r="S29" i="243"/>
  <c r="S30" i="243"/>
  <c r="S31" i="243"/>
  <c r="S32" i="243"/>
  <c r="K16" i="243"/>
  <c r="K17" i="243"/>
  <c r="K19" i="243"/>
  <c r="T35" i="243" l="1"/>
  <c r="AI35" i="243" s="1"/>
  <c r="AI11" i="243"/>
  <c r="S35" i="243"/>
  <c r="AP10" i="242" l="1"/>
  <c r="AG10" i="242"/>
  <c r="Q10" i="242"/>
  <c r="AR35" i="242" l="1"/>
  <c r="P35" i="242"/>
  <c r="AQ34" i="242"/>
  <c r="AH34" i="242"/>
  <c r="V34" i="242"/>
  <c r="R34" i="242"/>
  <c r="J34" i="242"/>
  <c r="I34" i="242" s="1"/>
  <c r="G34" i="242"/>
  <c r="E34" i="242"/>
  <c r="AQ33" i="242"/>
  <c r="AH33" i="242"/>
  <c r="V33" i="242"/>
  <c r="R33" i="242"/>
  <c r="J33" i="242"/>
  <c r="I33" i="242" s="1"/>
  <c r="G33" i="242"/>
  <c r="E33" i="242"/>
  <c r="AW32" i="242"/>
  <c r="AQ32" i="242"/>
  <c r="AH32" i="242"/>
  <c r="V32" i="242"/>
  <c r="R32" i="242"/>
  <c r="K32" i="242"/>
  <c r="J32" i="242"/>
  <c r="I32" i="242"/>
  <c r="G32" i="242"/>
  <c r="E32" i="242"/>
  <c r="AQ31" i="242"/>
  <c r="AH31" i="242"/>
  <c r="V31" i="242"/>
  <c r="R31" i="242"/>
  <c r="K31" i="242"/>
  <c r="J31" i="242"/>
  <c r="I31" i="242"/>
  <c r="G31" i="242"/>
  <c r="E31" i="242"/>
  <c r="AQ30" i="242"/>
  <c r="AH30" i="242"/>
  <c r="V30" i="242"/>
  <c r="R30" i="242"/>
  <c r="K30" i="242"/>
  <c r="J30" i="242"/>
  <c r="I30" i="242"/>
  <c r="G30" i="242"/>
  <c r="E30" i="242"/>
  <c r="AQ29" i="242"/>
  <c r="AH29" i="242"/>
  <c r="V29" i="242"/>
  <c r="R29" i="242"/>
  <c r="K29" i="242"/>
  <c r="J29" i="242"/>
  <c r="I29" i="242"/>
  <c r="G29" i="242"/>
  <c r="E29" i="242"/>
  <c r="AQ28" i="242"/>
  <c r="AH28" i="242"/>
  <c r="V28" i="242"/>
  <c r="R28" i="242"/>
  <c r="K28" i="242"/>
  <c r="J28" i="242"/>
  <c r="I28" i="242"/>
  <c r="G28" i="242"/>
  <c r="E28" i="242"/>
  <c r="AQ27" i="242"/>
  <c r="AH27" i="242"/>
  <c r="V27" i="242"/>
  <c r="R27" i="242"/>
  <c r="K27" i="242"/>
  <c r="J27" i="242"/>
  <c r="I27" i="242"/>
  <c r="G27" i="242"/>
  <c r="E27" i="242"/>
  <c r="AQ26" i="242"/>
  <c r="AH26" i="242"/>
  <c r="V26" i="242"/>
  <c r="R26" i="242"/>
  <c r="K26" i="242"/>
  <c r="J26" i="242"/>
  <c r="I26" i="242"/>
  <c r="G26" i="242"/>
  <c r="E26" i="242"/>
  <c r="AQ25" i="242"/>
  <c r="AH25" i="242"/>
  <c r="V25" i="242"/>
  <c r="R25" i="242"/>
  <c r="K25" i="242"/>
  <c r="J25" i="242"/>
  <c r="I25" i="242"/>
  <c r="G25" i="242"/>
  <c r="E25" i="242"/>
  <c r="AQ24" i="242"/>
  <c r="AH24" i="242"/>
  <c r="V24" i="242"/>
  <c r="R24" i="242"/>
  <c r="K24" i="242"/>
  <c r="J24" i="242"/>
  <c r="I24" i="242"/>
  <c r="G24" i="242"/>
  <c r="E24" i="242"/>
  <c r="AQ23" i="242"/>
  <c r="AH23" i="242"/>
  <c r="V23" i="242"/>
  <c r="R23" i="242"/>
  <c r="K23" i="242"/>
  <c r="J23" i="242"/>
  <c r="I23" i="242"/>
  <c r="G23" i="242"/>
  <c r="AQ22" i="242"/>
  <c r="AH22" i="242"/>
  <c r="V22" i="242"/>
  <c r="R22" i="242"/>
  <c r="T22" i="242" s="1"/>
  <c r="J22" i="242"/>
  <c r="I22" i="242" s="1"/>
  <c r="G22" i="242"/>
  <c r="E22" i="242"/>
  <c r="AQ21" i="242"/>
  <c r="AH21" i="242"/>
  <c r="V21" i="242"/>
  <c r="R21" i="242"/>
  <c r="T21" i="242" s="1"/>
  <c r="J21" i="242"/>
  <c r="I21" i="242" s="1"/>
  <c r="G21" i="242"/>
  <c r="E21" i="242"/>
  <c r="AQ20" i="242"/>
  <c r="AH20" i="242"/>
  <c r="V20" i="242"/>
  <c r="R20" i="242"/>
  <c r="T20" i="242" s="1"/>
  <c r="J20" i="242"/>
  <c r="I20" i="242" s="1"/>
  <c r="G20" i="242"/>
  <c r="E20" i="242"/>
  <c r="AQ19" i="242"/>
  <c r="AH19" i="242"/>
  <c r="V19" i="242"/>
  <c r="R19" i="242"/>
  <c r="J19" i="242"/>
  <c r="I19" i="242" s="1"/>
  <c r="G19" i="242"/>
  <c r="E19" i="242"/>
  <c r="AQ18" i="242"/>
  <c r="AH18" i="242"/>
  <c r="V18" i="242"/>
  <c r="R18" i="242"/>
  <c r="J18" i="242"/>
  <c r="I18" i="242" s="1"/>
  <c r="G18" i="242"/>
  <c r="E18" i="242"/>
  <c r="AQ17" i="242"/>
  <c r="AH17" i="242"/>
  <c r="V17" i="242"/>
  <c r="R17" i="242"/>
  <c r="J17" i="242"/>
  <c r="I17" i="242" s="1"/>
  <c r="G17" i="242"/>
  <c r="E17" i="242"/>
  <c r="AQ16" i="242"/>
  <c r="AH16" i="242"/>
  <c r="V16" i="242"/>
  <c r="R16" i="242"/>
  <c r="J16" i="242"/>
  <c r="I16" i="242" s="1"/>
  <c r="G16" i="242"/>
  <c r="E16" i="242"/>
  <c r="AQ15" i="242"/>
  <c r="AH15" i="242"/>
  <c r="V15" i="242"/>
  <c r="R15" i="242"/>
  <c r="J15" i="242"/>
  <c r="I15" i="242" s="1"/>
  <c r="G15" i="242"/>
  <c r="E15" i="242"/>
  <c r="AQ14" i="242"/>
  <c r="AH14" i="242"/>
  <c r="V14" i="242"/>
  <c r="R14" i="242"/>
  <c r="J14" i="242"/>
  <c r="I14" i="242" s="1"/>
  <c r="G14" i="242"/>
  <c r="E14" i="242"/>
  <c r="AQ13" i="242"/>
  <c r="AH13" i="242"/>
  <c r="V13" i="242"/>
  <c r="R13" i="242"/>
  <c r="T13" i="242" s="1"/>
  <c r="J13" i="242"/>
  <c r="I13" i="242" s="1"/>
  <c r="G13" i="242"/>
  <c r="E13" i="242"/>
  <c r="AQ12" i="242"/>
  <c r="AH12" i="242"/>
  <c r="V12" i="242"/>
  <c r="R12" i="242"/>
  <c r="J12" i="242"/>
  <c r="I12" i="242" s="1"/>
  <c r="G12" i="242"/>
  <c r="E12" i="242"/>
  <c r="AH11" i="242"/>
  <c r="V11" i="242"/>
  <c r="J11" i="242"/>
  <c r="I11" i="242" s="1"/>
  <c r="G11" i="242"/>
  <c r="E11" i="242"/>
  <c r="AQ11" i="242"/>
  <c r="AG35" i="242"/>
  <c r="R11" i="242"/>
  <c r="AG8" i="242"/>
  <c r="S34" i="242" l="1"/>
  <c r="S33" i="242"/>
  <c r="T32" i="242"/>
  <c r="AI32" i="242" s="1"/>
  <c r="T31" i="242"/>
  <c r="AI31" i="242" s="1"/>
  <c r="T30" i="242"/>
  <c r="AI30" i="242" s="1"/>
  <c r="T29" i="242"/>
  <c r="T28" i="242"/>
  <c r="AI28" i="242" s="1"/>
  <c r="T27" i="242"/>
  <c r="AI27" i="242" s="1"/>
  <c r="T26" i="242"/>
  <c r="AI26" i="242" s="1"/>
  <c r="T25" i="242"/>
  <c r="AI25" i="242" s="1"/>
  <c r="T24" i="242"/>
  <c r="T23" i="242"/>
  <c r="AI23" i="242" s="1"/>
  <c r="S22" i="242"/>
  <c r="S21" i="242"/>
  <c r="S20" i="242"/>
  <c r="S19" i="242"/>
  <c r="T19" i="242"/>
  <c r="S18" i="242"/>
  <c r="T18" i="242"/>
  <c r="S17" i="242"/>
  <c r="T17" i="242"/>
  <c r="S16" i="242"/>
  <c r="T16" i="242"/>
  <c r="AI16" i="242" s="1"/>
  <c r="S15" i="242"/>
  <c r="T15" i="242"/>
  <c r="AI15" i="242" s="1"/>
  <c r="S14" i="242"/>
  <c r="T14" i="242"/>
  <c r="AI14" i="242" s="1"/>
  <c r="S13" i="242"/>
  <c r="AH35" i="242"/>
  <c r="S12" i="242"/>
  <c r="T12" i="242"/>
  <c r="AI12" i="242" s="1"/>
  <c r="AQ35" i="242"/>
  <c r="AI29" i="242"/>
  <c r="AI13" i="242"/>
  <c r="AI17" i="242"/>
  <c r="AI18" i="242"/>
  <c r="AI19" i="242"/>
  <c r="AI20" i="242"/>
  <c r="AI21" i="242"/>
  <c r="AI22" i="242"/>
  <c r="AI24" i="242"/>
  <c r="S25" i="242"/>
  <c r="S27" i="242"/>
  <c r="S29" i="242"/>
  <c r="S31" i="242"/>
  <c r="S26" i="242"/>
  <c r="S28" i="242"/>
  <c r="S30" i="242"/>
  <c r="S32" i="242"/>
  <c r="R35" i="242"/>
  <c r="S11" i="242"/>
  <c r="T11" i="242"/>
  <c r="T33" i="242"/>
  <c r="AI33" i="242" s="1"/>
  <c r="T34" i="242"/>
  <c r="AI34" i="242" s="1"/>
  <c r="K11" i="242"/>
  <c r="K12" i="242"/>
  <c r="K13" i="242"/>
  <c r="K14" i="242"/>
  <c r="K15" i="242"/>
  <c r="K16" i="242"/>
  <c r="K17" i="242"/>
  <c r="K18" i="242"/>
  <c r="K19" i="242"/>
  <c r="K20" i="242"/>
  <c r="K21" i="242"/>
  <c r="K22" i="242"/>
  <c r="K33" i="242"/>
  <c r="K34" i="242"/>
  <c r="AP35" i="242"/>
  <c r="Q35" i="242"/>
  <c r="S23" i="242"/>
  <c r="S24" i="242"/>
  <c r="T35" i="242" l="1"/>
  <c r="AI35" i="242" s="1"/>
  <c r="S35" i="242"/>
  <c r="AI11" i="242"/>
  <c r="AP10" i="241" l="1"/>
  <c r="AG10" i="241"/>
  <c r="Q10" i="241"/>
  <c r="AP10" i="240" l="1"/>
  <c r="AR35" i="241"/>
  <c r="P35" i="241"/>
  <c r="AQ34" i="241"/>
  <c r="AH34" i="241"/>
  <c r="V34" i="241"/>
  <c r="R34" i="241"/>
  <c r="J34" i="241"/>
  <c r="I34" i="241" s="1"/>
  <c r="G34" i="241"/>
  <c r="E34" i="241"/>
  <c r="AQ33" i="241"/>
  <c r="AH33" i="241"/>
  <c r="V33" i="241"/>
  <c r="R33" i="241"/>
  <c r="J33" i="241"/>
  <c r="I33" i="241" s="1"/>
  <c r="G33" i="241"/>
  <c r="E33" i="241"/>
  <c r="AW32" i="241"/>
  <c r="AQ32" i="241"/>
  <c r="AH32" i="241"/>
  <c r="V32" i="241"/>
  <c r="R32" i="241"/>
  <c r="K32" i="241"/>
  <c r="J32" i="241"/>
  <c r="I32" i="241"/>
  <c r="G32" i="241"/>
  <c r="E32" i="241"/>
  <c r="AQ31" i="241"/>
  <c r="AH31" i="241"/>
  <c r="V31" i="241"/>
  <c r="R31" i="241"/>
  <c r="K31" i="241"/>
  <c r="J31" i="241"/>
  <c r="I31" i="241"/>
  <c r="G31" i="241"/>
  <c r="E31" i="241"/>
  <c r="AQ30" i="241"/>
  <c r="AH30" i="241"/>
  <c r="V30" i="241"/>
  <c r="R30" i="241"/>
  <c r="K30" i="241"/>
  <c r="J30" i="241"/>
  <c r="I30" i="241"/>
  <c r="G30" i="241"/>
  <c r="E30" i="241"/>
  <c r="AQ29" i="241"/>
  <c r="AH29" i="241"/>
  <c r="V29" i="241"/>
  <c r="R29" i="241"/>
  <c r="K29" i="241"/>
  <c r="J29" i="241"/>
  <c r="I29" i="241"/>
  <c r="G29" i="241"/>
  <c r="E29" i="241"/>
  <c r="AQ28" i="241"/>
  <c r="AH28" i="241"/>
  <c r="V28" i="241"/>
  <c r="R28" i="241"/>
  <c r="K28" i="241"/>
  <c r="J28" i="241"/>
  <c r="I28" i="241"/>
  <c r="G28" i="241"/>
  <c r="E28" i="241"/>
  <c r="AQ27" i="241"/>
  <c r="AH27" i="241"/>
  <c r="V27" i="241"/>
  <c r="R27" i="241"/>
  <c r="K27" i="241"/>
  <c r="J27" i="241"/>
  <c r="I27" i="241"/>
  <c r="G27" i="241"/>
  <c r="E27" i="241"/>
  <c r="AQ26" i="241"/>
  <c r="AH26" i="241"/>
  <c r="V26" i="241"/>
  <c r="R26" i="241"/>
  <c r="K26" i="241"/>
  <c r="J26" i="241"/>
  <c r="I26" i="241"/>
  <c r="G26" i="241"/>
  <c r="E26" i="241"/>
  <c r="AQ25" i="241"/>
  <c r="AH25" i="241"/>
  <c r="V25" i="241"/>
  <c r="R25" i="241"/>
  <c r="K25" i="241"/>
  <c r="J25" i="241"/>
  <c r="I25" i="241"/>
  <c r="G25" i="241"/>
  <c r="E25" i="241"/>
  <c r="AQ24" i="241"/>
  <c r="AH24" i="241"/>
  <c r="V24" i="241"/>
  <c r="R24" i="241"/>
  <c r="K24" i="241"/>
  <c r="J24" i="241"/>
  <c r="I24" i="241"/>
  <c r="G24" i="241"/>
  <c r="E24" i="241"/>
  <c r="AQ23" i="241"/>
  <c r="AH23" i="241"/>
  <c r="V23" i="241"/>
  <c r="R23" i="241"/>
  <c r="K23" i="241"/>
  <c r="J23" i="241"/>
  <c r="I23" i="241"/>
  <c r="G23" i="241"/>
  <c r="AQ22" i="241"/>
  <c r="AH22" i="241"/>
  <c r="V22" i="241"/>
  <c r="R22" i="241"/>
  <c r="J22" i="241"/>
  <c r="I22" i="241" s="1"/>
  <c r="G22" i="241"/>
  <c r="E22" i="241"/>
  <c r="AQ21" i="241"/>
  <c r="AH21" i="241"/>
  <c r="V21" i="241"/>
  <c r="R21" i="241"/>
  <c r="J21" i="241"/>
  <c r="I21" i="241" s="1"/>
  <c r="G21" i="241"/>
  <c r="E21" i="241"/>
  <c r="AQ20" i="241"/>
  <c r="AH20" i="241"/>
  <c r="V20" i="241"/>
  <c r="R20" i="241"/>
  <c r="J20" i="241"/>
  <c r="I20" i="241" s="1"/>
  <c r="G20" i="241"/>
  <c r="E20" i="241"/>
  <c r="AQ19" i="241"/>
  <c r="AH19" i="241"/>
  <c r="V19" i="241"/>
  <c r="R19" i="241"/>
  <c r="J19" i="241"/>
  <c r="I19" i="241" s="1"/>
  <c r="G19" i="241"/>
  <c r="E19" i="241"/>
  <c r="AQ18" i="241"/>
  <c r="AH18" i="241"/>
  <c r="V18" i="241"/>
  <c r="R18" i="241"/>
  <c r="J18" i="241"/>
  <c r="I18" i="241" s="1"/>
  <c r="G18" i="241"/>
  <c r="E18" i="241"/>
  <c r="AQ17" i="241"/>
  <c r="AH17" i="241"/>
  <c r="V17" i="241"/>
  <c r="R17" i="241"/>
  <c r="J17" i="241"/>
  <c r="I17" i="241" s="1"/>
  <c r="G17" i="241"/>
  <c r="E17" i="241"/>
  <c r="AQ16" i="241"/>
  <c r="AH16" i="241"/>
  <c r="V16" i="241"/>
  <c r="R16" i="241"/>
  <c r="J16" i="241"/>
  <c r="I16" i="241" s="1"/>
  <c r="G16" i="241"/>
  <c r="E16" i="241"/>
  <c r="AQ15" i="241"/>
  <c r="AH15" i="241"/>
  <c r="V15" i="241"/>
  <c r="R15" i="241"/>
  <c r="J15" i="241"/>
  <c r="I15" i="241" s="1"/>
  <c r="G15" i="241"/>
  <c r="E15" i="241"/>
  <c r="AQ14" i="241"/>
  <c r="AH14" i="241"/>
  <c r="V14" i="241"/>
  <c r="R14" i="241"/>
  <c r="J14" i="241"/>
  <c r="I14" i="241" s="1"/>
  <c r="G14" i="241"/>
  <c r="E14" i="241"/>
  <c r="AQ13" i="241"/>
  <c r="AH13" i="241"/>
  <c r="V13" i="241"/>
  <c r="R13" i="241"/>
  <c r="J13" i="241"/>
  <c r="I13" i="241" s="1"/>
  <c r="G13" i="241"/>
  <c r="E13" i="241"/>
  <c r="AQ12" i="241"/>
  <c r="AH12" i="241"/>
  <c r="V12" i="241"/>
  <c r="R12" i="241"/>
  <c r="J12" i="241"/>
  <c r="I12" i="241" s="1"/>
  <c r="G12" i="241"/>
  <c r="E12" i="241"/>
  <c r="AH11" i="241"/>
  <c r="V11" i="241"/>
  <c r="J11" i="241"/>
  <c r="I11" i="241" s="1"/>
  <c r="G11" i="241"/>
  <c r="E11" i="241"/>
  <c r="AQ11" i="241"/>
  <c r="AG35" i="241"/>
  <c r="R11" i="241"/>
  <c r="AG8" i="241"/>
  <c r="S34" i="241" l="1"/>
  <c r="S33" i="241"/>
  <c r="T32" i="241"/>
  <c r="AI32" i="241" s="1"/>
  <c r="T31" i="241"/>
  <c r="AI31" i="241" s="1"/>
  <c r="T30" i="241"/>
  <c r="AI30" i="241" s="1"/>
  <c r="T29" i="241"/>
  <c r="AI29" i="241" s="1"/>
  <c r="T28" i="241"/>
  <c r="AI28" i="241" s="1"/>
  <c r="T27" i="241"/>
  <c r="AI27" i="241" s="1"/>
  <c r="T26" i="241"/>
  <c r="AI26" i="241" s="1"/>
  <c r="T25" i="241"/>
  <c r="AI25" i="241" s="1"/>
  <c r="T24" i="241"/>
  <c r="AI24" i="241" s="1"/>
  <c r="T23" i="241"/>
  <c r="AI23" i="241" s="1"/>
  <c r="S22" i="241"/>
  <c r="T22" i="241"/>
  <c r="AI22" i="241" s="1"/>
  <c r="S21" i="241"/>
  <c r="T21" i="241"/>
  <c r="AI21" i="241" s="1"/>
  <c r="S20" i="241"/>
  <c r="T20" i="241"/>
  <c r="AI20" i="241" s="1"/>
  <c r="S19" i="241"/>
  <c r="T19" i="241"/>
  <c r="AI19" i="241" s="1"/>
  <c r="S18" i="241"/>
  <c r="S17" i="241"/>
  <c r="S16" i="241"/>
  <c r="S15" i="241"/>
  <c r="S14" i="241"/>
  <c r="S13" i="241"/>
  <c r="S12" i="241"/>
  <c r="AQ35" i="241"/>
  <c r="AH35" i="241"/>
  <c r="T13" i="241"/>
  <c r="AI13" i="241" s="1"/>
  <c r="T15" i="241"/>
  <c r="AI15" i="241" s="1"/>
  <c r="T18" i="241"/>
  <c r="AI18" i="241" s="1"/>
  <c r="T12" i="241"/>
  <c r="AI12" i="241" s="1"/>
  <c r="T14" i="241"/>
  <c r="AI14" i="241" s="1"/>
  <c r="T16" i="241"/>
  <c r="AI16" i="241" s="1"/>
  <c r="T17" i="241"/>
  <c r="AI17" i="241" s="1"/>
  <c r="S23" i="241"/>
  <c r="S25" i="241"/>
  <c r="S27" i="241"/>
  <c r="S29" i="241"/>
  <c r="S31" i="241"/>
  <c r="S24" i="241"/>
  <c r="S26" i="241"/>
  <c r="S28" i="241"/>
  <c r="S30" i="241"/>
  <c r="S32" i="241"/>
  <c r="R35" i="241"/>
  <c r="S11" i="241"/>
  <c r="T11" i="241"/>
  <c r="AI11" i="241" s="1"/>
  <c r="T33" i="241"/>
  <c r="AI33" i="241" s="1"/>
  <c r="T34" i="241"/>
  <c r="AI34" i="241" s="1"/>
  <c r="K11" i="241"/>
  <c r="K12" i="241"/>
  <c r="K13" i="241"/>
  <c r="K14" i="241"/>
  <c r="K15" i="241"/>
  <c r="K16" i="241"/>
  <c r="K17" i="241"/>
  <c r="K18" i="241"/>
  <c r="K19" i="241"/>
  <c r="K20" i="241"/>
  <c r="K21" i="241"/>
  <c r="K22" i="241"/>
  <c r="K33" i="241"/>
  <c r="K34" i="241"/>
  <c r="AP35" i="241"/>
  <c r="Q35" i="241"/>
  <c r="S35" i="241" l="1"/>
  <c r="T35" i="241"/>
  <c r="AI35" i="241" s="1"/>
  <c r="AG10" i="240" l="1"/>
  <c r="Q10" i="240"/>
  <c r="AR35" i="240" l="1"/>
  <c r="P35" i="240"/>
  <c r="AQ34" i="240"/>
  <c r="AH34" i="240"/>
  <c r="V34" i="240"/>
  <c r="R34" i="240"/>
  <c r="K34" i="240"/>
  <c r="J34" i="240"/>
  <c r="I34" i="240"/>
  <c r="G34" i="240"/>
  <c r="E34" i="240"/>
  <c r="AQ33" i="240"/>
  <c r="AH33" i="240"/>
  <c r="V33" i="240"/>
  <c r="R33" i="240"/>
  <c r="K33" i="240"/>
  <c r="J33" i="240"/>
  <c r="I33" i="240"/>
  <c r="G33" i="240"/>
  <c r="E33" i="240"/>
  <c r="AW32" i="240"/>
  <c r="AQ32" i="240"/>
  <c r="AH32" i="240"/>
  <c r="V32" i="240"/>
  <c r="R32" i="240"/>
  <c r="K32" i="240"/>
  <c r="J32" i="240"/>
  <c r="I32" i="240"/>
  <c r="G32" i="240"/>
  <c r="E32" i="240"/>
  <c r="AQ31" i="240"/>
  <c r="AH31" i="240"/>
  <c r="V31" i="240"/>
  <c r="R31" i="240"/>
  <c r="K31" i="240"/>
  <c r="J31" i="240"/>
  <c r="I31" i="240"/>
  <c r="G31" i="240"/>
  <c r="E31" i="240"/>
  <c r="AQ30" i="240"/>
  <c r="AH30" i="240"/>
  <c r="V30" i="240"/>
  <c r="R30" i="240"/>
  <c r="K30" i="240"/>
  <c r="J30" i="240"/>
  <c r="I30" i="240"/>
  <c r="G30" i="240"/>
  <c r="E30" i="240"/>
  <c r="AQ29" i="240"/>
  <c r="AH29" i="240"/>
  <c r="V29" i="240"/>
  <c r="R29" i="240"/>
  <c r="K29" i="240"/>
  <c r="J29" i="240"/>
  <c r="I29" i="240"/>
  <c r="G29" i="240"/>
  <c r="E29" i="240"/>
  <c r="AQ28" i="240"/>
  <c r="AH28" i="240"/>
  <c r="V28" i="240"/>
  <c r="R28" i="240"/>
  <c r="K28" i="240"/>
  <c r="J28" i="240"/>
  <c r="I28" i="240"/>
  <c r="G28" i="240"/>
  <c r="E28" i="240"/>
  <c r="AQ27" i="240"/>
  <c r="AH27" i="240"/>
  <c r="V27" i="240"/>
  <c r="R27" i="240"/>
  <c r="S27" i="240" s="1"/>
  <c r="K27" i="240"/>
  <c r="J27" i="240"/>
  <c r="I27" i="240"/>
  <c r="G27" i="240"/>
  <c r="E27" i="240"/>
  <c r="AQ26" i="240"/>
  <c r="AH26" i="240"/>
  <c r="V26" i="240"/>
  <c r="R26" i="240"/>
  <c r="K26" i="240"/>
  <c r="J26" i="240"/>
  <c r="I26" i="240"/>
  <c r="G26" i="240"/>
  <c r="E26" i="240"/>
  <c r="AQ25" i="240"/>
  <c r="AH25" i="240"/>
  <c r="V25" i="240"/>
  <c r="R25" i="240"/>
  <c r="K25" i="240"/>
  <c r="J25" i="240"/>
  <c r="I25" i="240"/>
  <c r="G25" i="240"/>
  <c r="E25" i="240"/>
  <c r="AQ24" i="240"/>
  <c r="AH24" i="240"/>
  <c r="V24" i="240"/>
  <c r="R24" i="240"/>
  <c r="K24" i="240"/>
  <c r="J24" i="240"/>
  <c r="I24" i="240"/>
  <c r="G24" i="240"/>
  <c r="E24" i="240"/>
  <c r="AQ23" i="240"/>
  <c r="AH23" i="240"/>
  <c r="V23" i="240"/>
  <c r="R23" i="240"/>
  <c r="K23" i="240"/>
  <c r="J23" i="240"/>
  <c r="I23" i="240"/>
  <c r="G23" i="240"/>
  <c r="AQ22" i="240"/>
  <c r="AH22" i="240"/>
  <c r="V22" i="240"/>
  <c r="R22" i="240"/>
  <c r="J22" i="240"/>
  <c r="I22" i="240" s="1"/>
  <c r="G22" i="240"/>
  <c r="E22" i="240"/>
  <c r="AQ21" i="240"/>
  <c r="AH21" i="240"/>
  <c r="V21" i="240"/>
  <c r="R21" i="240"/>
  <c r="J21" i="240"/>
  <c r="I21" i="240" s="1"/>
  <c r="G21" i="240"/>
  <c r="E21" i="240"/>
  <c r="AQ20" i="240"/>
  <c r="AH20" i="240"/>
  <c r="V20" i="240"/>
  <c r="R20" i="240"/>
  <c r="J20" i="240"/>
  <c r="I20" i="240" s="1"/>
  <c r="G20" i="240"/>
  <c r="E20" i="240"/>
  <c r="AQ19" i="240"/>
  <c r="AH19" i="240"/>
  <c r="V19" i="240"/>
  <c r="R19" i="240"/>
  <c r="J19" i="240"/>
  <c r="I19" i="240" s="1"/>
  <c r="G19" i="240"/>
  <c r="E19" i="240"/>
  <c r="AQ18" i="240"/>
  <c r="AH18" i="240"/>
  <c r="V18" i="240"/>
  <c r="R18" i="240"/>
  <c r="J18" i="240"/>
  <c r="I18" i="240" s="1"/>
  <c r="G18" i="240"/>
  <c r="E18" i="240"/>
  <c r="AQ17" i="240"/>
  <c r="AH17" i="240"/>
  <c r="V17" i="240"/>
  <c r="R17" i="240"/>
  <c r="J17" i="240"/>
  <c r="I17" i="240" s="1"/>
  <c r="G17" i="240"/>
  <c r="E17" i="240"/>
  <c r="AQ16" i="240"/>
  <c r="AH16" i="240"/>
  <c r="V16" i="240"/>
  <c r="R16" i="240"/>
  <c r="J16" i="240"/>
  <c r="I16" i="240" s="1"/>
  <c r="G16" i="240"/>
  <c r="E16" i="240"/>
  <c r="AQ15" i="240"/>
  <c r="AH15" i="240"/>
  <c r="V15" i="240"/>
  <c r="R15" i="240"/>
  <c r="J15" i="240"/>
  <c r="I15" i="240" s="1"/>
  <c r="G15" i="240"/>
  <c r="E15" i="240"/>
  <c r="AQ14" i="240"/>
  <c r="AH14" i="240"/>
  <c r="V14" i="240"/>
  <c r="R14" i="240"/>
  <c r="J14" i="240"/>
  <c r="I14" i="240" s="1"/>
  <c r="G14" i="240"/>
  <c r="E14" i="240"/>
  <c r="AQ13" i="240"/>
  <c r="AH13" i="240"/>
  <c r="V13" i="240"/>
  <c r="R13" i="240"/>
  <c r="J13" i="240"/>
  <c r="I13" i="240" s="1"/>
  <c r="G13" i="240"/>
  <c r="E13" i="240"/>
  <c r="AQ12" i="240"/>
  <c r="AH12" i="240"/>
  <c r="V12" i="240"/>
  <c r="R12" i="240"/>
  <c r="J12" i="240"/>
  <c r="I12" i="240" s="1"/>
  <c r="G12" i="240"/>
  <c r="E12" i="240"/>
  <c r="AH11" i="240"/>
  <c r="V11" i="240"/>
  <c r="J11" i="240"/>
  <c r="I11" i="240" s="1"/>
  <c r="G11" i="240"/>
  <c r="E11" i="240"/>
  <c r="AP35" i="240"/>
  <c r="AG35" i="240"/>
  <c r="Q35" i="240"/>
  <c r="AG8" i="240"/>
  <c r="S34" i="240" l="1"/>
  <c r="S33" i="240"/>
  <c r="T32" i="240"/>
  <c r="AI32" i="240" s="1"/>
  <c r="T31" i="240"/>
  <c r="AI31" i="240" s="1"/>
  <c r="S31" i="240"/>
  <c r="T30" i="240"/>
  <c r="AI30" i="240" s="1"/>
  <c r="T29" i="240"/>
  <c r="AI29" i="240" s="1"/>
  <c r="S29" i="240"/>
  <c r="T28" i="240"/>
  <c r="AI28" i="240" s="1"/>
  <c r="T27" i="240"/>
  <c r="AI27" i="240" s="1"/>
  <c r="T26" i="240"/>
  <c r="AI26" i="240" s="1"/>
  <c r="T25" i="240"/>
  <c r="AI25" i="240" s="1"/>
  <c r="S25" i="240"/>
  <c r="T24" i="240"/>
  <c r="AI24" i="240" s="1"/>
  <c r="T23" i="240"/>
  <c r="AI23" i="240" s="1"/>
  <c r="S23" i="240"/>
  <c r="S22" i="240"/>
  <c r="S21" i="240"/>
  <c r="S20" i="240"/>
  <c r="S19" i="240"/>
  <c r="S18" i="240"/>
  <c r="S17" i="240"/>
  <c r="S16" i="240"/>
  <c r="S15" i="240"/>
  <c r="S14" i="240"/>
  <c r="S13" i="240"/>
  <c r="AH35" i="240"/>
  <c r="S12" i="240"/>
  <c r="S24" i="240"/>
  <c r="S26" i="240"/>
  <c r="S28" i="240"/>
  <c r="S30" i="240"/>
  <c r="T12" i="240"/>
  <c r="AI12" i="240" s="1"/>
  <c r="T13" i="240"/>
  <c r="AI13" i="240" s="1"/>
  <c r="T14" i="240"/>
  <c r="AI14" i="240" s="1"/>
  <c r="T15" i="240"/>
  <c r="AI15" i="240" s="1"/>
  <c r="T16" i="240"/>
  <c r="AI16" i="240" s="1"/>
  <c r="T17" i="240"/>
  <c r="AI17" i="240" s="1"/>
  <c r="T18" i="240"/>
  <c r="AI18" i="240" s="1"/>
  <c r="T19" i="240"/>
  <c r="AI19" i="240" s="1"/>
  <c r="T20" i="240"/>
  <c r="AI20" i="240" s="1"/>
  <c r="T21" i="240"/>
  <c r="AI21" i="240" s="1"/>
  <c r="T22" i="240"/>
  <c r="AI22" i="240" s="1"/>
  <c r="S32" i="240"/>
  <c r="T33" i="240"/>
  <c r="AI33" i="240" s="1"/>
  <c r="T34" i="240"/>
  <c r="AI34" i="240" s="1"/>
  <c r="AQ11" i="240"/>
  <c r="AQ35" i="240" s="1"/>
  <c r="K11" i="240"/>
  <c r="K12" i="240"/>
  <c r="K13" i="240"/>
  <c r="K14" i="240"/>
  <c r="K15" i="240"/>
  <c r="K16" i="240"/>
  <c r="K17" i="240"/>
  <c r="K18" i="240"/>
  <c r="K19" i="240"/>
  <c r="K20" i="240"/>
  <c r="K21" i="240"/>
  <c r="K22" i="240"/>
  <c r="R11" i="240"/>
  <c r="R35" i="240" l="1"/>
  <c r="S11" i="240"/>
  <c r="S35" i="240" s="1"/>
  <c r="T11" i="240"/>
  <c r="T35" i="240" l="1"/>
  <c r="AI35" i="240" s="1"/>
  <c r="AI11" i="240"/>
  <c r="V12" i="211" l="1"/>
  <c r="V13" i="211"/>
  <c r="V14" i="211"/>
  <c r="V15" i="211"/>
  <c r="V16" i="211"/>
  <c r="V17" i="211"/>
  <c r="V18" i="211"/>
  <c r="V19" i="211"/>
  <c r="V20" i="211"/>
  <c r="V21" i="211"/>
  <c r="V22" i="211"/>
  <c r="V23" i="211"/>
  <c r="V24" i="211"/>
  <c r="V25" i="211"/>
  <c r="V26" i="211"/>
  <c r="V27" i="211"/>
  <c r="V28" i="211"/>
  <c r="V29" i="211"/>
  <c r="V30" i="211"/>
  <c r="V31" i="211"/>
  <c r="V32" i="211"/>
  <c r="V33" i="211"/>
  <c r="V34" i="211"/>
  <c r="V11" i="211"/>
  <c r="Q10" i="211" l="1"/>
  <c r="AQ34" i="210"/>
  <c r="AH34" i="210"/>
  <c r="V34" i="210"/>
  <c r="R34" i="210"/>
  <c r="J34" i="210"/>
  <c r="K34" i="210" s="1"/>
  <c r="I34" i="210"/>
  <c r="G34" i="210"/>
  <c r="E34" i="210"/>
  <c r="AQ33" i="210"/>
  <c r="AH33" i="210"/>
  <c r="V33" i="210"/>
  <c r="R33" i="210"/>
  <c r="J33" i="210"/>
  <c r="K33" i="210" s="1"/>
  <c r="I33" i="210"/>
  <c r="G33" i="210"/>
  <c r="E33" i="210"/>
  <c r="AQ32" i="210"/>
  <c r="AH32" i="210"/>
  <c r="V32" i="210"/>
  <c r="R32" i="210"/>
  <c r="J32" i="210"/>
  <c r="K32" i="210" s="1"/>
  <c r="I32" i="210"/>
  <c r="G32" i="210"/>
  <c r="E32" i="210"/>
  <c r="AQ31" i="210"/>
  <c r="AH31" i="210"/>
  <c r="AI31" i="210" s="1"/>
  <c r="V31" i="210"/>
  <c r="R31" i="210"/>
  <c r="T31" i="210" s="1"/>
  <c r="J31" i="210"/>
  <c r="K31" i="210" s="1"/>
  <c r="I31" i="210"/>
  <c r="G31" i="210"/>
  <c r="E31" i="210"/>
  <c r="AQ30" i="210"/>
  <c r="AH30" i="210"/>
  <c r="AI30" i="210" s="1"/>
  <c r="V30" i="210"/>
  <c r="R30" i="210"/>
  <c r="T30" i="210" s="1"/>
  <c r="J30" i="210"/>
  <c r="K30" i="210" s="1"/>
  <c r="I30" i="210"/>
  <c r="G30" i="210"/>
  <c r="E30" i="210"/>
  <c r="AQ29" i="210"/>
  <c r="AH29" i="210"/>
  <c r="AI29" i="210" s="1"/>
  <c r="V29" i="210"/>
  <c r="R29" i="210"/>
  <c r="T29" i="210" s="1"/>
  <c r="J29" i="210"/>
  <c r="K29" i="210" s="1"/>
  <c r="I29" i="210"/>
  <c r="G29" i="210"/>
  <c r="E29" i="210"/>
  <c r="AQ28" i="210"/>
  <c r="AH28" i="210"/>
  <c r="AI28" i="210" s="1"/>
  <c r="V28" i="210"/>
  <c r="R28" i="210"/>
  <c r="T28" i="210" s="1"/>
  <c r="J28" i="210"/>
  <c r="K28" i="210" s="1"/>
  <c r="I28" i="210"/>
  <c r="G28" i="210"/>
  <c r="E28" i="210"/>
  <c r="AQ27" i="210"/>
  <c r="AH27" i="210"/>
  <c r="V27" i="210"/>
  <c r="R27" i="210"/>
  <c r="S27" i="210" s="1"/>
  <c r="J27" i="210"/>
  <c r="K27" i="210" s="1"/>
  <c r="I27" i="210"/>
  <c r="G27" i="210"/>
  <c r="E27" i="210"/>
  <c r="AQ26" i="210"/>
  <c r="AH26" i="210"/>
  <c r="AI26" i="210" s="1"/>
  <c r="V26" i="210"/>
  <c r="R26" i="210"/>
  <c r="T26" i="210" s="1"/>
  <c r="J26" i="210"/>
  <c r="K26" i="210" s="1"/>
  <c r="I26" i="210"/>
  <c r="G26" i="210"/>
  <c r="E26" i="210"/>
  <c r="AQ25" i="210"/>
  <c r="AH25" i="210"/>
  <c r="V25" i="210"/>
  <c r="R25" i="210"/>
  <c r="S25" i="210" s="1"/>
  <c r="J25" i="210"/>
  <c r="K25" i="210" s="1"/>
  <c r="I25" i="210"/>
  <c r="G25" i="210"/>
  <c r="E25" i="210"/>
  <c r="AQ24" i="210"/>
  <c r="AH24" i="210"/>
  <c r="V24" i="210"/>
  <c r="R24" i="210"/>
  <c r="S24" i="210" s="1"/>
  <c r="J24" i="210"/>
  <c r="K24" i="210" s="1"/>
  <c r="I24" i="210"/>
  <c r="G24" i="210"/>
  <c r="E24" i="210"/>
  <c r="AQ23" i="210"/>
  <c r="AH23" i="210"/>
  <c r="V23" i="210"/>
  <c r="R23" i="210"/>
  <c r="S23" i="210" s="1"/>
  <c r="J23" i="210"/>
  <c r="K23" i="210" s="1"/>
  <c r="I23" i="210"/>
  <c r="G23" i="210"/>
  <c r="AQ22" i="210"/>
  <c r="AH22" i="210"/>
  <c r="V22" i="210"/>
  <c r="R22" i="210"/>
  <c r="T22" i="210" s="1"/>
  <c r="K22" i="210"/>
  <c r="J22" i="210"/>
  <c r="I22" i="210"/>
  <c r="G22" i="210"/>
  <c r="E22" i="210"/>
  <c r="AQ21" i="210"/>
  <c r="AH21" i="210"/>
  <c r="V21" i="210"/>
  <c r="R21" i="210"/>
  <c r="S21" i="210" s="1"/>
  <c r="K21" i="210"/>
  <c r="J21" i="210"/>
  <c r="I21" i="210"/>
  <c r="G21" i="210"/>
  <c r="E21" i="210"/>
  <c r="AQ20" i="210"/>
  <c r="AH20" i="210"/>
  <c r="AI20" i="210" s="1"/>
  <c r="V20" i="210"/>
  <c r="R20" i="210"/>
  <c r="T20" i="210" s="1"/>
  <c r="K20" i="210"/>
  <c r="J20" i="210"/>
  <c r="I20" i="210"/>
  <c r="G20" i="210"/>
  <c r="E20" i="210"/>
  <c r="AQ19" i="210"/>
  <c r="AH19" i="210"/>
  <c r="V19" i="210"/>
  <c r="R19" i="210"/>
  <c r="T19" i="210" s="1"/>
  <c r="K19" i="210"/>
  <c r="J19" i="210"/>
  <c r="I19" i="210"/>
  <c r="G19" i="210"/>
  <c r="E19" i="210"/>
  <c r="AQ18" i="210"/>
  <c r="AH18" i="210"/>
  <c r="V18" i="210"/>
  <c r="R18" i="210"/>
  <c r="T18" i="210" s="1"/>
  <c r="K18" i="210"/>
  <c r="J18" i="210"/>
  <c r="I18" i="210"/>
  <c r="G18" i="210"/>
  <c r="E18" i="210"/>
  <c r="AQ17" i="210"/>
  <c r="AH17" i="210"/>
  <c r="AI17" i="210" s="1"/>
  <c r="V17" i="210"/>
  <c r="R17" i="210"/>
  <c r="T17" i="210" s="1"/>
  <c r="K17" i="210"/>
  <c r="J17" i="210"/>
  <c r="I17" i="210"/>
  <c r="G17" i="210"/>
  <c r="E17" i="210"/>
  <c r="AQ16" i="210"/>
  <c r="AH16" i="210"/>
  <c r="AI16" i="210" s="1"/>
  <c r="V16" i="210"/>
  <c r="R16" i="210"/>
  <c r="T16" i="210" s="1"/>
  <c r="K16" i="210"/>
  <c r="J16" i="210"/>
  <c r="I16" i="210"/>
  <c r="G16" i="210"/>
  <c r="E16" i="210"/>
  <c r="AQ15" i="210"/>
  <c r="AH15" i="210"/>
  <c r="V15" i="210"/>
  <c r="R15" i="210"/>
  <c r="T15" i="210" s="1"/>
  <c r="K15" i="210"/>
  <c r="J15" i="210"/>
  <c r="I15" i="210"/>
  <c r="G15" i="210"/>
  <c r="E15" i="210"/>
  <c r="AQ14" i="210"/>
  <c r="AH14" i="210"/>
  <c r="V14" i="210"/>
  <c r="R14" i="210"/>
  <c r="S14" i="210" s="1"/>
  <c r="K14" i="210"/>
  <c r="J14" i="210"/>
  <c r="I14" i="210"/>
  <c r="G14" i="210"/>
  <c r="E14" i="210"/>
  <c r="AQ13" i="210"/>
  <c r="AH13" i="210"/>
  <c r="AI13" i="210" s="1"/>
  <c r="V13" i="210"/>
  <c r="R13" i="210"/>
  <c r="T13" i="210" s="1"/>
  <c r="K13" i="210"/>
  <c r="J13" i="210"/>
  <c r="I13" i="210"/>
  <c r="G13" i="210"/>
  <c r="E13" i="210"/>
  <c r="AQ12" i="210"/>
  <c r="AH12" i="210"/>
  <c r="AI12" i="210" s="1"/>
  <c r="V12" i="210"/>
  <c r="R12" i="210"/>
  <c r="T12" i="210" s="1"/>
  <c r="K12" i="210"/>
  <c r="J12" i="210"/>
  <c r="I12" i="210"/>
  <c r="G12" i="210"/>
  <c r="E12" i="210"/>
  <c r="AQ11" i="210"/>
  <c r="AH11" i="210"/>
  <c r="V11" i="210"/>
  <c r="R11" i="210"/>
  <c r="T11" i="210" s="1"/>
  <c r="K11" i="210"/>
  <c r="J11" i="210"/>
  <c r="I11" i="210"/>
  <c r="G11" i="210"/>
  <c r="E11" i="210"/>
  <c r="AP10" i="210"/>
  <c r="AG10" i="210"/>
  <c r="Q10" i="210"/>
  <c r="Q10" i="239"/>
  <c r="AQ34" i="239"/>
  <c r="AQ33" i="239"/>
  <c r="AQ32" i="239"/>
  <c r="AQ31" i="239"/>
  <c r="AQ30" i="239"/>
  <c r="AQ29" i="239"/>
  <c r="AQ28" i="239"/>
  <c r="AQ27" i="239"/>
  <c r="AQ26" i="239"/>
  <c r="AQ25" i="239"/>
  <c r="AQ24" i="239"/>
  <c r="AQ23" i="239"/>
  <c r="AQ22" i="239"/>
  <c r="AQ21" i="239"/>
  <c r="AQ20" i="239"/>
  <c r="AQ19" i="239"/>
  <c r="AQ18" i="239"/>
  <c r="AQ17" i="239"/>
  <c r="AQ16" i="239"/>
  <c r="AQ15" i="239"/>
  <c r="AQ14" i="239"/>
  <c r="AQ13" i="239"/>
  <c r="AQ12" i="239"/>
  <c r="V34" i="239"/>
  <c r="V33" i="239"/>
  <c r="V32" i="239"/>
  <c r="V31" i="239"/>
  <c r="V30" i="239"/>
  <c r="V29" i="239"/>
  <c r="V28" i="239"/>
  <c r="V27" i="239"/>
  <c r="V26" i="239"/>
  <c r="V25" i="239"/>
  <c r="V24" i="239"/>
  <c r="V23" i="239"/>
  <c r="V22" i="239"/>
  <c r="V21" i="239"/>
  <c r="V20" i="239"/>
  <c r="V19" i="239"/>
  <c r="V18" i="239"/>
  <c r="V17" i="239"/>
  <c r="V16" i="239"/>
  <c r="V15" i="239"/>
  <c r="V14" i="239"/>
  <c r="V13" i="239"/>
  <c r="V12" i="239"/>
  <c r="V11" i="239"/>
  <c r="AG10" i="239"/>
  <c r="AP10" i="239"/>
  <c r="AQ11" i="239" s="1"/>
  <c r="T34" i="210" l="1"/>
  <c r="AI34" i="210" s="1"/>
  <c r="S32" i="210"/>
  <c r="T33" i="210"/>
  <c r="AI33" i="210" s="1"/>
  <c r="AI21" i="210"/>
  <c r="AI18" i="210"/>
  <c r="AI22" i="210"/>
  <c r="AI11" i="210"/>
  <c r="AI15" i="210"/>
  <c r="AI19" i="210"/>
  <c r="S26" i="210"/>
  <c r="S28" i="210"/>
  <c r="S29" i="210"/>
  <c r="S30" i="210"/>
  <c r="S31" i="210"/>
  <c r="S33" i="210"/>
  <c r="S34" i="210"/>
  <c r="S11" i="210"/>
  <c r="S12" i="210"/>
  <c r="S13" i="210"/>
  <c r="S15" i="210"/>
  <c r="S16" i="210"/>
  <c r="S17" i="210"/>
  <c r="S18" i="210"/>
  <c r="S19" i="210"/>
  <c r="S20" i="210"/>
  <c r="S22" i="210"/>
  <c r="T23" i="210"/>
  <c r="AI23" i="210" s="1"/>
  <c r="T24" i="210"/>
  <c r="AI24" i="210" s="1"/>
  <c r="T25" i="210"/>
  <c r="AI25" i="210" s="1"/>
  <c r="T27" i="210"/>
  <c r="AI27" i="210" s="1"/>
  <c r="T32" i="210"/>
  <c r="AI32" i="210" s="1"/>
  <c r="T14" i="210"/>
  <c r="AI14" i="210" s="1"/>
  <c r="T21" i="210"/>
  <c r="AH24" i="239" l="1"/>
  <c r="AR35" i="239" l="1"/>
  <c r="P35" i="239"/>
  <c r="AH34" i="239"/>
  <c r="R34" i="239"/>
  <c r="S34" i="239" s="1"/>
  <c r="K34" i="239"/>
  <c r="J34" i="239"/>
  <c r="I34" i="239"/>
  <c r="G34" i="239"/>
  <c r="E34" i="239"/>
  <c r="AH33" i="239"/>
  <c r="R33" i="239"/>
  <c r="S33" i="239" s="1"/>
  <c r="K33" i="239"/>
  <c r="J33" i="239"/>
  <c r="I33" i="239"/>
  <c r="G33" i="239"/>
  <c r="E33" i="239"/>
  <c r="AW32" i="239"/>
  <c r="AH32" i="239"/>
  <c r="R32" i="239"/>
  <c r="T32" i="239" s="1"/>
  <c r="J32" i="239"/>
  <c r="K32" i="239" s="1"/>
  <c r="I32" i="239"/>
  <c r="G32" i="239"/>
  <c r="E32" i="239"/>
  <c r="AH31" i="239"/>
  <c r="R31" i="239"/>
  <c r="T31" i="239" s="1"/>
  <c r="J31" i="239"/>
  <c r="K31" i="239" s="1"/>
  <c r="I31" i="239"/>
  <c r="G31" i="239"/>
  <c r="E31" i="239"/>
  <c r="AH30" i="239"/>
  <c r="R30" i="239"/>
  <c r="T30" i="239" s="1"/>
  <c r="J30" i="239"/>
  <c r="K30" i="239" s="1"/>
  <c r="I30" i="239"/>
  <c r="G30" i="239"/>
  <c r="E30" i="239"/>
  <c r="AH29" i="239"/>
  <c r="R29" i="239"/>
  <c r="T29" i="239" s="1"/>
  <c r="J29" i="239"/>
  <c r="K29" i="239" s="1"/>
  <c r="I29" i="239"/>
  <c r="G29" i="239"/>
  <c r="E29" i="239"/>
  <c r="AH28" i="239"/>
  <c r="R28" i="239"/>
  <c r="T28" i="239" s="1"/>
  <c r="J28" i="239"/>
  <c r="K28" i="239" s="1"/>
  <c r="I28" i="239"/>
  <c r="G28" i="239"/>
  <c r="E28" i="239"/>
  <c r="AH27" i="239"/>
  <c r="R27" i="239"/>
  <c r="T27" i="239" s="1"/>
  <c r="J27" i="239"/>
  <c r="K27" i="239" s="1"/>
  <c r="I27" i="239"/>
  <c r="G27" i="239"/>
  <c r="E27" i="239"/>
  <c r="AH26" i="239"/>
  <c r="R26" i="239"/>
  <c r="T26" i="239" s="1"/>
  <c r="J26" i="239"/>
  <c r="K26" i="239" s="1"/>
  <c r="I26" i="239"/>
  <c r="G26" i="239"/>
  <c r="E26" i="239"/>
  <c r="AH25" i="239"/>
  <c r="R25" i="239"/>
  <c r="T25" i="239" s="1"/>
  <c r="J25" i="239"/>
  <c r="K25" i="239" s="1"/>
  <c r="I25" i="239"/>
  <c r="G25" i="239"/>
  <c r="E25" i="239"/>
  <c r="R24" i="239"/>
  <c r="T24" i="239" s="1"/>
  <c r="J24" i="239"/>
  <c r="K24" i="239" s="1"/>
  <c r="I24" i="239"/>
  <c r="G24" i="239"/>
  <c r="E24" i="239"/>
  <c r="AH23" i="239"/>
  <c r="R23" i="239"/>
  <c r="T23" i="239" s="1"/>
  <c r="J23" i="239"/>
  <c r="K23" i="239" s="1"/>
  <c r="I23" i="239"/>
  <c r="G23" i="239"/>
  <c r="AH22" i="239"/>
  <c r="R22" i="239"/>
  <c r="S22" i="239" s="1"/>
  <c r="K22" i="239"/>
  <c r="J22" i="239"/>
  <c r="I22" i="239"/>
  <c r="G22" i="239"/>
  <c r="E22" i="239"/>
  <c r="AH21" i="239"/>
  <c r="R21" i="239"/>
  <c r="S21" i="239" s="1"/>
  <c r="K21" i="239"/>
  <c r="J21" i="239"/>
  <c r="I21" i="239"/>
  <c r="G21" i="239"/>
  <c r="E21" i="239"/>
  <c r="AH20" i="239"/>
  <c r="R20" i="239"/>
  <c r="S20" i="239" s="1"/>
  <c r="K20" i="239"/>
  <c r="J20" i="239"/>
  <c r="I20" i="239"/>
  <c r="G20" i="239"/>
  <c r="E20" i="239"/>
  <c r="AH19" i="239"/>
  <c r="R19" i="239"/>
  <c r="S19" i="239" s="1"/>
  <c r="K19" i="239"/>
  <c r="J19" i="239"/>
  <c r="I19" i="239"/>
  <c r="G19" i="239"/>
  <c r="E19" i="239"/>
  <c r="AH18" i="239"/>
  <c r="R18" i="239"/>
  <c r="S18" i="239" s="1"/>
  <c r="K18" i="239"/>
  <c r="J18" i="239"/>
  <c r="I18" i="239"/>
  <c r="G18" i="239"/>
  <c r="E18" i="239"/>
  <c r="AH17" i="239"/>
  <c r="R17" i="239"/>
  <c r="S17" i="239" s="1"/>
  <c r="K17" i="239"/>
  <c r="J17" i="239"/>
  <c r="I17" i="239"/>
  <c r="G17" i="239"/>
  <c r="E17" i="239"/>
  <c r="AH16" i="239"/>
  <c r="R16" i="239"/>
  <c r="S16" i="239" s="1"/>
  <c r="K16" i="239"/>
  <c r="J16" i="239"/>
  <c r="I16" i="239"/>
  <c r="G16" i="239"/>
  <c r="E16" i="239"/>
  <c r="AH15" i="239"/>
  <c r="R15" i="239"/>
  <c r="S15" i="239" s="1"/>
  <c r="K15" i="239"/>
  <c r="J15" i="239"/>
  <c r="I15" i="239"/>
  <c r="G15" i="239"/>
  <c r="E15" i="239"/>
  <c r="AH14" i="239"/>
  <c r="R14" i="239"/>
  <c r="S14" i="239" s="1"/>
  <c r="K14" i="239"/>
  <c r="J14" i="239"/>
  <c r="I14" i="239"/>
  <c r="G14" i="239"/>
  <c r="E14" i="239"/>
  <c r="AH13" i="239"/>
  <c r="R13" i="239"/>
  <c r="S13" i="239" s="1"/>
  <c r="K13" i="239"/>
  <c r="J13" i="239"/>
  <c r="I13" i="239"/>
  <c r="G13" i="239"/>
  <c r="E13" i="239"/>
  <c r="AH12" i="239"/>
  <c r="R12" i="239"/>
  <c r="S12" i="239" s="1"/>
  <c r="K12" i="239"/>
  <c r="J12" i="239"/>
  <c r="I12" i="239"/>
  <c r="G12" i="239"/>
  <c r="E12" i="239"/>
  <c r="AH11" i="239"/>
  <c r="K11" i="239"/>
  <c r="J11" i="239"/>
  <c r="I11" i="239"/>
  <c r="G11" i="239"/>
  <c r="E11" i="239"/>
  <c r="AP35" i="239"/>
  <c r="AG35" i="239"/>
  <c r="Q35" i="239"/>
  <c r="AG8" i="239"/>
  <c r="AI32" i="239" l="1"/>
  <c r="AI31" i="239"/>
  <c r="AI30" i="239"/>
  <c r="AI29" i="239"/>
  <c r="AI28" i="239"/>
  <c r="AI27" i="239"/>
  <c r="AI26" i="239"/>
  <c r="AI25" i="239"/>
  <c r="AI24" i="239"/>
  <c r="AI23" i="239"/>
  <c r="AH35" i="239"/>
  <c r="S31" i="239"/>
  <c r="S30" i="239"/>
  <c r="S29" i="239"/>
  <c r="S26" i="239"/>
  <c r="S25" i="239"/>
  <c r="S23" i="239"/>
  <c r="S27" i="239"/>
  <c r="S24" i="239"/>
  <c r="S28" i="239"/>
  <c r="S32" i="239"/>
  <c r="R11" i="239"/>
  <c r="AQ35" i="239"/>
  <c r="T12" i="239"/>
  <c r="AI12" i="239" s="1"/>
  <c r="T13" i="239"/>
  <c r="AI13" i="239" s="1"/>
  <c r="T14" i="239"/>
  <c r="AI14" i="239" s="1"/>
  <c r="T15" i="239"/>
  <c r="AI15" i="239" s="1"/>
  <c r="T16" i="239"/>
  <c r="AI16" i="239" s="1"/>
  <c r="T17" i="239"/>
  <c r="AI17" i="239" s="1"/>
  <c r="T18" i="239"/>
  <c r="AI18" i="239" s="1"/>
  <c r="T19" i="239"/>
  <c r="AI19" i="239" s="1"/>
  <c r="T20" i="239"/>
  <c r="AI20" i="239" s="1"/>
  <c r="T21" i="239"/>
  <c r="AI21" i="239" s="1"/>
  <c r="T22" i="239"/>
  <c r="AI22" i="239" s="1"/>
  <c r="T33" i="239"/>
  <c r="AI33" i="239" s="1"/>
  <c r="T34" i="239"/>
  <c r="AI34" i="239" s="1"/>
  <c r="R35" i="239" l="1"/>
  <c r="S11" i="239"/>
  <c r="S35" i="239" s="1"/>
  <c r="T11" i="239"/>
  <c r="T35" i="239" l="1"/>
  <c r="AI35" i="239" s="1"/>
  <c r="AI11" i="239"/>
  <c r="AP10" i="211" l="1"/>
  <c r="AG10" i="211" l="1"/>
  <c r="Q35" i="211"/>
  <c r="AR35" i="211"/>
  <c r="P35" i="211"/>
  <c r="AQ34" i="211"/>
  <c r="AH34" i="211"/>
  <c r="R34" i="211"/>
  <c r="J34" i="211"/>
  <c r="K34" i="211" s="1"/>
  <c r="G34" i="211"/>
  <c r="E34" i="211"/>
  <c r="AQ33" i="211"/>
  <c r="AH33" i="211"/>
  <c r="R33" i="211"/>
  <c r="J33" i="211"/>
  <c r="K33" i="211" s="1"/>
  <c r="I33" i="211"/>
  <c r="G33" i="211"/>
  <c r="E33" i="211"/>
  <c r="AW32" i="211"/>
  <c r="AQ32" i="211"/>
  <c r="AH32" i="211"/>
  <c r="R32" i="211"/>
  <c r="J32" i="211"/>
  <c r="K32" i="211" s="1"/>
  <c r="I32" i="211"/>
  <c r="G32" i="211"/>
  <c r="E32" i="211"/>
  <c r="AQ31" i="211"/>
  <c r="AH31" i="211"/>
  <c r="R31" i="211"/>
  <c r="J31" i="211"/>
  <c r="K31" i="211" s="1"/>
  <c r="I31" i="211"/>
  <c r="G31" i="211"/>
  <c r="E31" i="211"/>
  <c r="AQ30" i="211"/>
  <c r="AH30" i="211"/>
  <c r="R30" i="211"/>
  <c r="J30" i="211"/>
  <c r="K30" i="211" s="1"/>
  <c r="I30" i="211"/>
  <c r="G30" i="211"/>
  <c r="E30" i="211"/>
  <c r="AQ29" i="211"/>
  <c r="AH29" i="211"/>
  <c r="R29" i="211"/>
  <c r="J29" i="211"/>
  <c r="K29" i="211" s="1"/>
  <c r="I29" i="211"/>
  <c r="G29" i="211"/>
  <c r="E29" i="211"/>
  <c r="AQ28" i="211"/>
  <c r="AH28" i="211"/>
  <c r="R28" i="211"/>
  <c r="J28" i="211"/>
  <c r="K28" i="211" s="1"/>
  <c r="I28" i="211"/>
  <c r="G28" i="211"/>
  <c r="E28" i="211"/>
  <c r="AQ27" i="211"/>
  <c r="AH27" i="211"/>
  <c r="R27" i="211"/>
  <c r="J27" i="211"/>
  <c r="K27" i="211" s="1"/>
  <c r="I27" i="211"/>
  <c r="G27" i="211"/>
  <c r="E27" i="211"/>
  <c r="AQ26" i="211"/>
  <c r="AH26" i="211"/>
  <c r="R26" i="211"/>
  <c r="J26" i="211"/>
  <c r="K26" i="211" s="1"/>
  <c r="I26" i="211"/>
  <c r="G26" i="211"/>
  <c r="E26" i="211"/>
  <c r="AQ25" i="211"/>
  <c r="AH25" i="211"/>
  <c r="R25" i="211"/>
  <c r="J25" i="211"/>
  <c r="I25" i="211" s="1"/>
  <c r="G25" i="211"/>
  <c r="E25" i="211"/>
  <c r="AQ24" i="211"/>
  <c r="AH24" i="211"/>
  <c r="R24" i="211"/>
  <c r="J24" i="211"/>
  <c r="I24" i="211" s="1"/>
  <c r="G24" i="211"/>
  <c r="E24" i="211"/>
  <c r="AQ23" i="211"/>
  <c r="AH23" i="211"/>
  <c r="R23" i="211"/>
  <c r="J23" i="211"/>
  <c r="I23" i="211" s="1"/>
  <c r="G23" i="211"/>
  <c r="AQ22" i="211"/>
  <c r="AH22" i="211"/>
  <c r="R22" i="211"/>
  <c r="J22" i="211"/>
  <c r="I22" i="211" s="1"/>
  <c r="G22" i="211"/>
  <c r="E22" i="211"/>
  <c r="AQ21" i="211"/>
  <c r="AH21" i="211"/>
  <c r="R21" i="211"/>
  <c r="K21" i="211"/>
  <c r="J21" i="211"/>
  <c r="I21" i="211"/>
  <c r="G21" i="211"/>
  <c r="E21" i="211"/>
  <c r="AQ20" i="211"/>
  <c r="AH20" i="211"/>
  <c r="R20" i="211"/>
  <c r="J20" i="211"/>
  <c r="I20" i="211" s="1"/>
  <c r="G20" i="211"/>
  <c r="E20" i="211"/>
  <c r="AQ19" i="211"/>
  <c r="AH19" i="211"/>
  <c r="R19" i="211"/>
  <c r="J19" i="211"/>
  <c r="I19" i="211" s="1"/>
  <c r="G19" i="211"/>
  <c r="E19" i="211"/>
  <c r="AQ18" i="211"/>
  <c r="AH18" i="211"/>
  <c r="R18" i="211"/>
  <c r="J18" i="211"/>
  <c r="I18" i="211" s="1"/>
  <c r="G18" i="211"/>
  <c r="E18" i="211"/>
  <c r="AQ17" i="211"/>
  <c r="AH17" i="211"/>
  <c r="R17" i="211"/>
  <c r="J17" i="211"/>
  <c r="I17" i="211" s="1"/>
  <c r="G17" i="211"/>
  <c r="E17" i="211"/>
  <c r="AQ16" i="211"/>
  <c r="AH16" i="211"/>
  <c r="R16" i="211"/>
  <c r="J16" i="211"/>
  <c r="I16" i="211" s="1"/>
  <c r="G16" i="211"/>
  <c r="E16" i="211"/>
  <c r="AQ15" i="211"/>
  <c r="AH15" i="211"/>
  <c r="R15" i="211"/>
  <c r="J15" i="211"/>
  <c r="I15" i="211" s="1"/>
  <c r="G15" i="211"/>
  <c r="E15" i="211"/>
  <c r="AQ14" i="211"/>
  <c r="AH14" i="211"/>
  <c r="R14" i="211"/>
  <c r="J14" i="211"/>
  <c r="I14" i="211" s="1"/>
  <c r="G14" i="211"/>
  <c r="E14" i="211"/>
  <c r="AQ13" i="211"/>
  <c r="AH13" i="211"/>
  <c r="R13" i="211"/>
  <c r="J13" i="211"/>
  <c r="I13" i="211" s="1"/>
  <c r="G13" i="211"/>
  <c r="E13" i="211"/>
  <c r="AQ12" i="211"/>
  <c r="AH12" i="211"/>
  <c r="R12" i="211"/>
  <c r="J12" i="211"/>
  <c r="I12" i="211" s="1"/>
  <c r="G12" i="211"/>
  <c r="E12" i="211"/>
  <c r="AH11" i="211"/>
  <c r="R11" i="211"/>
  <c r="K11" i="211"/>
  <c r="J11" i="211"/>
  <c r="I11" i="211" s="1"/>
  <c r="G11" i="211"/>
  <c r="E11" i="211"/>
  <c r="AP35" i="211"/>
  <c r="AG35" i="211"/>
  <c r="AG8" i="211"/>
  <c r="T31" i="211" l="1"/>
  <c r="AI31" i="211" s="1"/>
  <c r="T30" i="211"/>
  <c r="AI30" i="211" s="1"/>
  <c r="T29" i="211"/>
  <c r="AI29" i="211" s="1"/>
  <c r="T28" i="211"/>
  <c r="AI28" i="211" s="1"/>
  <c r="T27" i="211"/>
  <c r="AI27" i="211" s="1"/>
  <c r="T26" i="211"/>
  <c r="AI26" i="211" s="1"/>
  <c r="T25" i="211"/>
  <c r="AI25" i="211" s="1"/>
  <c r="T24" i="211"/>
  <c r="AI24" i="211" s="1"/>
  <c r="T23" i="211"/>
  <c r="S22" i="211"/>
  <c r="S21" i="211"/>
  <c r="S20" i="211"/>
  <c r="S19" i="211"/>
  <c r="S18" i="211"/>
  <c r="S17" i="211"/>
  <c r="S34" i="211"/>
  <c r="T32" i="211"/>
  <c r="AI32" i="211" s="1"/>
  <c r="S33" i="211"/>
  <c r="K22" i="211"/>
  <c r="I34" i="211"/>
  <c r="K12" i="211"/>
  <c r="K13" i="211"/>
  <c r="K14" i="211"/>
  <c r="K15" i="211"/>
  <c r="K16" i="211"/>
  <c r="K17" i="211"/>
  <c r="K18" i="211"/>
  <c r="K19" i="211"/>
  <c r="K20" i="211"/>
  <c r="S16" i="211"/>
  <c r="S15" i="211"/>
  <c r="S14" i="211"/>
  <c r="S13" i="211"/>
  <c r="R35" i="211"/>
  <c r="S12" i="211"/>
  <c r="AH35" i="211"/>
  <c r="AI23" i="211"/>
  <c r="T11" i="211"/>
  <c r="AI11" i="211" s="1"/>
  <c r="AQ11" i="211"/>
  <c r="AQ35" i="211" s="1"/>
  <c r="T12" i="211"/>
  <c r="AI12" i="211" s="1"/>
  <c r="T13" i="211"/>
  <c r="AI13" i="211" s="1"/>
  <c r="T14" i="211"/>
  <c r="AI14" i="211" s="1"/>
  <c r="T15" i="211"/>
  <c r="AI15" i="211" s="1"/>
  <c r="T16" i="211"/>
  <c r="AI16" i="211" s="1"/>
  <c r="T17" i="211"/>
  <c r="AI17" i="211" s="1"/>
  <c r="T18" i="211"/>
  <c r="AI18" i="211" s="1"/>
  <c r="T19" i="211"/>
  <c r="AI19" i="211" s="1"/>
  <c r="T20" i="211"/>
  <c r="AI20" i="211" s="1"/>
  <c r="T21" i="211"/>
  <c r="AI21" i="211" s="1"/>
  <c r="T22" i="211"/>
  <c r="AI22" i="211" s="1"/>
  <c r="K23" i="211"/>
  <c r="K24" i="211"/>
  <c r="K25" i="211"/>
  <c r="T33" i="211"/>
  <c r="AI33" i="211" s="1"/>
  <c r="T34" i="211"/>
  <c r="AI34" i="211" s="1"/>
  <c r="S23" i="211"/>
  <c r="S24" i="211"/>
  <c r="S25" i="211"/>
  <c r="S26" i="211"/>
  <c r="S27" i="211"/>
  <c r="S28" i="211"/>
  <c r="S29" i="211"/>
  <c r="S30" i="211"/>
  <c r="S31" i="211"/>
  <c r="S32" i="211"/>
  <c r="S11" i="211"/>
  <c r="S35" i="211" l="1"/>
  <c r="T35" i="211"/>
  <c r="AI35" i="211" s="1"/>
  <c r="AR35" i="210" l="1"/>
  <c r="P35" i="210"/>
  <c r="AW32" i="210"/>
  <c r="AP35" i="210"/>
  <c r="AG35" i="210"/>
  <c r="Q35" i="210"/>
  <c r="AG8" i="210"/>
  <c r="AH35" i="210" l="1"/>
  <c r="AQ35" i="210"/>
  <c r="R35" i="210" l="1"/>
  <c r="S35" i="210"/>
  <c r="T35" i="210" l="1"/>
  <c r="AI35" i="210" s="1"/>
</calcChain>
</file>

<file path=xl/sharedStrings.xml><?xml version="1.0" encoding="utf-8"?>
<sst xmlns="http://schemas.openxmlformats.org/spreadsheetml/2006/main" count="11005" uniqueCount="236">
  <si>
    <t>ENGINEER / OPERATOR ON DUTY</t>
  </si>
  <si>
    <t>BDOM DAILY OPERATION REPORT</t>
  </si>
  <si>
    <t>6am - 2pm</t>
  </si>
  <si>
    <t>WATER NETWORK</t>
  </si>
  <si>
    <t>2pm - 10pm</t>
  </si>
  <si>
    <t>10pm - 6am</t>
  </si>
  <si>
    <t xml:space="preserve">LOCATION: </t>
  </si>
  <si>
    <t>Villamor Pump Station and Reservoir</t>
  </si>
  <si>
    <t>DATE</t>
  </si>
  <si>
    <t>UNIT</t>
  </si>
  <si>
    <t>OPERATIONAL STATUS</t>
  </si>
  <si>
    <t>Min</t>
  </si>
  <si>
    <t>Target</t>
  </si>
  <si>
    <t>Max</t>
  </si>
  <si>
    <t>Suction Line  (900mm)</t>
  </si>
  <si>
    <t>Discharge Line  (1600mm)</t>
  </si>
  <si>
    <t>Reservoir MIN/MAX (m)</t>
  </si>
  <si>
    <t>Operational Pumps</t>
  </si>
  <si>
    <t>Green</t>
  </si>
  <si>
    <t>Orange</t>
  </si>
  <si>
    <t>RED</t>
  </si>
  <si>
    <t>MIN SPEED (RPM)</t>
  </si>
  <si>
    <t>MULTIPLIER</t>
  </si>
  <si>
    <t>Totalizer KWHR</t>
  </si>
  <si>
    <t>Max KwHr</t>
  </si>
  <si>
    <t>Max KwHr/ML</t>
  </si>
  <si>
    <t>VALVE SETTING</t>
  </si>
  <si>
    <t>RESERVOIR REFILL</t>
  </si>
  <si>
    <t>Res. Chl.</t>
  </si>
  <si>
    <t>m of H2O</t>
  </si>
  <si>
    <t>MLD</t>
  </si>
  <si>
    <t>m3</t>
  </si>
  <si>
    <t>ML</t>
  </si>
  <si>
    <t>1.3m - 10m</t>
  </si>
  <si>
    <t>3B+2S</t>
  </si>
  <si>
    <t>&gt;0 to &lt;1185</t>
  </si>
  <si>
    <t>0% - 100%</t>
  </si>
  <si>
    <t>0.3 - 1.5</t>
  </si>
  <si>
    <t>PLANT STATUS</t>
  </si>
  <si>
    <t>Time</t>
  </si>
  <si>
    <t>Suction</t>
  </si>
  <si>
    <t>Discharge</t>
  </si>
  <si>
    <t>Plant Status</t>
  </si>
  <si>
    <t xml:space="preserve">Pressure Requirement </t>
  </si>
  <si>
    <t>Change in Pressure Setting / Requirement</t>
  </si>
  <si>
    <t>Instructed By:</t>
  </si>
  <si>
    <t>i2o pressure</t>
  </si>
  <si>
    <t>Suction Flow Rate</t>
  </si>
  <si>
    <t>Discharge  Flow Rate</t>
  </si>
  <si>
    <t>Total Production</t>
  </si>
  <si>
    <t>Hourly Production (1600mm)</t>
  </si>
  <si>
    <t>Reservoir Level A</t>
  </si>
  <si>
    <t>Reservoir Level B</t>
  </si>
  <si>
    <t>No of units in operation</t>
  </si>
  <si>
    <t>Motor Speed  (RPM)</t>
  </si>
  <si>
    <t>Power Consumption Meralco rdg</t>
  </si>
  <si>
    <t>Power Consumption ATS rdg (KWHr)</t>
  </si>
  <si>
    <t>Hourly Energy Consumption (KWHr)</t>
  </si>
  <si>
    <r>
      <t xml:space="preserve">Hourly KWHr per Production
</t>
    </r>
    <r>
      <rPr>
        <b/>
        <sz val="9"/>
        <rFont val="Calibri"/>
        <family val="2"/>
        <scheme val="minor"/>
      </rPr>
      <t>KWHr/ML</t>
    </r>
  </si>
  <si>
    <t>MOV 1 SP1</t>
  </si>
  <si>
    <t>MOV 2 SP2</t>
  </si>
  <si>
    <t>MOV 3 BP1</t>
  </si>
  <si>
    <t>MOV 4 BP2</t>
  </si>
  <si>
    <t>MOV 5 BP3</t>
  </si>
  <si>
    <t>Reservoir      Inlet        XCVI</t>
  </si>
  <si>
    <t>Totalizer Reading</t>
  </si>
  <si>
    <t>Reservoir  Hourly Refill         XCV4</t>
  </si>
  <si>
    <t>Chlorine Residual</t>
  </si>
  <si>
    <t>Hourly Remarks</t>
  </si>
  <si>
    <t>Details</t>
  </si>
  <si>
    <t>Code</t>
  </si>
  <si>
    <t>SOUTH BOOSTER OPERATION OPERATORS</t>
  </si>
  <si>
    <t>From</t>
  </si>
  <si>
    <t>To</t>
  </si>
  <si>
    <t>psi</t>
  </si>
  <si>
    <t>(m)</t>
  </si>
  <si>
    <t>SP1</t>
  </si>
  <si>
    <t>SP2</t>
  </si>
  <si>
    <t>BP1</t>
  </si>
  <si>
    <t>BP2</t>
  </si>
  <si>
    <t>BP3</t>
  </si>
  <si>
    <t>BP4</t>
  </si>
  <si>
    <t>BP5</t>
  </si>
  <si>
    <t>BP6</t>
  </si>
  <si>
    <t>DVO</t>
  </si>
  <si>
    <t>mg /l</t>
  </si>
  <si>
    <t>Automatic - i2O</t>
  </si>
  <si>
    <t>AI</t>
  </si>
  <si>
    <t>Automatic - Pressure Setting</t>
  </si>
  <si>
    <t>A.ONG</t>
  </si>
  <si>
    <t>N/A</t>
  </si>
  <si>
    <t>AP</t>
  </si>
  <si>
    <t>Manual Operation</t>
  </si>
  <si>
    <t>MO</t>
  </si>
  <si>
    <t>Scheduled Shutdown</t>
  </si>
  <si>
    <t>SS</t>
  </si>
  <si>
    <t>Start Up Error</t>
  </si>
  <si>
    <t>SU</t>
  </si>
  <si>
    <t>Shutdown Error</t>
  </si>
  <si>
    <t>SE</t>
  </si>
  <si>
    <t xml:space="preserve">A ONG </t>
  </si>
  <si>
    <t>Normal operation schedule</t>
  </si>
  <si>
    <t>Error - General</t>
  </si>
  <si>
    <t>E</t>
  </si>
  <si>
    <t>Power Interruption</t>
  </si>
  <si>
    <t>PI</t>
  </si>
  <si>
    <t>Water Interruption</t>
  </si>
  <si>
    <t>WI</t>
  </si>
  <si>
    <t>Equipment Maintenance</t>
  </si>
  <si>
    <t>EM</t>
  </si>
  <si>
    <t>UNITS</t>
  </si>
  <si>
    <t>PRESSURE</t>
  </si>
  <si>
    <t>Atmospheric Pressure</t>
  </si>
  <si>
    <t>Additional 3psi to normal target discharge pressure as request OF Engr. Edmundo Llagas Jr  (SPM)</t>
  </si>
  <si>
    <t>bar</t>
  </si>
  <si>
    <t>atm</t>
  </si>
  <si>
    <t>kPA</t>
  </si>
  <si>
    <t>Convert Pressure (Enter Unit and Value)</t>
  </si>
  <si>
    <t>A ONG</t>
  </si>
  <si>
    <t>FLOW</t>
  </si>
  <si>
    <t>TOTAL</t>
  </si>
  <si>
    <r>
      <t>m</t>
    </r>
    <r>
      <rPr>
        <vertAlign val="superscript"/>
        <sz val="9"/>
        <color theme="1"/>
        <rFont val="Calibri"/>
        <family val="2"/>
        <scheme val="minor"/>
      </rPr>
      <t>3</t>
    </r>
    <r>
      <rPr>
        <sz val="9"/>
        <color theme="1"/>
        <rFont val="Calibri"/>
        <family val="2"/>
        <scheme val="minor"/>
      </rPr>
      <t>/hr</t>
    </r>
  </si>
  <si>
    <t>NOTABLE REMARKS FOR THE DAY :</t>
  </si>
  <si>
    <t>Liter/sec</t>
  </si>
  <si>
    <t>Additional 3 psi to target discharge pressure from 12:01 am to 5am as per request of Engr.Edmundo Llagas Jr (SPM-South), due to shifting of WSR and Posadas Influence area.</t>
  </si>
  <si>
    <t>2B</t>
  </si>
  <si>
    <t>ALEXANDER CABREROS</t>
  </si>
  <si>
    <t>Target Discharge Pressure set to 66psi @ 12:01 am as per request of Engr.Edmundo Llagas Jr (SPM-South)</t>
  </si>
  <si>
    <t xml:space="preserve">  </t>
  </si>
  <si>
    <t>FIDEL RAMOS</t>
  </si>
  <si>
    <t>TARGET DISCHARGE PRESSURE SET TO  75 PSI @ 5:01 AM AS PER SCHEDULE</t>
  </si>
  <si>
    <t>GLITTERS SY</t>
  </si>
  <si>
    <t>ANDRO MIRAFLOR</t>
  </si>
  <si>
    <t>3B+1S</t>
  </si>
  <si>
    <t>TARGET DISCHARGE PRESSURE SET TO  83 PSI @ 6:01 AM TO 12:01 PM AS PER SCHEDULE</t>
  </si>
  <si>
    <t>TARGET DISCHARGE PRESSURE SET TO  81 PSI @ 12:01 PM TO 5:01 PM AS PER SCHEDULE</t>
  </si>
  <si>
    <t>TARGET DISCHARGE PRESSURE SET TO 78 PSI @ 5:01 PM TO 7:01PM AS PER SCHEDULE</t>
  </si>
  <si>
    <t>TARGET DISCHARGE PRESSURE SET TO 76 PSI @ 7:01 PM TO 10:01 PM AS PER SCHEDULE</t>
  </si>
  <si>
    <t>TARGET DISCHARGE PRESSURE SET TO 66PSI @ 10:01 PM TO 12:01 PM AS PER SCHEDULE</t>
  </si>
  <si>
    <t>BP2 - STARTED @ 6:00 AM TO MEET 83 PSI TARGET DISCHARGE PRESSURE</t>
  </si>
  <si>
    <t>2B+1S</t>
  </si>
  <si>
    <t>XCV2 -OPENED @ 10:01 PM (40%)</t>
  </si>
  <si>
    <t>XCV1 CLOSED @ 3:40 AM,WATER  ELEVATION  (9.5M)</t>
  </si>
  <si>
    <t>3B</t>
  </si>
  <si>
    <t>Additional 3 psi to target discharge pressure from 12:01 am to 5am as per request of Engr.Frances Morla (SPM-South), due to shifting of WSR and Posadas Influence area.</t>
  </si>
  <si>
    <t>Target Discharge Pressure set to 66psi @ 12:01 am as per request of Engr.FRANCIS MORLA (SPM-South)</t>
  </si>
  <si>
    <t>XCV1 -OPENED @ 10:01 PM (25%)</t>
  </si>
  <si>
    <t>SP1 - STOPPED @ 10:00 PM DUE TO EXCESS CAPACITY</t>
  </si>
  <si>
    <t>3B+IS</t>
  </si>
  <si>
    <t>XCV1 - INCREASE OPENING  @ 12:00 AM (35%)</t>
  </si>
  <si>
    <t>TARGET DISCHARGE PRESSURE SET TO  83 PSI @ 6:00 AM TO 12:01 PM AS PER SCHEDULE</t>
  </si>
  <si>
    <t>SP1 - STARTED @ 9:01 AM TO MEET 83 PSI TARGET DISCHARGE PRESSURE</t>
  </si>
  <si>
    <t>Additional 3 psi to target discharge pressure from 12:01 PM to 5am (OCT 31 , 2015) as per request of Engr. Frances Morla (SPM-South), due to shifting of WSR and Posadas Influence area.</t>
  </si>
  <si>
    <t>BP2 - STOPPED @ 7:00 PM DUE TO LOW WATER LEVEL</t>
  </si>
  <si>
    <t>PAUL LABIAN</t>
  </si>
  <si>
    <t>XCV2 - INCREASE OPENING  @ 12:00 AM (30%)</t>
  </si>
  <si>
    <t>XCV2 CLOSED @ 3:00 AM,WATER  ELEVATION  (9.5M)</t>
  </si>
  <si>
    <t>SP1 - STARTED @ 6:30 AM TO MEET 83 PSI TARGET DISCHARGE PRESSURE</t>
  </si>
  <si>
    <t>SP2 - STOPPED @ 10:00 PM DUE TO EXCESS CAPACITY</t>
  </si>
  <si>
    <t>XCV2 -OPENED @ 10:01 PM (30%)</t>
  </si>
  <si>
    <t>XCV2 - INCREASE OPENING  @ 12:01 AM (35%)</t>
  </si>
  <si>
    <t>XCV2 - CLOSED @ 3:28 AM,WATER  ELEVATION  (9.5M)</t>
  </si>
  <si>
    <t>SP1 - STARTED @ 6:01 AM TO MEET 83 PSI TARGET DISCHARGE PRESSURE</t>
  </si>
  <si>
    <t>BP2 - STOPPED @ 8:00 PM DUE TO LOW WATER LEVEL</t>
  </si>
  <si>
    <t>XCV1 -OPENED @ 10:01 PM (30%)</t>
  </si>
  <si>
    <t>XCV1 - INCREASE OPENING  @ 12:01 AM (35%)</t>
  </si>
  <si>
    <t>XCV1 - CLOSED @ 4:00 AM,WATER  ELEVATION  (9.5M)</t>
  </si>
  <si>
    <t>SP2 - STARTED @ 6:01 AM TO MEET 83 PSI TARGET DISCHARGE PRESSURE</t>
  </si>
  <si>
    <t>XCV1 - CLOSED @ 3:45 AM,WATER  ELEVATION  (9.5M)</t>
  </si>
  <si>
    <t>Additional 3 psi to target discharge pressure from 12:01 PM to 5am (NOV 4 , 2015) as per request of Engr. Frances Morla (SPM-South), due to shifting of WSR and Posadas Influence area.</t>
  </si>
  <si>
    <t>Additional 3 psi to target discharge pressure from 12:01 PM to 5am (NOV 6 , 2015) as per request of Engr. Frances Morla (SPM-South), due to shifting of WSR and Posadas Influence area.</t>
  </si>
  <si>
    <t>XCV1 - CLOSED @ 3:40 AM,WATER  ELEVATION  (9.5M)</t>
  </si>
  <si>
    <t>Additional 3 psi to target discharge pressure from 12:01 PM to 5am (NOV 7 , 2015) as per request of Engr. Frances Morla (SPM-South), due to shifting of WSR and Posadas Influence area.</t>
  </si>
  <si>
    <t>XCV2 - CLOSED @ 4:00 AM,WATER  ELEVATION  (9.5M)</t>
  </si>
  <si>
    <t xml:space="preserve"> </t>
  </si>
  <si>
    <t>XCV1 - CLOSED @ 4:30 AM,WATER  ELEVATION  (9.5M)</t>
  </si>
  <si>
    <t>SP2 - STARTED @ 7:00 AM TO MEET 83 PSI TARGET DISCHARGE PRESSURE</t>
  </si>
  <si>
    <t>XCV1 -OPENED @ 10:01 PM (35%)</t>
  </si>
  <si>
    <t>XCV1 - INCREASE OPENING  @ 12:01 AM (40%)</t>
  </si>
  <si>
    <t>XCV1 - CLOSED @ 3:30 AM,WATER  ELEVATION  (9.5M)</t>
  </si>
  <si>
    <t>XCV2 -OPENED @ 10:01 PM (35%)</t>
  </si>
  <si>
    <t>XCV2 - CLOSED @ 3:30 AM,WATER  ELEVATION  (9.5M)</t>
  </si>
  <si>
    <t>XCV2 - INCREASE OPENING  @ 12:01 AM (45%)</t>
  </si>
  <si>
    <t>XCV2 - CLOSED @ 3:00 AM,WATER  ELEVATION  (9.5M)</t>
  </si>
  <si>
    <t>XCV1 - INCREASE OPENING  @ 12:01 AM (45%)</t>
  </si>
  <si>
    <t>XCV1 - CLOSED @ 3:00 AM,WATER  ELEVATION  (9.5M)</t>
  </si>
  <si>
    <t>XCV1 -OPENED @ 10:01 PM (40%)</t>
  </si>
  <si>
    <t>Additional 3 psi to target discharge pressure from 12:01 PM to 5am (NOV 12 , 2015) as per request of Engr. Frances Morla (SPM-South), due to shifting of WSR and Posadas Influence area.</t>
  </si>
  <si>
    <t>XCV1 - CLOSED @ 2:00 AM,WATER  ELEVATION  (9.5M)</t>
  </si>
  <si>
    <t>Additional 3 psi to target discharge pressure from 12:01 PM to 5am (NOV 14 , 2015) as per request of Engr. Frances Morla (SPM-South), due to shifting of WSR and Posadas Influence area.</t>
  </si>
  <si>
    <t>BP2 - STOPPED @ 10:00 PM DUE TO LOW WATER LEVEL</t>
  </si>
  <si>
    <t>XCV2 - INCREASE OPENING  @ 12:01 AM (40%)</t>
  </si>
  <si>
    <t>XCV2 - CLOSED @ 2:30 AM,WATER  ELEVATION  (9.5M)</t>
  </si>
  <si>
    <t>SP1 - STARTED @ 7:01 AM TO MEET 83 PSI TARGET DISCHARGE PRESSURE</t>
  </si>
  <si>
    <t>GENSET 1 WARMUP EXERCISED @ 4:16PM / STOPPED @ 4:20PM</t>
  </si>
  <si>
    <t>GENSET 2 WARMUP EXERCISED @ 4:10PM / STOPPED @ 4:15PM</t>
  </si>
  <si>
    <t>WARM-UP EXERCISE GENSET 1 &amp; 2 w/o load for 5mins each. Fuel consumption = 8litters / Fuel stock = 9,947</t>
  </si>
  <si>
    <t>XCV1 - CLOSED @ 2:30 AM,WATER  ELEVATION  (9.5M)</t>
  </si>
  <si>
    <t>BP2 RESUME TO NORMAL OPERATION @2:32PM</t>
  </si>
  <si>
    <t>BP3 RESUME TO NORMAL OPERATION @2:34PM</t>
  </si>
  <si>
    <t>BP1 RESUME TO NORMAL OPERATION @2:36PM</t>
  </si>
  <si>
    <t>SP2 RESUME TO NORMAL OPERATION @2:38PM</t>
  </si>
  <si>
    <t>GENSET 1 STARTED @2:25PM</t>
  </si>
  <si>
    <t>ALL PUMP STOP DUE TO GENSET 1 WITH LOAD FOR EMISSION TEST @ 2:30PM</t>
  </si>
  <si>
    <t>GENSET 1 STOP @3:45PM</t>
  </si>
  <si>
    <t>GENSET 2 STARTED @3:35PM</t>
  </si>
  <si>
    <t>Additional 3 psi to target discharge pressure from 12:01 PM to 5am (NOV 16 , 2015) as per request of Engr. Frances Morla (SPM-South), due to shifting of WSR and Posadas Influence area.</t>
  </si>
  <si>
    <t>GENSET 2 STOP @5:00PM</t>
  </si>
  <si>
    <t>ALL PUMP STOP DUE TO POWER TRANSFER TO MERALCO @ 4:55PM</t>
  </si>
  <si>
    <t>BP2 RESUME TO NORMAL OPERATION @4:57PM</t>
  </si>
  <si>
    <t>BP3 RESUME TO NORMAL OPERATION @4:59PM</t>
  </si>
  <si>
    <t>BP1 RESUME TO NORMAL OPERATION @5:01PM</t>
  </si>
  <si>
    <t>SP2 RESUME TO NORMAL OPERATION @5:03PM</t>
  </si>
  <si>
    <t>GENSET EMISSION TEST OF THE INDUSTRAMACH INCORPORATED PERSONNEL MR. GERARDO GALLEGO AND MR. ERNESTO PASCUA AND MR. ARTURO TRINIDAD @2:20PM</t>
  </si>
  <si>
    <t>XCV2 -OPENED @ 10:01 PM (32%)</t>
  </si>
  <si>
    <t>XCV2 - CLOSED @ 4:11 AM,WATER  ELEVATION  (9.5M)</t>
  </si>
  <si>
    <t>SP1 - STARTED @ 7:00 AM TO MEET 83 PSI TARGET DISCHARGE PRESSURE</t>
  </si>
  <si>
    <t>SP2 - STARTED @ 8:00 AM TO MEET 83 PSI TARGET DISCHARGE PRESSURE</t>
  </si>
  <si>
    <t>Additional 3 psi to target discharge pressure from 12:01 PM to 5am (NOV 19 , 2015) as per request of Engr. Frances Morla (SPM-South), due to shifting of WSR and Posadas Influence area.</t>
  </si>
  <si>
    <t>XCV2 - INCREASE OPENING  @ 12:01 AM (37%)</t>
  </si>
  <si>
    <t>XCV2 - CLOSED @ 2:40 AM,WATER  ELEVATION  (9.5M)</t>
  </si>
  <si>
    <t>SP1 - STARTED @ 7:42 AM TO MEET 83 PSI TARGET DISCHARGE PRESSURE</t>
  </si>
  <si>
    <t>XCV1 - CLOSED @ 3:35 AM,WATER  ELEVATION  (9.5M)</t>
  </si>
  <si>
    <t>SP2 - STOPPED @ 8:00 PM DUE TO EXCESS CAPACITY</t>
  </si>
  <si>
    <t>Additional 3 psi to target discharge pressure from 12:01 PM to 5am (NOV 21 , 2015) as per request of Engr. Frances Morla (SPM-South), due to shifting of WSR and Posadas Influence area.</t>
  </si>
  <si>
    <t>Additional 3 psi to target discharge pressure from 12:01 PM to 5am (NOV 24 , 2015) as per request of Engr. Frances Morla (SPM-South), due to shifting of WSR and Posadas Influence area.</t>
  </si>
  <si>
    <t>Additional 3 psi to target discharge pressure from 12:01 PM to 5am (NOV 23 , 2015) as per request of Engr. Frances Morla (SPM-South), due to shifting of WSR and Posadas Influence area.</t>
  </si>
  <si>
    <t>XCV1 - INCREASE OPENING  @ 12:01 AM (37%)</t>
  </si>
  <si>
    <t>XCV2 - INCREASE OPENING  @ 12:01 AM (38%)</t>
  </si>
  <si>
    <t>Additional 3 psi to target discharge pressure from 12:01 PM to 5am (NOV 26 , 2015) as per request of Engr. Frances Morla (SPM-South), due to shifting of WSR and Posadas Influence area.</t>
  </si>
  <si>
    <t>XCV1 - INCREASE OPENING  @ 12:01 AM (38%)</t>
  </si>
  <si>
    <t>Additional 3 psi to target discharge pressure from 12:01 PM to 5am (NOV 27 , 2015) as per request of Engr. Frances Morla (SPM-South), due to shifting of WSR and Posadas Influence area.</t>
  </si>
  <si>
    <t>Additional 3 psi to target discharge pressure from 12:01 PM to 5am (NOV 28 , 2015) as per request of Engr. Frances Morla (SPM-South), due to shifting of WSR and Posadas Influence area.</t>
  </si>
  <si>
    <t>XCV2 - CLOSED @ 3:40 AM,WATER  ELEVATION  (9.5M)</t>
  </si>
  <si>
    <t>SP1 - STARTED @ 8:00 AM TO MEET 83 PSI TARGET DISCHARGE PRESSURE</t>
  </si>
  <si>
    <t>Additional 3 psi to target discharge pressure from 12:01 PM to 5am (NOV 30 , 2015) as per request of Engr. Frances Morla (SPM-South), due to shifting of WSR and Posadas Influence area.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</si>
</sst>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m/d/yyyy;@"/>
    <numFmt numFmtId="165" formatCode="[$-3409]dddd\,\ mmmm\ dd\,\ yyyy;@"/>
    <numFmt numFmtId="166" formatCode="_(* #,##0_);_(* \(#,##0\);_(* &quot;-&quot;??_);_(@_)"/>
    <numFmt numFmtId="167" formatCode="0.0"/>
    <numFmt numFmtId="168" formatCode="#,##0.000_);\(#,##0.000\)"/>
  </numFmts>
  <fonts count="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i/>
      <sz val="9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 tint="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i/>
      <sz val="9"/>
      <color rgb="FFC00000"/>
      <name val="Calibri"/>
      <family val="2"/>
      <scheme val="minor"/>
    </font>
    <font>
      <sz val="10"/>
      <name val="Arial"/>
      <family val="2"/>
    </font>
    <font>
      <i/>
      <sz val="10"/>
      <color rgb="FFFF0000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i/>
      <sz val="10"/>
      <color rgb="FF0000FF"/>
      <name val="Calibri"/>
      <family val="2"/>
      <scheme val="minor"/>
    </font>
    <font>
      <b/>
      <i/>
      <sz val="10"/>
      <color rgb="FFC0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b/>
      <i/>
      <sz val="10"/>
      <name val="Calibri"/>
      <family val="2"/>
      <scheme val="minor"/>
    </font>
    <font>
      <b/>
      <i/>
      <sz val="10"/>
      <color rgb="FF0070C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B6B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26" fillId="0" borderId="0"/>
    <xf numFmtId="0" fontId="33" fillId="0" borderId="0" applyNumberFormat="0" applyFill="0" applyBorder="0" applyAlignment="0" applyProtection="0"/>
    <xf numFmtId="0" fontId="34" fillId="0" borderId="13" applyNumberFormat="0" applyFill="0" applyAlignment="0" applyProtection="0"/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6" fillId="0" borderId="0" applyNumberFormat="0" applyFill="0" applyBorder="0" applyAlignment="0" applyProtection="0"/>
    <xf numFmtId="0" fontId="37" fillId="20" borderId="0" applyNumberFormat="0" applyBorder="0" applyAlignment="0" applyProtection="0"/>
    <xf numFmtId="0" fontId="38" fillId="21" borderId="0" applyNumberFormat="0" applyBorder="0" applyAlignment="0" applyProtection="0"/>
    <xf numFmtId="0" fontId="39" fillId="22" borderId="0" applyNumberFormat="0" applyBorder="0" applyAlignment="0" applyProtection="0"/>
    <xf numFmtId="0" fontId="40" fillId="23" borderId="16" applyNumberFormat="0" applyAlignment="0" applyProtection="0"/>
    <xf numFmtId="0" fontId="41" fillId="24" borderId="17" applyNumberFormat="0" applyAlignment="0" applyProtection="0"/>
    <xf numFmtId="0" fontId="42" fillId="24" borderId="16" applyNumberFormat="0" applyAlignment="0" applyProtection="0"/>
    <xf numFmtId="0" fontId="43" fillId="0" borderId="18" applyNumberFormat="0" applyFill="0" applyAlignment="0" applyProtection="0"/>
    <xf numFmtId="0" fontId="44" fillId="25" borderId="19" applyNumberFormat="0" applyAlignment="0" applyProtection="0"/>
    <xf numFmtId="0" fontId="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21" applyNumberFormat="0" applyFill="0" applyAlignment="0" applyProtection="0"/>
    <xf numFmtId="0" fontId="4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6" fillId="30" borderId="0" applyNumberFormat="0" applyBorder="0" applyAlignment="0" applyProtection="0"/>
    <xf numFmtId="0" fontId="4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6" fillId="34" borderId="0" applyNumberFormat="0" applyBorder="0" applyAlignment="0" applyProtection="0"/>
    <xf numFmtId="0" fontId="4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6" fillId="38" borderId="0" applyNumberFormat="0" applyBorder="0" applyAlignment="0" applyProtection="0"/>
    <xf numFmtId="0" fontId="46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6" fillId="42" borderId="0" applyNumberFormat="0" applyBorder="0" applyAlignment="0" applyProtection="0"/>
    <xf numFmtId="0" fontId="46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6" fillId="46" borderId="0" applyNumberFormat="0" applyBorder="0" applyAlignment="0" applyProtection="0"/>
    <xf numFmtId="0" fontId="46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6" fillId="50" borderId="0" applyNumberFormat="0" applyBorder="0" applyAlignment="0" applyProtection="0"/>
    <xf numFmtId="0" fontId="48" fillId="0" borderId="0"/>
    <xf numFmtId="0" fontId="26" fillId="0" borderId="0"/>
    <xf numFmtId="0" fontId="26" fillId="0" borderId="0"/>
    <xf numFmtId="0" fontId="26" fillId="0" borderId="0"/>
    <xf numFmtId="0" fontId="47" fillId="26" borderId="20" applyNumberFormat="0" applyFont="0" applyAlignment="0" applyProtection="0"/>
    <xf numFmtId="0" fontId="26" fillId="0" borderId="0"/>
    <xf numFmtId="43" fontId="1" fillId="0" borderId="0" applyFont="0" applyFill="0" applyBorder="0" applyAlignment="0" applyProtection="0"/>
    <xf numFmtId="0" fontId="1" fillId="0" borderId="0"/>
    <xf numFmtId="43" fontId="49" fillId="0" borderId="0" applyFont="0" applyFill="0" applyBorder="0" applyAlignment="0" applyProtection="0"/>
    <xf numFmtId="0" fontId="49" fillId="0" borderId="0"/>
    <xf numFmtId="43" fontId="26" fillId="0" borderId="0" applyFont="0" applyFill="0" applyBorder="0" applyAlignment="0" applyProtection="0"/>
    <xf numFmtId="0" fontId="26" fillId="0" borderId="0"/>
  </cellStyleXfs>
  <cellXfs count="268">
    <xf numFmtId="0" fontId="0" fillId="0" borderId="0" xfId="0"/>
    <xf numFmtId="0" fontId="52" fillId="0" borderId="11" xfId="0" applyFont="1" applyFill="1" applyBorder="1" applyAlignment="1" applyProtection="1"/>
    <xf numFmtId="1" fontId="5" fillId="51" borderId="1" xfId="0" applyNumberFormat="1" applyFont="1" applyFill="1" applyBorder="1" applyAlignment="1">
      <alignment horizontal="center" vertical="center"/>
    </xf>
    <xf numFmtId="0" fontId="4" fillId="0" borderId="0" xfId="0" applyFont="1" applyFill="1"/>
    <xf numFmtId="0" fontId="6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13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0" fontId="5" fillId="0" borderId="0" xfId="0" applyFont="1" applyBorder="1"/>
    <xf numFmtId="0" fontId="10" fillId="0" borderId="0" xfId="0" applyFont="1" applyBorder="1" applyAlignment="1">
      <alignment vertical="center" wrapText="1"/>
    </xf>
    <xf numFmtId="0" fontId="14" fillId="0" borderId="0" xfId="0" applyFont="1" applyFill="1" applyBorder="1" applyAlignment="1">
      <alignment vertical="center"/>
    </xf>
    <xf numFmtId="0" fontId="14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1" fillId="0" borderId="0" xfId="0" applyFont="1" applyBorder="1" applyAlignment="1"/>
    <xf numFmtId="0" fontId="11" fillId="0" borderId="0" xfId="0" applyFont="1" applyBorder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0" borderId="0" xfId="0" applyFont="1" applyAlignment="1"/>
    <xf numFmtId="166" fontId="6" fillId="4" borderId="1" xfId="1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6" fillId="3" borderId="1" xfId="0" applyFont="1" applyFill="1" applyBorder="1" applyAlignment="1" applyProtection="1">
      <alignment horizontal="center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/>
      <protection hidden="1"/>
    </xf>
    <xf numFmtId="0" fontId="3" fillId="6" borderId="1" xfId="0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18" fontId="5" fillId="8" borderId="1" xfId="0" applyNumberFormat="1" applyFont="1" applyFill="1" applyBorder="1" applyAlignment="1">
      <alignment horizontal="center" vertical="center"/>
    </xf>
    <xf numFmtId="167" fontId="5" fillId="5" borderId="1" xfId="0" applyNumberFormat="1" applyFont="1" applyFill="1" applyBorder="1" applyAlignment="1">
      <alignment horizontal="center" vertical="center"/>
    </xf>
    <xf numFmtId="167" fontId="18" fillId="11" borderId="1" xfId="0" applyNumberFormat="1" applyFont="1" applyFill="1" applyBorder="1" applyAlignment="1" applyProtection="1">
      <alignment horizontal="center" vertical="center"/>
    </xf>
    <xf numFmtId="167" fontId="19" fillId="11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 applyProtection="1">
      <alignment horizontal="center" vertical="center"/>
    </xf>
    <xf numFmtId="167" fontId="5" fillId="12" borderId="1" xfId="0" applyNumberFormat="1" applyFont="1" applyFill="1" applyBorder="1" applyAlignment="1">
      <alignment horizontal="center" vertical="center"/>
    </xf>
    <xf numFmtId="1" fontId="20" fillId="7" borderId="1" xfId="0" applyNumberFormat="1" applyFont="1" applyFill="1" applyBorder="1" applyAlignment="1">
      <alignment horizontal="center" vertical="center"/>
    </xf>
    <xf numFmtId="168" fontId="5" fillId="13" borderId="1" xfId="1" applyNumberFormat="1" applyFont="1" applyFill="1" applyBorder="1" applyAlignment="1">
      <alignment horizontal="center" vertical="center"/>
    </xf>
    <xf numFmtId="0" fontId="5" fillId="5" borderId="1" xfId="2" applyNumberFormat="1" applyFont="1" applyFill="1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/>
    </xf>
    <xf numFmtId="43" fontId="20" fillId="14" borderId="1" xfId="0" applyNumberFormat="1" applyFont="1" applyFill="1" applyBorder="1" applyAlignment="1">
      <alignment horizontal="center" vertical="center"/>
    </xf>
    <xf numFmtId="0" fontId="0" fillId="1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2" fontId="0" fillId="16" borderId="1" xfId="0" applyNumberFormat="1" applyFont="1" applyFill="1" applyBorder="1" applyAlignment="1">
      <alignment horizontal="center" vertical="center"/>
    </xf>
    <xf numFmtId="0" fontId="10" fillId="0" borderId="0" xfId="0" applyFont="1"/>
    <xf numFmtId="0" fontId="6" fillId="0" borderId="0" xfId="0" applyFont="1"/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6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167" fontId="5" fillId="12" borderId="2" xfId="0" applyNumberFormat="1" applyFont="1" applyFill="1" applyBorder="1" applyAlignment="1">
      <alignment horizontal="center" vertical="center"/>
    </xf>
    <xf numFmtId="0" fontId="5" fillId="6" borderId="1" xfId="0" applyFont="1" applyFill="1" applyBorder="1"/>
    <xf numFmtId="167" fontId="12" fillId="6" borderId="1" xfId="0" applyNumberFormat="1" applyFont="1" applyFill="1" applyBorder="1" applyAlignment="1">
      <alignment horizontal="center" vertical="center"/>
    </xf>
    <xf numFmtId="167" fontId="12" fillId="6" borderId="1" xfId="0" applyNumberFormat="1" applyFont="1" applyFill="1" applyBorder="1" applyAlignment="1">
      <alignment vertical="center"/>
    </xf>
    <xf numFmtId="166" fontId="22" fillId="14" borderId="1" xfId="1" applyNumberFormat="1" applyFont="1" applyFill="1" applyBorder="1" applyAlignment="1">
      <alignment horizontal="center" vertical="center"/>
    </xf>
    <xf numFmtId="2" fontId="12" fillId="14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166" fontId="12" fillId="14" borderId="1" xfId="1" applyNumberFormat="1" applyFont="1" applyFill="1" applyBorder="1" applyAlignment="1">
      <alignment horizontal="center" vertical="center"/>
    </xf>
    <xf numFmtId="43" fontId="12" fillId="14" borderId="1" xfId="1" applyNumberFormat="1" applyFont="1" applyFill="1" applyBorder="1" applyAlignment="1">
      <alignment horizontal="center" vertical="center"/>
    </xf>
    <xf numFmtId="0" fontId="0" fillId="6" borderId="1" xfId="0" applyFill="1" applyBorder="1"/>
    <xf numFmtId="1" fontId="0" fillId="6" borderId="3" xfId="0" applyNumberFormat="1" applyFill="1" applyBorder="1" applyAlignment="1">
      <alignment horizontal="center"/>
    </xf>
    <xf numFmtId="1" fontId="23" fillId="18" borderId="1" xfId="0" applyNumberFormat="1" applyFont="1" applyFill="1" applyBorder="1" applyAlignment="1"/>
    <xf numFmtId="2" fontId="22" fillId="1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 vertical="center"/>
    </xf>
    <xf numFmtId="43" fontId="6" fillId="19" borderId="0" xfId="1" applyFont="1" applyFill="1" applyBorder="1" applyAlignment="1">
      <alignment horizontal="center"/>
    </xf>
    <xf numFmtId="0" fontId="20" fillId="0" borderId="11" xfId="0" applyFont="1" applyFill="1" applyBorder="1" applyAlignment="1" applyProtection="1"/>
    <xf numFmtId="0" fontId="32" fillId="0" borderId="11" xfId="0" applyFont="1" applyFill="1" applyBorder="1" applyAlignment="1"/>
    <xf numFmtId="0" fontId="27" fillId="19" borderId="0" xfId="0" applyFont="1" applyFill="1" applyBorder="1" applyAlignment="1"/>
    <xf numFmtId="0" fontId="50" fillId="2" borderId="1" xfId="0" applyFont="1" applyFill="1" applyBorder="1" applyAlignment="1">
      <alignment horizontal="center" vertical="center"/>
    </xf>
    <xf numFmtId="0" fontId="28" fillId="0" borderId="11" xfId="0" applyFont="1" applyBorder="1"/>
    <xf numFmtId="0" fontId="29" fillId="19" borderId="3" xfId="0" applyFont="1" applyFill="1" applyBorder="1" applyAlignment="1">
      <alignment horizontal="left"/>
    </xf>
    <xf numFmtId="0" fontId="27" fillId="19" borderId="11" xfId="4" applyFont="1" applyFill="1" applyBorder="1" applyAlignment="1">
      <alignment horizontal="left"/>
    </xf>
    <xf numFmtId="0" fontId="5" fillId="0" borderId="11" xfId="0" applyFont="1" applyBorder="1"/>
    <xf numFmtId="0" fontId="51" fillId="0" borderId="11" xfId="0" applyFont="1" applyBorder="1"/>
    <xf numFmtId="0" fontId="28" fillId="19" borderId="3" xfId="4" applyFont="1" applyFill="1" applyBorder="1" applyAlignment="1"/>
    <xf numFmtId="0" fontId="29" fillId="19" borderId="3" xfId="4" applyFont="1" applyFill="1" applyBorder="1" applyAlignment="1">
      <alignment horizontal="left"/>
    </xf>
    <xf numFmtId="0" fontId="27" fillId="19" borderId="11" xfId="0" applyFont="1" applyFill="1" applyBorder="1" applyAlignment="1"/>
    <xf numFmtId="1" fontId="5" fillId="17" borderId="1" xfId="0" applyNumberFormat="1" applyFont="1" applyFill="1" applyBorder="1" applyAlignment="1">
      <alignment horizontal="center" vertical="center"/>
    </xf>
    <xf numFmtId="0" fontId="31" fillId="19" borderId="11" xfId="4" applyFont="1" applyFill="1" applyBorder="1" applyAlignment="1">
      <alignment horizontal="left"/>
    </xf>
    <xf numFmtId="0" fontId="28" fillId="0" borderId="11" xfId="0" applyFont="1" applyFill="1" applyBorder="1" applyAlignment="1" applyProtection="1"/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5" fillId="6" borderId="2" xfId="0" applyFont="1" applyFill="1" applyBorder="1"/>
    <xf numFmtId="0" fontId="5" fillId="6" borderId="4" xfId="0" applyFont="1" applyFill="1" applyBorder="1"/>
    <xf numFmtId="167" fontId="5" fillId="6" borderId="2" xfId="0" applyNumberFormat="1" applyFont="1" applyFill="1" applyBorder="1"/>
    <xf numFmtId="167" fontId="5" fillId="6" borderId="3" xfId="0" applyNumberFormat="1" applyFont="1" applyFill="1" applyBorder="1"/>
    <xf numFmtId="167" fontId="5" fillId="6" borderId="4" xfId="0" applyNumberFormat="1" applyFont="1" applyFill="1" applyBorder="1"/>
    <xf numFmtId="0" fontId="0" fillId="0" borderId="0" xfId="0"/>
    <xf numFmtId="9" fontId="5" fillId="5" borderId="1" xfId="2" applyFont="1" applyFill="1" applyBorder="1" applyAlignment="1">
      <alignment horizontal="center" vertical="center" wrapText="1"/>
    </xf>
    <xf numFmtId="0" fontId="5" fillId="0" borderId="0" xfId="0" applyFont="1"/>
    <xf numFmtId="1" fontId="5" fillId="10" borderId="1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/>
    <xf numFmtId="9" fontId="25" fillId="0" borderId="0" xfId="2" applyFont="1" applyFill="1" applyBorder="1" applyAlignment="1"/>
    <xf numFmtId="9" fontId="25" fillId="0" borderId="0" xfId="2" applyFont="1" applyFill="1" applyBorder="1" applyAlignment="1">
      <alignment wrapText="1"/>
    </xf>
    <xf numFmtId="0" fontId="31" fillId="19" borderId="3" xfId="4" applyFont="1" applyFill="1" applyBorder="1" applyAlignment="1">
      <alignment horizontal="left"/>
    </xf>
    <xf numFmtId="0" fontId="28" fillId="19" borderId="11" xfId="4" applyFont="1" applyFill="1" applyBorder="1" applyAlignment="1">
      <alignment horizontal="left"/>
    </xf>
    <xf numFmtId="0" fontId="29" fillId="19" borderId="11" xfId="0" applyFont="1" applyFill="1" applyBorder="1" applyAlignment="1">
      <alignment horizontal="left"/>
    </xf>
    <xf numFmtId="0" fontId="28" fillId="19" borderId="3" xfId="4" applyFont="1" applyFill="1" applyBorder="1" applyAlignment="1">
      <alignment horizontal="left"/>
    </xf>
    <xf numFmtId="0" fontId="30" fillId="0" borderId="3" xfId="0" applyFont="1" applyFill="1" applyBorder="1" applyAlignment="1"/>
    <xf numFmtId="0" fontId="30" fillId="0" borderId="11" xfId="0" applyFont="1" applyFill="1" applyBorder="1" applyAlignment="1"/>
    <xf numFmtId="0" fontId="29" fillId="19" borderId="11" xfId="4" applyFont="1" applyFill="1" applyBorder="1" applyAlignment="1">
      <alignment horizontal="left"/>
    </xf>
    <xf numFmtId="0" fontId="27" fillId="19" borderId="3" xfId="4" applyFont="1" applyFill="1" applyBorder="1" applyAlignment="1">
      <alignment horizontal="left"/>
    </xf>
    <xf numFmtId="1" fontId="5" fillId="9" borderId="1" xfId="0" applyNumberFormat="1" applyFont="1" applyFill="1" applyBorder="1" applyAlignment="1">
      <alignment horizontal="center" vertical="center"/>
    </xf>
    <xf numFmtId="1" fontId="5" fillId="7" borderId="1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" fontId="5" fillId="5" borderId="1" xfId="2" applyNumberFormat="1" applyFont="1" applyFill="1" applyBorder="1" applyAlignment="1">
      <alignment horizontal="center" vertical="center" wrapText="1"/>
    </xf>
    <xf numFmtId="0" fontId="53" fillId="19" borderId="11" xfId="4" applyFont="1" applyFill="1" applyBorder="1" applyAlignment="1">
      <alignment horizontal="left"/>
    </xf>
    <xf numFmtId="0" fontId="53" fillId="19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2" fontId="0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3" fillId="19" borderId="3" xfId="4" applyFont="1" applyFill="1" applyBorder="1" applyAlignment="1">
      <alignment horizontal="left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9" fillId="6" borderId="11" xfId="0" applyFont="1" applyFill="1" applyBorder="1" applyAlignment="1">
      <alignment horizontal="left"/>
    </xf>
    <xf numFmtId="0" fontId="30" fillId="6" borderId="11" xfId="0" applyFont="1" applyFill="1" applyBorder="1" applyAlignment="1"/>
    <xf numFmtId="0" fontId="54" fillId="6" borderId="11" xfId="4" applyFont="1" applyFill="1" applyBorder="1" applyAlignment="1">
      <alignment horizontal="left"/>
    </xf>
    <xf numFmtId="0" fontId="54" fillId="6" borderId="3" xfId="4" applyFont="1" applyFill="1" applyBorder="1" applyAlignment="1">
      <alignment horizontal="left"/>
    </xf>
    <xf numFmtId="0" fontId="54" fillId="6" borderId="11" xfId="0" applyFont="1" applyFill="1" applyBorder="1" applyAlignment="1">
      <alignment horizontal="left"/>
    </xf>
    <xf numFmtId="0" fontId="54" fillId="6" borderId="11" xfId="0" applyFont="1" applyFill="1" applyBorder="1" applyAlignment="1"/>
    <xf numFmtId="0" fontId="30" fillId="6" borderId="3" xfId="0" applyFont="1" applyFill="1" applyBorder="1" applyAlignment="1"/>
    <xf numFmtId="0" fontId="53" fillId="6" borderId="11" xfId="4" applyFont="1" applyFill="1" applyBorder="1" applyAlignment="1">
      <alignment horizontal="left"/>
    </xf>
    <xf numFmtId="0" fontId="53" fillId="6" borderId="11" xfId="0" applyFont="1" applyFill="1" applyBorder="1" applyAlignment="1">
      <alignment horizontal="left"/>
    </xf>
    <xf numFmtId="0" fontId="57" fillId="6" borderId="11" xfId="0" applyFont="1" applyFill="1" applyBorder="1" applyAlignment="1" applyProtection="1"/>
    <xf numFmtId="0" fontId="55" fillId="19" borderId="11" xfId="4" applyFont="1" applyFill="1" applyBorder="1" applyAlignment="1">
      <alignment horizontal="left"/>
    </xf>
    <xf numFmtId="0" fontId="55" fillId="19" borderId="11" xfId="0" applyFont="1" applyFill="1" applyBorder="1" applyAlignment="1">
      <alignment horizontal="left"/>
    </xf>
    <xf numFmtId="0" fontId="56" fillId="19" borderId="11" xfId="0" applyFont="1" applyFill="1" applyBorder="1" applyAlignment="1">
      <alignment horizontal="left"/>
    </xf>
    <xf numFmtId="1" fontId="5" fillId="3" borderId="1" xfId="0" applyNumberFormat="1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165" fontId="6" fillId="4" borderId="2" xfId="0" applyNumberFormat="1" applyFont="1" applyFill="1" applyBorder="1" applyAlignment="1">
      <alignment horizontal="center" vertical="center"/>
    </xf>
    <xf numFmtId="165" fontId="6" fillId="4" borderId="4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5" fillId="5" borderId="2" xfId="2" applyNumberFormat="1" applyFont="1" applyFill="1" applyBorder="1" applyAlignment="1">
      <alignment horizontal="center" vertical="center" wrapText="1"/>
    </xf>
    <xf numFmtId="0" fontId="5" fillId="5" borderId="4" xfId="2" applyNumberFormat="1" applyFont="1" applyFill="1" applyBorder="1" applyAlignment="1">
      <alignment horizontal="center" vertical="center" wrapText="1"/>
    </xf>
    <xf numFmtId="0" fontId="15" fillId="5" borderId="2" xfId="0" applyNumberFormat="1" applyFont="1" applyFill="1" applyBorder="1" applyAlignment="1">
      <alignment horizontal="center" vertical="center"/>
    </xf>
    <xf numFmtId="0" fontId="15" fillId="5" borderId="4" xfId="0" applyNumberFormat="1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/>
    </xf>
    <xf numFmtId="0" fontId="6" fillId="4" borderId="4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16" fillId="6" borderId="5" xfId="3" quotePrefix="1" applyFill="1" applyBorder="1" applyAlignment="1">
      <alignment horizontal="center" vertical="center" wrapText="1"/>
    </xf>
    <xf numFmtId="0" fontId="16" fillId="6" borderId="9" xfId="3" quotePrefix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2" fillId="14" borderId="2" xfId="0" applyFont="1" applyFill="1" applyBorder="1" applyAlignment="1">
      <alignment horizontal="center" vertical="center"/>
    </xf>
    <xf numFmtId="0" fontId="12" fillId="14" borderId="3" xfId="0" applyFont="1" applyFill="1" applyBorder="1" applyAlignment="1">
      <alignment horizontal="center" vertical="center"/>
    </xf>
    <xf numFmtId="0" fontId="12" fillId="14" borderId="4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6" fillId="6" borderId="11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6" borderId="2" xfId="0" applyNumberFormat="1" applyFont="1" applyFill="1" applyBorder="1" applyAlignment="1">
      <alignment horizontal="center" vertical="center" wrapText="1"/>
    </xf>
    <xf numFmtId="0" fontId="6" fillId="6" borderId="3" xfId="0" applyNumberFormat="1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 wrapText="1"/>
    </xf>
    <xf numFmtId="0" fontId="15" fillId="6" borderId="5" xfId="0" applyFont="1" applyFill="1" applyBorder="1" applyAlignment="1">
      <alignment horizontal="center" vertical="center" wrapText="1"/>
    </xf>
    <xf numFmtId="0" fontId="15" fillId="6" borderId="9" xfId="0" applyFont="1" applyFill="1" applyBorder="1" applyAlignment="1">
      <alignment horizontal="center" vertical="center" wrapText="1"/>
    </xf>
    <xf numFmtId="0" fontId="16" fillId="6" borderId="1" xfId="3" quotePrefix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/>
    </xf>
    <xf numFmtId="0" fontId="27" fillId="19" borderId="3" xfId="4" applyFont="1" applyFill="1" applyBorder="1" applyAlignment="1">
      <alignment horizontal="left"/>
    </xf>
  </cellXfs>
  <cellStyles count="5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Comma" xfId="1" builtinId="3"/>
    <cellStyle name="Comma 2" xfId="51"/>
    <cellStyle name="Comma 3" xfId="53"/>
    <cellStyle name="Comma 3 2" xfId="55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Hyperlink" xfId="3" builtinId="8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50"/>
    <cellStyle name="Normal 2 2" xfId="48"/>
    <cellStyle name="Normal 2 3" xfId="45"/>
    <cellStyle name="Normal 2 4" xfId="52"/>
    <cellStyle name="Normal 2_JUNE 16-22" xfId="47"/>
    <cellStyle name="Normal 3" xfId="4"/>
    <cellStyle name="Normal 4" xfId="54"/>
    <cellStyle name="Normal 4 2" xfId="56"/>
    <cellStyle name="Normal 5" xfId="46"/>
    <cellStyle name="Note 2" xfId="49"/>
    <cellStyle name="Output" xfId="14" builtinId="21" customBuiltin="1"/>
    <cellStyle name="Percent" xfId="2" builtinId="5"/>
    <cellStyle name="Title" xfId="5" builtinId="15" customBuiltin="1"/>
    <cellStyle name="Total" xfId="20" builtinId="25" customBuiltin="1"/>
    <cellStyle name="Warning Text" xfId="18" builtinId="11" customBuiltin="1"/>
  </cellStyles>
  <dxfs count="7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00FF00"/>
      <color rgb="FF0000FF"/>
      <color rgb="FFF2DCE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.VILLAMOR%20DAILY%20DATA%20-%20OCT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 1"/>
      <sheetName val="OCT 2"/>
      <sheetName val="OCT 3"/>
      <sheetName val="OCT 4"/>
      <sheetName val="OCT 5"/>
      <sheetName val="OCT 6"/>
      <sheetName val="OCT 7"/>
      <sheetName val="OCT 8"/>
      <sheetName val="OCT 9"/>
      <sheetName val="OCT 10"/>
      <sheetName val="OCT 11"/>
      <sheetName val="OCT 12"/>
      <sheetName val="OCT 13"/>
      <sheetName val="OCT 14"/>
      <sheetName val="OCT 15"/>
      <sheetName val="OCT 16"/>
      <sheetName val="OCT 17"/>
      <sheetName val="OCT 18"/>
      <sheetName val="OCT 19"/>
      <sheetName val="OCT 20"/>
      <sheetName val="OCT 21"/>
      <sheetName val="OCT 22"/>
      <sheetName val="OCT 23"/>
      <sheetName val="OCT 24"/>
      <sheetName val="OCT 25"/>
      <sheetName val="OCT 26"/>
      <sheetName val="OCT 27"/>
      <sheetName val="OCT 28"/>
      <sheetName val="OCT 29"/>
      <sheetName val="OCT 30"/>
      <sheetName val="OCT 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34">
          <cell r="Q34">
            <v>57319504</v>
          </cell>
          <cell r="AG34">
            <v>41521608</v>
          </cell>
          <cell r="AP34">
            <v>9534669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0" zoomScaleNormal="100" workbookViewId="0">
      <selection activeCell="B50" sqref="B50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154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51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48" t="s">
        <v>10</v>
      </c>
      <c r="I7" s="149" t="s">
        <v>11</v>
      </c>
      <c r="J7" s="149" t="s">
        <v>12</v>
      </c>
      <c r="K7" s="149" t="s">
        <v>13</v>
      </c>
      <c r="L7" s="13"/>
      <c r="M7" s="13"/>
      <c r="N7" s="13"/>
      <c r="O7" s="148" t="s">
        <v>14</v>
      </c>
      <c r="P7" s="224" t="s">
        <v>15</v>
      </c>
      <c r="Q7" s="226"/>
      <c r="R7" s="226"/>
      <c r="S7" s="226"/>
      <c r="T7" s="225"/>
      <c r="U7" s="224" t="s">
        <v>16</v>
      </c>
      <c r="V7" s="225"/>
      <c r="W7" s="144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44" t="s">
        <v>22</v>
      </c>
      <c r="AG7" s="144" t="s">
        <v>23</v>
      </c>
      <c r="AH7" s="144" t="s">
        <v>24</v>
      </c>
      <c r="AI7" s="144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4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42309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29" t="s">
        <v>33</v>
      </c>
      <c r="V8" s="231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23740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38" t="s">
        <v>39</v>
      </c>
      <c r="C9" s="239"/>
      <c r="D9" s="238" t="s">
        <v>40</v>
      </c>
      <c r="E9" s="239"/>
      <c r="F9" s="238" t="s">
        <v>41</v>
      </c>
      <c r="G9" s="239"/>
      <c r="H9" s="240" t="s">
        <v>42</v>
      </c>
      <c r="I9" s="238" t="s">
        <v>43</v>
      </c>
      <c r="J9" s="242"/>
      <c r="K9" s="239"/>
      <c r="L9" s="149" t="s">
        <v>44</v>
      </c>
      <c r="M9" s="243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50" t="s">
        <v>51</v>
      </c>
      <c r="V9" s="150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7" t="s">
        <v>55</v>
      </c>
      <c r="AG9" s="147" t="s">
        <v>56</v>
      </c>
      <c r="AH9" s="247" t="s">
        <v>57</v>
      </c>
      <c r="AI9" s="262" t="s">
        <v>58</v>
      </c>
      <c r="AJ9" s="145" t="s">
        <v>59</v>
      </c>
      <c r="AK9" s="145" t="s">
        <v>60</v>
      </c>
      <c r="AL9" s="145" t="s">
        <v>61</v>
      </c>
      <c r="AM9" s="145" t="s">
        <v>62</v>
      </c>
      <c r="AN9" s="145" t="s">
        <v>63</v>
      </c>
      <c r="AO9" s="145" t="s">
        <v>64</v>
      </c>
      <c r="AP9" s="145" t="s">
        <v>65</v>
      </c>
      <c r="AQ9" s="245" t="s">
        <v>66</v>
      </c>
      <c r="AR9" s="145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0" t="s">
        <v>72</v>
      </c>
      <c r="C10" s="150" t="s">
        <v>73</v>
      </c>
      <c r="D10" s="150" t="s">
        <v>74</v>
      </c>
      <c r="E10" s="150" t="s">
        <v>75</v>
      </c>
      <c r="F10" s="150" t="s">
        <v>74</v>
      </c>
      <c r="G10" s="150" t="s">
        <v>75</v>
      </c>
      <c r="H10" s="241"/>
      <c r="I10" s="150" t="s">
        <v>75</v>
      </c>
      <c r="J10" s="150" t="s">
        <v>75</v>
      </c>
      <c r="K10" s="150" t="s">
        <v>75</v>
      </c>
      <c r="L10" s="29" t="s">
        <v>29</v>
      </c>
      <c r="M10" s="244"/>
      <c r="N10" s="29" t="s">
        <v>29</v>
      </c>
      <c r="O10" s="246"/>
      <c r="P10" s="246"/>
      <c r="Q10" s="2">
        <f>'[1]OCT 31'!$Q$34</f>
        <v>57319504</v>
      </c>
      <c r="R10" s="255"/>
      <c r="S10" s="256"/>
      <c r="T10" s="257"/>
      <c r="U10" s="150" t="s">
        <v>75</v>
      </c>
      <c r="V10" s="150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'[1]OCT 31'!$AG$34</f>
        <v>41521608</v>
      </c>
      <c r="AH10" s="247"/>
      <c r="AI10" s="263"/>
      <c r="AJ10" s="145" t="s">
        <v>84</v>
      </c>
      <c r="AK10" s="145" t="s">
        <v>84</v>
      </c>
      <c r="AL10" s="145" t="s">
        <v>84</v>
      </c>
      <c r="AM10" s="145" t="s">
        <v>84</v>
      </c>
      <c r="AN10" s="145" t="s">
        <v>84</v>
      </c>
      <c r="AO10" s="145" t="s">
        <v>84</v>
      </c>
      <c r="AP10" s="2">
        <f>'[1]OCT 31'!$AP$34</f>
        <v>9534669</v>
      </c>
      <c r="AQ10" s="246"/>
      <c r="AR10" s="146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110</v>
      </c>
      <c r="P11" s="124">
        <v>80</v>
      </c>
      <c r="Q11" s="124">
        <v>57323014</v>
      </c>
      <c r="R11" s="47">
        <f>IF(ISBLANK(Q11),"-",Q11-Q10)</f>
        <v>3510</v>
      </c>
      <c r="S11" s="48">
        <f>R11*24/1000</f>
        <v>84.24</v>
      </c>
      <c r="T11" s="48">
        <f>R11/1000</f>
        <v>3.51</v>
      </c>
      <c r="U11" s="125">
        <v>6.1</v>
      </c>
      <c r="V11" s="125">
        <f t="shared" ref="V11:V34" si="0">U11</f>
        <v>6.1</v>
      </c>
      <c r="W11" s="126" t="s">
        <v>125</v>
      </c>
      <c r="X11" s="128">
        <v>0</v>
      </c>
      <c r="Y11" s="128">
        <v>0</v>
      </c>
      <c r="Z11" s="128">
        <v>998</v>
      </c>
      <c r="AA11" s="128">
        <v>0</v>
      </c>
      <c r="AB11" s="128">
        <v>988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41522146</v>
      </c>
      <c r="AH11" s="50">
        <f>IF(ISBLANK(AG11),"-",AG11-AG10)</f>
        <v>538</v>
      </c>
      <c r="AI11" s="51">
        <f>AH11/T11</f>
        <v>153.27635327635329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9535919</v>
      </c>
      <c r="AQ11" s="128">
        <f t="shared" ref="AQ11:AQ34" si="1">AP11-AP10</f>
        <v>1250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2">D12/1.42</f>
        <v>11.267605633802818</v>
      </c>
      <c r="F12" s="110">
        <v>66</v>
      </c>
      <c r="G12" s="42">
        <f t="shared" ref="G12:G34" si="3">F12/1.42</f>
        <v>46.478873239436624</v>
      </c>
      <c r="H12" s="43" t="s">
        <v>88</v>
      </c>
      <c r="I12" s="43">
        <f t="shared" ref="I12:I34" si="4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110</v>
      </c>
      <c r="P12" s="124">
        <v>85</v>
      </c>
      <c r="Q12" s="124">
        <v>57326529</v>
      </c>
      <c r="R12" s="47">
        <f t="shared" ref="R12:R34" si="5">IF(ISBLANK(Q12),"-",Q12-Q11)</f>
        <v>3515</v>
      </c>
      <c r="S12" s="48">
        <f t="shared" ref="S12:S34" si="6">R12*24/1000</f>
        <v>84.36</v>
      </c>
      <c r="T12" s="48">
        <f t="shared" ref="T12:T34" si="7">R12/1000</f>
        <v>3.5150000000000001</v>
      </c>
      <c r="U12" s="125">
        <v>7.4</v>
      </c>
      <c r="V12" s="125">
        <f t="shared" si="0"/>
        <v>7.4</v>
      </c>
      <c r="W12" s="126" t="s">
        <v>125</v>
      </c>
      <c r="X12" s="128">
        <v>0</v>
      </c>
      <c r="Y12" s="128">
        <v>0</v>
      </c>
      <c r="Z12" s="128">
        <v>998</v>
      </c>
      <c r="AA12" s="128">
        <v>0</v>
      </c>
      <c r="AB12" s="128">
        <v>988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41522688</v>
      </c>
      <c r="AH12" s="50">
        <f>IF(ISBLANK(AG12),"-",AG12-AG11)</f>
        <v>542</v>
      </c>
      <c r="AI12" s="51">
        <f t="shared" ref="AI12:AI34" si="8">AH12/T12</f>
        <v>154.1963015647226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9537176</v>
      </c>
      <c r="AQ12" s="128">
        <f t="shared" si="1"/>
        <v>1257</v>
      </c>
      <c r="AR12" s="54">
        <v>1.03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2"/>
        <v>11.267605633802818</v>
      </c>
      <c r="F13" s="110">
        <v>66</v>
      </c>
      <c r="G13" s="42">
        <f t="shared" si="3"/>
        <v>46.478873239436624</v>
      </c>
      <c r="H13" s="43" t="s">
        <v>88</v>
      </c>
      <c r="I13" s="43">
        <f t="shared" si="4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117</v>
      </c>
      <c r="P13" s="124">
        <v>89</v>
      </c>
      <c r="Q13" s="124">
        <v>57330045</v>
      </c>
      <c r="R13" s="47">
        <f t="shared" si="5"/>
        <v>3516</v>
      </c>
      <c r="S13" s="48">
        <f t="shared" si="6"/>
        <v>84.384</v>
      </c>
      <c r="T13" s="48">
        <f t="shared" si="7"/>
        <v>3.516</v>
      </c>
      <c r="U13" s="125">
        <v>8.6</v>
      </c>
      <c r="V13" s="125">
        <f t="shared" si="0"/>
        <v>8.6</v>
      </c>
      <c r="W13" s="126" t="s">
        <v>125</v>
      </c>
      <c r="X13" s="128">
        <v>0</v>
      </c>
      <c r="Y13" s="128">
        <v>0</v>
      </c>
      <c r="Z13" s="128">
        <v>998</v>
      </c>
      <c r="AA13" s="128">
        <v>0</v>
      </c>
      <c r="AB13" s="128">
        <v>988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41523236</v>
      </c>
      <c r="AH13" s="50">
        <f>IF(ISBLANK(AG13),"-",AG13-AG12)</f>
        <v>548</v>
      </c>
      <c r="AI13" s="51">
        <f t="shared" si="8"/>
        <v>155.85893060295791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9538440</v>
      </c>
      <c r="AQ13" s="128">
        <f t="shared" si="1"/>
        <v>1264</v>
      </c>
      <c r="AR13" s="158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2"/>
        <v>11.971830985915494</v>
      </c>
      <c r="F14" s="110">
        <v>66</v>
      </c>
      <c r="G14" s="42">
        <f t="shared" si="3"/>
        <v>46.478873239436624</v>
      </c>
      <c r="H14" s="43" t="s">
        <v>88</v>
      </c>
      <c r="I14" s="43">
        <f t="shared" si="4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105</v>
      </c>
      <c r="P14" s="124">
        <v>90</v>
      </c>
      <c r="Q14" s="124">
        <v>57333720</v>
      </c>
      <c r="R14" s="47">
        <f t="shared" si="5"/>
        <v>3675</v>
      </c>
      <c r="S14" s="48">
        <f t="shared" si="6"/>
        <v>88.2</v>
      </c>
      <c r="T14" s="48">
        <f t="shared" si="7"/>
        <v>3.6749999999999998</v>
      </c>
      <c r="U14" s="125">
        <v>9.5</v>
      </c>
      <c r="V14" s="125">
        <f t="shared" si="0"/>
        <v>9.5</v>
      </c>
      <c r="W14" s="126" t="s">
        <v>125</v>
      </c>
      <c r="X14" s="128">
        <v>0</v>
      </c>
      <c r="Y14" s="128">
        <v>0</v>
      </c>
      <c r="Z14" s="128">
        <v>998</v>
      </c>
      <c r="AA14" s="128">
        <v>0</v>
      </c>
      <c r="AB14" s="128">
        <v>988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41523754</v>
      </c>
      <c r="AH14" s="50">
        <f t="shared" ref="AH14:AH34" si="9">IF(ISBLANK(AG14),"-",AG14-AG13)</f>
        <v>518</v>
      </c>
      <c r="AI14" s="51">
        <f t="shared" si="8"/>
        <v>140.95238095238096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9539282</v>
      </c>
      <c r="AQ14" s="128">
        <f t="shared" si="1"/>
        <v>842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2"/>
        <v>13.380281690140846</v>
      </c>
      <c r="F15" s="110">
        <v>66</v>
      </c>
      <c r="G15" s="42">
        <f t="shared" si="3"/>
        <v>46.478873239436624</v>
      </c>
      <c r="H15" s="43" t="s">
        <v>88</v>
      </c>
      <c r="I15" s="43">
        <f t="shared" si="4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100</v>
      </c>
      <c r="P15" s="124">
        <v>90</v>
      </c>
      <c r="Q15" s="124">
        <v>57337406</v>
      </c>
      <c r="R15" s="47">
        <f t="shared" si="5"/>
        <v>3686</v>
      </c>
      <c r="S15" s="48">
        <f t="shared" si="6"/>
        <v>88.463999999999999</v>
      </c>
      <c r="T15" s="48">
        <f t="shared" si="7"/>
        <v>3.6859999999999999</v>
      </c>
      <c r="U15" s="125">
        <v>9.5</v>
      </c>
      <c r="V15" s="125">
        <f t="shared" si="0"/>
        <v>9.5</v>
      </c>
      <c r="W15" s="126" t="s">
        <v>125</v>
      </c>
      <c r="X15" s="128">
        <v>0</v>
      </c>
      <c r="Y15" s="128">
        <v>0</v>
      </c>
      <c r="Z15" s="128">
        <v>998</v>
      </c>
      <c r="AA15" s="128">
        <v>0</v>
      </c>
      <c r="AB15" s="128">
        <v>998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41524276</v>
      </c>
      <c r="AH15" s="50">
        <f t="shared" si="9"/>
        <v>522</v>
      </c>
      <c r="AI15" s="51">
        <f t="shared" si="8"/>
        <v>141.61692892023873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9539282</v>
      </c>
      <c r="AQ15" s="128">
        <f t="shared" si="1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18</v>
      </c>
      <c r="E16" s="42">
        <f t="shared" si="2"/>
        <v>12.67605633802817</v>
      </c>
      <c r="F16" s="93">
        <v>75</v>
      </c>
      <c r="G16" s="42">
        <f t="shared" si="3"/>
        <v>52.816901408450704</v>
      </c>
      <c r="H16" s="43" t="s">
        <v>88</v>
      </c>
      <c r="I16" s="43">
        <f t="shared" si="4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120</v>
      </c>
      <c r="P16" s="124">
        <v>118</v>
      </c>
      <c r="Q16" s="124">
        <v>57341899</v>
      </c>
      <c r="R16" s="47">
        <f t="shared" si="5"/>
        <v>4493</v>
      </c>
      <c r="S16" s="48">
        <f t="shared" si="6"/>
        <v>107.83199999999999</v>
      </c>
      <c r="T16" s="48">
        <f t="shared" si="7"/>
        <v>4.4930000000000003</v>
      </c>
      <c r="U16" s="125">
        <v>9.5</v>
      </c>
      <c r="V16" s="125">
        <f t="shared" si="0"/>
        <v>9.5</v>
      </c>
      <c r="W16" s="126" t="s">
        <v>125</v>
      </c>
      <c r="X16" s="128">
        <v>0</v>
      </c>
      <c r="Y16" s="128">
        <v>0</v>
      </c>
      <c r="Z16" s="128">
        <v>1117</v>
      </c>
      <c r="AA16" s="128">
        <v>0</v>
      </c>
      <c r="AB16" s="128">
        <v>1118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41525004</v>
      </c>
      <c r="AH16" s="50">
        <f t="shared" si="9"/>
        <v>728</v>
      </c>
      <c r="AI16" s="51">
        <f t="shared" si="8"/>
        <v>162.02982417093256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9539282</v>
      </c>
      <c r="AQ16" s="128">
        <f t="shared" si="1"/>
        <v>0</v>
      </c>
      <c r="AR16" s="54">
        <v>1.06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2"/>
        <v>7.746478873239437</v>
      </c>
      <c r="F17" s="93">
        <v>83</v>
      </c>
      <c r="G17" s="42">
        <f t="shared" si="3"/>
        <v>58.450704225352112</v>
      </c>
      <c r="H17" s="43" t="s">
        <v>88</v>
      </c>
      <c r="I17" s="43">
        <f t="shared" si="4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141</v>
      </c>
      <c r="P17" s="124">
        <v>137</v>
      </c>
      <c r="Q17" s="124">
        <v>57347477</v>
      </c>
      <c r="R17" s="47">
        <f t="shared" si="5"/>
        <v>5578</v>
      </c>
      <c r="S17" s="48">
        <f t="shared" si="6"/>
        <v>133.87200000000001</v>
      </c>
      <c r="T17" s="48">
        <f t="shared" si="7"/>
        <v>5.5780000000000003</v>
      </c>
      <c r="U17" s="125">
        <v>9.5</v>
      </c>
      <c r="V17" s="125">
        <f t="shared" si="0"/>
        <v>9.5</v>
      </c>
      <c r="W17" s="126" t="s">
        <v>143</v>
      </c>
      <c r="X17" s="128">
        <v>0</v>
      </c>
      <c r="Y17" s="128">
        <v>0</v>
      </c>
      <c r="Z17" s="128">
        <v>1177</v>
      </c>
      <c r="AA17" s="128">
        <v>1185</v>
      </c>
      <c r="AB17" s="128">
        <v>1167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41526132</v>
      </c>
      <c r="AH17" s="50">
        <f t="shared" si="9"/>
        <v>1128</v>
      </c>
      <c r="AI17" s="51">
        <f t="shared" si="8"/>
        <v>202.22301900322697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9539282</v>
      </c>
      <c r="AQ17" s="128">
        <f t="shared" si="1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2"/>
        <v>6.3380281690140849</v>
      </c>
      <c r="F18" s="93">
        <v>83</v>
      </c>
      <c r="G18" s="42">
        <f t="shared" si="3"/>
        <v>58.450704225352112</v>
      </c>
      <c r="H18" s="43" t="s">
        <v>88</v>
      </c>
      <c r="I18" s="43">
        <f t="shared" si="4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146</v>
      </c>
      <c r="P18" s="124">
        <v>141</v>
      </c>
      <c r="Q18" s="124">
        <v>57353363</v>
      </c>
      <c r="R18" s="47">
        <f t="shared" si="5"/>
        <v>5886</v>
      </c>
      <c r="S18" s="48">
        <f t="shared" si="6"/>
        <v>141.26400000000001</v>
      </c>
      <c r="T18" s="48">
        <f t="shared" si="7"/>
        <v>5.8860000000000001</v>
      </c>
      <c r="U18" s="125">
        <v>9.5</v>
      </c>
      <c r="V18" s="125">
        <f t="shared" si="0"/>
        <v>9.5</v>
      </c>
      <c r="W18" s="126" t="s">
        <v>143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41527396</v>
      </c>
      <c r="AH18" s="50">
        <f t="shared" si="9"/>
        <v>1264</v>
      </c>
      <c r="AI18" s="51">
        <f t="shared" si="8"/>
        <v>214.7468569486918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9539282</v>
      </c>
      <c r="AQ18" s="128">
        <f t="shared" si="1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8</v>
      </c>
      <c r="E19" s="42">
        <f t="shared" si="2"/>
        <v>5.6338028169014089</v>
      </c>
      <c r="F19" s="93">
        <v>83</v>
      </c>
      <c r="G19" s="42">
        <f t="shared" si="3"/>
        <v>58.450704225352112</v>
      </c>
      <c r="H19" s="43" t="s">
        <v>88</v>
      </c>
      <c r="I19" s="43">
        <f t="shared" si="4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147</v>
      </c>
      <c r="P19" s="124">
        <v>144</v>
      </c>
      <c r="Q19" s="124">
        <v>57359330</v>
      </c>
      <c r="R19" s="47">
        <f t="shared" si="5"/>
        <v>5967</v>
      </c>
      <c r="S19" s="48">
        <f t="shared" si="6"/>
        <v>143.208</v>
      </c>
      <c r="T19" s="48">
        <f t="shared" si="7"/>
        <v>5.9669999999999996</v>
      </c>
      <c r="U19" s="125">
        <v>9.5</v>
      </c>
      <c r="V19" s="125">
        <f t="shared" si="0"/>
        <v>9.5</v>
      </c>
      <c r="W19" s="126" t="s">
        <v>143</v>
      </c>
      <c r="X19" s="128">
        <v>0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41528684</v>
      </c>
      <c r="AH19" s="50">
        <f t="shared" si="9"/>
        <v>1288</v>
      </c>
      <c r="AI19" s="51">
        <f t="shared" si="8"/>
        <v>215.85386291268645</v>
      </c>
      <c r="AJ19" s="108">
        <v>0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9539282</v>
      </c>
      <c r="AQ19" s="128">
        <f t="shared" si="1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10</v>
      </c>
      <c r="E20" s="42">
        <f t="shared" si="2"/>
        <v>7.042253521126761</v>
      </c>
      <c r="F20" s="93">
        <v>83</v>
      </c>
      <c r="G20" s="42">
        <f t="shared" si="3"/>
        <v>58.450704225352112</v>
      </c>
      <c r="H20" s="43" t="s">
        <v>88</v>
      </c>
      <c r="I20" s="43">
        <f t="shared" si="4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141</v>
      </c>
      <c r="P20" s="124">
        <v>148</v>
      </c>
      <c r="Q20" s="124">
        <v>57365439</v>
      </c>
      <c r="R20" s="47">
        <f t="shared" si="5"/>
        <v>6109</v>
      </c>
      <c r="S20" s="48">
        <f t="shared" si="6"/>
        <v>146.61600000000001</v>
      </c>
      <c r="T20" s="48">
        <f t="shared" si="7"/>
        <v>6.109</v>
      </c>
      <c r="U20" s="125">
        <v>9.4</v>
      </c>
      <c r="V20" s="125">
        <f t="shared" si="0"/>
        <v>9.4</v>
      </c>
      <c r="W20" s="126" t="s">
        <v>148</v>
      </c>
      <c r="X20" s="128">
        <v>995</v>
      </c>
      <c r="Y20" s="128">
        <v>0</v>
      </c>
      <c r="Z20" s="128">
        <v>1177</v>
      </c>
      <c r="AA20" s="128">
        <v>1185</v>
      </c>
      <c r="AB20" s="128">
        <v>1178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41530008</v>
      </c>
      <c r="AH20" s="50">
        <f t="shared" si="9"/>
        <v>1324</v>
      </c>
      <c r="AI20" s="51">
        <f t="shared" si="8"/>
        <v>216.72941561630381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9539282</v>
      </c>
      <c r="AQ20" s="128">
        <f t="shared" si="1"/>
        <v>0</v>
      </c>
      <c r="AR20" s="54">
        <v>1.37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10</v>
      </c>
      <c r="E21" s="42">
        <f t="shared" si="2"/>
        <v>7.042253521126761</v>
      </c>
      <c r="F21" s="93">
        <v>83</v>
      </c>
      <c r="G21" s="42">
        <f t="shared" si="3"/>
        <v>58.450704225352112</v>
      </c>
      <c r="H21" s="43" t="s">
        <v>88</v>
      </c>
      <c r="I21" s="43">
        <f t="shared" si="4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142</v>
      </c>
      <c r="P21" s="124">
        <v>149</v>
      </c>
      <c r="Q21" s="124">
        <v>57371534</v>
      </c>
      <c r="R21" s="47">
        <f t="shared" si="5"/>
        <v>6095</v>
      </c>
      <c r="S21" s="48">
        <f t="shared" si="6"/>
        <v>146.28</v>
      </c>
      <c r="T21" s="48">
        <f t="shared" si="7"/>
        <v>6.0949999999999998</v>
      </c>
      <c r="U21" s="125">
        <v>9.1</v>
      </c>
      <c r="V21" s="125">
        <f t="shared" si="0"/>
        <v>9.1</v>
      </c>
      <c r="W21" s="126" t="s">
        <v>148</v>
      </c>
      <c r="X21" s="128">
        <v>995</v>
      </c>
      <c r="Y21" s="128">
        <v>0</v>
      </c>
      <c r="Z21" s="128">
        <v>1177</v>
      </c>
      <c r="AA21" s="128">
        <v>1185</v>
      </c>
      <c r="AB21" s="128">
        <v>1177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41531348</v>
      </c>
      <c r="AH21" s="50">
        <f t="shared" si="9"/>
        <v>1340</v>
      </c>
      <c r="AI21" s="51">
        <f t="shared" si="8"/>
        <v>219.85233798195242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9539282</v>
      </c>
      <c r="AQ21" s="128">
        <f t="shared" si="1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11</v>
      </c>
      <c r="E22" s="42">
        <f t="shared" si="2"/>
        <v>7.746478873239437</v>
      </c>
      <c r="F22" s="93">
        <v>83</v>
      </c>
      <c r="G22" s="42">
        <f t="shared" si="3"/>
        <v>58.450704225352112</v>
      </c>
      <c r="H22" s="43" t="s">
        <v>88</v>
      </c>
      <c r="I22" s="43">
        <f t="shared" si="4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141</v>
      </c>
      <c r="P22" s="124">
        <v>140</v>
      </c>
      <c r="Q22" s="124">
        <v>57377609</v>
      </c>
      <c r="R22" s="47">
        <f t="shared" si="5"/>
        <v>6075</v>
      </c>
      <c r="S22" s="48">
        <f t="shared" si="6"/>
        <v>145.80000000000001</v>
      </c>
      <c r="T22" s="48">
        <f t="shared" si="7"/>
        <v>6.0750000000000002</v>
      </c>
      <c r="U22" s="125">
        <v>8.8000000000000007</v>
      </c>
      <c r="V22" s="125">
        <f t="shared" si="0"/>
        <v>8.8000000000000007</v>
      </c>
      <c r="W22" s="126" t="s">
        <v>148</v>
      </c>
      <c r="X22" s="128">
        <v>996</v>
      </c>
      <c r="Y22" s="128">
        <v>0</v>
      </c>
      <c r="Z22" s="128">
        <v>1178</v>
      </c>
      <c r="AA22" s="128">
        <v>1185</v>
      </c>
      <c r="AB22" s="128">
        <v>1177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41532688</v>
      </c>
      <c r="AH22" s="50">
        <f t="shared" si="9"/>
        <v>1340</v>
      </c>
      <c r="AI22" s="51">
        <f t="shared" si="8"/>
        <v>220.57613168724279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9539282</v>
      </c>
      <c r="AQ22" s="128">
        <f t="shared" si="1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8</v>
      </c>
      <c r="E23" s="42">
        <v>8</v>
      </c>
      <c r="F23" s="110">
        <v>81</v>
      </c>
      <c r="G23" s="42">
        <f t="shared" si="3"/>
        <v>57.04225352112676</v>
      </c>
      <c r="H23" s="43" t="s">
        <v>88</v>
      </c>
      <c r="I23" s="43">
        <f t="shared" si="4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136</v>
      </c>
      <c r="P23" s="124">
        <v>141</v>
      </c>
      <c r="Q23" s="124">
        <v>57383476</v>
      </c>
      <c r="R23" s="47">
        <f t="shared" si="5"/>
        <v>5867</v>
      </c>
      <c r="S23" s="48">
        <f t="shared" si="6"/>
        <v>140.80799999999999</v>
      </c>
      <c r="T23" s="48">
        <f t="shared" si="7"/>
        <v>5.867</v>
      </c>
      <c r="U23" s="125">
        <v>8.5</v>
      </c>
      <c r="V23" s="125">
        <f t="shared" si="0"/>
        <v>8.5</v>
      </c>
      <c r="W23" s="126" t="s">
        <v>148</v>
      </c>
      <c r="X23" s="128">
        <v>995</v>
      </c>
      <c r="Y23" s="128">
        <v>0</v>
      </c>
      <c r="Z23" s="128">
        <v>1167</v>
      </c>
      <c r="AA23" s="128">
        <v>1185</v>
      </c>
      <c r="AB23" s="128">
        <v>1168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41533988</v>
      </c>
      <c r="AH23" s="50">
        <f t="shared" si="9"/>
        <v>1300</v>
      </c>
      <c r="AI23" s="51">
        <f t="shared" si="8"/>
        <v>221.57831941366967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9539282</v>
      </c>
      <c r="AQ23" s="128">
        <f t="shared" si="1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9</v>
      </c>
      <c r="E24" s="42">
        <f t="shared" si="2"/>
        <v>6.3380281690140849</v>
      </c>
      <c r="F24" s="110">
        <v>81</v>
      </c>
      <c r="G24" s="42">
        <f t="shared" si="3"/>
        <v>57.04225352112676</v>
      </c>
      <c r="H24" s="43" t="s">
        <v>88</v>
      </c>
      <c r="I24" s="43">
        <f t="shared" si="4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138</v>
      </c>
      <c r="Q24" s="124">
        <v>57389301</v>
      </c>
      <c r="R24" s="47">
        <f t="shared" si="5"/>
        <v>5825</v>
      </c>
      <c r="S24" s="48">
        <f t="shared" si="6"/>
        <v>139.80000000000001</v>
      </c>
      <c r="T24" s="48">
        <f t="shared" si="7"/>
        <v>5.8250000000000002</v>
      </c>
      <c r="U24" s="125">
        <v>8.1999999999999993</v>
      </c>
      <c r="V24" s="125">
        <f t="shared" si="0"/>
        <v>8.1999999999999993</v>
      </c>
      <c r="W24" s="126" t="s">
        <v>148</v>
      </c>
      <c r="X24" s="128">
        <v>995</v>
      </c>
      <c r="Y24" s="128">
        <v>0</v>
      </c>
      <c r="Z24" s="128">
        <v>1157</v>
      </c>
      <c r="AA24" s="128">
        <v>1185</v>
      </c>
      <c r="AB24" s="128">
        <v>1147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41535284</v>
      </c>
      <c r="AH24" s="50">
        <f>IF(ISBLANK(AG24),"-",AG24-AG23)</f>
        <v>1296</v>
      </c>
      <c r="AI24" s="51">
        <f t="shared" si="8"/>
        <v>222.4892703862661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9539282</v>
      </c>
      <c r="AQ24" s="128">
        <f t="shared" si="1"/>
        <v>0</v>
      </c>
      <c r="AR24" s="54">
        <v>1.32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2"/>
        <v>4.9295774647887329</v>
      </c>
      <c r="F25" s="110">
        <v>81</v>
      </c>
      <c r="G25" s="42">
        <f t="shared" si="3"/>
        <v>57.04225352112676</v>
      </c>
      <c r="H25" s="43" t="s">
        <v>88</v>
      </c>
      <c r="I25" s="43">
        <f t="shared" si="4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133</v>
      </c>
      <c r="Q25" s="124">
        <v>57394955</v>
      </c>
      <c r="R25" s="47">
        <f t="shared" si="5"/>
        <v>5654</v>
      </c>
      <c r="S25" s="48">
        <f t="shared" si="6"/>
        <v>135.696</v>
      </c>
      <c r="T25" s="48">
        <f t="shared" si="7"/>
        <v>5.6539999999999999</v>
      </c>
      <c r="U25" s="125">
        <v>7.9</v>
      </c>
      <c r="V25" s="125">
        <f t="shared" si="0"/>
        <v>7.9</v>
      </c>
      <c r="W25" s="126" t="s">
        <v>148</v>
      </c>
      <c r="X25" s="128">
        <v>996</v>
      </c>
      <c r="Y25" s="128">
        <v>0</v>
      </c>
      <c r="Z25" s="128">
        <v>1168</v>
      </c>
      <c r="AA25" s="128">
        <v>1185</v>
      </c>
      <c r="AB25" s="128">
        <v>1168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41536556</v>
      </c>
      <c r="AH25" s="50">
        <f t="shared" si="9"/>
        <v>1272</v>
      </c>
      <c r="AI25" s="51">
        <f t="shared" si="8"/>
        <v>224.97347010965689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9539282</v>
      </c>
      <c r="AQ25" s="128">
        <f t="shared" si="1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2"/>
        <v>5.6338028169014089</v>
      </c>
      <c r="F26" s="110">
        <v>81</v>
      </c>
      <c r="G26" s="42">
        <f t="shared" si="3"/>
        <v>57.04225352112676</v>
      </c>
      <c r="H26" s="43" t="s">
        <v>88</v>
      </c>
      <c r="I26" s="43">
        <f t="shared" si="4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128</v>
      </c>
      <c r="P26" s="124">
        <v>129</v>
      </c>
      <c r="Q26" s="124">
        <v>57400525</v>
      </c>
      <c r="R26" s="47">
        <f t="shared" si="5"/>
        <v>5570</v>
      </c>
      <c r="S26" s="48">
        <f t="shared" si="6"/>
        <v>133.68</v>
      </c>
      <c r="T26" s="48">
        <f t="shared" si="7"/>
        <v>5.57</v>
      </c>
      <c r="U26" s="125">
        <v>7.6</v>
      </c>
      <c r="V26" s="125">
        <f t="shared" si="0"/>
        <v>7.6</v>
      </c>
      <c r="W26" s="126" t="s">
        <v>148</v>
      </c>
      <c r="X26" s="128">
        <v>995</v>
      </c>
      <c r="Y26" s="128">
        <v>0</v>
      </c>
      <c r="Z26" s="128">
        <v>1157</v>
      </c>
      <c r="AA26" s="128">
        <v>1185</v>
      </c>
      <c r="AB26" s="128">
        <v>1147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41537832</v>
      </c>
      <c r="AH26" s="50">
        <f t="shared" si="9"/>
        <v>1276</v>
      </c>
      <c r="AI26" s="51">
        <f t="shared" si="8"/>
        <v>229.08438061041292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9539282</v>
      </c>
      <c r="AQ26" s="128">
        <f t="shared" si="1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7</v>
      </c>
      <c r="E27" s="42">
        <f t="shared" si="2"/>
        <v>4.9295774647887329</v>
      </c>
      <c r="F27" s="110">
        <v>81</v>
      </c>
      <c r="G27" s="42">
        <f t="shared" si="3"/>
        <v>57.04225352112676</v>
      </c>
      <c r="H27" s="43" t="s">
        <v>88</v>
      </c>
      <c r="I27" s="43">
        <f t="shared" si="4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127</v>
      </c>
      <c r="P27" s="124">
        <v>131</v>
      </c>
      <c r="Q27" s="124">
        <v>57406003</v>
      </c>
      <c r="R27" s="47">
        <f t="shared" si="5"/>
        <v>5478</v>
      </c>
      <c r="S27" s="48">
        <f t="shared" si="6"/>
        <v>131.47200000000001</v>
      </c>
      <c r="T27" s="48">
        <f t="shared" si="7"/>
        <v>5.4779999999999998</v>
      </c>
      <c r="U27" s="125">
        <v>7.4</v>
      </c>
      <c r="V27" s="125">
        <f t="shared" si="0"/>
        <v>7.4</v>
      </c>
      <c r="W27" s="126" t="s">
        <v>148</v>
      </c>
      <c r="X27" s="128">
        <v>995</v>
      </c>
      <c r="Y27" s="128">
        <v>0</v>
      </c>
      <c r="Z27" s="128">
        <v>1157</v>
      </c>
      <c r="AA27" s="128">
        <v>1185</v>
      </c>
      <c r="AB27" s="128">
        <v>1157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41539080</v>
      </c>
      <c r="AH27" s="50">
        <f t="shared" si="9"/>
        <v>1248</v>
      </c>
      <c r="AI27" s="51">
        <f t="shared" si="8"/>
        <v>227.82037239868566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9539282</v>
      </c>
      <c r="AQ27" s="128">
        <f t="shared" si="1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9</v>
      </c>
      <c r="E28" s="42">
        <f t="shared" si="2"/>
        <v>6.3380281690140849</v>
      </c>
      <c r="F28" s="110">
        <v>78</v>
      </c>
      <c r="G28" s="42">
        <f t="shared" si="3"/>
        <v>54.929577464788736</v>
      </c>
      <c r="H28" s="43" t="s">
        <v>88</v>
      </c>
      <c r="I28" s="43">
        <f t="shared" si="4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117</v>
      </c>
      <c r="P28" s="124">
        <v>132</v>
      </c>
      <c r="Q28" s="124">
        <v>57411389</v>
      </c>
      <c r="R28" s="47">
        <f t="shared" si="5"/>
        <v>5386</v>
      </c>
      <c r="S28" s="48">
        <f t="shared" si="6"/>
        <v>129.26400000000001</v>
      </c>
      <c r="T28" s="48">
        <f t="shared" si="7"/>
        <v>5.3860000000000001</v>
      </c>
      <c r="U28" s="125">
        <v>6.9</v>
      </c>
      <c r="V28" s="125">
        <f t="shared" si="0"/>
        <v>6.9</v>
      </c>
      <c r="W28" s="126" t="s">
        <v>148</v>
      </c>
      <c r="X28" s="128">
        <v>1036</v>
      </c>
      <c r="Y28" s="128">
        <v>0</v>
      </c>
      <c r="Z28" s="128">
        <v>1087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41540264</v>
      </c>
      <c r="AH28" s="50">
        <f t="shared" si="9"/>
        <v>1184</v>
      </c>
      <c r="AI28" s="51">
        <f t="shared" si="8"/>
        <v>219.82918678054213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9539282</v>
      </c>
      <c r="AQ28" s="128">
        <f t="shared" si="1"/>
        <v>0</v>
      </c>
      <c r="AR28" s="54">
        <v>1.36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10</v>
      </c>
      <c r="E29" s="42">
        <f t="shared" si="2"/>
        <v>7.042253521126761</v>
      </c>
      <c r="F29" s="110">
        <v>78</v>
      </c>
      <c r="G29" s="42">
        <f t="shared" si="3"/>
        <v>54.929577464788736</v>
      </c>
      <c r="H29" s="43" t="s">
        <v>88</v>
      </c>
      <c r="I29" s="43">
        <f t="shared" si="4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111</v>
      </c>
      <c r="P29" s="124">
        <v>124</v>
      </c>
      <c r="Q29" s="124">
        <v>57416619</v>
      </c>
      <c r="R29" s="47">
        <f t="shared" si="5"/>
        <v>5230</v>
      </c>
      <c r="S29" s="48">
        <f t="shared" si="6"/>
        <v>125.52</v>
      </c>
      <c r="T29" s="48">
        <f t="shared" si="7"/>
        <v>5.23</v>
      </c>
      <c r="U29" s="125">
        <v>6.4</v>
      </c>
      <c r="V29" s="125">
        <f t="shared" si="0"/>
        <v>6.4</v>
      </c>
      <c r="W29" s="126" t="s">
        <v>148</v>
      </c>
      <c r="X29" s="128">
        <v>1057</v>
      </c>
      <c r="Y29" s="128"/>
      <c r="Z29" s="128">
        <v>1057</v>
      </c>
      <c r="AA29" s="128">
        <v>1185</v>
      </c>
      <c r="AB29" s="128">
        <v>1057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41541412</v>
      </c>
      <c r="AH29" s="50">
        <f t="shared" si="9"/>
        <v>1148</v>
      </c>
      <c r="AI29" s="51">
        <f t="shared" si="8"/>
        <v>219.50286806883364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9539282</v>
      </c>
      <c r="AQ29" s="128">
        <f t="shared" si="1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14</v>
      </c>
      <c r="E30" s="42">
        <f t="shared" si="2"/>
        <v>9.8591549295774659</v>
      </c>
      <c r="F30" s="110">
        <v>76</v>
      </c>
      <c r="G30" s="42">
        <f t="shared" si="3"/>
        <v>53.521126760563384</v>
      </c>
      <c r="H30" s="43" t="s">
        <v>88</v>
      </c>
      <c r="I30" s="43">
        <f t="shared" si="4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102</v>
      </c>
      <c r="P30" s="124">
        <v>110</v>
      </c>
      <c r="Q30" s="124">
        <v>57421725</v>
      </c>
      <c r="R30" s="47">
        <f t="shared" si="5"/>
        <v>5106</v>
      </c>
      <c r="S30" s="48">
        <f t="shared" si="6"/>
        <v>122.544</v>
      </c>
      <c r="T30" s="48">
        <f t="shared" si="7"/>
        <v>5.1059999999999999</v>
      </c>
      <c r="U30" s="125">
        <v>5.4</v>
      </c>
      <c r="V30" s="125">
        <f t="shared" si="0"/>
        <v>5.4</v>
      </c>
      <c r="W30" s="126" t="s">
        <v>140</v>
      </c>
      <c r="X30" s="128">
        <v>1139</v>
      </c>
      <c r="Y30" s="128">
        <v>0</v>
      </c>
      <c r="Z30" s="128">
        <v>1108</v>
      </c>
      <c r="AA30" s="128">
        <v>0</v>
      </c>
      <c r="AB30" s="128">
        <v>1127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41542412</v>
      </c>
      <c r="AH30" s="50">
        <f t="shared" si="9"/>
        <v>1000</v>
      </c>
      <c r="AI30" s="51">
        <f t="shared" si="8"/>
        <v>195.84802193497845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9539282</v>
      </c>
      <c r="AQ30" s="128">
        <f t="shared" si="1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16</v>
      </c>
      <c r="E31" s="42">
        <f t="shared" si="2"/>
        <v>11.267605633802818</v>
      </c>
      <c r="F31" s="110">
        <v>76</v>
      </c>
      <c r="G31" s="42">
        <f t="shared" si="3"/>
        <v>53.521126760563384</v>
      </c>
      <c r="H31" s="43" t="s">
        <v>88</v>
      </c>
      <c r="I31" s="43">
        <f t="shared" si="4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101</v>
      </c>
      <c r="P31" s="124">
        <v>120</v>
      </c>
      <c r="Q31" s="124">
        <v>57426797</v>
      </c>
      <c r="R31" s="47">
        <f t="shared" si="5"/>
        <v>5072</v>
      </c>
      <c r="S31" s="48">
        <f t="shared" si="6"/>
        <v>121.72799999999999</v>
      </c>
      <c r="T31" s="48">
        <f t="shared" si="7"/>
        <v>5.0720000000000001</v>
      </c>
      <c r="U31" s="125">
        <v>4.5999999999999996</v>
      </c>
      <c r="V31" s="125">
        <f t="shared" si="0"/>
        <v>4.5999999999999996</v>
      </c>
      <c r="W31" s="126" t="s">
        <v>140</v>
      </c>
      <c r="X31" s="128">
        <v>1098</v>
      </c>
      <c r="Y31" s="128">
        <v>0</v>
      </c>
      <c r="Z31" s="128">
        <v>1098</v>
      </c>
      <c r="AA31" s="128">
        <v>0</v>
      </c>
      <c r="AB31" s="128">
        <v>1099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41543356</v>
      </c>
      <c r="AH31" s="50">
        <f t="shared" si="9"/>
        <v>944</v>
      </c>
      <c r="AI31" s="51">
        <f t="shared" si="8"/>
        <v>186.11987381703469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9539282</v>
      </c>
      <c r="AQ31" s="128">
        <f t="shared" si="1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20</v>
      </c>
      <c r="E32" s="42">
        <f t="shared" si="2"/>
        <v>14.084507042253522</v>
      </c>
      <c r="F32" s="110">
        <v>76</v>
      </c>
      <c r="G32" s="42">
        <f t="shared" si="3"/>
        <v>53.521126760563384</v>
      </c>
      <c r="H32" s="43" t="s">
        <v>88</v>
      </c>
      <c r="I32" s="43">
        <f t="shared" si="4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58</v>
      </c>
      <c r="P32" s="124">
        <v>95</v>
      </c>
      <c r="Q32" s="124">
        <v>57431411</v>
      </c>
      <c r="R32" s="47">
        <f t="shared" si="5"/>
        <v>4614</v>
      </c>
      <c r="S32" s="48">
        <f t="shared" si="6"/>
        <v>110.736</v>
      </c>
      <c r="T32" s="48">
        <f t="shared" si="7"/>
        <v>4.6139999999999999</v>
      </c>
      <c r="U32" s="125">
        <v>3.9</v>
      </c>
      <c r="V32" s="125">
        <f t="shared" si="0"/>
        <v>3.9</v>
      </c>
      <c r="W32" s="126" t="s">
        <v>140</v>
      </c>
      <c r="X32" s="128">
        <v>1015</v>
      </c>
      <c r="Y32" s="128">
        <v>0</v>
      </c>
      <c r="Z32" s="128">
        <v>1017</v>
      </c>
      <c r="AA32" s="128">
        <v>0</v>
      </c>
      <c r="AB32" s="128">
        <v>1018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41544196</v>
      </c>
      <c r="AH32" s="50">
        <f t="shared" si="9"/>
        <v>840</v>
      </c>
      <c r="AI32" s="51">
        <f t="shared" si="8"/>
        <v>182.05461638491548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9539282</v>
      </c>
      <c r="AQ32" s="128">
        <f t="shared" si="1"/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18</v>
      </c>
      <c r="E33" s="42">
        <f t="shared" si="2"/>
        <v>12.67605633802817</v>
      </c>
      <c r="F33" s="110">
        <v>66</v>
      </c>
      <c r="G33" s="42">
        <f t="shared" si="3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120</v>
      </c>
      <c r="P33" s="124">
        <v>85</v>
      </c>
      <c r="Q33" s="124">
        <v>57435094</v>
      </c>
      <c r="R33" s="47">
        <f t="shared" si="5"/>
        <v>3683</v>
      </c>
      <c r="S33" s="48">
        <f t="shared" si="6"/>
        <v>88.391999999999996</v>
      </c>
      <c r="T33" s="48">
        <f t="shared" si="7"/>
        <v>3.6829999999999998</v>
      </c>
      <c r="U33" s="125">
        <v>5.2</v>
      </c>
      <c r="V33" s="125">
        <f t="shared" si="0"/>
        <v>5.2</v>
      </c>
      <c r="W33" s="126" t="s">
        <v>125</v>
      </c>
      <c r="X33" s="128">
        <v>0</v>
      </c>
      <c r="Y33" s="128">
        <v>0</v>
      </c>
      <c r="Z33" s="128">
        <v>1007</v>
      </c>
      <c r="AA33" s="128">
        <v>0</v>
      </c>
      <c r="AB33" s="128">
        <v>1007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41544796</v>
      </c>
      <c r="AH33" s="50">
        <f t="shared" si="9"/>
        <v>600</v>
      </c>
      <c r="AI33" s="51">
        <f t="shared" si="8"/>
        <v>162.91067064892752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0.25</v>
      </c>
      <c r="AP33" s="128">
        <v>9540610</v>
      </c>
      <c r="AQ33" s="128">
        <f t="shared" si="1"/>
        <v>1328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19</v>
      </c>
      <c r="E34" s="42">
        <f t="shared" si="2"/>
        <v>13.380281690140846</v>
      </c>
      <c r="F34" s="110">
        <v>66</v>
      </c>
      <c r="G34" s="42">
        <f t="shared" si="3"/>
        <v>46.478873239436624</v>
      </c>
      <c r="H34" s="43" t="s">
        <v>88</v>
      </c>
      <c r="I34" s="43">
        <f t="shared" si="4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112</v>
      </c>
      <c r="P34" s="124">
        <v>81</v>
      </c>
      <c r="Q34" s="124">
        <v>57438571</v>
      </c>
      <c r="R34" s="47">
        <f t="shared" si="5"/>
        <v>3477</v>
      </c>
      <c r="S34" s="48">
        <f t="shared" si="6"/>
        <v>83.447999999999993</v>
      </c>
      <c r="T34" s="48">
        <f t="shared" si="7"/>
        <v>3.4769999999999999</v>
      </c>
      <c r="U34" s="125">
        <v>6.5</v>
      </c>
      <c r="V34" s="125">
        <f t="shared" si="0"/>
        <v>6.5</v>
      </c>
      <c r="W34" s="126" t="s">
        <v>125</v>
      </c>
      <c r="X34" s="128">
        <v>0</v>
      </c>
      <c r="Y34" s="128">
        <v>0</v>
      </c>
      <c r="Z34" s="128">
        <v>996</v>
      </c>
      <c r="AA34" s="128">
        <v>0</v>
      </c>
      <c r="AB34" s="128">
        <v>996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41545348</v>
      </c>
      <c r="AH34" s="50">
        <f t="shared" si="9"/>
        <v>552</v>
      </c>
      <c r="AI34" s="51">
        <f t="shared" si="8"/>
        <v>158.75754961173425</v>
      </c>
      <c r="AJ34" s="108">
        <v>0</v>
      </c>
      <c r="AK34" s="108">
        <v>0</v>
      </c>
      <c r="AL34" s="108">
        <v>0</v>
      </c>
      <c r="AM34" s="108">
        <v>0</v>
      </c>
      <c r="AN34" s="108">
        <v>0</v>
      </c>
      <c r="AO34" s="108">
        <v>0.25</v>
      </c>
      <c r="AP34" s="128">
        <v>9541760</v>
      </c>
      <c r="AQ34" s="128">
        <f t="shared" si="1"/>
        <v>1150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117.91666666666667</v>
      </c>
      <c r="Q35" s="65">
        <f>Q34-Q10</f>
        <v>119067</v>
      </c>
      <c r="R35" s="66">
        <f>SUM(R11:R34)</f>
        <v>119067</v>
      </c>
      <c r="S35" s="67">
        <f>AVERAGE(S11:S34)</f>
        <v>119.06699999999999</v>
      </c>
      <c r="T35" s="67">
        <f>SUM(T11:T34)</f>
        <v>119.06699999999998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23740</v>
      </c>
      <c r="AH35" s="69">
        <f>SUM(AH11:AH34)</f>
        <v>23740</v>
      </c>
      <c r="AI35" s="70">
        <f>$AH$35/$T35</f>
        <v>199.38354035962948</v>
      </c>
      <c r="AJ35" s="99"/>
      <c r="AK35" s="100"/>
      <c r="AL35" s="100"/>
      <c r="AM35" s="100"/>
      <c r="AN35" s="101"/>
      <c r="AO35" s="71"/>
      <c r="AP35" s="72">
        <f>AP34-AP10</f>
        <v>7091</v>
      </c>
      <c r="AQ35" s="73">
        <f>SUM(AQ11:AQ34)</f>
        <v>7091</v>
      </c>
      <c r="AR35" s="74">
        <f>AVERAGE(AR11:AR34)</f>
        <v>1.2166666666666668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144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149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142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150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151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152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22" t="s">
        <v>137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118" t="s">
        <v>153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146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AD8 AF8 AJ8:AR8 AF10 L24:N31 N12:N23 N32:N34 N11 E11:E34 G11:G34 R13:T16 R17:T34 AC17:AF34 R11:T11 R12:T12 AC13:AF16 AC11:AF11 AC12:AF12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T51:T52 T47" name="Range2_12_5_1_1_3"/>
    <protectedRange sqref="T45:T46" name="Range2_12_5_1_1_2_2"/>
    <protectedRange sqref="S51:S52 S45:S47" name="Range2_12_4_1_1_1_4_2_2_2"/>
    <protectedRange sqref="T44" name="Range2_12_5_1_1_2_1_1"/>
    <protectedRange sqref="T43" name="Range2_12_5_1_1_6_1_1_1_1_1_1_1"/>
    <protectedRange sqref="S43" name="Range2_12_5_1_1_5_3_1_1_1_1_1_1_1"/>
    <protectedRange sqref="S44" name="Range2_12_4_1_1_1_4_2_2_1_1"/>
    <protectedRange sqref="B57:B59" name="Range2_12_5_1_1_2"/>
    <protectedRange sqref="B56" name="Range2_12_5_1_1_2_1_4_1_1_1_2_1_1_1_1_1_1_1"/>
    <protectedRange sqref="B54:B55" name="Range2_12_5_1_1_2_1"/>
    <protectedRange sqref="I54" name="Range2_2_12_1_7_1_1_2_2_1"/>
    <protectedRange sqref="G54:H54" name="Range2_2_12_1_3_3_1_1_1_2_1_1_1_1_1_1_1_1_1_1_1_1_1_1_1"/>
    <protectedRange sqref="F54" name="Range2_2_12_1_3_1_2_1_1_1_3_1_1_1_1_1_3_1_1_1_1_1_1_1_1"/>
    <protectedRange sqref="D54:E54" name="Range2_2_12_1_3_1_2_1_1_1_3_1_1_1_1_1_1_1_2_1_1_1_1_1_1"/>
    <protectedRange sqref="Q10 AG10 AP10" name="Range1_16_3_1_1_1_1_1"/>
    <protectedRange sqref="F11:F22" name="Range1_16_3_1_1_2_1_1_1_2_1"/>
    <protectedRange sqref="Q53:R53" name="Range2_12_1_6_1_1_1_2_3_1_1_3_1_1_1_1_1_1_1"/>
    <protectedRange sqref="N53:P53" name="Range2_12_1_2_3_1_1_1_2_3_1_1_3_1_1_1_1_1_1_1"/>
    <protectedRange sqref="J53:M53" name="Range2_2_12_1_4_3_1_1_1_3_3_1_1_3_1_1_1_1_1_1_1"/>
    <protectedRange sqref="Q49:Q50 R48" name="Range2_12_5_1_1_3_1"/>
    <protectedRange sqref="P49:P50 Q48" name="Range2_12_4_1_1_1_4_2_2_2_1"/>
    <protectedRange sqref="N49:O50 O48:P48 Q51:R52 Q45:R47" name="Range2_12_1_6_1_1_1_2_3_2_1_1_3_1"/>
    <protectedRange sqref="K49:M50 L48:N48 N51:P52 N45:P47" name="Range2_12_1_2_3_1_1_1_2_3_2_1_1_3_1"/>
    <protectedRange sqref="H49:J50 I48:K48 K51:M52 K45:M47" name="Range2_2_12_1_4_3_1_1_1_3_3_2_1_1_3_1"/>
    <protectedRange sqref="G49:G50 H48 J51:J52 J45:J47" name="Range2_2_12_1_4_3_1_1_1_3_2_1_2_2_1"/>
    <protectedRange sqref="D49:E49 E48:F48 G47:H47" name="Range2_2_12_1_3_1_2_1_1_1_2_1_1_1_1_1_1_2_1_1_1"/>
    <protectedRange sqref="C48 D47:E47" name="Range2_2_12_1_3_1_2_1_1_1_2_1_1_1_1_3_1_1_1_1_1"/>
    <protectedRange sqref="C49 D48 F47" name="Range2_2_12_1_3_1_2_1_1_1_3_1_1_1_1_1_3_1_1_1_1_1"/>
    <protectedRange sqref="F49 G48 I47" name="Range2_2_12_1_4_3_1_1_1_2_1_2_1_1_3_1_1_1_1_1_1_1"/>
    <protectedRange sqref="E45:H46" name="Range2_2_12_1_3_1_2_1_1_1_1_2_1_1_1_1_1_1_1"/>
    <protectedRange sqref="D45:D46" name="Range2_2_12_1_3_1_2_1_1_1_2_1_2_3_1_1_1_1_1"/>
    <protectedRange sqref="Q43:R43" name="Range2_12_1_6_1_1_1_2_3_2_1_1_2_1_1_1_1_1_1"/>
    <protectedRange sqref="N43:P43" name="Range2_12_1_2_3_1_1_1_2_3_2_1_1_2_1_1_1_1_1_1"/>
    <protectedRange sqref="J43:M43" name="Range2_2_12_1_4_3_1_1_1_3_3_2_1_1_2_1_1_1_1_1_1"/>
    <protectedRange sqref="I43" name="Range2_2_12_1_4_3_1_1_1_2_1_2_2_1_2_1_1_1_1_1_1"/>
    <protectedRange sqref="G43:H43 D43:E43" name="Range2_2_12_1_3_1_2_1_1_1_2_1_3_2_1_2_1_1_1_1_1_1"/>
    <protectedRange sqref="F43" name="Range2_2_12_1_3_1_2_1_1_1_1_1_2_2_1_2_1_1_1_1_1_1"/>
    <protectedRange sqref="Q44:R44" name="Range2_12_1_6_1_1_1_2_3_2_1_1_1_1_1"/>
    <protectedRange sqref="N44:P44" name="Range2_12_1_2_3_1_1_1_2_3_2_1_1_1_1_1"/>
    <protectedRange sqref="K44:M44" name="Range2_2_12_1_4_3_1_1_1_3_3_2_1_1_1_1_1"/>
    <protectedRange sqref="J44" name="Range2_2_12_1_4_3_1_1_1_3_2_1_2_1_1_1"/>
    <protectedRange sqref="D44:E44" name="Range2_2_12_1_3_1_2_1_1_1_2_1_2_3_2_1_1_1"/>
    <protectedRange sqref="I44" name="Range2_2_12_1_4_2_1_1_1_4_1_2_1_1_1_2_1_1_1"/>
    <protectedRange sqref="F44:H44" name="Range2_2_12_1_3_1_1_1_1_1_4_1_2_1_2_1_2_1_1_1"/>
    <protectedRange sqref="I45:I46" name="Range2_2_12_1_4_2_1_1_1_4_1_2_1_1_1_2_2_1_1"/>
    <protectedRange sqref="I51" name="Range2_2_12_1_7_1_1_2_2_2"/>
    <protectedRange sqref="F50" name="Range2_2_12_1_4_3_1_1_1_3_3_1_1_3_1_1_1_1_1_1_2_2"/>
    <protectedRange sqref="C50:E50" name="Range2_2_12_1_3_1_2_1_1_1_1_2_1_1_1_1_1_1_2_2"/>
    <protectedRange sqref="G51:H51" name="Range2_2_12_1_3_1_2_1_1_1_2_1_1_1_1_1_1_2_1_1_1_1_1_1"/>
    <protectedRange sqref="D51:E51" name="Range2_2_12_1_3_1_2_1_1_1_2_1_1_1_1_3_1_1_1_1_1_2_1_2"/>
    <protectedRange sqref="F51" name="Range2_2_12_1_3_1_2_1_1_1_3_1_1_1_1_1_3_1_1_1_1_1_1_1_2"/>
    <protectedRange sqref="I53" name="Range2_2_12_1_7_1_1_2_2_1_1"/>
    <protectedRange sqref="I52" name="Range2_2_12_1_4_3_1_1_1_3_3_1_1_3_1_1_1_1_1_1_2_1_1"/>
    <protectedRange sqref="E52:H52" name="Range2_2_12_1_3_1_2_1_1_1_1_2_1_1_1_1_1_1_2_1_1"/>
    <protectedRange sqref="D52" name="Range2_2_12_1_3_1_2_1_1_1_2_1_2_3_1_1_1_1_1_1_1"/>
    <protectedRange sqref="G53:H53" name="Range2_2_12_1_3_1_2_1_1_1_2_1_1_1_1_1_1_2_1_1_1_1_1_2_1"/>
    <protectedRange sqref="D53:E53" name="Range2_2_12_1_3_1_2_1_1_1_2_1_1_1_1_3_1_1_1_1_1_2_1_1_1"/>
    <protectedRange sqref="F53" name="Range2_2_12_1_3_1_2_1_1_1_3_1_1_1_1_1_3_1_1_1_1_1_1_1_1_1"/>
    <protectedRange sqref="Q11:Q34" name="Range1_16_3_1_1_1_1_1_2"/>
    <protectedRange sqref="O11:P34" name="Range1_16_3_1_1_2"/>
    <protectedRange sqref="U11:AB34" name="Range1_16_3_1_1_3"/>
    <protectedRange sqref="AG11:AG34" name="Range1_16_3_1_1_4"/>
    <protectedRange sqref="AR11:AR34" name="Range1_16_3_1_1_5"/>
    <protectedRange sqref="B41:B42" name="Range2_12_5_1_1_1_1"/>
    <protectedRange sqref="B43" name="Range2_12_5_1_1_1_2_1_1_1_1_1_1_1_1_1_1_1_2_1_1_1_1_1_1_1_1_1_1_1_1_1_1_1_1_1_1_1_1_1_1_1"/>
    <protectedRange sqref="B44" name="Range2_12_5_1_1_1_2_2_1_1_1_1_1_1_1_1_1_1_1_1_1_1_1_1_1_1_1_1_1_1_1_1_1_1_1_1_1_1_1_1_1_1_1_1_1_1_1_1_1_1"/>
    <protectedRange sqref="B45" name="Range2_12_5_1_1_1_2_2_1_1_1_1_1_1_1_1_1_1_1_2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"/>
    <protectedRange sqref="B48" name="Range2_12_5_1_1_1_1_1_2_1_1_1_1_1_1_1_1_1_1_1_1_1_1_1_1_1_1_1_1_2_1_1_1_1_1_1_1_1_1_1_1_1_1_3_1_1_1_2_1_1_1_1_1_1_1_1_1"/>
    <protectedRange sqref="B49" name="Range2_12_5_1_1_1_1_1_2_1_1_2_1_1_1_1_1_1_1_1_1_1_1_1_1_1_1_1_1_2_1_1_1_1_1_1_1_1_1_1_1_1_1_1_3_1_1_1_2_1_1_1_1_1_1_1"/>
    <protectedRange sqref="B50" name="Range2_12_5_1_1_1_2_2_1_1_1_1_1_1_1_1_1_1_1_2_1_1_1_1_1_1_1_1_1_3_1_3_1_2_1_1_1_1_1_1_1_1_1_1_1_1_1_2_1_1_1_1_1_2_1_1_1_1_1_1_1_1_2_1_1_3_1_1_1_2_1_1_1_1_1_1_1_1_1"/>
    <protectedRange sqref="B51" name="Range2_12_5_1_1_1_2_2_1_1_1_1_1_1_1_1_1_1_1_2_1_1_1_2_1_1_1_1_1_1_1_1_1_1_1_1_1_1_1_1_2_1_1_1_1_1_1_1_1_1_2_1_1_3_1_1_1_3_1_1_1_1_1_1_1_1_1"/>
    <protectedRange sqref="B52" name="Range2_12_5_1_1_1_1_1_2_1_2_1_1_1_2_1_1_1_1_1_1_1_1_1_1_2_1_1_1_1_1_2_1_1_1_1_1_1_1_2_1_1_3_1_1_1_2_1_1_1_1_1_1_1_1_1"/>
    <protectedRange sqref="L6 D6 D8 O8:U8" name="Range1_16_3_1_1_7"/>
    <protectedRange sqref="P3:U5" name="Range1_16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AC11:AE34">
    <cfRule type="containsText" dxfId="709" priority="25" operator="containsText" text="N/A">
      <formula>NOT(ISERROR(SEARCH("N/A",AC11)))</formula>
    </cfRule>
    <cfRule type="cellIs" dxfId="708" priority="43" operator="equal">
      <formula>0</formula>
    </cfRule>
  </conditionalFormatting>
  <conditionalFormatting sqref="AC11:AE34">
    <cfRule type="cellIs" dxfId="707" priority="42" operator="greaterThanOrEqual">
      <formula>1185</formula>
    </cfRule>
  </conditionalFormatting>
  <conditionalFormatting sqref="AC11:AE34">
    <cfRule type="cellIs" dxfId="706" priority="41" operator="between">
      <formula>0.1</formula>
      <formula>1184</formula>
    </cfRule>
  </conditionalFormatting>
  <conditionalFormatting sqref="X8">
    <cfRule type="cellIs" dxfId="705" priority="40" operator="equal">
      <formula>0</formula>
    </cfRule>
  </conditionalFormatting>
  <conditionalFormatting sqref="X8">
    <cfRule type="cellIs" dxfId="704" priority="39" operator="greaterThan">
      <formula>1179</formula>
    </cfRule>
  </conditionalFormatting>
  <conditionalFormatting sqref="X8">
    <cfRule type="cellIs" dxfId="703" priority="38" operator="greaterThan">
      <formula>99</formula>
    </cfRule>
  </conditionalFormatting>
  <conditionalFormatting sqref="X8">
    <cfRule type="cellIs" dxfId="702" priority="37" operator="greaterThan">
      <formula>0.99</formula>
    </cfRule>
  </conditionalFormatting>
  <conditionalFormatting sqref="AB8">
    <cfRule type="cellIs" dxfId="701" priority="36" operator="equal">
      <formula>0</formula>
    </cfRule>
  </conditionalFormatting>
  <conditionalFormatting sqref="AB8">
    <cfRule type="cellIs" dxfId="700" priority="35" operator="greaterThan">
      <formula>1179</formula>
    </cfRule>
  </conditionalFormatting>
  <conditionalFormatting sqref="AB8">
    <cfRule type="cellIs" dxfId="699" priority="34" operator="greaterThan">
      <formula>99</formula>
    </cfRule>
  </conditionalFormatting>
  <conditionalFormatting sqref="AB8">
    <cfRule type="cellIs" dxfId="698" priority="33" operator="greaterThan">
      <formula>0.99</formula>
    </cfRule>
  </conditionalFormatting>
  <conditionalFormatting sqref="AI11:AI34">
    <cfRule type="cellIs" dxfId="697" priority="28" operator="greaterThan">
      <formula>$AI$8</formula>
    </cfRule>
  </conditionalFormatting>
  <conditionalFormatting sqref="AH11:AH34">
    <cfRule type="cellIs" dxfId="696" priority="26" operator="greaterThan">
      <formula>$AH$8</formula>
    </cfRule>
    <cfRule type="cellIs" dxfId="695" priority="27" operator="greaterThan">
      <formula>$AH$8</formula>
    </cfRule>
  </conditionalFormatting>
  <conditionalFormatting sqref="X19:AB34 X11:AA18">
    <cfRule type="containsText" dxfId="694" priority="17" operator="containsText" text="N/A">
      <formula>NOT(ISERROR(SEARCH("N/A",X11)))</formula>
    </cfRule>
    <cfRule type="cellIs" dxfId="693" priority="20" operator="equal">
      <formula>0</formula>
    </cfRule>
  </conditionalFormatting>
  <conditionalFormatting sqref="X19:AB34 X11:AA18">
    <cfRule type="cellIs" dxfId="692" priority="19" operator="greaterThanOrEqual">
      <formula>1185</formula>
    </cfRule>
  </conditionalFormatting>
  <conditionalFormatting sqref="X19:AB34 X11:AA18">
    <cfRule type="cellIs" dxfId="691" priority="18" operator="between">
      <formula>0.1</formula>
      <formula>1184</formula>
    </cfRule>
  </conditionalFormatting>
  <conditionalFormatting sqref="AB11:AB18">
    <cfRule type="containsText" dxfId="690" priority="13" operator="containsText" text="N/A">
      <formula>NOT(ISERROR(SEARCH("N/A",AB11)))</formula>
    </cfRule>
    <cfRule type="cellIs" dxfId="689" priority="16" operator="equal">
      <formula>0</formula>
    </cfRule>
  </conditionalFormatting>
  <conditionalFormatting sqref="AB11:AB18">
    <cfRule type="cellIs" dxfId="688" priority="15" operator="greaterThanOrEqual">
      <formula>1185</formula>
    </cfRule>
  </conditionalFormatting>
  <conditionalFormatting sqref="AB11:AB18">
    <cfRule type="cellIs" dxfId="687" priority="14" operator="between">
      <formula>0.1</formula>
      <formula>1184</formula>
    </cfRule>
  </conditionalFormatting>
  <conditionalFormatting sqref="AJ11:AO34">
    <cfRule type="cellIs" dxfId="686" priority="12" operator="equal">
      <formula>0</formula>
    </cfRule>
  </conditionalFormatting>
  <conditionalFormatting sqref="AJ11:AO34">
    <cfRule type="cellIs" dxfId="685" priority="11" operator="greaterThan">
      <formula>1179</formula>
    </cfRule>
  </conditionalFormatting>
  <conditionalFormatting sqref="AJ11:AO34">
    <cfRule type="cellIs" dxfId="684" priority="10" operator="greaterThan">
      <formula>99</formula>
    </cfRule>
  </conditionalFormatting>
  <conditionalFormatting sqref="AJ11:AO34">
    <cfRule type="cellIs" dxfId="683" priority="9" operator="greaterThan">
      <formula>0.99</formula>
    </cfRule>
  </conditionalFormatting>
  <conditionalFormatting sqref="AQ11:AQ34">
    <cfRule type="cellIs" dxfId="682" priority="8" operator="equal">
      <formula>0</formula>
    </cfRule>
  </conditionalFormatting>
  <conditionalFormatting sqref="AQ11:AQ34">
    <cfRule type="cellIs" dxfId="681" priority="7" operator="greaterThan">
      <formula>1179</formula>
    </cfRule>
  </conditionalFormatting>
  <conditionalFormatting sqref="AQ11:AQ34">
    <cfRule type="cellIs" dxfId="680" priority="6" operator="greaterThan">
      <formula>99</formula>
    </cfRule>
  </conditionalFormatting>
  <conditionalFormatting sqref="AQ11:AQ34">
    <cfRule type="cellIs" dxfId="679" priority="5" operator="greaterThan">
      <formula>0.99</formula>
    </cfRule>
  </conditionalFormatting>
  <conditionalFormatting sqref="AP11:AP34">
    <cfRule type="cellIs" dxfId="678" priority="4" operator="equal">
      <formula>0</formula>
    </cfRule>
  </conditionalFormatting>
  <conditionalFormatting sqref="AP11:AP34">
    <cfRule type="cellIs" dxfId="677" priority="3" operator="greaterThan">
      <formula>1179</formula>
    </cfRule>
  </conditionalFormatting>
  <conditionalFormatting sqref="AP11:AP34">
    <cfRule type="cellIs" dxfId="676" priority="2" operator="greaterThan">
      <formula>99</formula>
    </cfRule>
  </conditionalFormatting>
  <conditionalFormatting sqref="AP11:AP34">
    <cfRule type="cellIs" dxfId="675" priority="1" operator="greaterThan">
      <formula>0.99</formula>
    </cfRule>
  </conditionalFormatting>
  <dataValidations count="5">
    <dataValidation type="list" allowBlank="1" showInputMessage="1" showErrorMessage="1" sqref="AP8:AQ8 N10 L10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  <dataValidation type="list" allowBlank="1" showInputMessage="1" showErrorMessage="1" sqref="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34" workbookViewId="0">
      <selection activeCell="A55" sqref="A5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4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76" t="s">
        <v>11</v>
      </c>
      <c r="J7" s="176" t="s">
        <v>12</v>
      </c>
      <c r="K7" s="176" t="s">
        <v>13</v>
      </c>
      <c r="L7" s="13"/>
      <c r="M7" s="13"/>
      <c r="N7" s="13"/>
      <c r="O7" s="17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7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76" t="s">
        <v>22</v>
      </c>
      <c r="AG7" s="176" t="s">
        <v>23</v>
      </c>
      <c r="AH7" s="176" t="s">
        <v>24</v>
      </c>
      <c r="AI7" s="17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7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42318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26104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76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64"/>
      <c r="I10" s="175" t="s">
        <v>75</v>
      </c>
      <c r="J10" s="175" t="s">
        <v>75</v>
      </c>
      <c r="K10" s="175" t="s">
        <v>75</v>
      </c>
      <c r="L10" s="29" t="s">
        <v>29</v>
      </c>
      <c r="M10" s="265"/>
      <c r="N10" s="29" t="s">
        <v>29</v>
      </c>
      <c r="O10" s="246"/>
      <c r="P10" s="246"/>
      <c r="Q10" s="2">
        <f>'NOV 9'!Q34</f>
        <v>58435446</v>
      </c>
      <c r="R10" s="255"/>
      <c r="S10" s="256"/>
      <c r="T10" s="257"/>
      <c r="U10" s="175" t="s">
        <v>75</v>
      </c>
      <c r="V10" s="175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9'!AG34:AG34</f>
        <v>41753732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2">
        <f>'NOV 9'!AP34:AP34</f>
        <v>9598192</v>
      </c>
      <c r="AQ10" s="246"/>
      <c r="AR10" s="172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128</v>
      </c>
      <c r="P11" s="124">
        <v>88</v>
      </c>
      <c r="Q11" s="124">
        <v>58439073</v>
      </c>
      <c r="R11" s="47">
        <f>IF(ISBLANK(Q11),"-",Q11-Q10)</f>
        <v>3627</v>
      </c>
      <c r="S11" s="48">
        <f>R11*24/1000</f>
        <v>87.048000000000002</v>
      </c>
      <c r="T11" s="48">
        <f>R11/1000</f>
        <v>3.6269999999999998</v>
      </c>
      <c r="U11" s="125">
        <v>6.4</v>
      </c>
      <c r="V11" s="125">
        <f>U11</f>
        <v>6.4</v>
      </c>
      <c r="W11" s="126" t="s">
        <v>125</v>
      </c>
      <c r="X11" s="128">
        <v>0</v>
      </c>
      <c r="Y11" s="128">
        <v>0</v>
      </c>
      <c r="Z11" s="128">
        <v>1027</v>
      </c>
      <c r="AA11" s="128">
        <v>0</v>
      </c>
      <c r="AB11" s="128">
        <v>1027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41754340</v>
      </c>
      <c r="AH11" s="50">
        <f>IF(ISBLANK(AG11),"-",AG11-AG10)</f>
        <v>608</v>
      </c>
      <c r="AI11" s="51">
        <f>AH11/T11</f>
        <v>167.63165150261926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9599813</v>
      </c>
      <c r="AQ11" s="128">
        <f t="shared" ref="AQ11:AQ34" si="0">AP11-AP10</f>
        <v>1621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85</v>
      </c>
      <c r="Q12" s="124">
        <v>58442645</v>
      </c>
      <c r="R12" s="47">
        <f t="shared" ref="R12:R34" si="4">IF(ISBLANK(Q12),"-",Q12-Q11)</f>
        <v>3572</v>
      </c>
      <c r="S12" s="48">
        <f t="shared" ref="S12:S34" si="5">R12*24/1000</f>
        <v>85.727999999999994</v>
      </c>
      <c r="T12" s="48">
        <f t="shared" ref="T12:T34" si="6">R12/1000</f>
        <v>3.5720000000000001</v>
      </c>
      <c r="U12" s="125">
        <v>8.1</v>
      </c>
      <c r="V12" s="125">
        <f t="shared" ref="V12:V34" si="7">U12</f>
        <v>8.1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41754924</v>
      </c>
      <c r="AH12" s="50">
        <f>IF(ISBLANK(AG12),"-",AG12-AG11)</f>
        <v>584</v>
      </c>
      <c r="AI12" s="51">
        <f t="shared" ref="AI12:AI34" si="8">AH12/T12</f>
        <v>163.49384098544232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9601410</v>
      </c>
      <c r="AQ12" s="128">
        <f t="shared" si="0"/>
        <v>1597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85</v>
      </c>
      <c r="Q13" s="124">
        <v>58446305</v>
      </c>
      <c r="R13" s="47">
        <f t="shared" si="4"/>
        <v>3660</v>
      </c>
      <c r="S13" s="48">
        <f t="shared" si="5"/>
        <v>87.84</v>
      </c>
      <c r="T13" s="48">
        <f t="shared" si="6"/>
        <v>3.66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1007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41755492</v>
      </c>
      <c r="AH13" s="50">
        <f>IF(ISBLANK(AG13),"-",AG13-AG12)</f>
        <v>568</v>
      </c>
      <c r="AI13" s="51">
        <f t="shared" si="8"/>
        <v>155.19125683060108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9602868</v>
      </c>
      <c r="AQ13" s="128">
        <f t="shared" si="0"/>
        <v>1458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22</v>
      </c>
      <c r="E14" s="42">
        <f t="shared" si="1"/>
        <v>15.492957746478874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93</v>
      </c>
      <c r="P14" s="124">
        <v>90</v>
      </c>
      <c r="Q14" s="124">
        <v>58450142</v>
      </c>
      <c r="R14" s="47">
        <f t="shared" si="4"/>
        <v>3837</v>
      </c>
      <c r="S14" s="48">
        <f t="shared" si="5"/>
        <v>92.087999999999994</v>
      </c>
      <c r="T14" s="48">
        <f t="shared" si="6"/>
        <v>3.8370000000000002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948</v>
      </c>
      <c r="AA14" s="128">
        <v>0</v>
      </c>
      <c r="AB14" s="128">
        <v>947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41756024</v>
      </c>
      <c r="AH14" s="50">
        <f t="shared" ref="AH14:AH34" si="9">IF(ISBLANK(AG14),"-",AG14-AG13)</f>
        <v>532</v>
      </c>
      <c r="AI14" s="51">
        <f t="shared" si="8"/>
        <v>138.64998696898618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9602904</v>
      </c>
      <c r="AQ14" s="128">
        <f t="shared" si="0"/>
        <v>36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13</v>
      </c>
      <c r="E15" s="42">
        <f t="shared" si="1"/>
        <v>9.1549295774647899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114</v>
      </c>
      <c r="P15" s="124">
        <v>109</v>
      </c>
      <c r="Q15" s="124">
        <v>58454183</v>
      </c>
      <c r="R15" s="47">
        <f t="shared" si="4"/>
        <v>4041</v>
      </c>
      <c r="S15" s="48">
        <f t="shared" si="5"/>
        <v>96.983999999999995</v>
      </c>
      <c r="T15" s="48">
        <f t="shared" si="6"/>
        <v>4.0410000000000004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1098</v>
      </c>
      <c r="AA15" s="128">
        <v>0</v>
      </c>
      <c r="AB15" s="128">
        <v>1098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41756588</v>
      </c>
      <c r="AH15" s="50">
        <f t="shared" si="9"/>
        <v>564</v>
      </c>
      <c r="AI15" s="51">
        <f t="shared" si="8"/>
        <v>139.56941351150704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9602904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8</v>
      </c>
      <c r="E16" s="42">
        <f t="shared" si="1"/>
        <v>5.6338028169014089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125</v>
      </c>
      <c r="Q16" s="124">
        <v>58459165</v>
      </c>
      <c r="R16" s="47">
        <f t="shared" si="4"/>
        <v>4982</v>
      </c>
      <c r="S16" s="48">
        <f t="shared" si="5"/>
        <v>119.568</v>
      </c>
      <c r="T16" s="48">
        <f t="shared" si="6"/>
        <v>4.9820000000000002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41757500</v>
      </c>
      <c r="AH16" s="50">
        <f t="shared" si="9"/>
        <v>912</v>
      </c>
      <c r="AI16" s="51">
        <f t="shared" si="8"/>
        <v>183.05901244480128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9602904</v>
      </c>
      <c r="AQ16" s="128">
        <f t="shared" si="0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129</v>
      </c>
      <c r="P17" s="124">
        <v>148</v>
      </c>
      <c r="Q17" s="124">
        <v>58465200</v>
      </c>
      <c r="R17" s="47">
        <f t="shared" si="4"/>
        <v>6035</v>
      </c>
      <c r="S17" s="48">
        <f t="shared" si="5"/>
        <v>144.84</v>
      </c>
      <c r="T17" s="48">
        <f t="shared" si="6"/>
        <v>6.0350000000000001</v>
      </c>
      <c r="U17" s="125">
        <v>9.1999999999999993</v>
      </c>
      <c r="V17" s="125">
        <f t="shared" si="7"/>
        <v>9.1999999999999993</v>
      </c>
      <c r="W17" s="126" t="s">
        <v>133</v>
      </c>
      <c r="X17" s="128">
        <v>0</v>
      </c>
      <c r="Y17" s="128">
        <v>1098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41758852</v>
      </c>
      <c r="AH17" s="50">
        <f t="shared" si="9"/>
        <v>1352</v>
      </c>
      <c r="AI17" s="51">
        <f t="shared" si="8"/>
        <v>224.026512013256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9602904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149</v>
      </c>
      <c r="Q18" s="124">
        <v>58471418</v>
      </c>
      <c r="R18" s="47">
        <f t="shared" si="4"/>
        <v>6218</v>
      </c>
      <c r="S18" s="48">
        <f t="shared" si="5"/>
        <v>149.232</v>
      </c>
      <c r="T18" s="48">
        <f t="shared" si="6"/>
        <v>6.218</v>
      </c>
      <c r="U18" s="125">
        <v>8.4</v>
      </c>
      <c r="V18" s="125">
        <f t="shared" si="7"/>
        <v>8.4</v>
      </c>
      <c r="W18" s="126" t="s">
        <v>133</v>
      </c>
      <c r="X18" s="128">
        <v>0</v>
      </c>
      <c r="Y18" s="128">
        <v>1068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41760252</v>
      </c>
      <c r="AH18" s="50">
        <f t="shared" si="9"/>
        <v>1400</v>
      </c>
      <c r="AI18" s="51">
        <f t="shared" si="8"/>
        <v>225.1527822450949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9602904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152</v>
      </c>
      <c r="Q19" s="124">
        <v>58477681</v>
      </c>
      <c r="R19" s="47">
        <f t="shared" si="4"/>
        <v>6263</v>
      </c>
      <c r="S19" s="48">
        <f t="shared" si="5"/>
        <v>150.31200000000001</v>
      </c>
      <c r="T19" s="48">
        <f t="shared" si="6"/>
        <v>6.2629999999999999</v>
      </c>
      <c r="U19" s="125">
        <v>7.7</v>
      </c>
      <c r="V19" s="125">
        <f t="shared" si="7"/>
        <v>7.7</v>
      </c>
      <c r="W19" s="126" t="s">
        <v>133</v>
      </c>
      <c r="X19" s="128">
        <v>0</v>
      </c>
      <c r="Y19" s="128">
        <v>1129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41761652</v>
      </c>
      <c r="AH19" s="50">
        <f t="shared" si="9"/>
        <v>1400</v>
      </c>
      <c r="AI19" s="51">
        <f t="shared" si="8"/>
        <v>223.53504710202779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9602904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145</v>
      </c>
      <c r="Q20" s="124">
        <v>58483950</v>
      </c>
      <c r="R20" s="47">
        <f t="shared" si="4"/>
        <v>6269</v>
      </c>
      <c r="S20" s="48">
        <f t="shared" si="5"/>
        <v>150.45599999999999</v>
      </c>
      <c r="T20" s="48">
        <f t="shared" si="6"/>
        <v>6.2690000000000001</v>
      </c>
      <c r="U20" s="125">
        <v>6.9</v>
      </c>
      <c r="V20" s="125">
        <f t="shared" si="7"/>
        <v>6.9</v>
      </c>
      <c r="W20" s="126" t="s">
        <v>133</v>
      </c>
      <c r="X20" s="128">
        <v>0</v>
      </c>
      <c r="Y20" s="128">
        <v>1087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41763060</v>
      </c>
      <c r="AH20" s="50">
        <f t="shared" si="9"/>
        <v>1408</v>
      </c>
      <c r="AI20" s="51">
        <f t="shared" si="8"/>
        <v>224.59722443770937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9602904</v>
      </c>
      <c r="AQ20" s="128">
        <f t="shared" si="0"/>
        <v>0</v>
      </c>
      <c r="AR20" s="54">
        <v>1.3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149</v>
      </c>
      <c r="Q21" s="124">
        <v>58490185</v>
      </c>
      <c r="R21" s="47">
        <f t="shared" si="4"/>
        <v>6235</v>
      </c>
      <c r="S21" s="48">
        <f t="shared" si="5"/>
        <v>149.63999999999999</v>
      </c>
      <c r="T21" s="48">
        <f t="shared" si="6"/>
        <v>6.2350000000000003</v>
      </c>
      <c r="U21" s="125">
        <v>6.3</v>
      </c>
      <c r="V21" s="125">
        <f t="shared" si="7"/>
        <v>6.3</v>
      </c>
      <c r="W21" s="126" t="s">
        <v>133</v>
      </c>
      <c r="X21" s="128">
        <v>0</v>
      </c>
      <c r="Y21" s="128">
        <v>1078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41764460</v>
      </c>
      <c r="AH21" s="50">
        <f t="shared" si="9"/>
        <v>1400</v>
      </c>
      <c r="AI21" s="51">
        <f t="shared" si="8"/>
        <v>224.53889334402564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9602904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121</v>
      </c>
      <c r="Q22" s="124">
        <v>58496285</v>
      </c>
      <c r="R22" s="47">
        <f t="shared" si="4"/>
        <v>6100</v>
      </c>
      <c r="S22" s="48">
        <f t="shared" si="5"/>
        <v>146.4</v>
      </c>
      <c r="T22" s="48">
        <f t="shared" si="6"/>
        <v>6.1</v>
      </c>
      <c r="U22" s="125">
        <v>5.7</v>
      </c>
      <c r="V22" s="125">
        <f t="shared" si="7"/>
        <v>5.7</v>
      </c>
      <c r="W22" s="126" t="s">
        <v>133</v>
      </c>
      <c r="X22" s="128">
        <v>0</v>
      </c>
      <c r="Y22" s="128">
        <v>1058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41765848</v>
      </c>
      <c r="AH22" s="50">
        <f t="shared" si="9"/>
        <v>1388</v>
      </c>
      <c r="AI22" s="51">
        <f t="shared" si="8"/>
        <v>227.5409836065574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9602904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141</v>
      </c>
      <c r="Q23" s="124">
        <v>58502143</v>
      </c>
      <c r="R23" s="47">
        <f t="shared" si="4"/>
        <v>5858</v>
      </c>
      <c r="S23" s="48">
        <f t="shared" si="5"/>
        <v>140.59200000000001</v>
      </c>
      <c r="T23" s="48">
        <f t="shared" si="6"/>
        <v>5.8579999999999997</v>
      </c>
      <c r="U23" s="125">
        <v>5.3</v>
      </c>
      <c r="V23" s="125">
        <f t="shared" si="7"/>
        <v>5.3</v>
      </c>
      <c r="W23" s="126" t="s">
        <v>133</v>
      </c>
      <c r="X23" s="128">
        <v>0</v>
      </c>
      <c r="Y23" s="128">
        <v>1016</v>
      </c>
      <c r="Z23" s="128">
        <v>1188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41767204</v>
      </c>
      <c r="AH23" s="50">
        <f t="shared" si="9"/>
        <v>1356</v>
      </c>
      <c r="AI23" s="51">
        <f t="shared" si="8"/>
        <v>231.47832024581771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9602904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139</v>
      </c>
      <c r="Q24" s="124">
        <v>58508182</v>
      </c>
      <c r="R24" s="47">
        <f t="shared" si="4"/>
        <v>6039</v>
      </c>
      <c r="S24" s="48">
        <f t="shared" si="5"/>
        <v>144.93600000000001</v>
      </c>
      <c r="T24" s="48">
        <f t="shared" si="6"/>
        <v>6.0389999999999997</v>
      </c>
      <c r="U24" s="125">
        <v>4.8</v>
      </c>
      <c r="V24" s="125">
        <f t="shared" si="7"/>
        <v>4.8</v>
      </c>
      <c r="W24" s="126" t="s">
        <v>133</v>
      </c>
      <c r="X24" s="128">
        <v>0</v>
      </c>
      <c r="Y24" s="128">
        <v>1057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41768612</v>
      </c>
      <c r="AH24" s="50">
        <f t="shared" si="9"/>
        <v>1408</v>
      </c>
      <c r="AI24" s="51">
        <f t="shared" si="8"/>
        <v>233.15118397085612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9602904</v>
      </c>
      <c r="AQ24" s="128">
        <f t="shared" si="0"/>
        <v>0</v>
      </c>
      <c r="AR24" s="54">
        <v>1.47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137</v>
      </c>
      <c r="Q25" s="124">
        <v>58513974</v>
      </c>
      <c r="R25" s="47">
        <f t="shared" si="4"/>
        <v>5792</v>
      </c>
      <c r="S25" s="48">
        <f t="shared" si="5"/>
        <v>139.00800000000001</v>
      </c>
      <c r="T25" s="48">
        <f t="shared" si="6"/>
        <v>5.7919999999999998</v>
      </c>
      <c r="U25" s="125">
        <v>4.5</v>
      </c>
      <c r="V25" s="125">
        <f t="shared" si="7"/>
        <v>4.5</v>
      </c>
      <c r="W25" s="126" t="s">
        <v>133</v>
      </c>
      <c r="X25" s="128">
        <v>0</v>
      </c>
      <c r="Y25" s="128">
        <v>1025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41769956</v>
      </c>
      <c r="AH25" s="50">
        <f t="shared" si="9"/>
        <v>1344</v>
      </c>
      <c r="AI25" s="51">
        <f t="shared" si="8"/>
        <v>232.04419889502762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9602904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134</v>
      </c>
      <c r="Q26" s="124">
        <v>58519463</v>
      </c>
      <c r="R26" s="47">
        <f t="shared" si="4"/>
        <v>5489</v>
      </c>
      <c r="S26" s="48">
        <f t="shared" si="5"/>
        <v>131.73599999999999</v>
      </c>
      <c r="T26" s="48">
        <f t="shared" si="6"/>
        <v>5.4889999999999999</v>
      </c>
      <c r="U26" s="125">
        <v>4.4000000000000004</v>
      </c>
      <c r="V26" s="125">
        <f t="shared" si="7"/>
        <v>4.4000000000000004</v>
      </c>
      <c r="W26" s="126" t="s">
        <v>133</v>
      </c>
      <c r="X26" s="128">
        <v>0</v>
      </c>
      <c r="Y26" s="128">
        <v>1025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41771244</v>
      </c>
      <c r="AH26" s="50">
        <f t="shared" si="9"/>
        <v>1288</v>
      </c>
      <c r="AI26" s="51">
        <f t="shared" si="8"/>
        <v>234.65112042266352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9602904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138</v>
      </c>
      <c r="Q27" s="124">
        <v>58525356</v>
      </c>
      <c r="R27" s="47">
        <f t="shared" si="4"/>
        <v>5893</v>
      </c>
      <c r="S27" s="48">
        <f t="shared" si="5"/>
        <v>141.43199999999999</v>
      </c>
      <c r="T27" s="48">
        <f t="shared" si="6"/>
        <v>5.8929999999999998</v>
      </c>
      <c r="U27" s="125">
        <v>4.0999999999999996</v>
      </c>
      <c r="V27" s="125">
        <f t="shared" si="7"/>
        <v>4.0999999999999996</v>
      </c>
      <c r="W27" s="126" t="s">
        <v>133</v>
      </c>
      <c r="X27" s="128">
        <v>0</v>
      </c>
      <c r="Y27" s="128">
        <v>1024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41772608</v>
      </c>
      <c r="AH27" s="50">
        <f t="shared" si="9"/>
        <v>1364</v>
      </c>
      <c r="AI27" s="51">
        <f t="shared" si="8"/>
        <v>231.4610554895639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9602904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137</v>
      </c>
      <c r="Q28" s="124">
        <v>58530951</v>
      </c>
      <c r="R28" s="47">
        <f t="shared" si="4"/>
        <v>5595</v>
      </c>
      <c r="S28" s="48">
        <f t="shared" si="5"/>
        <v>134.28</v>
      </c>
      <c r="T28" s="48">
        <f t="shared" si="6"/>
        <v>5.5949999999999998</v>
      </c>
      <c r="U28" s="125">
        <v>3.8</v>
      </c>
      <c r="V28" s="125">
        <f t="shared" si="7"/>
        <v>3.8</v>
      </c>
      <c r="W28" s="126" t="s">
        <v>133</v>
      </c>
      <c r="X28" s="128">
        <v>0</v>
      </c>
      <c r="Y28" s="128">
        <v>1006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41773900</v>
      </c>
      <c r="AH28" s="50">
        <f t="shared" si="9"/>
        <v>1292</v>
      </c>
      <c r="AI28" s="51">
        <f t="shared" si="8"/>
        <v>230.92046470062556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9602904</v>
      </c>
      <c r="AQ28" s="128">
        <f t="shared" si="0"/>
        <v>0</v>
      </c>
      <c r="AR28" s="54">
        <v>1.31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133</v>
      </c>
      <c r="Q29" s="124">
        <v>58536764</v>
      </c>
      <c r="R29" s="47">
        <f t="shared" si="4"/>
        <v>5813</v>
      </c>
      <c r="S29" s="48">
        <f t="shared" si="5"/>
        <v>139.512</v>
      </c>
      <c r="T29" s="48">
        <f t="shared" si="6"/>
        <v>5.8129999999999997</v>
      </c>
      <c r="U29" s="125">
        <v>3.6</v>
      </c>
      <c r="V29" s="125">
        <f t="shared" si="7"/>
        <v>3.6</v>
      </c>
      <c r="W29" s="126" t="s">
        <v>133</v>
      </c>
      <c r="X29" s="128">
        <v>0</v>
      </c>
      <c r="Y29" s="128">
        <v>1005</v>
      </c>
      <c r="Z29" s="128">
        <v>1187</v>
      </c>
      <c r="AA29" s="128">
        <v>1185</v>
      </c>
      <c r="AB29" s="128">
        <v>1188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41775244</v>
      </c>
      <c r="AH29" s="50">
        <f t="shared" si="9"/>
        <v>1344</v>
      </c>
      <c r="AI29" s="51">
        <f t="shared" si="8"/>
        <v>231.20591777051439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9602904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"/>
        <v>4.9295774647887329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109</v>
      </c>
      <c r="P30" s="124">
        <v>129</v>
      </c>
      <c r="Q30" s="124">
        <v>58542003</v>
      </c>
      <c r="R30" s="47">
        <f t="shared" si="4"/>
        <v>5239</v>
      </c>
      <c r="S30" s="48">
        <f t="shared" si="5"/>
        <v>125.736</v>
      </c>
      <c r="T30" s="48">
        <f t="shared" si="6"/>
        <v>5.2389999999999999</v>
      </c>
      <c r="U30" s="125">
        <v>2.8</v>
      </c>
      <c r="V30" s="125">
        <f t="shared" si="7"/>
        <v>2.8</v>
      </c>
      <c r="W30" s="126" t="s">
        <v>140</v>
      </c>
      <c r="X30" s="128">
        <v>0</v>
      </c>
      <c r="Y30" s="128">
        <v>1138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41776328</v>
      </c>
      <c r="AH30" s="50">
        <f t="shared" si="9"/>
        <v>1084</v>
      </c>
      <c r="AI30" s="51">
        <f t="shared" si="8"/>
        <v>206.90971559457913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9602904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1"/>
        <v>4.9295774647887329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108</v>
      </c>
      <c r="P31" s="124">
        <v>126</v>
      </c>
      <c r="Q31" s="124">
        <v>58547356</v>
      </c>
      <c r="R31" s="47">
        <f t="shared" si="4"/>
        <v>5353</v>
      </c>
      <c r="S31" s="48">
        <f t="shared" si="5"/>
        <v>128.47200000000001</v>
      </c>
      <c r="T31" s="48">
        <f t="shared" si="6"/>
        <v>5.3529999999999998</v>
      </c>
      <c r="U31" s="125">
        <v>1.9</v>
      </c>
      <c r="V31" s="125">
        <f t="shared" si="7"/>
        <v>1.9</v>
      </c>
      <c r="W31" s="126" t="s">
        <v>140</v>
      </c>
      <c r="X31" s="128">
        <v>0</v>
      </c>
      <c r="Y31" s="128">
        <v>1138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41777428</v>
      </c>
      <c r="AH31" s="50">
        <f t="shared" si="9"/>
        <v>1100</v>
      </c>
      <c r="AI31" s="51">
        <f t="shared" si="8"/>
        <v>205.49224733794136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9602904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124</v>
      </c>
      <c r="Q32" s="124">
        <v>58552517</v>
      </c>
      <c r="R32" s="47">
        <f t="shared" si="4"/>
        <v>5161</v>
      </c>
      <c r="S32" s="48">
        <f t="shared" si="5"/>
        <v>123.864</v>
      </c>
      <c r="T32" s="48">
        <f t="shared" si="6"/>
        <v>5.1609999999999996</v>
      </c>
      <c r="U32" s="125">
        <v>1.4</v>
      </c>
      <c r="V32" s="125">
        <f t="shared" si="7"/>
        <v>1.4</v>
      </c>
      <c r="W32" s="126" t="s">
        <v>140</v>
      </c>
      <c r="X32" s="128">
        <v>0</v>
      </c>
      <c r="Y32" s="128">
        <v>1026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41778480</v>
      </c>
      <c r="AH32" s="50">
        <f t="shared" si="9"/>
        <v>1052</v>
      </c>
      <c r="AI32" s="51">
        <f t="shared" si="8"/>
        <v>203.83646580120134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9602904</v>
      </c>
      <c r="AQ32" s="128">
        <f t="shared" si="0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1"/>
        <v>7.746478873239437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139</v>
      </c>
      <c r="P33" s="124">
        <v>97</v>
      </c>
      <c r="Q33" s="124">
        <v>58556643</v>
      </c>
      <c r="R33" s="47">
        <f t="shared" si="4"/>
        <v>4126</v>
      </c>
      <c r="S33" s="48">
        <f t="shared" si="5"/>
        <v>99.024000000000001</v>
      </c>
      <c r="T33" s="48">
        <f t="shared" si="6"/>
        <v>4.1260000000000003</v>
      </c>
      <c r="U33" s="125">
        <v>3</v>
      </c>
      <c r="V33" s="125">
        <f t="shared" si="7"/>
        <v>3</v>
      </c>
      <c r="W33" s="126" t="s">
        <v>125</v>
      </c>
      <c r="X33" s="128">
        <v>0</v>
      </c>
      <c r="Y33" s="128">
        <v>0</v>
      </c>
      <c r="Z33" s="128">
        <v>1078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41779184</v>
      </c>
      <c r="AH33" s="50">
        <f t="shared" si="9"/>
        <v>704</v>
      </c>
      <c r="AI33" s="51">
        <f t="shared" si="8"/>
        <v>170.62530295685892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9604461</v>
      </c>
      <c r="AQ33" s="128">
        <f t="shared" si="0"/>
        <v>1557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132</v>
      </c>
      <c r="P34" s="124">
        <v>91</v>
      </c>
      <c r="Q34" s="124">
        <v>58560501</v>
      </c>
      <c r="R34" s="47">
        <f t="shared" si="4"/>
        <v>3858</v>
      </c>
      <c r="S34" s="48">
        <f t="shared" si="5"/>
        <v>92.591999999999999</v>
      </c>
      <c r="T34" s="48">
        <f t="shared" si="6"/>
        <v>3.8580000000000001</v>
      </c>
      <c r="U34" s="125">
        <v>4.9000000000000004</v>
      </c>
      <c r="V34" s="125">
        <f t="shared" si="7"/>
        <v>4.9000000000000004</v>
      </c>
      <c r="W34" s="126" t="s">
        <v>125</v>
      </c>
      <c r="X34" s="128">
        <v>0</v>
      </c>
      <c r="Y34" s="128">
        <v>0</v>
      </c>
      <c r="Z34" s="128">
        <v>1037</v>
      </c>
      <c r="AA34" s="128">
        <v>0</v>
      </c>
      <c r="AB34" s="128">
        <v>1037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41779836</v>
      </c>
      <c r="AH34" s="50">
        <f t="shared" si="9"/>
        <v>652</v>
      </c>
      <c r="AI34" s="51">
        <f t="shared" si="8"/>
        <v>168.99948159668222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9606132</v>
      </c>
      <c r="AQ34" s="128">
        <f t="shared" si="0"/>
        <v>1671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125055</v>
      </c>
      <c r="S35" s="67">
        <f>AVERAGE(S11:S34)</f>
        <v>125.05500000000001</v>
      </c>
      <c r="T35" s="67">
        <f>SUM(T11:T34)</f>
        <v>125.05500000000002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26104</v>
      </c>
      <c r="AI35" s="70">
        <f>$AH$35/$T35</f>
        <v>208.74015433209385</v>
      </c>
      <c r="AJ35" s="99"/>
      <c r="AK35" s="100"/>
      <c r="AL35" s="100"/>
      <c r="AM35" s="100"/>
      <c r="AN35" s="101"/>
      <c r="AO35" s="71"/>
      <c r="AP35" s="72">
        <f>AP34-AP10</f>
        <v>7940</v>
      </c>
      <c r="AQ35" s="73">
        <f>SUM(AQ11:AQ34)</f>
        <v>7940</v>
      </c>
      <c r="AR35" s="74">
        <f>AVERAGE(AR11:AR34)</f>
        <v>1.2583333333333331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153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22" t="s">
        <v>137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186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G11:G34 X34:Y34 W16:X16 W12:Y15 Y16:Y33 O12:V34 X17:X33 Z12:AG34 E11:E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:E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P3:U3" name="Range1_16_1_1_1_1_1_1_2_2_2_2_2_2"/>
    <protectedRange sqref="B43" name="Range2_12_5_1_1_1_2_1_1_1_1_1_1_1_1_1_1_1_2_1_1_1_1_1_1_1_1_1_1_1_1_1_1_1_1_1_1_1_1_1_1_2"/>
    <protectedRange sqref="B44" name="Range2_12_5_1_1_1_2_2_1_1_1_1_1_1_1_1_1_1_1_1_1_1_1_1_1_1_1_1_1_1_1_1_1_1_1_1_1_1_1_1_1_1_1_1_1_1_1_1_1_1_1_1_1_1_1_1_1_2"/>
    <protectedRange sqref="B45" name="Range2_12_5_1_1_1_2_2_1_1_1_1_1_1_1_1_1_1_1_2_1_1_1_1_1_1_1_1_1_1_1_1_1_1_1_1_1_1_1_1_1_1_1_1_1_1_1_1_1_1_1_1_1_1_1_1_1_1_1_1_1_1_1_1_1_1_1_1_1_1_1_1_1_2"/>
    <protectedRange sqref="B46" name="Range2_12_5_1_1_1_2_2_1_1_1_1_1_1_1_1_1_1_1_2_1_1_1_2_1_1_1_2_1_1_1_3_1_1_1_1_1_1_1_1_1_1_1_1_1_1_1_1_1_1_1_1_1_1_1_1_1_1_1_1_1_1_1_1_1_1_1_1_1_1_1_1_1_1_1_1_1_1_1_1_1_1_1_1_1_1_1_1_1_1_2"/>
    <protectedRange sqref="B47" name="Range2_12_5_1_1_1_2_1_1_1_1_1_1_1_1_1_1_1_2_1_2_1_1_1_1_1_1_1_1_1_2_1_1_1_1_1_1_1_1_1_1_1_1_1_1_1_1_1_1_1_1_1_1_1_1_1_1_1_1_1_1_1_1_1_1_1_1_1_1_1_1_1_1_1_2"/>
    <protectedRange sqref="B48" name="Range2_12_5_1_1_1_1_1_2_1_1_1_1_1_1_1_1_1_1_1_1_1_1_1_1_1_1_1_1_2_1_1_1_1_1_1_1_1_1_1_1_1_1_3_1_1_1_2_1_1_1_1_1_1_1_1_1_1_1_1_2_1_1_1"/>
    <protectedRange sqref="B49" name="Range2_12_5_1_1_1_2_2_1_1_1_1_1_1_1_1_1_1_1_2_1_1_1_1_1_1_1_1_1_3_1_3_1_2_1_1_1_1_1_1_1_1_1_1_1_1_1_2_1_1_1_1_1_2_1_1_1_1_1_1_1_1_2_1_1_3_1_1_1_2_1_1_1_1_1_1_1_1_1_1_1_1_1_1_1"/>
    <protectedRange sqref="B50" name="Range2_12_5_1_1_1_1_1_2_1_1_2_1_1_1_1_1_1_1_1_1_1_1_1_1_1_1_1_1_2_1_1_1_1_1_1_1_1_1_1_1_1_1_1_3_1_1_1_2_1_1_1_1_1_1_1_1_1_2_1_1_1"/>
    <protectedRange sqref="B51" name="Range2_12_5_1_1_1_2_2_1_1_1_1_1_1_1_1_1_1_1_2_1_1_1_2_1_1_1_1_1_1_1_1_1_1_1_1_1_1_1_1_2_1_1_1_1_1_1_1_1_1_2_1_1_3_1_1_1_3_1_1_1_1_1_1_1_1_1_1_1_1_1_1_1"/>
    <protectedRange sqref="B52" name="Range2_12_5_1_1_1_1_1_2_1_2_1_1_1_2_1_1_1_1_1_1_1_1_1_1_2_1_1_1_1_1_2_1_1_1_1_1_1_1_2_1_1_3_1_1_1_2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82" priority="5" operator="containsText" text="N/A">
      <formula>NOT(ISERROR(SEARCH("N/A",X11)))</formula>
    </cfRule>
    <cfRule type="cellIs" dxfId="481" priority="23" operator="equal">
      <formula>0</formula>
    </cfRule>
  </conditionalFormatting>
  <conditionalFormatting sqref="X11:AE34">
    <cfRule type="cellIs" dxfId="480" priority="22" operator="greaterThanOrEqual">
      <formula>1185</formula>
    </cfRule>
  </conditionalFormatting>
  <conditionalFormatting sqref="X11:AE34">
    <cfRule type="cellIs" dxfId="479" priority="21" operator="between">
      <formula>0.1</formula>
      <formula>1184</formula>
    </cfRule>
  </conditionalFormatting>
  <conditionalFormatting sqref="X8 AJ11:AO34">
    <cfRule type="cellIs" dxfId="478" priority="20" operator="equal">
      <formula>0</formula>
    </cfRule>
  </conditionalFormatting>
  <conditionalFormatting sqref="X8 AJ11:AO34">
    <cfRule type="cellIs" dxfId="477" priority="19" operator="greaterThan">
      <formula>1179</formula>
    </cfRule>
  </conditionalFormatting>
  <conditionalFormatting sqref="X8 AJ11:AO34">
    <cfRule type="cellIs" dxfId="476" priority="18" operator="greaterThan">
      <formula>99</formula>
    </cfRule>
  </conditionalFormatting>
  <conditionalFormatting sqref="X8 AJ11:AO34">
    <cfRule type="cellIs" dxfId="475" priority="17" operator="greaterThan">
      <formula>0.99</formula>
    </cfRule>
  </conditionalFormatting>
  <conditionalFormatting sqref="AB8">
    <cfRule type="cellIs" dxfId="474" priority="16" operator="equal">
      <formula>0</formula>
    </cfRule>
  </conditionalFormatting>
  <conditionalFormatting sqref="AB8">
    <cfRule type="cellIs" dxfId="473" priority="15" operator="greaterThan">
      <formula>1179</formula>
    </cfRule>
  </conditionalFormatting>
  <conditionalFormatting sqref="AB8">
    <cfRule type="cellIs" dxfId="472" priority="14" operator="greaterThan">
      <formula>99</formula>
    </cfRule>
  </conditionalFormatting>
  <conditionalFormatting sqref="AB8">
    <cfRule type="cellIs" dxfId="471" priority="13" operator="greaterThan">
      <formula>0.99</formula>
    </cfRule>
  </conditionalFormatting>
  <conditionalFormatting sqref="AQ11:AQ34">
    <cfRule type="cellIs" dxfId="470" priority="12" operator="equal">
      <formula>0</formula>
    </cfRule>
  </conditionalFormatting>
  <conditionalFormatting sqref="AQ11:AQ34">
    <cfRule type="cellIs" dxfId="469" priority="11" operator="greaterThan">
      <formula>1179</formula>
    </cfRule>
  </conditionalFormatting>
  <conditionalFormatting sqref="AQ11:AQ34">
    <cfRule type="cellIs" dxfId="468" priority="10" operator="greaterThan">
      <formula>99</formula>
    </cfRule>
  </conditionalFormatting>
  <conditionalFormatting sqref="AQ11:AQ34">
    <cfRule type="cellIs" dxfId="467" priority="9" operator="greaterThan">
      <formula>0.99</formula>
    </cfRule>
  </conditionalFormatting>
  <conditionalFormatting sqref="AI11:AI34">
    <cfRule type="cellIs" dxfId="466" priority="8" operator="greaterThan">
      <formula>$AI$8</formula>
    </cfRule>
  </conditionalFormatting>
  <conditionalFormatting sqref="AH11:AH34">
    <cfRule type="cellIs" dxfId="465" priority="6" operator="greaterThan">
      <formula>$AH$8</formula>
    </cfRule>
    <cfRule type="cellIs" dxfId="464" priority="7" operator="greaterThan">
      <formula>$AH$8</formula>
    </cfRule>
  </conditionalFormatting>
  <conditionalFormatting sqref="AP11:AP34">
    <cfRule type="cellIs" dxfId="463" priority="4" operator="equal">
      <formula>0</formula>
    </cfRule>
  </conditionalFormatting>
  <conditionalFormatting sqref="AP11:AP34">
    <cfRule type="cellIs" dxfId="462" priority="3" operator="greaterThan">
      <formula>1179</formula>
    </cfRule>
  </conditionalFormatting>
  <conditionalFormatting sqref="AP11:AP34">
    <cfRule type="cellIs" dxfId="461" priority="2" operator="greaterThan">
      <formula>99</formula>
    </cfRule>
  </conditionalFormatting>
  <conditionalFormatting sqref="AP11:AP34">
    <cfRule type="cellIs" dxfId="460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opLeftCell="A46" workbookViewId="0">
      <selection activeCell="P3" sqref="P3:U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4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76" t="s">
        <v>11</v>
      </c>
      <c r="J7" s="176" t="s">
        <v>12</v>
      </c>
      <c r="K7" s="176" t="s">
        <v>13</v>
      </c>
      <c r="L7" s="13"/>
      <c r="M7" s="13"/>
      <c r="N7" s="13"/>
      <c r="O7" s="17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7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76" t="s">
        <v>22</v>
      </c>
      <c r="AG7" s="176" t="s">
        <v>23</v>
      </c>
      <c r="AH7" s="176" t="s">
        <v>24</v>
      </c>
      <c r="AI7" s="17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76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42319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26400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76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64"/>
      <c r="I10" s="175" t="s">
        <v>75</v>
      </c>
      <c r="J10" s="175" t="s">
        <v>75</v>
      </c>
      <c r="K10" s="175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10'!Q34</f>
        <v>58560501</v>
      </c>
      <c r="R10" s="255"/>
      <c r="S10" s="256"/>
      <c r="T10" s="257"/>
      <c r="U10" s="175" t="s">
        <v>75</v>
      </c>
      <c r="V10" s="175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10'!AG34:AG34</f>
        <v>41779836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2">
        <f>'NOV 10'!AP34:AP34</f>
        <v>9606132</v>
      </c>
      <c r="AQ10" s="246"/>
      <c r="AR10" s="172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86</v>
      </c>
      <c r="Q11" s="124">
        <v>58564102</v>
      </c>
      <c r="R11" s="47">
        <f>IF(ISBLANK(Q11),"-",Q11-Q10)</f>
        <v>3601</v>
      </c>
      <c r="S11" s="48">
        <f>R11*24/1000</f>
        <v>86.424000000000007</v>
      </c>
      <c r="T11" s="48">
        <f>R11/1000</f>
        <v>3.601</v>
      </c>
      <c r="U11" s="125">
        <v>6.6</v>
      </c>
      <c r="V11" s="125">
        <f>U11</f>
        <v>6.6</v>
      </c>
      <c r="W11" s="126" t="s">
        <v>125</v>
      </c>
      <c r="X11" s="128">
        <v>0</v>
      </c>
      <c r="Y11" s="128">
        <v>0</v>
      </c>
      <c r="Z11" s="128">
        <v>1037</v>
      </c>
      <c r="AA11" s="128">
        <v>0</v>
      </c>
      <c r="AB11" s="128">
        <v>1037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41780444</v>
      </c>
      <c r="AH11" s="50">
        <f>IF(ISBLANK(AG11),"-",AG11-AG10)</f>
        <v>608</v>
      </c>
      <c r="AI11" s="51">
        <f>AH11/T11</f>
        <v>168.84198833657317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9607756</v>
      </c>
      <c r="AQ11" s="128">
        <f t="shared" ref="AQ11:AQ34" si="0">AP11-AP10</f>
        <v>1624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85</v>
      </c>
      <c r="Q12" s="124">
        <v>58567742</v>
      </c>
      <c r="R12" s="47">
        <f t="shared" ref="R12:R34" si="4">IF(ISBLANK(Q12),"-",Q12-Q11)</f>
        <v>3640</v>
      </c>
      <c r="S12" s="48">
        <f t="shared" ref="S12:S34" si="5">R12*24/1000</f>
        <v>87.36</v>
      </c>
      <c r="T12" s="48">
        <f t="shared" ref="T12:T34" si="6">R12/1000</f>
        <v>3.64</v>
      </c>
      <c r="U12" s="125">
        <v>8.3000000000000007</v>
      </c>
      <c r="V12" s="125">
        <f t="shared" ref="V12:V34" si="7">U12</f>
        <v>8.3000000000000007</v>
      </c>
      <c r="W12" s="126" t="s">
        <v>125</v>
      </c>
      <c r="X12" s="128">
        <v>0</v>
      </c>
      <c r="Y12" s="128">
        <v>0</v>
      </c>
      <c r="Z12" s="128">
        <v>1037</v>
      </c>
      <c r="AA12" s="128">
        <v>0</v>
      </c>
      <c r="AB12" s="128">
        <v>1037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41781056</v>
      </c>
      <c r="AH12" s="50">
        <f>IF(ISBLANK(AG12),"-",AG12-AG11)</f>
        <v>612</v>
      </c>
      <c r="AI12" s="51">
        <f t="shared" ref="AI12:AI34" si="8">AH12/T12</f>
        <v>168.13186813186812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9609385</v>
      </c>
      <c r="AQ12" s="128">
        <f t="shared" si="0"/>
        <v>1629</v>
      </c>
      <c r="AR12" s="54">
        <v>1.08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94</v>
      </c>
      <c r="P13" s="124">
        <v>87</v>
      </c>
      <c r="Q13" s="124">
        <v>58571361</v>
      </c>
      <c r="R13" s="47">
        <f t="shared" si="4"/>
        <v>3619</v>
      </c>
      <c r="S13" s="48">
        <f t="shared" si="5"/>
        <v>86.855999999999995</v>
      </c>
      <c r="T13" s="48">
        <f t="shared" si="6"/>
        <v>3.6190000000000002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41781604</v>
      </c>
      <c r="AH13" s="50">
        <f>IF(ISBLANK(AG13),"-",AG13-AG12)</f>
        <v>548</v>
      </c>
      <c r="AI13" s="51">
        <f t="shared" si="8"/>
        <v>151.42304504006631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9610782</v>
      </c>
      <c r="AQ13" s="128">
        <f t="shared" si="0"/>
        <v>1397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93</v>
      </c>
      <c r="Q14" s="124">
        <v>58575145</v>
      </c>
      <c r="R14" s="47">
        <f t="shared" si="4"/>
        <v>3784</v>
      </c>
      <c r="S14" s="48">
        <f t="shared" si="5"/>
        <v>90.816000000000003</v>
      </c>
      <c r="T14" s="48">
        <f t="shared" si="6"/>
        <v>3.7839999999999998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41782176</v>
      </c>
      <c r="AH14" s="50">
        <f t="shared" ref="AH14:AH34" si="9">IF(ISBLANK(AG14),"-",AG14-AG13)</f>
        <v>572</v>
      </c>
      <c r="AI14" s="51">
        <f t="shared" si="8"/>
        <v>151.16279069767444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9610782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13</v>
      </c>
      <c r="E15" s="42">
        <f t="shared" si="1"/>
        <v>9.1549295774647899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114</v>
      </c>
      <c r="P15" s="124">
        <v>114</v>
      </c>
      <c r="Q15" s="124">
        <v>58579280</v>
      </c>
      <c r="R15" s="47">
        <f t="shared" si="4"/>
        <v>4135</v>
      </c>
      <c r="S15" s="48">
        <f t="shared" si="5"/>
        <v>99.24</v>
      </c>
      <c r="T15" s="48">
        <f t="shared" si="6"/>
        <v>4.1349999999999998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1099</v>
      </c>
      <c r="AA15" s="128">
        <v>0</v>
      </c>
      <c r="AB15" s="128">
        <v>1098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41782776</v>
      </c>
      <c r="AH15" s="50">
        <f t="shared" si="9"/>
        <v>600</v>
      </c>
      <c r="AI15" s="51">
        <f t="shared" si="8"/>
        <v>145.10278113663847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9610782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8</v>
      </c>
      <c r="E16" s="42">
        <f t="shared" si="1"/>
        <v>5.6338028169014089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126</v>
      </c>
      <c r="Q16" s="124">
        <v>58584205</v>
      </c>
      <c r="R16" s="47">
        <f t="shared" si="4"/>
        <v>4925</v>
      </c>
      <c r="S16" s="48">
        <f t="shared" si="5"/>
        <v>118.2</v>
      </c>
      <c r="T16" s="48">
        <f t="shared" si="6"/>
        <v>4.9249999999999998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41783664</v>
      </c>
      <c r="AH16" s="50">
        <f t="shared" si="9"/>
        <v>888</v>
      </c>
      <c r="AI16" s="51">
        <f t="shared" si="8"/>
        <v>180.30456852791878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9610782</v>
      </c>
      <c r="AQ16" s="128">
        <f t="shared" si="0"/>
        <v>0</v>
      </c>
      <c r="AR16" s="54">
        <v>1.26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130</v>
      </c>
      <c r="P17" s="124">
        <v>143</v>
      </c>
      <c r="Q17" s="124">
        <v>58590290</v>
      </c>
      <c r="R17" s="47">
        <f t="shared" si="4"/>
        <v>6085</v>
      </c>
      <c r="S17" s="48">
        <f t="shared" si="5"/>
        <v>146.04</v>
      </c>
      <c r="T17" s="48">
        <f t="shared" si="6"/>
        <v>6.085</v>
      </c>
      <c r="U17" s="125">
        <v>9.3000000000000007</v>
      </c>
      <c r="V17" s="125">
        <f t="shared" si="7"/>
        <v>9.3000000000000007</v>
      </c>
      <c r="W17" s="126" t="s">
        <v>133</v>
      </c>
      <c r="X17" s="128">
        <v>1119</v>
      </c>
      <c r="Y17" s="128">
        <v>0</v>
      </c>
      <c r="Z17" s="128">
        <v>1186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41785008</v>
      </c>
      <c r="AH17" s="50">
        <f t="shared" si="9"/>
        <v>1344</v>
      </c>
      <c r="AI17" s="51">
        <f t="shared" si="8"/>
        <v>220.87099424815119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9610782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150</v>
      </c>
      <c r="Q18" s="124">
        <v>58596581</v>
      </c>
      <c r="R18" s="47">
        <f t="shared" si="4"/>
        <v>6291</v>
      </c>
      <c r="S18" s="48">
        <f t="shared" si="5"/>
        <v>150.98400000000001</v>
      </c>
      <c r="T18" s="48">
        <f t="shared" si="6"/>
        <v>6.2910000000000004</v>
      </c>
      <c r="U18" s="125">
        <v>8.4</v>
      </c>
      <c r="V18" s="125">
        <f t="shared" si="7"/>
        <v>8.4</v>
      </c>
      <c r="W18" s="126" t="s">
        <v>133</v>
      </c>
      <c r="X18" s="128">
        <v>1118</v>
      </c>
      <c r="Y18" s="128">
        <v>0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41786420</v>
      </c>
      <c r="AH18" s="50">
        <f t="shared" si="9"/>
        <v>1412</v>
      </c>
      <c r="AI18" s="51">
        <f t="shared" si="8"/>
        <v>224.44762358925448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9610782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154</v>
      </c>
      <c r="Q19" s="124">
        <v>58602879</v>
      </c>
      <c r="R19" s="47">
        <f t="shared" si="4"/>
        <v>6298</v>
      </c>
      <c r="S19" s="48">
        <f t="shared" si="5"/>
        <v>151.15199999999999</v>
      </c>
      <c r="T19" s="48">
        <f t="shared" si="6"/>
        <v>6.298</v>
      </c>
      <c r="U19" s="125">
        <v>7.5</v>
      </c>
      <c r="V19" s="125">
        <f t="shared" si="7"/>
        <v>7.5</v>
      </c>
      <c r="W19" s="126" t="s">
        <v>133</v>
      </c>
      <c r="X19" s="128">
        <v>1098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41787836</v>
      </c>
      <c r="AH19" s="50">
        <f t="shared" si="9"/>
        <v>1416</v>
      </c>
      <c r="AI19" s="51">
        <f t="shared" si="8"/>
        <v>224.83328040647825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9610782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143</v>
      </c>
      <c r="Q20" s="124">
        <v>58609120</v>
      </c>
      <c r="R20" s="47">
        <f t="shared" si="4"/>
        <v>6241</v>
      </c>
      <c r="S20" s="48">
        <f t="shared" si="5"/>
        <v>149.78399999999999</v>
      </c>
      <c r="T20" s="48">
        <f t="shared" si="6"/>
        <v>6.2409999999999997</v>
      </c>
      <c r="U20" s="125">
        <v>6.8</v>
      </c>
      <c r="V20" s="125">
        <f t="shared" si="7"/>
        <v>6.8</v>
      </c>
      <c r="W20" s="126" t="s">
        <v>133</v>
      </c>
      <c r="X20" s="128">
        <v>1078</v>
      </c>
      <c r="Y20" s="128">
        <v>0</v>
      </c>
      <c r="Z20" s="128">
        <v>1186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41789236</v>
      </c>
      <c r="AH20" s="50">
        <f t="shared" si="9"/>
        <v>1400</v>
      </c>
      <c r="AI20" s="51">
        <f t="shared" si="8"/>
        <v>224.32302515622499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9610782</v>
      </c>
      <c r="AQ20" s="128">
        <f t="shared" si="0"/>
        <v>0</v>
      </c>
      <c r="AR20" s="54">
        <v>1.29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150</v>
      </c>
      <c r="Q21" s="124">
        <v>58615320</v>
      </c>
      <c r="R21" s="47">
        <f t="shared" si="4"/>
        <v>6200</v>
      </c>
      <c r="S21" s="48">
        <f t="shared" si="5"/>
        <v>148.80000000000001</v>
      </c>
      <c r="T21" s="48">
        <f t="shared" si="6"/>
        <v>6.2</v>
      </c>
      <c r="U21" s="125">
        <v>6.2</v>
      </c>
      <c r="V21" s="125">
        <f t="shared" si="7"/>
        <v>6.2</v>
      </c>
      <c r="W21" s="126" t="s">
        <v>133</v>
      </c>
      <c r="X21" s="128">
        <v>1078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41790628</v>
      </c>
      <c r="AH21" s="50">
        <f t="shared" si="9"/>
        <v>1392</v>
      </c>
      <c r="AI21" s="51">
        <f t="shared" si="8"/>
        <v>224.51612903225805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9610782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141</v>
      </c>
      <c r="P22" s="124">
        <v>156</v>
      </c>
      <c r="Q22" s="124">
        <v>58621453</v>
      </c>
      <c r="R22" s="47">
        <f t="shared" si="4"/>
        <v>6133</v>
      </c>
      <c r="S22" s="48">
        <f t="shared" si="5"/>
        <v>147.19200000000001</v>
      </c>
      <c r="T22" s="48">
        <f t="shared" si="6"/>
        <v>6.133</v>
      </c>
      <c r="U22" s="125">
        <v>5.8</v>
      </c>
      <c r="V22" s="125">
        <f t="shared" si="7"/>
        <v>5.8</v>
      </c>
      <c r="W22" s="126" t="s">
        <v>133</v>
      </c>
      <c r="X22" s="128">
        <v>1015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41791996</v>
      </c>
      <c r="AH22" s="50">
        <f t="shared" si="9"/>
        <v>1368</v>
      </c>
      <c r="AI22" s="51">
        <f t="shared" si="8"/>
        <v>223.05560084787217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9610782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129</v>
      </c>
      <c r="P23" s="124">
        <v>143</v>
      </c>
      <c r="Q23" s="124">
        <v>58627382</v>
      </c>
      <c r="R23" s="47">
        <f t="shared" si="4"/>
        <v>5929</v>
      </c>
      <c r="S23" s="48">
        <f t="shared" si="5"/>
        <v>142.29599999999999</v>
      </c>
      <c r="T23" s="48">
        <f t="shared" si="6"/>
        <v>5.9290000000000003</v>
      </c>
      <c r="U23" s="125">
        <v>5.4</v>
      </c>
      <c r="V23" s="125">
        <f t="shared" si="7"/>
        <v>5.4</v>
      </c>
      <c r="W23" s="126" t="s">
        <v>133</v>
      </c>
      <c r="X23" s="128">
        <v>1088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41793348</v>
      </c>
      <c r="AH23" s="50">
        <f t="shared" si="9"/>
        <v>1352</v>
      </c>
      <c r="AI23" s="51">
        <f t="shared" si="8"/>
        <v>228.03170855118907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9610782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140</v>
      </c>
      <c r="Q24" s="124">
        <v>58633335</v>
      </c>
      <c r="R24" s="47">
        <f t="shared" si="4"/>
        <v>5953</v>
      </c>
      <c r="S24" s="48">
        <f t="shared" si="5"/>
        <v>142.87200000000001</v>
      </c>
      <c r="T24" s="48">
        <f t="shared" si="6"/>
        <v>5.9530000000000003</v>
      </c>
      <c r="U24" s="125">
        <v>4.9000000000000004</v>
      </c>
      <c r="V24" s="125">
        <f t="shared" si="7"/>
        <v>4.9000000000000004</v>
      </c>
      <c r="W24" s="126" t="s">
        <v>133</v>
      </c>
      <c r="X24" s="128">
        <v>1070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41794724</v>
      </c>
      <c r="AH24" s="50">
        <f t="shared" si="9"/>
        <v>1376</v>
      </c>
      <c r="AI24" s="51">
        <f t="shared" si="8"/>
        <v>231.14396102805307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9610782</v>
      </c>
      <c r="AQ24" s="128">
        <f t="shared" si="0"/>
        <v>0</v>
      </c>
      <c r="AR24" s="54">
        <v>1.38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137</v>
      </c>
      <c r="Q25" s="124">
        <v>58639296</v>
      </c>
      <c r="R25" s="47">
        <f t="shared" si="4"/>
        <v>5961</v>
      </c>
      <c r="S25" s="48">
        <f t="shared" si="5"/>
        <v>143.06399999999999</v>
      </c>
      <c r="T25" s="48">
        <f t="shared" si="6"/>
        <v>5.9610000000000003</v>
      </c>
      <c r="U25" s="125">
        <v>4.5</v>
      </c>
      <c r="V25" s="125">
        <f t="shared" si="7"/>
        <v>4.5</v>
      </c>
      <c r="W25" s="126" t="s">
        <v>133</v>
      </c>
      <c r="X25" s="128">
        <v>1067</v>
      </c>
      <c r="Y25" s="128">
        <v>0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41796108</v>
      </c>
      <c r="AH25" s="50">
        <f t="shared" si="9"/>
        <v>1384</v>
      </c>
      <c r="AI25" s="51">
        <f t="shared" si="8"/>
        <v>232.17580942794831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9610782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139</v>
      </c>
      <c r="Q26" s="124">
        <v>58645022</v>
      </c>
      <c r="R26" s="47">
        <f t="shared" si="4"/>
        <v>5726</v>
      </c>
      <c r="S26" s="48">
        <f t="shared" si="5"/>
        <v>137.42400000000001</v>
      </c>
      <c r="T26" s="48">
        <f t="shared" si="6"/>
        <v>5.726</v>
      </c>
      <c r="U26" s="125">
        <v>4.2</v>
      </c>
      <c r="V26" s="125">
        <f t="shared" si="7"/>
        <v>4.2</v>
      </c>
      <c r="W26" s="126" t="s">
        <v>133</v>
      </c>
      <c r="X26" s="128">
        <v>1067</v>
      </c>
      <c r="Y26" s="128">
        <v>0</v>
      </c>
      <c r="Z26" s="128">
        <v>1186</v>
      </c>
      <c r="AA26" s="128">
        <v>1185</v>
      </c>
      <c r="AB26" s="128">
        <v>1188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41797440</v>
      </c>
      <c r="AH26" s="50">
        <f t="shared" si="9"/>
        <v>1332</v>
      </c>
      <c r="AI26" s="51">
        <f t="shared" si="8"/>
        <v>232.62312259867272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9610782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141</v>
      </c>
      <c r="Q27" s="124">
        <v>58650868</v>
      </c>
      <c r="R27" s="47">
        <f t="shared" si="4"/>
        <v>5846</v>
      </c>
      <c r="S27" s="48">
        <f t="shared" si="5"/>
        <v>140.304</v>
      </c>
      <c r="T27" s="48">
        <f t="shared" si="6"/>
        <v>5.8460000000000001</v>
      </c>
      <c r="U27" s="125">
        <v>3.6</v>
      </c>
      <c r="V27" s="125">
        <f t="shared" si="7"/>
        <v>3.6</v>
      </c>
      <c r="W27" s="126" t="s">
        <v>133</v>
      </c>
      <c r="X27" s="128">
        <v>1067</v>
      </c>
      <c r="Y27" s="128">
        <v>0</v>
      </c>
      <c r="Z27" s="128">
        <v>1186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41798796</v>
      </c>
      <c r="AH27" s="50">
        <f t="shared" si="9"/>
        <v>1356</v>
      </c>
      <c r="AI27" s="51">
        <f t="shared" si="8"/>
        <v>231.95347245980156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9610782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138</v>
      </c>
      <c r="Q28" s="124">
        <v>58656543</v>
      </c>
      <c r="R28" s="47">
        <f t="shared" si="4"/>
        <v>5675</v>
      </c>
      <c r="S28" s="48">
        <f t="shared" si="5"/>
        <v>136.19999999999999</v>
      </c>
      <c r="T28" s="48">
        <f t="shared" si="6"/>
        <v>5.6749999999999998</v>
      </c>
      <c r="U28" s="125">
        <v>3.3</v>
      </c>
      <c r="V28" s="125">
        <f t="shared" si="7"/>
        <v>3.3</v>
      </c>
      <c r="W28" s="126" t="s">
        <v>133</v>
      </c>
      <c r="X28" s="128">
        <v>1067</v>
      </c>
      <c r="Y28" s="128">
        <v>0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41800116</v>
      </c>
      <c r="AH28" s="50">
        <f t="shared" si="9"/>
        <v>1320</v>
      </c>
      <c r="AI28" s="51">
        <f t="shared" si="8"/>
        <v>232.59911894273128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9610782</v>
      </c>
      <c r="AQ28" s="128">
        <f t="shared" si="0"/>
        <v>0</v>
      </c>
      <c r="AR28" s="54">
        <v>1.27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129</v>
      </c>
      <c r="P29" s="124">
        <v>133</v>
      </c>
      <c r="Q29" s="124">
        <v>58661984</v>
      </c>
      <c r="R29" s="47">
        <f t="shared" si="4"/>
        <v>5441</v>
      </c>
      <c r="S29" s="48">
        <f t="shared" si="5"/>
        <v>130.584</v>
      </c>
      <c r="T29" s="48">
        <f t="shared" si="6"/>
        <v>5.4409999999999998</v>
      </c>
      <c r="U29" s="125">
        <v>3</v>
      </c>
      <c r="V29" s="125">
        <f t="shared" si="7"/>
        <v>3</v>
      </c>
      <c r="W29" s="126" t="s">
        <v>133</v>
      </c>
      <c r="X29" s="128">
        <v>1045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41801404</v>
      </c>
      <c r="AH29" s="50">
        <f t="shared" si="9"/>
        <v>1288</v>
      </c>
      <c r="AI29" s="51">
        <f t="shared" si="8"/>
        <v>236.72119095754456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9610782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133</v>
      </c>
      <c r="P30" s="124">
        <v>131</v>
      </c>
      <c r="Q30" s="124">
        <v>58667543</v>
      </c>
      <c r="R30" s="47">
        <f t="shared" si="4"/>
        <v>5559</v>
      </c>
      <c r="S30" s="48">
        <f t="shared" si="5"/>
        <v>133.416</v>
      </c>
      <c r="T30" s="48">
        <f t="shared" si="6"/>
        <v>5.5590000000000002</v>
      </c>
      <c r="U30" s="125">
        <v>2.9</v>
      </c>
      <c r="V30" s="125">
        <f t="shared" si="7"/>
        <v>2.9</v>
      </c>
      <c r="W30" s="126" t="s">
        <v>140</v>
      </c>
      <c r="X30" s="128">
        <v>995</v>
      </c>
      <c r="Y30" s="128">
        <v>0</v>
      </c>
      <c r="Z30" s="128">
        <v>1187</v>
      </c>
      <c r="AA30" s="128">
        <v>1185</v>
      </c>
      <c r="AB30" s="128">
        <v>1186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41802712</v>
      </c>
      <c r="AH30" s="50">
        <f t="shared" si="9"/>
        <v>1308</v>
      </c>
      <c r="AI30" s="51">
        <f t="shared" si="8"/>
        <v>235.29411764705881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9610782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1"/>
        <v>4.2253521126760569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107</v>
      </c>
      <c r="P31" s="124">
        <v>129</v>
      </c>
      <c r="Q31" s="124">
        <v>58672695</v>
      </c>
      <c r="R31" s="47">
        <f t="shared" si="4"/>
        <v>5152</v>
      </c>
      <c r="S31" s="48">
        <f t="shared" si="5"/>
        <v>123.648</v>
      </c>
      <c r="T31" s="48">
        <f t="shared" si="6"/>
        <v>5.1520000000000001</v>
      </c>
      <c r="U31" s="125">
        <v>2.2000000000000002</v>
      </c>
      <c r="V31" s="125">
        <f t="shared" si="7"/>
        <v>2.2000000000000002</v>
      </c>
      <c r="W31" s="126" t="s">
        <v>140</v>
      </c>
      <c r="X31" s="128">
        <v>1138</v>
      </c>
      <c r="Y31" s="128">
        <v>0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41803796</v>
      </c>
      <c r="AH31" s="50">
        <f t="shared" si="9"/>
        <v>1084</v>
      </c>
      <c r="AI31" s="51">
        <f t="shared" si="8"/>
        <v>210.40372670807452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9610782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108</v>
      </c>
      <c r="P32" s="124">
        <v>122</v>
      </c>
      <c r="Q32" s="124">
        <v>58677890</v>
      </c>
      <c r="R32" s="47">
        <f t="shared" si="4"/>
        <v>5195</v>
      </c>
      <c r="S32" s="48">
        <f t="shared" si="5"/>
        <v>124.68</v>
      </c>
      <c r="T32" s="48">
        <f t="shared" si="6"/>
        <v>5.1950000000000003</v>
      </c>
      <c r="U32" s="125">
        <v>1.5</v>
      </c>
      <c r="V32" s="125">
        <f t="shared" si="7"/>
        <v>1.5</v>
      </c>
      <c r="W32" s="126" t="s">
        <v>140</v>
      </c>
      <c r="X32" s="128">
        <v>1138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41804832</v>
      </c>
      <c r="AH32" s="50">
        <f t="shared" si="9"/>
        <v>1036</v>
      </c>
      <c r="AI32" s="51">
        <f t="shared" si="8"/>
        <v>199.42252165543792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9610782</v>
      </c>
      <c r="AQ32" s="128">
        <f t="shared" si="0"/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136</v>
      </c>
      <c r="P33" s="124">
        <v>100</v>
      </c>
      <c r="Q33" s="124">
        <v>58682016</v>
      </c>
      <c r="R33" s="47">
        <f t="shared" si="4"/>
        <v>4126</v>
      </c>
      <c r="S33" s="48">
        <f t="shared" si="5"/>
        <v>99.024000000000001</v>
      </c>
      <c r="T33" s="48">
        <f t="shared" si="6"/>
        <v>4.1260000000000003</v>
      </c>
      <c r="U33" s="125">
        <v>2.9</v>
      </c>
      <c r="V33" s="125">
        <f t="shared" si="7"/>
        <v>2.9</v>
      </c>
      <c r="W33" s="126" t="s">
        <v>125</v>
      </c>
      <c r="X33" s="128">
        <v>0</v>
      </c>
      <c r="Y33" s="128">
        <v>0</v>
      </c>
      <c r="Z33" s="128">
        <v>1078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41805548</v>
      </c>
      <c r="AH33" s="50">
        <f t="shared" si="9"/>
        <v>716</v>
      </c>
      <c r="AI33" s="51">
        <f t="shared" si="8"/>
        <v>173.53368880271447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9612347</v>
      </c>
      <c r="AQ33" s="128">
        <f t="shared" si="0"/>
        <v>1565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1"/>
        <v>7.746478873239437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130</v>
      </c>
      <c r="P34" s="124">
        <v>92</v>
      </c>
      <c r="Q34" s="124">
        <v>58685932</v>
      </c>
      <c r="R34" s="47">
        <f t="shared" si="4"/>
        <v>3916</v>
      </c>
      <c r="S34" s="48">
        <f t="shared" si="5"/>
        <v>93.983999999999995</v>
      </c>
      <c r="T34" s="48">
        <f t="shared" si="6"/>
        <v>3.9159999999999999</v>
      </c>
      <c r="U34" s="125">
        <v>4.5999999999999996</v>
      </c>
      <c r="V34" s="125">
        <f t="shared" si="7"/>
        <v>4.5999999999999996</v>
      </c>
      <c r="W34" s="126" t="s">
        <v>125</v>
      </c>
      <c r="X34" s="128">
        <v>0</v>
      </c>
      <c r="Y34" s="128">
        <v>0</v>
      </c>
      <c r="Z34" s="128">
        <v>1077</v>
      </c>
      <c r="AA34" s="128">
        <v>0</v>
      </c>
      <c r="AB34" s="128">
        <v>1078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41806236</v>
      </c>
      <c r="AH34" s="50">
        <f t="shared" si="9"/>
        <v>688</v>
      </c>
      <c r="AI34" s="51">
        <f t="shared" si="8"/>
        <v>175.68947906026557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9613839</v>
      </c>
      <c r="AQ34" s="128">
        <f t="shared" si="0"/>
        <v>1492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125431</v>
      </c>
      <c r="S35" s="67">
        <f>AVERAGE(S11:S34)</f>
        <v>125.431</v>
      </c>
      <c r="T35" s="67">
        <f>SUM(T11:T34)</f>
        <v>125.43100000000001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26400</v>
      </c>
      <c r="AI35" s="70">
        <f>$AH$35/$T35</f>
        <v>210.47428466647</v>
      </c>
      <c r="AJ35" s="99"/>
      <c r="AK35" s="100"/>
      <c r="AL35" s="100"/>
      <c r="AM35" s="100"/>
      <c r="AN35" s="101"/>
      <c r="AO35" s="71"/>
      <c r="AP35" s="72">
        <f>AP34-AP10</f>
        <v>7707</v>
      </c>
      <c r="AQ35" s="73">
        <f>SUM(AQ11:AQ34)</f>
        <v>7707</v>
      </c>
      <c r="AR35" s="74">
        <f>AVERAGE(AR11:AR34)</f>
        <v>1.2383333333333333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7" t="s">
        <v>174</v>
      </c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186</v>
      </c>
      <c r="C53" s="122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:T43 S54:T55 T53" name="Range2_12_5_1_1"/>
    <protectedRange sqref="N10 L10 L6 D6 D8 AD8 AF8 O8:U8 AJ8:AR8 AF10 AR11:AR34 L24:N31 N12:N23 N32:N34 N11:AG11 G11:G34 W12:Y16 O12:V34 E11:E34 X17:Y34 Z12:AG34" name="Range1_16_3_1_1"/>
    <protectedRange sqref="I61 J59:M64 J56:M56 I6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P4:U5" name="Range1_16_1_1_1_1"/>
    <protectedRange sqref="C67 C65 C62" name="Range2_1_3_1_1"/>
    <protectedRange sqref="H11:H34" name="Range1_1_1_1_1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J11:J15 J26:J34" name="Range1_1_2_1_10_1_1_1_1"/>
    <protectedRange sqref="R71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3" name="Range2_12_2_1_1_1_2_1_1"/>
    <protectedRange sqref="T51:T52 T48" name="Range2_12_5_1_1_3"/>
    <protectedRange sqref="T46:T47" name="Range2_12_5_1_1_2_2"/>
    <protectedRange sqref="S51:S52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7:B59" name="Range2_12_5_1_1_2"/>
    <protectedRange sqref="B56" name="Range2_12_5_1_1_2_1_4_1_1_1_2_1_1_1_1_1_1_1"/>
    <protectedRange sqref="B54:B55" name="Range2_12_5_1_1_2_1"/>
    <protectedRange sqref="I54" name="Range2_2_12_1_7_1_1_2_2_1"/>
    <protectedRange sqref="G54:H54" name="Range2_2_12_1_3_3_1_1_1_2_1_1_1_1_1_1_1_1_1_1_1_1_1_1_1"/>
    <protectedRange sqref="F54" name="Range2_2_12_1_3_1_2_1_1_1_3_1_1_1_1_1_3_1_1_1_1_1_1_1_1"/>
    <protectedRange sqref="D54:E54" name="Range2_2_12_1_3_1_2_1_1_1_3_1_1_1_1_1_1_1_2_1_1_1_1_1_1"/>
    <protectedRange sqref="Q10 AG10 AP10" name="Range1_16_3_1_1_1_1_1"/>
    <protectedRange sqref="F11:F22" name="Range1_16_3_1_1_2_1_1_1_2_1"/>
    <protectedRange sqref="Q53:R53" name="Range2_12_1_6_1_1_1_2_3_1_1_3_1_1_1_1_1_1_1"/>
    <protectedRange sqref="N53:P53" name="Range2_12_1_2_3_1_1_1_2_3_1_1_3_1_1_1_1_1_1_1"/>
    <protectedRange sqref="J53:M53" name="Range2_2_12_1_4_3_1_1_1_3_3_1_1_3_1_1_1_1_1_1_1"/>
    <protectedRange sqref="R49 Q50" name="Range2_12_5_1_1_3_1"/>
    <protectedRange sqref="Q49 P50" name="Range2_12_4_1_1_1_4_2_2_2_1"/>
    <protectedRange sqref="Q46:R48 O49:P49 Q51:R52 N50:O50" name="Range2_12_1_6_1_1_1_2_3_2_1_1_3_1"/>
    <protectedRange sqref="N46:P48 L49:N49 N51:P52 K50:M50" name="Range2_12_1_2_3_1_1_1_2_3_2_1_1_3_1"/>
    <protectedRange sqref="H50:J50 I49:K49 K51:M52 K46:M48" name="Range2_2_12_1_4_3_1_1_1_3_3_2_1_1_3_1"/>
    <protectedRange sqref="G50 H49 J51:J52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1" name="Range2_2_12_1_7_1_1_2_2_2"/>
    <protectedRange sqref="I53" name="Range2_2_12_1_7_1_1_2_2_1_1"/>
    <protectedRange sqref="I52" name="Range2_2_12_1_4_3_1_1_1_3_3_1_1_3_1_1_1_1_1_1_2_1_1"/>
    <protectedRange sqref="W17:W34" name="Range1_16_3_1_1_1"/>
    <protectedRange sqref="G53:H53" name="Range2_2_12_1_3_3_1_1_1_2_1_1_1_1_1_1_1_1_1_1_1_1_1_1_1_1"/>
    <protectedRange sqref="F53" name="Range2_2_12_1_3_1_2_1_1_1_3_1_1_1_1_1_3_1_1_1_1_1_1_1_1_2"/>
    <protectedRange sqref="F51:H51" name="Range2_2_12_1_3_1_2_1_1_1_1_2_1_1_1_1_1_1_2_1_1_1_1"/>
    <protectedRange sqref="G52:H52" name="Range2_2_12_1_3_1_2_1_1_1_2_1_1_1_1_1_1_2_1_1_1_1_1_2_1_1_1"/>
    <protectedRange sqref="F52" name="Range2_2_12_1_3_1_2_1_1_1_3_1_1_1_1_1_3_1_1_1_1_1_1_1_1_1_1_1"/>
    <protectedRange sqref="D53:E53" name="Range2_2_12_1_3_1_2_1_1_1_3_1_1_1_1_1_1_1_2_1_1_1_1_1_1_1_1"/>
    <protectedRange sqref="E51" name="Range2_2_12_1_3_1_2_1_1_1_1_2_1_1_1_1_1_1_2_1_1_1"/>
    <protectedRange sqref="D51" name="Range2_2_12_1_3_1_2_1_1_1_2_1_2_3_1_1_1_1_1_1_1_1"/>
    <protectedRange sqref="D52:E52" name="Range2_2_12_1_3_1_2_1_1_1_2_1_1_1_1_3_1_1_1_1_1_2_1_1_1_1"/>
    <protectedRange sqref="P3:U3" name="Range1_16_1_1_1_1_1_1_2_2_2_2_2_2_2"/>
    <protectedRange sqref="B43" name="Range2_12_5_1_1_1_2_1_1_1_1_1_1_1_1_1_1_1_2_1_1_1_1_1_1_1_1_1_1_1_1_1_1_1_1_1_1_1_1_1_1_2_1"/>
    <protectedRange sqref="B44" name="Range2_12_5_1_1_1_2_2_1_1_1_1_1_1_1_1_1_1_1_1_1_1_1_1_1_1_1_1_1_1_1_1_1_1_1_1_1_1_1_1_1_1_1_1_1_1_1_1_1_1_1_1_1_1_1_1_1_2_1"/>
    <protectedRange sqref="B45" name="Range2_12_5_1_1_1_2_2_1_1_1_1_1_1_1_1_1_1_1_2_1_1_1_1_1_1_1_1_1_1_1_1_1_1_1_1_1_1_1_1_1_1_1_1_1_1_1_1_1_1_1_1_1_1_1_1_1_1_1_1_1_1_1_1_1_1_1_1_1_1_1_1_1_2_1"/>
    <protectedRange sqref="B46" name="Range2_12_5_1_1_1_2_2_1_1_1_1_1_1_1_1_1_1_1_2_1_1_1_2_1_1_1_2_1_1_1_3_1_1_1_1_1_1_1_1_1_1_1_1_1_1_1_1_1_1_1_1_1_1_1_1_1_1_1_1_1_1_1_1_1_1_1_1_1_1_1_1_1_1_1_1_1_1_1_1_1_1_1_1_1_1_1_1_1_1_2_1"/>
    <protectedRange sqref="B47" name="Range2_12_5_1_1_1_2_1_1_1_1_1_1_1_1_1_1_1_2_1_2_1_1_1_1_1_1_1_1_1_2_1_1_1_1_1_1_1_1_1_1_1_1_1_1_1_1_1_1_1_1_1_1_1_1_1_1_1_1_1_1_1_1_1_1_1_1_1_1_1_1_1_1_1_2_1"/>
    <protectedRange sqref="B48" name="Range2_12_5_1_1_1_1_1_2_1_1_1_1_1_1_1_1_1_1_1_1_1_1_1_1_1_1_1_1_2_1_1_1_1_1_1_1_1_1_1_1_1_1_3_1_1_1_2_1_1_1_1_1_1_1_1_1_1_1_1_2_1_1_1_1"/>
    <protectedRange sqref="B49" name="Range2_12_5_1_1_1_1_1_2_1_1_2_1_1_1_1_1_1_1_1_1_1_1_1_1_1_1_1_1_2_1_1_1_1_1_1_1_1_1_1_1_1_1_1_3_1_1_1_2_1_1_1_1_1_1_1_1_1_2_1_1_1_1"/>
    <protectedRange sqref="B50" name="Range2_12_5_1_1_1_2_2_1_1_1_1_1_1_1_1_1_1_1_2_1_1_1_1_1_1_1_1_1_3_1_3_1_2_1_1_1_1_1_1_1_1_1_1_1_1_1_2_1_1_1_1_1_2_1_1_1_1_1_1_1_1_2_1_1_3_1_1_1_2_1_1_1_1_1_1_1_1_1_1_1_1_1_1_1_1"/>
    <protectedRange sqref="B51" name="Range2_12_5_1_1_1_2_2_1_1_1_1_1_1_1_1_1_1_1_2_1_1_1_2_1_1_1_1_1_1_1_1_1_1_1_1_1_1_1_1_2_1_1_1_1_1_1_1_1_1_2_1_1_3_1_1_1_3_1_1_1_1_1_1_1_1_1_1_1_1_1_1_1_1"/>
    <protectedRange sqref="B52" name="Range2_12_5_1_1_1_1_1_2_1_2_1_1_1_2_1_1_1_1_1_1_1_1_1_1_2_1_1_1_1_1_2_1_1_1_1_1_1_1_2_1_1_3_1_1_1_2_1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9" priority="5" operator="containsText" text="N/A">
      <formula>NOT(ISERROR(SEARCH("N/A",X11)))</formula>
    </cfRule>
    <cfRule type="cellIs" dxfId="458" priority="23" operator="equal">
      <formula>0</formula>
    </cfRule>
  </conditionalFormatting>
  <conditionalFormatting sqref="X11:AE34">
    <cfRule type="cellIs" dxfId="457" priority="22" operator="greaterThanOrEqual">
      <formula>1185</formula>
    </cfRule>
  </conditionalFormatting>
  <conditionalFormatting sqref="X11:AE34">
    <cfRule type="cellIs" dxfId="456" priority="21" operator="between">
      <formula>0.1</formula>
      <formula>1184</formula>
    </cfRule>
  </conditionalFormatting>
  <conditionalFormatting sqref="X8 AJ11:AO34">
    <cfRule type="cellIs" dxfId="455" priority="20" operator="equal">
      <formula>0</formula>
    </cfRule>
  </conditionalFormatting>
  <conditionalFormatting sqref="X8 AJ11:AO34">
    <cfRule type="cellIs" dxfId="454" priority="19" operator="greaterThan">
      <formula>1179</formula>
    </cfRule>
  </conditionalFormatting>
  <conditionalFormatting sqref="X8 AJ11:AO34">
    <cfRule type="cellIs" dxfId="453" priority="18" operator="greaterThan">
      <formula>99</formula>
    </cfRule>
  </conditionalFormatting>
  <conditionalFormatting sqref="X8 AJ11:AO34">
    <cfRule type="cellIs" dxfId="452" priority="17" operator="greaterThan">
      <formula>0.99</formula>
    </cfRule>
  </conditionalFormatting>
  <conditionalFormatting sqref="AB8">
    <cfRule type="cellIs" dxfId="451" priority="16" operator="equal">
      <formula>0</formula>
    </cfRule>
  </conditionalFormatting>
  <conditionalFormatting sqref="AB8">
    <cfRule type="cellIs" dxfId="450" priority="15" operator="greaterThan">
      <formula>1179</formula>
    </cfRule>
  </conditionalFormatting>
  <conditionalFormatting sqref="AB8">
    <cfRule type="cellIs" dxfId="449" priority="14" operator="greaterThan">
      <formula>99</formula>
    </cfRule>
  </conditionalFormatting>
  <conditionalFormatting sqref="AB8">
    <cfRule type="cellIs" dxfId="448" priority="13" operator="greaterThan">
      <formula>0.99</formula>
    </cfRule>
  </conditionalFormatting>
  <conditionalFormatting sqref="AQ11:AQ34">
    <cfRule type="cellIs" dxfId="447" priority="12" operator="equal">
      <formula>0</formula>
    </cfRule>
  </conditionalFormatting>
  <conditionalFormatting sqref="AQ11:AQ34">
    <cfRule type="cellIs" dxfId="446" priority="11" operator="greaterThan">
      <formula>1179</formula>
    </cfRule>
  </conditionalFormatting>
  <conditionalFormatting sqref="AQ11:AQ34">
    <cfRule type="cellIs" dxfId="445" priority="10" operator="greaterThan">
      <formula>99</formula>
    </cfRule>
  </conditionalFormatting>
  <conditionalFormatting sqref="AQ11:AQ34">
    <cfRule type="cellIs" dxfId="444" priority="9" operator="greaterThan">
      <formula>0.99</formula>
    </cfRule>
  </conditionalFormatting>
  <conditionalFormatting sqref="AI11:AI34">
    <cfRule type="cellIs" dxfId="443" priority="8" operator="greaterThan">
      <formula>$AI$8</formula>
    </cfRule>
  </conditionalFormatting>
  <conditionalFormatting sqref="AH11:AH34">
    <cfRule type="cellIs" dxfId="442" priority="6" operator="greaterThan">
      <formula>$AH$8</formula>
    </cfRule>
    <cfRule type="cellIs" dxfId="441" priority="7" operator="greaterThan">
      <formula>$AH$8</formula>
    </cfRule>
  </conditionalFormatting>
  <conditionalFormatting sqref="AP11:AP34">
    <cfRule type="cellIs" dxfId="440" priority="4" operator="equal">
      <formula>0</formula>
    </cfRule>
  </conditionalFormatting>
  <conditionalFormatting sqref="AP11:AP34">
    <cfRule type="cellIs" dxfId="439" priority="3" operator="greaterThan">
      <formula>1179</formula>
    </cfRule>
  </conditionalFormatting>
  <conditionalFormatting sqref="AP11:AP34">
    <cfRule type="cellIs" dxfId="438" priority="2" operator="greaterThan">
      <formula>99</formula>
    </cfRule>
  </conditionalFormatting>
  <conditionalFormatting sqref="AP11:AP34">
    <cfRule type="cellIs" dxfId="437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31" workbookViewId="0">
      <selection activeCell="B51" sqref="B51:B5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131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4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76" t="s">
        <v>11</v>
      </c>
      <c r="J7" s="176" t="s">
        <v>12</v>
      </c>
      <c r="K7" s="176" t="s">
        <v>13</v>
      </c>
      <c r="L7" s="13"/>
      <c r="M7" s="13"/>
      <c r="N7" s="13"/>
      <c r="O7" s="17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7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76" t="s">
        <v>22</v>
      </c>
      <c r="AG7" s="176" t="s">
        <v>23</v>
      </c>
      <c r="AH7" s="176" t="s">
        <v>24</v>
      </c>
      <c r="AI7" s="17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76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42320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26652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76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64"/>
      <c r="I10" s="175" t="s">
        <v>75</v>
      </c>
      <c r="J10" s="175" t="s">
        <v>75</v>
      </c>
      <c r="K10" s="175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11'!Q34</f>
        <v>58685932</v>
      </c>
      <c r="R10" s="255"/>
      <c r="S10" s="256"/>
      <c r="T10" s="257"/>
      <c r="U10" s="175" t="s">
        <v>75</v>
      </c>
      <c r="V10" s="175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11'!AG34:AG34</f>
        <v>41806236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2">
        <f>'NOV 11'!AP34:AP34</f>
        <v>9613839</v>
      </c>
      <c r="AQ10" s="246"/>
      <c r="AR10" s="172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91</v>
      </c>
      <c r="Q11" s="124">
        <v>58689810</v>
      </c>
      <c r="R11" s="47">
        <f>IF(ISBLANK(Q11),"-",Q11-Q10)</f>
        <v>3878</v>
      </c>
      <c r="S11" s="48">
        <f>R11*24/1000</f>
        <v>93.072000000000003</v>
      </c>
      <c r="T11" s="48">
        <f>R11/1000</f>
        <v>3.8780000000000001</v>
      </c>
      <c r="U11" s="125">
        <v>6.2</v>
      </c>
      <c r="V11" s="125">
        <f>U11</f>
        <v>6.2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41806916</v>
      </c>
      <c r="AH11" s="50">
        <f>IF(ISBLANK(AG11),"-",AG11-AG10)</f>
        <v>680</v>
      </c>
      <c r="AI11" s="51">
        <f>AH11/T11</f>
        <v>175.34811758638472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9615310</v>
      </c>
      <c r="AQ11" s="128">
        <f t="shared" ref="AQ11:AQ34" si="0">AP11-AP10</f>
        <v>1471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13</v>
      </c>
      <c r="E12" s="42">
        <f t="shared" ref="E12:E34" si="1">D12/1.42</f>
        <v>9.1549295774647899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129</v>
      </c>
      <c r="P12" s="124">
        <v>86</v>
      </c>
      <c r="Q12" s="124">
        <v>58693407</v>
      </c>
      <c r="R12" s="47">
        <f t="shared" ref="R12:R34" si="4">IF(ISBLANK(Q12),"-",Q12-Q11)</f>
        <v>3597</v>
      </c>
      <c r="S12" s="48">
        <f t="shared" ref="S12:S34" si="5">R12*24/1000</f>
        <v>86.328000000000003</v>
      </c>
      <c r="T12" s="48">
        <f t="shared" ref="T12:T34" si="6">R12/1000</f>
        <v>3.597</v>
      </c>
      <c r="U12" s="125">
        <v>7.8</v>
      </c>
      <c r="V12" s="125">
        <f t="shared" ref="V12:V34" si="7">U12</f>
        <v>7.8</v>
      </c>
      <c r="W12" s="126" t="s">
        <v>125</v>
      </c>
      <c r="X12" s="128">
        <v>0</v>
      </c>
      <c r="Y12" s="128">
        <v>0</v>
      </c>
      <c r="Z12" s="128">
        <v>1018</v>
      </c>
      <c r="AA12" s="128">
        <v>0</v>
      </c>
      <c r="AB12" s="128">
        <v>1017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41807496</v>
      </c>
      <c r="AH12" s="50">
        <f>IF(ISBLANK(AG12),"-",AG12-AG11)</f>
        <v>580</v>
      </c>
      <c r="AI12" s="51">
        <f t="shared" ref="AI12:AI34" si="8">AH12/T12</f>
        <v>161.24548234639977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9616966</v>
      </c>
      <c r="AQ12" s="128">
        <f t="shared" si="0"/>
        <v>1656</v>
      </c>
      <c r="AR12" s="54">
        <v>1.02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14</v>
      </c>
      <c r="E13" s="42">
        <f t="shared" si="1"/>
        <v>9.8591549295774659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127</v>
      </c>
      <c r="P13" s="124">
        <v>102</v>
      </c>
      <c r="Q13" s="124">
        <v>58697077</v>
      </c>
      <c r="R13" s="47">
        <f t="shared" si="4"/>
        <v>3670</v>
      </c>
      <c r="S13" s="48">
        <f t="shared" si="5"/>
        <v>88.08</v>
      </c>
      <c r="T13" s="48">
        <f t="shared" si="6"/>
        <v>3.67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1017</v>
      </c>
      <c r="AA13" s="128">
        <v>0</v>
      </c>
      <c r="AB13" s="128">
        <v>1017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41808084</v>
      </c>
      <c r="AH13" s="50">
        <f>IF(ISBLANK(AG13),"-",AG13-AG12)</f>
        <v>588</v>
      </c>
      <c r="AI13" s="51">
        <f t="shared" si="8"/>
        <v>160.21798365122615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9618499</v>
      </c>
      <c r="AQ13" s="128">
        <f t="shared" si="0"/>
        <v>1533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21</v>
      </c>
      <c r="E14" s="42">
        <f t="shared" si="1"/>
        <v>14.788732394366198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95</v>
      </c>
      <c r="Q14" s="124">
        <v>58700981</v>
      </c>
      <c r="R14" s="47">
        <f t="shared" si="4"/>
        <v>3904</v>
      </c>
      <c r="S14" s="48">
        <f t="shared" si="5"/>
        <v>93.695999999999998</v>
      </c>
      <c r="T14" s="48">
        <f t="shared" si="6"/>
        <v>3.9039999999999999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41808660</v>
      </c>
      <c r="AH14" s="50">
        <f t="shared" ref="AH14:AH34" si="9">IF(ISBLANK(AG14),"-",AG14-AG13)</f>
        <v>576</v>
      </c>
      <c r="AI14" s="51">
        <f t="shared" si="8"/>
        <v>147.54098360655738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9618499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117</v>
      </c>
      <c r="P15" s="124">
        <v>110</v>
      </c>
      <c r="Q15" s="124">
        <v>58705094</v>
      </c>
      <c r="R15" s="47">
        <f t="shared" si="4"/>
        <v>4113</v>
      </c>
      <c r="S15" s="48">
        <f t="shared" si="5"/>
        <v>98.712000000000003</v>
      </c>
      <c r="T15" s="48">
        <f t="shared" si="6"/>
        <v>4.1130000000000004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1098</v>
      </c>
      <c r="AA15" s="128">
        <v>0</v>
      </c>
      <c r="AB15" s="128">
        <v>1098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41809252</v>
      </c>
      <c r="AH15" s="50">
        <f t="shared" si="9"/>
        <v>592</v>
      </c>
      <c r="AI15" s="51">
        <f t="shared" si="8"/>
        <v>143.93386822270847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9618499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125</v>
      </c>
      <c r="Q16" s="124">
        <v>58710329</v>
      </c>
      <c r="R16" s="47">
        <f t="shared" si="4"/>
        <v>5235</v>
      </c>
      <c r="S16" s="48">
        <f t="shared" si="5"/>
        <v>125.64</v>
      </c>
      <c r="T16" s="48">
        <f t="shared" si="6"/>
        <v>5.2350000000000003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41810196</v>
      </c>
      <c r="AH16" s="50">
        <f t="shared" si="9"/>
        <v>944</v>
      </c>
      <c r="AI16" s="51">
        <f t="shared" si="8"/>
        <v>180.32473734479464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9618499</v>
      </c>
      <c r="AQ16" s="128">
        <f t="shared" si="0"/>
        <v>0</v>
      </c>
      <c r="AR16" s="54">
        <v>1.2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148</v>
      </c>
      <c r="Q17" s="124">
        <v>58716480</v>
      </c>
      <c r="R17" s="47">
        <f t="shared" si="4"/>
        <v>6151</v>
      </c>
      <c r="S17" s="48">
        <f t="shared" si="5"/>
        <v>147.624</v>
      </c>
      <c r="T17" s="48">
        <f t="shared" si="6"/>
        <v>6.1509999999999998</v>
      </c>
      <c r="U17" s="125">
        <v>9</v>
      </c>
      <c r="V17" s="125">
        <f t="shared" si="7"/>
        <v>9</v>
      </c>
      <c r="W17" s="126" t="s">
        <v>133</v>
      </c>
      <c r="X17" s="128">
        <v>0</v>
      </c>
      <c r="Y17" s="128">
        <v>1067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41811556</v>
      </c>
      <c r="AH17" s="50">
        <f t="shared" si="9"/>
        <v>1360</v>
      </c>
      <c r="AI17" s="51">
        <f t="shared" si="8"/>
        <v>221.10225979515528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9618499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149</v>
      </c>
      <c r="Q18" s="124">
        <v>58722790</v>
      </c>
      <c r="R18" s="47">
        <f t="shared" si="4"/>
        <v>6310</v>
      </c>
      <c r="S18" s="48">
        <f t="shared" si="5"/>
        <v>151.44</v>
      </c>
      <c r="T18" s="48">
        <f t="shared" si="6"/>
        <v>6.31</v>
      </c>
      <c r="U18" s="125">
        <v>8.1</v>
      </c>
      <c r="V18" s="125">
        <f t="shared" si="7"/>
        <v>8.1</v>
      </c>
      <c r="W18" s="126" t="s">
        <v>133</v>
      </c>
      <c r="X18" s="128">
        <v>0</v>
      </c>
      <c r="Y18" s="128">
        <v>1078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41812946</v>
      </c>
      <c r="AH18" s="50">
        <f t="shared" si="9"/>
        <v>1390</v>
      </c>
      <c r="AI18" s="51">
        <f t="shared" si="8"/>
        <v>220.28526148969891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9618499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151</v>
      </c>
      <c r="Q19" s="124">
        <v>58729111</v>
      </c>
      <c r="R19" s="47">
        <f t="shared" si="4"/>
        <v>6321</v>
      </c>
      <c r="S19" s="48">
        <f t="shared" si="5"/>
        <v>151.70400000000001</v>
      </c>
      <c r="T19" s="48">
        <f t="shared" si="6"/>
        <v>6.3209999999999997</v>
      </c>
      <c r="U19" s="125">
        <v>7.4</v>
      </c>
      <c r="V19" s="125">
        <f t="shared" si="7"/>
        <v>7.4</v>
      </c>
      <c r="W19" s="126" t="s">
        <v>133</v>
      </c>
      <c r="X19" s="128">
        <v>0</v>
      </c>
      <c r="Y19" s="128">
        <v>1078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41814344</v>
      </c>
      <c r="AH19" s="50">
        <f t="shared" si="9"/>
        <v>1398</v>
      </c>
      <c r="AI19" s="51">
        <f t="shared" si="8"/>
        <v>221.16753678215474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9618499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139</v>
      </c>
      <c r="P20" s="124">
        <v>151</v>
      </c>
      <c r="Q20" s="124">
        <v>58735448</v>
      </c>
      <c r="R20" s="47">
        <f t="shared" si="4"/>
        <v>6337</v>
      </c>
      <c r="S20" s="48">
        <f t="shared" si="5"/>
        <v>152.08799999999999</v>
      </c>
      <c r="T20" s="48">
        <f t="shared" si="6"/>
        <v>6.3369999999999997</v>
      </c>
      <c r="U20" s="125">
        <v>6.8</v>
      </c>
      <c r="V20" s="125">
        <f t="shared" si="7"/>
        <v>6.8</v>
      </c>
      <c r="W20" s="126" t="s">
        <v>133</v>
      </c>
      <c r="X20" s="128">
        <v>0</v>
      </c>
      <c r="Y20" s="128">
        <v>1059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41815756</v>
      </c>
      <c r="AH20" s="50">
        <f t="shared" si="9"/>
        <v>1412</v>
      </c>
      <c r="AI20" s="51">
        <f t="shared" si="8"/>
        <v>222.81836831308192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9618499</v>
      </c>
      <c r="AQ20" s="128">
        <f t="shared" si="0"/>
        <v>0</v>
      </c>
      <c r="AR20" s="54">
        <v>1.28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138</v>
      </c>
      <c r="P21" s="124">
        <v>155</v>
      </c>
      <c r="Q21" s="124">
        <v>58741690</v>
      </c>
      <c r="R21" s="47">
        <f t="shared" si="4"/>
        <v>6242</v>
      </c>
      <c r="S21" s="48">
        <f t="shared" si="5"/>
        <v>149.80799999999999</v>
      </c>
      <c r="T21" s="48">
        <f t="shared" si="6"/>
        <v>6.242</v>
      </c>
      <c r="U21" s="125">
        <v>6.1</v>
      </c>
      <c r="V21" s="125">
        <f t="shared" si="7"/>
        <v>6.1</v>
      </c>
      <c r="W21" s="126" t="s">
        <v>133</v>
      </c>
      <c r="X21" s="128">
        <v>0</v>
      </c>
      <c r="Y21" s="128">
        <v>1059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41817140</v>
      </c>
      <c r="AH21" s="50">
        <f t="shared" si="9"/>
        <v>1384</v>
      </c>
      <c r="AI21" s="51">
        <f t="shared" si="8"/>
        <v>221.72380647228454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9618499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141</v>
      </c>
      <c r="P22" s="124">
        <v>137</v>
      </c>
      <c r="Q22" s="124">
        <v>58747822</v>
      </c>
      <c r="R22" s="47">
        <f t="shared" si="4"/>
        <v>6132</v>
      </c>
      <c r="S22" s="48">
        <f t="shared" si="5"/>
        <v>147.16800000000001</v>
      </c>
      <c r="T22" s="48">
        <f t="shared" si="6"/>
        <v>6.1319999999999997</v>
      </c>
      <c r="U22" s="125">
        <v>5.6</v>
      </c>
      <c r="V22" s="125">
        <f t="shared" si="7"/>
        <v>5.6</v>
      </c>
      <c r="W22" s="126" t="s">
        <v>133</v>
      </c>
      <c r="X22" s="128">
        <v>0</v>
      </c>
      <c r="Y22" s="128">
        <v>1027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41818514</v>
      </c>
      <c r="AH22" s="50">
        <f t="shared" si="9"/>
        <v>1374</v>
      </c>
      <c r="AI22" s="51">
        <f t="shared" si="8"/>
        <v>224.07045009784736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9618499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136</v>
      </c>
      <c r="P23" s="124">
        <v>145</v>
      </c>
      <c r="Q23" s="124">
        <v>58754002</v>
      </c>
      <c r="R23" s="47">
        <f t="shared" si="4"/>
        <v>6180</v>
      </c>
      <c r="S23" s="48">
        <f t="shared" si="5"/>
        <v>148.32</v>
      </c>
      <c r="T23" s="48">
        <f t="shared" si="6"/>
        <v>6.18</v>
      </c>
      <c r="U23" s="125">
        <v>5.3</v>
      </c>
      <c r="V23" s="125">
        <f t="shared" si="7"/>
        <v>5.3</v>
      </c>
      <c r="W23" s="126" t="s">
        <v>133</v>
      </c>
      <c r="X23" s="128">
        <v>0</v>
      </c>
      <c r="Y23" s="128">
        <v>1025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41819864</v>
      </c>
      <c r="AH23" s="50">
        <f t="shared" si="9"/>
        <v>1350</v>
      </c>
      <c r="AI23" s="51">
        <f t="shared" si="8"/>
        <v>218.44660194174759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9618499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142</v>
      </c>
      <c r="Q24" s="124">
        <v>58759893</v>
      </c>
      <c r="R24" s="47">
        <f t="shared" si="4"/>
        <v>5891</v>
      </c>
      <c r="S24" s="48">
        <f t="shared" si="5"/>
        <v>141.38399999999999</v>
      </c>
      <c r="T24" s="48">
        <f t="shared" si="6"/>
        <v>5.891</v>
      </c>
      <c r="U24" s="125">
        <v>4.8</v>
      </c>
      <c r="V24" s="125">
        <f t="shared" si="7"/>
        <v>4.8</v>
      </c>
      <c r="W24" s="126" t="s">
        <v>133</v>
      </c>
      <c r="X24" s="128">
        <v>0</v>
      </c>
      <c r="Y24" s="128">
        <v>1037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41821228</v>
      </c>
      <c r="AH24" s="50">
        <f t="shared" si="9"/>
        <v>1364</v>
      </c>
      <c r="AI24" s="51">
        <f t="shared" si="8"/>
        <v>231.53963673400102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9618499</v>
      </c>
      <c r="AQ24" s="128">
        <f t="shared" si="0"/>
        <v>0</v>
      </c>
      <c r="AR24" s="54">
        <v>1.23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1"/>
        <v>2.8169014084507045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141</v>
      </c>
      <c r="Q25" s="124">
        <v>58765667</v>
      </c>
      <c r="R25" s="47">
        <f t="shared" si="4"/>
        <v>5774</v>
      </c>
      <c r="S25" s="48">
        <f t="shared" si="5"/>
        <v>138.57599999999999</v>
      </c>
      <c r="T25" s="48">
        <f t="shared" si="6"/>
        <v>5.774</v>
      </c>
      <c r="U25" s="125">
        <v>4.5</v>
      </c>
      <c r="V25" s="125">
        <f t="shared" si="7"/>
        <v>4.5</v>
      </c>
      <c r="W25" s="126" t="s">
        <v>133</v>
      </c>
      <c r="X25" s="128">
        <v>0</v>
      </c>
      <c r="Y25" s="128">
        <v>1037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41822548</v>
      </c>
      <c r="AH25" s="50">
        <f t="shared" si="9"/>
        <v>1320</v>
      </c>
      <c r="AI25" s="51">
        <f t="shared" si="8"/>
        <v>228.61101489435401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9618499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1"/>
        <v>2.8169014084507045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133</v>
      </c>
      <c r="Q26" s="124">
        <v>58771446</v>
      </c>
      <c r="R26" s="47">
        <f t="shared" si="4"/>
        <v>5779</v>
      </c>
      <c r="S26" s="48">
        <f t="shared" si="5"/>
        <v>138.696</v>
      </c>
      <c r="T26" s="48">
        <f t="shared" si="6"/>
        <v>5.7789999999999999</v>
      </c>
      <c r="U26" s="125">
        <v>4.0999999999999996</v>
      </c>
      <c r="V26" s="125">
        <f t="shared" si="7"/>
        <v>4.0999999999999996</v>
      </c>
      <c r="W26" s="126" t="s">
        <v>133</v>
      </c>
      <c r="X26" s="128">
        <v>0</v>
      </c>
      <c r="Y26" s="128">
        <v>1037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41823876</v>
      </c>
      <c r="AH26" s="50">
        <f t="shared" si="9"/>
        <v>1328</v>
      </c>
      <c r="AI26" s="51">
        <f t="shared" si="8"/>
        <v>229.79754282747879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9618499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1"/>
        <v>2.1126760563380285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141</v>
      </c>
      <c r="Q27" s="124">
        <v>58777245</v>
      </c>
      <c r="R27" s="47">
        <f t="shared" si="4"/>
        <v>5799</v>
      </c>
      <c r="S27" s="48">
        <f t="shared" si="5"/>
        <v>139.17599999999999</v>
      </c>
      <c r="T27" s="48">
        <f t="shared" si="6"/>
        <v>5.7990000000000004</v>
      </c>
      <c r="U27" s="125">
        <v>3.7</v>
      </c>
      <c r="V27" s="125">
        <f t="shared" si="7"/>
        <v>3.7</v>
      </c>
      <c r="W27" s="126" t="s">
        <v>133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41825200</v>
      </c>
      <c r="AH27" s="50">
        <f t="shared" si="9"/>
        <v>1324</v>
      </c>
      <c r="AI27" s="51">
        <f t="shared" si="8"/>
        <v>228.31522676323502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9618499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138</v>
      </c>
      <c r="Q28" s="124">
        <v>58783164</v>
      </c>
      <c r="R28" s="47">
        <f t="shared" si="4"/>
        <v>5919</v>
      </c>
      <c r="S28" s="48">
        <f t="shared" si="5"/>
        <v>142.05600000000001</v>
      </c>
      <c r="T28" s="48">
        <f t="shared" si="6"/>
        <v>5.9189999999999996</v>
      </c>
      <c r="U28" s="125">
        <v>3.4</v>
      </c>
      <c r="V28" s="125">
        <f t="shared" si="7"/>
        <v>3.4</v>
      </c>
      <c r="W28" s="126" t="s">
        <v>133</v>
      </c>
      <c r="X28" s="128">
        <v>0</v>
      </c>
      <c r="Y28" s="128">
        <v>1037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41826548</v>
      </c>
      <c r="AH28" s="50">
        <f t="shared" si="9"/>
        <v>1348</v>
      </c>
      <c r="AI28" s="51">
        <f t="shared" si="8"/>
        <v>227.74117249535396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9618499</v>
      </c>
      <c r="AQ28" s="128">
        <f t="shared" si="0"/>
        <v>0</v>
      </c>
      <c r="AR28" s="54">
        <v>1.08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135</v>
      </c>
      <c r="Q29" s="124">
        <v>58788706</v>
      </c>
      <c r="R29" s="47">
        <f t="shared" si="4"/>
        <v>5542</v>
      </c>
      <c r="S29" s="48">
        <f t="shared" si="5"/>
        <v>133.00800000000001</v>
      </c>
      <c r="T29" s="48">
        <f t="shared" si="6"/>
        <v>5.5419999999999998</v>
      </c>
      <c r="U29" s="125">
        <v>3</v>
      </c>
      <c r="V29" s="125">
        <f t="shared" si="7"/>
        <v>3</v>
      </c>
      <c r="W29" s="126" t="s">
        <v>133</v>
      </c>
      <c r="X29" s="128">
        <v>0</v>
      </c>
      <c r="Y29" s="128">
        <v>1036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41827820</v>
      </c>
      <c r="AH29" s="50">
        <f t="shared" si="9"/>
        <v>1272</v>
      </c>
      <c r="AI29" s="51">
        <f t="shared" si="8"/>
        <v>229.52002887044389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9618499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134</v>
      </c>
      <c r="P30" s="124">
        <v>135</v>
      </c>
      <c r="Q30" s="124">
        <v>58794775</v>
      </c>
      <c r="R30" s="47">
        <f t="shared" si="4"/>
        <v>6069</v>
      </c>
      <c r="S30" s="48">
        <f t="shared" si="5"/>
        <v>145.65600000000001</v>
      </c>
      <c r="T30" s="48">
        <f t="shared" si="6"/>
        <v>6.069</v>
      </c>
      <c r="U30" s="125">
        <v>2.8</v>
      </c>
      <c r="V30" s="125">
        <f t="shared" si="7"/>
        <v>2.8</v>
      </c>
      <c r="W30" s="126" t="s">
        <v>133</v>
      </c>
      <c r="X30" s="128">
        <v>0</v>
      </c>
      <c r="Y30" s="128">
        <v>1016</v>
      </c>
      <c r="Z30" s="128">
        <v>1187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41829212</v>
      </c>
      <c r="AH30" s="50">
        <f t="shared" si="9"/>
        <v>1392</v>
      </c>
      <c r="AI30" s="51">
        <f t="shared" si="8"/>
        <v>229.36233316856155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9618499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1"/>
        <v>4.2253521126760569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110</v>
      </c>
      <c r="P31" s="124">
        <v>131</v>
      </c>
      <c r="Q31" s="124">
        <v>58800126</v>
      </c>
      <c r="R31" s="47">
        <f t="shared" si="4"/>
        <v>5351</v>
      </c>
      <c r="S31" s="48">
        <f t="shared" si="5"/>
        <v>128.42400000000001</v>
      </c>
      <c r="T31" s="48">
        <f t="shared" si="6"/>
        <v>5.351</v>
      </c>
      <c r="U31" s="125">
        <v>2</v>
      </c>
      <c r="V31" s="125">
        <f t="shared" si="7"/>
        <v>2</v>
      </c>
      <c r="W31" s="126" t="s">
        <v>140</v>
      </c>
      <c r="X31" s="128">
        <v>0</v>
      </c>
      <c r="Y31" s="128">
        <v>1149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41830324</v>
      </c>
      <c r="AH31" s="50">
        <f t="shared" si="9"/>
        <v>1112</v>
      </c>
      <c r="AI31" s="51">
        <f t="shared" si="8"/>
        <v>207.81162399551485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9618499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7</v>
      </c>
      <c r="E32" s="42">
        <f t="shared" si="1"/>
        <v>4.9295774647887329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115</v>
      </c>
      <c r="Q32" s="124">
        <v>58805380</v>
      </c>
      <c r="R32" s="47">
        <f t="shared" si="4"/>
        <v>5254</v>
      </c>
      <c r="S32" s="48">
        <f t="shared" si="5"/>
        <v>126.096</v>
      </c>
      <c r="T32" s="48">
        <f t="shared" si="6"/>
        <v>5.2539999999999996</v>
      </c>
      <c r="U32" s="125">
        <v>1.3</v>
      </c>
      <c r="V32" s="125">
        <f t="shared" si="7"/>
        <v>1.3</v>
      </c>
      <c r="W32" s="126" t="s">
        <v>140</v>
      </c>
      <c r="X32" s="128">
        <v>0</v>
      </c>
      <c r="Y32" s="128">
        <v>1027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41831400</v>
      </c>
      <c r="AH32" s="50">
        <f t="shared" si="9"/>
        <v>1076</v>
      </c>
      <c r="AI32" s="51">
        <f t="shared" si="8"/>
        <v>204.79634564141608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9618499</v>
      </c>
      <c r="AQ32" s="128">
        <f t="shared" si="0"/>
        <v>0</v>
      </c>
      <c r="AR32" s="54">
        <v>1.29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1"/>
        <v>6.3380281690140849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138</v>
      </c>
      <c r="P33" s="124">
        <v>101</v>
      </c>
      <c r="Q33" s="124">
        <v>58809639</v>
      </c>
      <c r="R33" s="47">
        <f t="shared" si="4"/>
        <v>4259</v>
      </c>
      <c r="S33" s="48">
        <f t="shared" si="5"/>
        <v>102.21599999999999</v>
      </c>
      <c r="T33" s="48">
        <f t="shared" si="6"/>
        <v>4.2590000000000003</v>
      </c>
      <c r="U33" s="125">
        <v>2.6</v>
      </c>
      <c r="V33" s="125">
        <f t="shared" si="7"/>
        <v>2.6</v>
      </c>
      <c r="W33" s="126" t="s">
        <v>125</v>
      </c>
      <c r="X33" s="128">
        <v>0</v>
      </c>
      <c r="Y33" s="128">
        <v>0</v>
      </c>
      <c r="Z33" s="128">
        <v>1098</v>
      </c>
      <c r="AA33" s="128">
        <v>0</v>
      </c>
      <c r="AB33" s="128">
        <v>1097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41832164</v>
      </c>
      <c r="AH33" s="50">
        <f t="shared" si="9"/>
        <v>764</v>
      </c>
      <c r="AI33" s="51">
        <f t="shared" si="8"/>
        <v>179.384832120216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9619918</v>
      </c>
      <c r="AQ33" s="128">
        <f t="shared" si="0"/>
        <v>1419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1"/>
        <v>7.042253521126761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131</v>
      </c>
      <c r="P34" s="124">
        <v>100</v>
      </c>
      <c r="Q34" s="124">
        <v>58813751</v>
      </c>
      <c r="R34" s="47">
        <f t="shared" si="4"/>
        <v>4112</v>
      </c>
      <c r="S34" s="48">
        <f t="shared" si="5"/>
        <v>98.688000000000002</v>
      </c>
      <c r="T34" s="48">
        <f t="shared" si="6"/>
        <v>4.1120000000000001</v>
      </c>
      <c r="U34" s="125">
        <v>4.2</v>
      </c>
      <c r="V34" s="125">
        <f t="shared" si="7"/>
        <v>4.2</v>
      </c>
      <c r="W34" s="126" t="s">
        <v>125</v>
      </c>
      <c r="X34" s="128">
        <v>0</v>
      </c>
      <c r="Y34" s="128">
        <v>0</v>
      </c>
      <c r="Z34" s="128">
        <v>1078</v>
      </c>
      <c r="AA34" s="128">
        <v>0</v>
      </c>
      <c r="AB34" s="128">
        <v>1078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41832888</v>
      </c>
      <c r="AH34" s="50">
        <f t="shared" si="9"/>
        <v>724</v>
      </c>
      <c r="AI34" s="51">
        <f t="shared" si="8"/>
        <v>176.07003891050584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9621420</v>
      </c>
      <c r="AQ34" s="128">
        <f t="shared" si="0"/>
        <v>1502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127819</v>
      </c>
      <c r="S35" s="67">
        <f>AVERAGE(S11:S34)</f>
        <v>127.819</v>
      </c>
      <c r="T35" s="67">
        <f>SUM(T11:T34)</f>
        <v>127.819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26652</v>
      </c>
      <c r="AI35" s="70">
        <f>$AH$35/$T35</f>
        <v>208.51360126428779</v>
      </c>
      <c r="AJ35" s="99"/>
      <c r="AK35" s="100"/>
      <c r="AL35" s="100"/>
      <c r="AM35" s="100"/>
      <c r="AN35" s="101"/>
      <c r="AO35" s="71"/>
      <c r="AP35" s="72">
        <f>AP34-AP10</f>
        <v>7581</v>
      </c>
      <c r="AQ35" s="73">
        <f>SUM(AQ11:AQ34)</f>
        <v>7581</v>
      </c>
      <c r="AR35" s="74">
        <f>AVERAGE(AR11:AR34)</f>
        <v>1.1833333333333333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187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22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141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G11:G34 O12:V34 E11:E34 W12:AG16 X17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P3:U3" name="Range1_16_1_1_1_1_1_1_2_2_2_2_2_2_2"/>
    <protectedRange sqref="E51" name="Range2_12_5_1_1_1_1_1_2_1_1_1_1_1_1_1_1_1_1_1_1_1_1_1_1_1_1_1_1_2_1_1_1_1_1_1_1_1_1_1_1_1_1_3_1_1_1_2_1_1_1_1_1_1_1_1_1_1_1_1_2_1_1_1_2"/>
    <protectedRange sqref="B43" name="Range2_12_5_1_1_1_2_1_1_1_1_1_1_1_1_1_1_1_2_1_1_1_1_1_1_1_1_1_1_1_1_1_1_1_1_1_1_1_1_1_1_2_1_1"/>
    <protectedRange sqref="B44" name="Range2_12_5_1_1_1_2_2_1_1_1_1_1_1_1_1_1_1_1_1_1_1_1_1_1_1_1_1_1_1_1_1_1_1_1_1_1_1_1_1_1_1_1_1_1_1_1_1_1_1_1_1_1_1_1_1_1_2_1_1"/>
    <protectedRange sqref="B45" name="Range2_12_5_1_1_1_2_2_1_1_1_1_1_1_1_1_1_1_1_2_1_1_1_1_1_1_1_1_1_1_1_1_1_1_1_1_1_1_1_1_1_1_1_1_1_1_1_1_1_1_1_1_1_1_1_1_1_1_1_1_1_1_1_1_1_1_1_1_1_1_1_1_1_2_1_1"/>
    <protectedRange sqref="B46" name="Range2_12_5_1_1_1_2_2_1_1_1_1_1_1_1_1_1_1_1_2_1_1_1_2_1_1_1_2_1_1_1_3_1_1_1_1_1_1_1_1_1_1_1_1_1_1_1_1_1_1_1_1_1_1_1_1_1_1_1_1_1_1_1_1_1_1_1_1_1_1_1_1_1_1_1_1_1_1_1_1_1_1_1_1_1_1_1_1_1_1_2_1_1"/>
    <protectedRange sqref="B47" name="Range2_12_5_1_1_1_2_1_1_1_1_1_1_1_1_1_1_1_2_1_2_1_1_1_1_1_1_1_1_1_2_1_1_1_1_1_1_1_1_1_1_1_1_1_1_1_1_1_1_1_1_1_1_1_1_1_1_1_1_1_1_1_1_1_1_1_1_1_1_1_1_1_1_1_2_1_1"/>
    <protectedRange sqref="B48" name="Range2_12_5_1_1_1_1_1_2_1_1_1_1_1_1_1_1_1_1_1_1_1_1_1_1_1_1_1_1_2_1_1_1_1_1_1_1_1_1_1_1_1_1_3_1_1_1_2_1_1_1_1_1_1_1_1_1_1_1_1_2_1_1_1_1_1"/>
    <protectedRange sqref="B49" name="Range2_12_5_1_1_1_1_1_2_1_1_2_1_1_1_1_1_1_1_1_1_1_1_1_1_1_1_1_1_2_1_1_1_1_1_1_1_1_1_1_1_1_1_1_3_1_1_1_2_1_1_1_1_1_1_1_1_1_2_1_1_1_1_1"/>
    <protectedRange sqref="B50" name="Range2_12_5_1_1_1_2_2_1_1_1_1_1_1_1_1_1_1_1_2_1_1_1_1_1_1_1_1_1_3_1_3_1_2_1_1_1_1_1_1_1_1_1_1_1_1_1_2_1_1_1_1_1_2_1_1_1_1_1_1_1_1_2_1_1_3_1_1_1_2_1_1_1_1_1_1_1_1_1_1_1_1_1_1_1_1_1"/>
    <protectedRange sqref="B51" name="Range2_12_5_1_1_1_2_2_1_1_1_1_1_1_1_1_1_1_1_2_1_1_1_2_1_1_1_1_1_1_1_1_1_1_1_1_1_1_1_1_2_1_1_1_1_1_1_1_1_1_2_1_1_3_1_1_1_3_1_1_1_1_1_1_1_1_1_1_1_1_1_1_1_1_1"/>
    <protectedRange sqref="B52" name="Range2_12_5_1_1_1_1_1_2_1_2_1_1_1_2_1_1_1_1_1_1_1_1_1_1_2_1_1_1_1_1_2_1_1_1_1_1_1_1_2_1_1_3_1_1_1_2_1_1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36" priority="5" operator="containsText" text="N/A">
      <formula>NOT(ISERROR(SEARCH("N/A",X11)))</formula>
    </cfRule>
    <cfRule type="cellIs" dxfId="435" priority="23" operator="equal">
      <formula>0</formula>
    </cfRule>
  </conditionalFormatting>
  <conditionalFormatting sqref="X11:AE34">
    <cfRule type="cellIs" dxfId="434" priority="22" operator="greaterThanOrEqual">
      <formula>1185</formula>
    </cfRule>
  </conditionalFormatting>
  <conditionalFormatting sqref="X11:AE34">
    <cfRule type="cellIs" dxfId="433" priority="21" operator="between">
      <formula>0.1</formula>
      <formula>1184</formula>
    </cfRule>
  </conditionalFormatting>
  <conditionalFormatting sqref="X8 AJ11:AO34">
    <cfRule type="cellIs" dxfId="432" priority="20" operator="equal">
      <formula>0</formula>
    </cfRule>
  </conditionalFormatting>
  <conditionalFormatting sqref="X8 AJ11:AO34">
    <cfRule type="cellIs" dxfId="431" priority="19" operator="greaterThan">
      <formula>1179</formula>
    </cfRule>
  </conditionalFormatting>
  <conditionalFormatting sqref="X8 AJ11:AO34">
    <cfRule type="cellIs" dxfId="430" priority="18" operator="greaterThan">
      <formula>99</formula>
    </cfRule>
  </conditionalFormatting>
  <conditionalFormatting sqref="X8 AJ11:AO34">
    <cfRule type="cellIs" dxfId="429" priority="17" operator="greaterThan">
      <formula>0.99</formula>
    </cfRule>
  </conditionalFormatting>
  <conditionalFormatting sqref="AB8">
    <cfRule type="cellIs" dxfId="428" priority="16" operator="equal">
      <formula>0</formula>
    </cfRule>
  </conditionalFormatting>
  <conditionalFormatting sqref="AB8">
    <cfRule type="cellIs" dxfId="427" priority="15" operator="greaterThan">
      <formula>1179</formula>
    </cfRule>
  </conditionalFormatting>
  <conditionalFormatting sqref="AB8">
    <cfRule type="cellIs" dxfId="426" priority="14" operator="greaterThan">
      <formula>99</formula>
    </cfRule>
  </conditionalFormatting>
  <conditionalFormatting sqref="AB8">
    <cfRule type="cellIs" dxfId="425" priority="13" operator="greaterThan">
      <formula>0.99</formula>
    </cfRule>
  </conditionalFormatting>
  <conditionalFormatting sqref="AQ11:AQ34">
    <cfRule type="cellIs" dxfId="424" priority="12" operator="equal">
      <formula>0</formula>
    </cfRule>
  </conditionalFormatting>
  <conditionalFormatting sqref="AQ11:AQ34">
    <cfRule type="cellIs" dxfId="423" priority="11" operator="greaterThan">
      <formula>1179</formula>
    </cfRule>
  </conditionalFormatting>
  <conditionalFormatting sqref="AQ11:AQ34">
    <cfRule type="cellIs" dxfId="422" priority="10" operator="greaterThan">
      <formula>99</formula>
    </cfRule>
  </conditionalFormatting>
  <conditionalFormatting sqref="AQ11:AQ34">
    <cfRule type="cellIs" dxfId="421" priority="9" operator="greaterThan">
      <formula>0.99</formula>
    </cfRule>
  </conditionalFormatting>
  <conditionalFormatting sqref="AI11:AI34">
    <cfRule type="cellIs" dxfId="420" priority="8" operator="greaterThan">
      <formula>$AI$8</formula>
    </cfRule>
  </conditionalFormatting>
  <conditionalFormatting sqref="AH11:AH34">
    <cfRule type="cellIs" dxfId="419" priority="6" operator="greaterThan">
      <formula>$AH$8</formula>
    </cfRule>
    <cfRule type="cellIs" dxfId="418" priority="7" operator="greaterThan">
      <formula>$AH$8</formula>
    </cfRule>
  </conditionalFormatting>
  <conditionalFormatting sqref="AP11:AP34">
    <cfRule type="cellIs" dxfId="417" priority="4" operator="equal">
      <formula>0</formula>
    </cfRule>
  </conditionalFormatting>
  <conditionalFormatting sqref="AP11:AP34">
    <cfRule type="cellIs" dxfId="416" priority="3" operator="greaterThan">
      <formula>1179</formula>
    </cfRule>
  </conditionalFormatting>
  <conditionalFormatting sqref="AP11:AP34">
    <cfRule type="cellIs" dxfId="415" priority="2" operator="greaterThan">
      <formula>99</formula>
    </cfRule>
  </conditionalFormatting>
  <conditionalFormatting sqref="AP11:AP34">
    <cfRule type="cellIs" dxfId="414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35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4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71" t="s">
        <v>10</v>
      </c>
      <c r="I7" s="176" t="s">
        <v>11</v>
      </c>
      <c r="J7" s="176" t="s">
        <v>12</v>
      </c>
      <c r="K7" s="176" t="s">
        <v>13</v>
      </c>
      <c r="L7" s="13"/>
      <c r="M7" s="13"/>
      <c r="N7" s="13"/>
      <c r="O7" s="17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7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76" t="s">
        <v>22</v>
      </c>
      <c r="AG7" s="176" t="s">
        <v>23</v>
      </c>
      <c r="AH7" s="176" t="s">
        <v>24</v>
      </c>
      <c r="AI7" s="17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76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42321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26348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76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5" t="s">
        <v>51</v>
      </c>
      <c r="V9" s="175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3" t="s">
        <v>55</v>
      </c>
      <c r="AG9" s="173" t="s">
        <v>56</v>
      </c>
      <c r="AH9" s="247" t="s">
        <v>57</v>
      </c>
      <c r="AI9" s="262" t="s">
        <v>58</v>
      </c>
      <c r="AJ9" s="175" t="s">
        <v>59</v>
      </c>
      <c r="AK9" s="175" t="s">
        <v>60</v>
      </c>
      <c r="AL9" s="175" t="s">
        <v>61</v>
      </c>
      <c r="AM9" s="175" t="s">
        <v>62</v>
      </c>
      <c r="AN9" s="175" t="s">
        <v>63</v>
      </c>
      <c r="AO9" s="175" t="s">
        <v>64</v>
      </c>
      <c r="AP9" s="175" t="s">
        <v>65</v>
      </c>
      <c r="AQ9" s="245" t="s">
        <v>66</v>
      </c>
      <c r="AR9" s="175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5" t="s">
        <v>72</v>
      </c>
      <c r="C10" s="175" t="s">
        <v>73</v>
      </c>
      <c r="D10" s="175" t="s">
        <v>74</v>
      </c>
      <c r="E10" s="175" t="s">
        <v>75</v>
      </c>
      <c r="F10" s="175" t="s">
        <v>74</v>
      </c>
      <c r="G10" s="175" t="s">
        <v>75</v>
      </c>
      <c r="H10" s="264"/>
      <c r="I10" s="175" t="s">
        <v>75</v>
      </c>
      <c r="J10" s="175" t="s">
        <v>75</v>
      </c>
      <c r="K10" s="175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12'!Q34</f>
        <v>58813751</v>
      </c>
      <c r="R10" s="255"/>
      <c r="S10" s="256"/>
      <c r="T10" s="257"/>
      <c r="U10" s="175" t="s">
        <v>75</v>
      </c>
      <c r="V10" s="175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12'!AG34:AG34</f>
        <v>41832888</v>
      </c>
      <c r="AH10" s="247"/>
      <c r="AI10" s="263"/>
      <c r="AJ10" s="175" t="s">
        <v>84</v>
      </c>
      <c r="AK10" s="175" t="s">
        <v>84</v>
      </c>
      <c r="AL10" s="175" t="s">
        <v>84</v>
      </c>
      <c r="AM10" s="175" t="s">
        <v>84</v>
      </c>
      <c r="AN10" s="175" t="s">
        <v>84</v>
      </c>
      <c r="AO10" s="175" t="s">
        <v>84</v>
      </c>
      <c r="AP10" s="2">
        <f>'NOV 12'!AP34:AP34</f>
        <v>9621420</v>
      </c>
      <c r="AQ10" s="246"/>
      <c r="AR10" s="172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10</v>
      </c>
      <c r="E11" s="42">
        <f>D11/1.42</f>
        <v>7.042253521126761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128</v>
      </c>
      <c r="P11" s="124">
        <v>90</v>
      </c>
      <c r="Q11" s="124">
        <v>58817561</v>
      </c>
      <c r="R11" s="47">
        <f>IF(ISBLANK(Q11),"-",Q11-Q10)</f>
        <v>3810</v>
      </c>
      <c r="S11" s="48">
        <f>R11*24/1000</f>
        <v>91.44</v>
      </c>
      <c r="T11" s="48">
        <f>R11/1000</f>
        <v>3.81</v>
      </c>
      <c r="U11" s="125">
        <v>5.9</v>
      </c>
      <c r="V11" s="125">
        <f>U11</f>
        <v>5.9</v>
      </c>
      <c r="W11" s="126" t="s">
        <v>125</v>
      </c>
      <c r="X11" s="128">
        <v>0</v>
      </c>
      <c r="Y11" s="128">
        <v>0</v>
      </c>
      <c r="Z11" s="128">
        <v>1048</v>
      </c>
      <c r="AA11" s="128">
        <v>0</v>
      </c>
      <c r="AB11" s="128">
        <v>1048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41833536</v>
      </c>
      <c r="AH11" s="50">
        <f>IF(ISBLANK(AG11),"-",AG11-AG10)</f>
        <v>648</v>
      </c>
      <c r="AI11" s="51">
        <f>AH11/T11</f>
        <v>170.07874015748033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9622905</v>
      </c>
      <c r="AQ11" s="128">
        <f t="shared" ref="AQ11:AQ34" si="0">AP11-AP10</f>
        <v>1485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1">D12/1.42</f>
        <v>8.4507042253521139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92</v>
      </c>
      <c r="Q12" s="124">
        <v>58821338</v>
      </c>
      <c r="R12" s="47">
        <f t="shared" ref="R12:R34" si="4">IF(ISBLANK(Q12),"-",Q12-Q11)</f>
        <v>3777</v>
      </c>
      <c r="S12" s="48">
        <f t="shared" ref="S12:S34" si="5">R12*24/1000</f>
        <v>90.647999999999996</v>
      </c>
      <c r="T12" s="48">
        <f t="shared" ref="T12:T34" si="6">R12/1000</f>
        <v>3.7770000000000001</v>
      </c>
      <c r="U12" s="125">
        <v>7.4</v>
      </c>
      <c r="V12" s="125">
        <f t="shared" ref="V12:V34" si="7">U12</f>
        <v>7.4</v>
      </c>
      <c r="W12" s="126" t="s">
        <v>125</v>
      </c>
      <c r="X12" s="128">
        <v>0</v>
      </c>
      <c r="Y12" s="128">
        <v>0</v>
      </c>
      <c r="Z12" s="128">
        <v>1048</v>
      </c>
      <c r="AA12" s="128">
        <v>0</v>
      </c>
      <c r="AB12" s="128">
        <v>1048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41834188</v>
      </c>
      <c r="AH12" s="50">
        <f>IF(ISBLANK(AG12),"-",AG12-AG11)</f>
        <v>652</v>
      </c>
      <c r="AI12" s="51">
        <f t="shared" ref="AI12:AI34" si="8">AH12/T12</f>
        <v>172.6237754831877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9624376</v>
      </c>
      <c r="AQ12" s="128">
        <f t="shared" si="0"/>
        <v>1471</v>
      </c>
      <c r="AR12" s="54">
        <v>1.08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13</v>
      </c>
      <c r="E13" s="42">
        <f t="shared" si="1"/>
        <v>9.1549295774647899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123</v>
      </c>
      <c r="P13" s="124">
        <v>88</v>
      </c>
      <c r="Q13" s="124">
        <v>58824858</v>
      </c>
      <c r="R13" s="47">
        <f t="shared" si="4"/>
        <v>3520</v>
      </c>
      <c r="S13" s="48">
        <f t="shared" si="5"/>
        <v>84.48</v>
      </c>
      <c r="T13" s="48">
        <f t="shared" si="6"/>
        <v>3.52</v>
      </c>
      <c r="U13" s="125">
        <v>8.6999999999999993</v>
      </c>
      <c r="V13" s="125">
        <f t="shared" si="7"/>
        <v>8.6999999999999993</v>
      </c>
      <c r="W13" s="126" t="s">
        <v>125</v>
      </c>
      <c r="X13" s="128">
        <v>0</v>
      </c>
      <c r="Y13" s="128">
        <v>0</v>
      </c>
      <c r="Z13" s="128">
        <v>1017</v>
      </c>
      <c r="AA13" s="128">
        <v>0</v>
      </c>
      <c r="AB13" s="128">
        <v>1017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41834760</v>
      </c>
      <c r="AH13" s="50">
        <f>IF(ISBLANK(AG13),"-",AG13-AG12)</f>
        <v>572</v>
      </c>
      <c r="AI13" s="51">
        <f t="shared" si="8"/>
        <v>162.5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9625803</v>
      </c>
      <c r="AQ13" s="128">
        <f t="shared" si="0"/>
        <v>1427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18</v>
      </c>
      <c r="E14" s="42">
        <f t="shared" si="1"/>
        <v>12.67605633802817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101</v>
      </c>
      <c r="P14" s="124">
        <v>96</v>
      </c>
      <c r="Q14" s="124">
        <v>58828785</v>
      </c>
      <c r="R14" s="47">
        <f t="shared" si="4"/>
        <v>3927</v>
      </c>
      <c r="S14" s="48">
        <f t="shared" si="5"/>
        <v>94.248000000000005</v>
      </c>
      <c r="T14" s="48">
        <f t="shared" si="6"/>
        <v>3.927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1017</v>
      </c>
      <c r="AA14" s="128">
        <v>0</v>
      </c>
      <c r="AB14" s="128">
        <v>1017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41835372</v>
      </c>
      <c r="AH14" s="50">
        <f t="shared" ref="AH14:AH34" si="9">IF(ISBLANK(AG14),"-",AG14-AG13)</f>
        <v>612</v>
      </c>
      <c r="AI14" s="51">
        <f t="shared" si="8"/>
        <v>155.84415584415584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9626521</v>
      </c>
      <c r="AQ14" s="128">
        <f t="shared" si="0"/>
        <v>718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10</v>
      </c>
      <c r="E15" s="42">
        <f t="shared" si="1"/>
        <v>7.042253521126761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117</v>
      </c>
      <c r="P15" s="124">
        <v>112</v>
      </c>
      <c r="Q15" s="124">
        <v>58832969</v>
      </c>
      <c r="R15" s="47">
        <f t="shared" si="4"/>
        <v>4184</v>
      </c>
      <c r="S15" s="48">
        <f t="shared" si="5"/>
        <v>100.416</v>
      </c>
      <c r="T15" s="48">
        <f t="shared" si="6"/>
        <v>4.1840000000000002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1128</v>
      </c>
      <c r="AA15" s="128">
        <v>0</v>
      </c>
      <c r="AB15" s="128">
        <v>1128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41835992</v>
      </c>
      <c r="AH15" s="50">
        <f t="shared" si="9"/>
        <v>620</v>
      </c>
      <c r="AI15" s="51">
        <f t="shared" si="8"/>
        <v>148.18355640535373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9626521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7</v>
      </c>
      <c r="E16" s="42">
        <f t="shared" si="1"/>
        <v>4.9295774647887329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121</v>
      </c>
      <c r="Q16" s="124">
        <v>58838067</v>
      </c>
      <c r="R16" s="47">
        <f t="shared" si="4"/>
        <v>5098</v>
      </c>
      <c r="S16" s="48">
        <f t="shared" si="5"/>
        <v>122.352</v>
      </c>
      <c r="T16" s="48">
        <f t="shared" si="6"/>
        <v>5.0979999999999999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1189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41836916</v>
      </c>
      <c r="AH16" s="50">
        <f t="shared" si="9"/>
        <v>924</v>
      </c>
      <c r="AI16" s="51">
        <f t="shared" si="8"/>
        <v>181.24754805806199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9626521</v>
      </c>
      <c r="AQ16" s="128">
        <f t="shared" si="0"/>
        <v>0</v>
      </c>
      <c r="AR16" s="54">
        <v>1.26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128</v>
      </c>
      <c r="P17" s="124">
        <v>149</v>
      </c>
      <c r="Q17" s="124">
        <v>58844209</v>
      </c>
      <c r="R17" s="47">
        <f t="shared" si="4"/>
        <v>6142</v>
      </c>
      <c r="S17" s="48">
        <f t="shared" si="5"/>
        <v>147.40799999999999</v>
      </c>
      <c r="T17" s="48">
        <f t="shared" si="6"/>
        <v>6.1420000000000003</v>
      </c>
      <c r="U17" s="125">
        <v>9</v>
      </c>
      <c r="V17" s="125">
        <f t="shared" si="7"/>
        <v>9</v>
      </c>
      <c r="W17" s="126" t="s">
        <v>133</v>
      </c>
      <c r="X17" s="128">
        <v>1159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41838292</v>
      </c>
      <c r="AH17" s="50">
        <f t="shared" si="9"/>
        <v>1376</v>
      </c>
      <c r="AI17" s="51">
        <f t="shared" si="8"/>
        <v>224.03126017583847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9626521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132</v>
      </c>
      <c r="P18" s="124">
        <v>155</v>
      </c>
      <c r="Q18" s="124">
        <v>58850486</v>
      </c>
      <c r="R18" s="47">
        <f t="shared" si="4"/>
        <v>6277</v>
      </c>
      <c r="S18" s="48">
        <f t="shared" si="5"/>
        <v>150.648</v>
      </c>
      <c r="T18" s="48">
        <f t="shared" si="6"/>
        <v>6.2770000000000001</v>
      </c>
      <c r="U18" s="125">
        <v>8</v>
      </c>
      <c r="V18" s="125">
        <f t="shared" si="7"/>
        <v>8</v>
      </c>
      <c r="W18" s="126" t="s">
        <v>133</v>
      </c>
      <c r="X18" s="128">
        <v>1129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41839720</v>
      </c>
      <c r="AH18" s="50">
        <f t="shared" si="9"/>
        <v>1428</v>
      </c>
      <c r="AI18" s="51">
        <f t="shared" si="8"/>
        <v>227.49721204397005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9626521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149</v>
      </c>
      <c r="Q19" s="124">
        <v>58856787</v>
      </c>
      <c r="R19" s="47">
        <f t="shared" si="4"/>
        <v>6301</v>
      </c>
      <c r="S19" s="48">
        <f t="shared" si="5"/>
        <v>151.22399999999999</v>
      </c>
      <c r="T19" s="48">
        <f t="shared" si="6"/>
        <v>6.3010000000000002</v>
      </c>
      <c r="U19" s="125">
        <v>7</v>
      </c>
      <c r="V19" s="125">
        <f t="shared" si="7"/>
        <v>7</v>
      </c>
      <c r="W19" s="126" t="s">
        <v>133</v>
      </c>
      <c r="X19" s="128">
        <v>1158</v>
      </c>
      <c r="Y19" s="128">
        <v>0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41841156</v>
      </c>
      <c r="AH19" s="50">
        <f t="shared" si="9"/>
        <v>1436</v>
      </c>
      <c r="AI19" s="51">
        <f t="shared" si="8"/>
        <v>227.90033328043168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9626521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1"/>
        <v>3.5211267605633805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153</v>
      </c>
      <c r="Q20" s="124">
        <v>58863107</v>
      </c>
      <c r="R20" s="47">
        <f t="shared" si="4"/>
        <v>6320</v>
      </c>
      <c r="S20" s="48">
        <f t="shared" si="5"/>
        <v>151.68</v>
      </c>
      <c r="T20" s="48">
        <f t="shared" si="6"/>
        <v>6.32</v>
      </c>
      <c r="U20" s="125">
        <v>6.1</v>
      </c>
      <c r="V20" s="125">
        <f t="shared" si="7"/>
        <v>6.1</v>
      </c>
      <c r="W20" s="126" t="s">
        <v>133</v>
      </c>
      <c r="X20" s="128">
        <v>1118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41842596</v>
      </c>
      <c r="AH20" s="50">
        <f t="shared" si="9"/>
        <v>1440</v>
      </c>
      <c r="AI20" s="51">
        <f t="shared" si="8"/>
        <v>227.84810126582278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9626521</v>
      </c>
      <c r="AQ20" s="128">
        <f t="shared" si="0"/>
        <v>0</v>
      </c>
      <c r="AR20" s="54">
        <v>1.32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1"/>
        <v>3.5211267605633805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147</v>
      </c>
      <c r="Q21" s="124">
        <v>58869274</v>
      </c>
      <c r="R21" s="47">
        <f t="shared" si="4"/>
        <v>6167</v>
      </c>
      <c r="S21" s="48">
        <f t="shared" si="5"/>
        <v>148.00800000000001</v>
      </c>
      <c r="T21" s="48">
        <f t="shared" si="6"/>
        <v>6.1669999999999998</v>
      </c>
      <c r="U21" s="125">
        <v>5.4</v>
      </c>
      <c r="V21" s="125">
        <f t="shared" si="7"/>
        <v>5.4</v>
      </c>
      <c r="W21" s="126" t="s">
        <v>133</v>
      </c>
      <c r="X21" s="128">
        <v>1087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41844000</v>
      </c>
      <c r="AH21" s="50">
        <f t="shared" si="9"/>
        <v>1404</v>
      </c>
      <c r="AI21" s="51">
        <f t="shared" si="8"/>
        <v>227.66336954759203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9626521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132</v>
      </c>
      <c r="P22" s="124">
        <v>140</v>
      </c>
      <c r="Q22" s="124">
        <v>58875352</v>
      </c>
      <c r="R22" s="47">
        <f t="shared" si="4"/>
        <v>6078</v>
      </c>
      <c r="S22" s="48">
        <f t="shared" si="5"/>
        <v>145.87200000000001</v>
      </c>
      <c r="T22" s="48">
        <f t="shared" si="6"/>
        <v>6.0780000000000003</v>
      </c>
      <c r="U22" s="125">
        <v>4.9000000000000004</v>
      </c>
      <c r="V22" s="125">
        <f t="shared" si="7"/>
        <v>4.9000000000000004</v>
      </c>
      <c r="W22" s="126" t="s">
        <v>133</v>
      </c>
      <c r="X22" s="128">
        <v>1046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41845380</v>
      </c>
      <c r="AH22" s="50">
        <f t="shared" si="9"/>
        <v>1380</v>
      </c>
      <c r="AI22" s="51">
        <f t="shared" si="8"/>
        <v>227.04837117472852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9626521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141</v>
      </c>
      <c r="Q23" s="124">
        <v>58881220</v>
      </c>
      <c r="R23" s="47">
        <f t="shared" si="4"/>
        <v>5868</v>
      </c>
      <c r="S23" s="48">
        <f t="shared" si="5"/>
        <v>140.83199999999999</v>
      </c>
      <c r="T23" s="48">
        <f t="shared" si="6"/>
        <v>5.8680000000000003</v>
      </c>
      <c r="U23" s="125">
        <v>4.2</v>
      </c>
      <c r="V23" s="125">
        <f t="shared" si="7"/>
        <v>4.2</v>
      </c>
      <c r="W23" s="126" t="s">
        <v>133</v>
      </c>
      <c r="X23" s="128">
        <v>1097</v>
      </c>
      <c r="Y23" s="128">
        <v>0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41846736</v>
      </c>
      <c r="AH23" s="50">
        <f t="shared" si="9"/>
        <v>1356</v>
      </c>
      <c r="AI23" s="51">
        <f t="shared" si="8"/>
        <v>231.08384458077708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9626521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126</v>
      </c>
      <c r="P24" s="124">
        <v>135</v>
      </c>
      <c r="Q24" s="124">
        <v>58887126</v>
      </c>
      <c r="R24" s="47">
        <f t="shared" si="4"/>
        <v>5906</v>
      </c>
      <c r="S24" s="48">
        <f t="shared" si="5"/>
        <v>141.744</v>
      </c>
      <c r="T24" s="48">
        <f t="shared" si="6"/>
        <v>5.9059999999999997</v>
      </c>
      <c r="U24" s="125">
        <v>3.7</v>
      </c>
      <c r="V24" s="125">
        <f t="shared" si="7"/>
        <v>3.7</v>
      </c>
      <c r="W24" s="126" t="s">
        <v>133</v>
      </c>
      <c r="X24" s="128">
        <v>1097</v>
      </c>
      <c r="Y24" s="128">
        <v>0</v>
      </c>
      <c r="Z24" s="128">
        <v>1187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41848116</v>
      </c>
      <c r="AH24" s="50">
        <f t="shared" si="9"/>
        <v>1380</v>
      </c>
      <c r="AI24" s="51">
        <f t="shared" si="8"/>
        <v>233.66068405011853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9626521</v>
      </c>
      <c r="AQ24" s="128">
        <f t="shared" si="0"/>
        <v>0</v>
      </c>
      <c r="AR24" s="54">
        <v>0.96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1"/>
        <v>2.8169014084507045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126</v>
      </c>
      <c r="P25" s="124">
        <v>141</v>
      </c>
      <c r="Q25" s="124">
        <v>58892915</v>
      </c>
      <c r="R25" s="47">
        <f t="shared" si="4"/>
        <v>5789</v>
      </c>
      <c r="S25" s="48">
        <f t="shared" si="5"/>
        <v>138.93600000000001</v>
      </c>
      <c r="T25" s="48">
        <f t="shared" si="6"/>
        <v>5.7889999999999997</v>
      </c>
      <c r="U25" s="125">
        <v>3.5</v>
      </c>
      <c r="V25" s="125">
        <f t="shared" si="7"/>
        <v>3.5</v>
      </c>
      <c r="W25" s="126" t="s">
        <v>133</v>
      </c>
      <c r="X25" s="128">
        <v>1097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41849468</v>
      </c>
      <c r="AH25" s="50">
        <f t="shared" si="9"/>
        <v>1352</v>
      </c>
      <c r="AI25" s="51">
        <f t="shared" si="8"/>
        <v>233.54638106754192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9626521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1"/>
        <v>2.8169014084507045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125</v>
      </c>
      <c r="P26" s="124">
        <v>137</v>
      </c>
      <c r="Q26" s="124">
        <v>58898157</v>
      </c>
      <c r="R26" s="47">
        <f t="shared" si="4"/>
        <v>5242</v>
      </c>
      <c r="S26" s="48">
        <f t="shared" si="5"/>
        <v>125.80800000000001</v>
      </c>
      <c r="T26" s="48">
        <f t="shared" si="6"/>
        <v>5.242</v>
      </c>
      <c r="U26" s="125">
        <v>3.4</v>
      </c>
      <c r="V26" s="125">
        <f t="shared" si="7"/>
        <v>3.4</v>
      </c>
      <c r="W26" s="126" t="s">
        <v>133</v>
      </c>
      <c r="X26" s="128">
        <v>1097</v>
      </c>
      <c r="Y26" s="128">
        <v>0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41850692</v>
      </c>
      <c r="AH26" s="50">
        <f t="shared" si="9"/>
        <v>1224</v>
      </c>
      <c r="AI26" s="51">
        <f t="shared" si="8"/>
        <v>233.49866463181991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9626521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1"/>
        <v>2.1126760563380285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126</v>
      </c>
      <c r="P27" s="124">
        <v>141</v>
      </c>
      <c r="Q27" s="124">
        <v>58903721</v>
      </c>
      <c r="R27" s="47">
        <f t="shared" si="4"/>
        <v>5564</v>
      </c>
      <c r="S27" s="48">
        <f t="shared" si="5"/>
        <v>133.536</v>
      </c>
      <c r="T27" s="48">
        <f t="shared" si="6"/>
        <v>5.5640000000000001</v>
      </c>
      <c r="U27" s="125">
        <v>3.2</v>
      </c>
      <c r="V27" s="125">
        <f t="shared" si="7"/>
        <v>3.2</v>
      </c>
      <c r="W27" s="126" t="s">
        <v>133</v>
      </c>
      <c r="X27" s="128">
        <v>1097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41851988</v>
      </c>
      <c r="AH27" s="50">
        <f t="shared" si="9"/>
        <v>1296</v>
      </c>
      <c r="AI27" s="51">
        <f t="shared" si="8"/>
        <v>232.92595255212078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9626521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121</v>
      </c>
      <c r="P28" s="124">
        <v>138</v>
      </c>
      <c r="Q28" s="124">
        <v>58909384</v>
      </c>
      <c r="R28" s="47">
        <f t="shared" si="4"/>
        <v>5663</v>
      </c>
      <c r="S28" s="48">
        <f t="shared" si="5"/>
        <v>135.91200000000001</v>
      </c>
      <c r="T28" s="48">
        <f t="shared" si="6"/>
        <v>5.6630000000000003</v>
      </c>
      <c r="U28" s="125">
        <v>3.1</v>
      </c>
      <c r="V28" s="125">
        <f t="shared" si="7"/>
        <v>3.1</v>
      </c>
      <c r="W28" s="126" t="s">
        <v>133</v>
      </c>
      <c r="X28" s="128">
        <v>1087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41853300</v>
      </c>
      <c r="AH28" s="50">
        <f t="shared" si="9"/>
        <v>1312</v>
      </c>
      <c r="AI28" s="51">
        <f t="shared" si="8"/>
        <v>231.67932191417975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9626521</v>
      </c>
      <c r="AQ28" s="128">
        <f t="shared" si="0"/>
        <v>0</v>
      </c>
      <c r="AR28" s="54">
        <v>1.0900000000000001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126</v>
      </c>
      <c r="P29" s="124">
        <v>132</v>
      </c>
      <c r="Q29" s="124">
        <v>58915146</v>
      </c>
      <c r="R29" s="47">
        <f t="shared" si="4"/>
        <v>5762</v>
      </c>
      <c r="S29" s="48">
        <f t="shared" si="5"/>
        <v>138.28800000000001</v>
      </c>
      <c r="T29" s="48">
        <f t="shared" si="6"/>
        <v>5.7619999999999996</v>
      </c>
      <c r="U29" s="125">
        <v>3</v>
      </c>
      <c r="V29" s="125">
        <f t="shared" si="7"/>
        <v>3</v>
      </c>
      <c r="W29" s="126" t="s">
        <v>133</v>
      </c>
      <c r="X29" s="128">
        <v>1057</v>
      </c>
      <c r="Y29" s="128">
        <v>0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41854656</v>
      </c>
      <c r="AH29" s="50">
        <f t="shared" si="9"/>
        <v>1356</v>
      </c>
      <c r="AI29" s="51">
        <f t="shared" si="8"/>
        <v>235.3349531412704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9626521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131</v>
      </c>
      <c r="P30" s="124">
        <v>136</v>
      </c>
      <c r="Q30" s="124">
        <v>58920271</v>
      </c>
      <c r="R30" s="47">
        <f t="shared" si="4"/>
        <v>5125</v>
      </c>
      <c r="S30" s="48">
        <f t="shared" si="5"/>
        <v>123</v>
      </c>
      <c r="T30" s="48">
        <f t="shared" si="6"/>
        <v>5.125</v>
      </c>
      <c r="U30" s="125">
        <v>2.9</v>
      </c>
      <c r="V30" s="125">
        <f t="shared" si="7"/>
        <v>2.9</v>
      </c>
      <c r="W30" s="126" t="s">
        <v>133</v>
      </c>
      <c r="X30" s="128">
        <v>985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41855868</v>
      </c>
      <c r="AH30" s="50">
        <f t="shared" si="9"/>
        <v>1212</v>
      </c>
      <c r="AI30" s="51">
        <f t="shared" si="8"/>
        <v>236.48780487804879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9626521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4</v>
      </c>
      <c r="E31" s="42">
        <f t="shared" si="1"/>
        <v>2.8169014084507045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103</v>
      </c>
      <c r="P31" s="124">
        <v>121</v>
      </c>
      <c r="Q31" s="124">
        <v>58925426</v>
      </c>
      <c r="R31" s="47">
        <f t="shared" si="4"/>
        <v>5155</v>
      </c>
      <c r="S31" s="48">
        <f t="shared" si="5"/>
        <v>123.72</v>
      </c>
      <c r="T31" s="48">
        <f t="shared" si="6"/>
        <v>5.1550000000000002</v>
      </c>
      <c r="U31" s="125">
        <v>2.2000000000000002</v>
      </c>
      <c r="V31" s="125">
        <f t="shared" si="7"/>
        <v>2.2000000000000002</v>
      </c>
      <c r="W31" s="126" t="s">
        <v>140</v>
      </c>
      <c r="X31" s="128">
        <v>1149</v>
      </c>
      <c r="Y31" s="128">
        <v>0</v>
      </c>
      <c r="Z31" s="128">
        <v>1188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41856948</v>
      </c>
      <c r="AH31" s="50">
        <f t="shared" si="9"/>
        <v>1080</v>
      </c>
      <c r="AI31" s="51">
        <f t="shared" si="8"/>
        <v>209.50533462657614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9626521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6</v>
      </c>
      <c r="E32" s="42">
        <f t="shared" si="1"/>
        <v>4.2253521126760569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108</v>
      </c>
      <c r="P32" s="124">
        <v>124</v>
      </c>
      <c r="Q32" s="124">
        <v>58930527</v>
      </c>
      <c r="R32" s="47">
        <f t="shared" si="4"/>
        <v>5101</v>
      </c>
      <c r="S32" s="48">
        <f t="shared" si="5"/>
        <v>122.42400000000001</v>
      </c>
      <c r="T32" s="48">
        <f t="shared" si="6"/>
        <v>5.101</v>
      </c>
      <c r="U32" s="125">
        <v>1.5</v>
      </c>
      <c r="V32" s="125">
        <f t="shared" si="7"/>
        <v>1.5</v>
      </c>
      <c r="W32" s="126" t="s">
        <v>140</v>
      </c>
      <c r="X32" s="128">
        <v>1088</v>
      </c>
      <c r="Y32" s="128">
        <v>0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41858012</v>
      </c>
      <c r="AH32" s="50">
        <f t="shared" si="9"/>
        <v>1064</v>
      </c>
      <c r="AI32" s="51">
        <f t="shared" si="8"/>
        <v>208.58655165653792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9626521</v>
      </c>
      <c r="AQ32" s="128">
        <f t="shared" si="0"/>
        <v>0</v>
      </c>
      <c r="AR32" s="54">
        <v>1.03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83</v>
      </c>
      <c r="Q33" s="124">
        <v>58934290</v>
      </c>
      <c r="R33" s="47">
        <f t="shared" si="4"/>
        <v>3763</v>
      </c>
      <c r="S33" s="48">
        <f t="shared" si="5"/>
        <v>90.311999999999998</v>
      </c>
      <c r="T33" s="48">
        <f t="shared" si="6"/>
        <v>3.7629999999999999</v>
      </c>
      <c r="U33" s="125">
        <v>3</v>
      </c>
      <c r="V33" s="125">
        <f t="shared" si="7"/>
        <v>3</v>
      </c>
      <c r="W33" s="126" t="s">
        <v>125</v>
      </c>
      <c r="X33" s="128">
        <v>0</v>
      </c>
      <c r="Y33" s="128">
        <v>0</v>
      </c>
      <c r="Z33" s="128">
        <v>1006</v>
      </c>
      <c r="AA33" s="128">
        <v>0</v>
      </c>
      <c r="AB33" s="128">
        <v>1007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41858684</v>
      </c>
      <c r="AH33" s="50">
        <f t="shared" si="9"/>
        <v>672</v>
      </c>
      <c r="AI33" s="51">
        <f t="shared" si="8"/>
        <v>178.580919479139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9628116</v>
      </c>
      <c r="AQ33" s="128">
        <f t="shared" si="0"/>
        <v>1595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136</v>
      </c>
      <c r="P34" s="124">
        <v>105</v>
      </c>
      <c r="Q34" s="124">
        <v>58937645</v>
      </c>
      <c r="R34" s="47">
        <f t="shared" si="4"/>
        <v>3355</v>
      </c>
      <c r="S34" s="48">
        <f t="shared" si="5"/>
        <v>80.52</v>
      </c>
      <c r="T34" s="48">
        <f t="shared" si="6"/>
        <v>3.355</v>
      </c>
      <c r="U34" s="125">
        <v>5.5</v>
      </c>
      <c r="V34" s="125">
        <f t="shared" si="7"/>
        <v>5.5</v>
      </c>
      <c r="W34" s="126" t="s">
        <v>125</v>
      </c>
      <c r="X34" s="128">
        <v>0</v>
      </c>
      <c r="Y34" s="128">
        <v>0</v>
      </c>
      <c r="Z34" s="128">
        <v>1007</v>
      </c>
      <c r="AA34" s="128">
        <v>0</v>
      </c>
      <c r="AB34" s="128">
        <v>1007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41859236</v>
      </c>
      <c r="AH34" s="50">
        <f t="shared" si="9"/>
        <v>552</v>
      </c>
      <c r="AI34" s="51">
        <f t="shared" si="8"/>
        <v>164.53055141579731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9630353</v>
      </c>
      <c r="AQ34" s="128">
        <f t="shared" si="0"/>
        <v>2237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123894</v>
      </c>
      <c r="S35" s="67">
        <f>AVERAGE(S11:S34)</f>
        <v>123.89399999999999</v>
      </c>
      <c r="T35" s="67">
        <f>SUM(T11:T34)</f>
        <v>123.89400000000003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26348</v>
      </c>
      <c r="AI35" s="70">
        <f>$AH$35/$T35</f>
        <v>212.66566581109652</v>
      </c>
      <c r="AJ35" s="99"/>
      <c r="AK35" s="100"/>
      <c r="AL35" s="100"/>
      <c r="AM35" s="100"/>
      <c r="AN35" s="101"/>
      <c r="AO35" s="71"/>
      <c r="AP35" s="72">
        <f>AP34-AP10</f>
        <v>8933</v>
      </c>
      <c r="AQ35" s="73">
        <f>SUM(AQ11:AQ34)</f>
        <v>8933</v>
      </c>
      <c r="AR35" s="74">
        <f>AVERAGE(AR11:AR34)</f>
        <v>1.1233333333333333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187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22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186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G11:G34 O12:V34 E11:E34 W12:AG16 X17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E51" name="Range2_12_5_1_1_1_1_1_2_1_1_1_1_1_1_1_1_1_1_1_1_1_1_1_1_1_1_1_1_2_1_1_1_1_1_1_1_1_1_1_1_1_1_3_1_1_1_2_1_1_1_1_1_1_1_1_1_1_1_1_2_1_1_1_2"/>
    <protectedRange sqref="P3:U3" name="Range1_16_1_1_1_1_1_1_2_2_2_2_2_2_2_2"/>
    <protectedRange sqref="B43" name="Range2_12_5_1_1_1_2_1_1_1_1_1_1_1_1_1_1_1_2_1_1_1_1_1_1_1_1_1_1_1_1_1_1_1_1_1_1_1_1_1_1_2_1_1_1"/>
    <protectedRange sqref="B44" name="Range2_12_5_1_1_1_2_2_1_1_1_1_1_1_1_1_1_1_1_1_1_1_1_1_1_1_1_1_1_1_1_1_1_1_1_1_1_1_1_1_1_1_1_1_1_1_1_1_1_1_1_1_1_1_1_1_1_2_1_1_1"/>
    <protectedRange sqref="B45" name="Range2_12_5_1_1_1_2_2_1_1_1_1_1_1_1_1_1_1_1_2_1_1_1_1_1_1_1_1_1_1_1_1_1_1_1_1_1_1_1_1_1_1_1_1_1_1_1_1_1_1_1_1_1_1_1_1_1_1_1_1_1_1_1_1_1_1_1_1_1_1_1_1_1_2_1_1_1"/>
    <protectedRange sqref="B46" name="Range2_12_5_1_1_1_2_2_1_1_1_1_1_1_1_1_1_1_1_2_1_1_1_2_1_1_1_2_1_1_1_3_1_1_1_1_1_1_1_1_1_1_1_1_1_1_1_1_1_1_1_1_1_1_1_1_1_1_1_1_1_1_1_1_1_1_1_1_1_1_1_1_1_1_1_1_1_1_1_1_1_1_1_1_1_1_1_1_1_1_2_1_1_1"/>
    <protectedRange sqref="B47" name="Range2_12_5_1_1_1_2_1_1_1_1_1_1_1_1_1_1_1_2_1_2_1_1_1_1_1_1_1_1_1_2_1_1_1_1_1_1_1_1_1_1_1_1_1_1_1_1_1_1_1_1_1_1_1_1_1_1_1_1_1_1_1_1_1_1_1_1_1_1_1_1_1_1_1_2_1_1_1"/>
    <protectedRange sqref="B48" name="Range2_12_5_1_1_1_1_1_2_1_1_1_1_1_1_1_1_1_1_1_1_1_1_1_1_1_1_1_1_2_1_1_1_1_1_1_1_1_1_1_1_1_1_3_1_1_1_2_1_1_1_1_1_1_1_1_1_1_1_1_2_1_1_1_1_1_1"/>
    <protectedRange sqref="B49" name="Range2_12_5_1_1_1_1_1_2_1_1_2_1_1_1_1_1_1_1_1_1_1_1_1_1_1_1_1_1_2_1_1_1_1_1_1_1_1_1_1_1_1_1_1_3_1_1_1_2_1_1_1_1_1_1_1_1_1_2_1_1_1_1_1_1"/>
    <protectedRange sqref="B50" name="Range2_12_5_1_1_1_2_2_1_1_1_1_1_1_1_1_1_1_1_2_1_1_1_1_1_1_1_1_1_3_1_3_1_2_1_1_1_1_1_1_1_1_1_1_1_1_1_2_1_1_1_1_1_2_1_1_1_1_1_1_1_1_2_1_1_3_1_1_1_2_1_1_1_1_1_1_1_1_1_1_1_1_1_1_1_1_1_2"/>
    <protectedRange sqref="B51" name="Range2_12_5_1_1_1_2_2_1_1_1_1_1_1_1_1_1_1_1_2_1_1_1_2_1_1_1_1_1_1_1_1_1_1_1_1_1_1_1_1_2_1_1_1_1_1_1_1_1_1_2_1_1_3_1_1_1_3_1_1_1_1_1_1_1_1_1_1_1_1_1_1_1_1_1_1"/>
    <protectedRange sqref="B52" name="Range2_12_5_1_1_1_1_1_2_1_2_1_1_1_2_1_1_1_1_1_1_1_1_1_1_2_1_1_1_1_1_2_1_1_1_1_1_1_1_2_1_1_3_1_1_1_2_1_1_1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13" priority="5" operator="containsText" text="N/A">
      <formula>NOT(ISERROR(SEARCH("N/A",X11)))</formula>
    </cfRule>
    <cfRule type="cellIs" dxfId="412" priority="23" operator="equal">
      <formula>0</formula>
    </cfRule>
  </conditionalFormatting>
  <conditionalFormatting sqref="X11:AE34">
    <cfRule type="cellIs" dxfId="411" priority="22" operator="greaterThanOrEqual">
      <formula>1185</formula>
    </cfRule>
  </conditionalFormatting>
  <conditionalFormatting sqref="X11:AE34">
    <cfRule type="cellIs" dxfId="410" priority="21" operator="between">
      <formula>0.1</formula>
      <formula>1184</formula>
    </cfRule>
  </conditionalFormatting>
  <conditionalFormatting sqref="X8 AJ11:AO34">
    <cfRule type="cellIs" dxfId="409" priority="20" operator="equal">
      <formula>0</formula>
    </cfRule>
  </conditionalFormatting>
  <conditionalFormatting sqref="X8 AJ11:AO34">
    <cfRule type="cellIs" dxfId="408" priority="19" operator="greaterThan">
      <formula>1179</formula>
    </cfRule>
  </conditionalFormatting>
  <conditionalFormatting sqref="X8 AJ11:AO34">
    <cfRule type="cellIs" dxfId="407" priority="18" operator="greaterThan">
      <formula>99</formula>
    </cfRule>
  </conditionalFormatting>
  <conditionalFormatting sqref="X8 AJ11:AO34">
    <cfRule type="cellIs" dxfId="406" priority="17" operator="greaterThan">
      <formula>0.99</formula>
    </cfRule>
  </conditionalFormatting>
  <conditionalFormatting sqref="AB8">
    <cfRule type="cellIs" dxfId="405" priority="16" operator="equal">
      <formula>0</formula>
    </cfRule>
  </conditionalFormatting>
  <conditionalFormatting sqref="AB8">
    <cfRule type="cellIs" dxfId="404" priority="15" operator="greaterThan">
      <formula>1179</formula>
    </cfRule>
  </conditionalFormatting>
  <conditionalFormatting sqref="AB8">
    <cfRule type="cellIs" dxfId="403" priority="14" operator="greaterThan">
      <formula>99</formula>
    </cfRule>
  </conditionalFormatting>
  <conditionalFormatting sqref="AB8">
    <cfRule type="cellIs" dxfId="402" priority="13" operator="greaterThan">
      <formula>0.99</formula>
    </cfRule>
  </conditionalFormatting>
  <conditionalFormatting sqref="AQ11:AQ34">
    <cfRule type="cellIs" dxfId="401" priority="12" operator="equal">
      <formula>0</formula>
    </cfRule>
  </conditionalFormatting>
  <conditionalFormatting sqref="AQ11:AQ34">
    <cfRule type="cellIs" dxfId="400" priority="11" operator="greaterThan">
      <formula>1179</formula>
    </cfRule>
  </conditionalFormatting>
  <conditionalFormatting sqref="AQ11:AQ34">
    <cfRule type="cellIs" dxfId="399" priority="10" operator="greaterThan">
      <formula>99</formula>
    </cfRule>
  </conditionalFormatting>
  <conditionalFormatting sqref="AQ11:AQ34">
    <cfRule type="cellIs" dxfId="398" priority="9" operator="greaterThan">
      <formula>0.99</formula>
    </cfRule>
  </conditionalFormatting>
  <conditionalFormatting sqref="AI11:AI34">
    <cfRule type="cellIs" dxfId="397" priority="8" operator="greaterThan">
      <formula>$AI$8</formula>
    </cfRule>
  </conditionalFormatting>
  <conditionalFormatting sqref="AH11:AH34">
    <cfRule type="cellIs" dxfId="396" priority="6" operator="greaterThan">
      <formula>$AH$8</formula>
    </cfRule>
    <cfRule type="cellIs" dxfId="395" priority="7" operator="greaterThan">
      <formula>$AH$8</formula>
    </cfRule>
  </conditionalFormatting>
  <conditionalFormatting sqref="AP11:AP34">
    <cfRule type="cellIs" dxfId="394" priority="4" operator="equal">
      <formula>0</formula>
    </cfRule>
  </conditionalFormatting>
  <conditionalFormatting sqref="AP11:AP34">
    <cfRule type="cellIs" dxfId="393" priority="3" operator="greaterThan">
      <formula>1179</formula>
    </cfRule>
  </conditionalFormatting>
  <conditionalFormatting sqref="AP11:AP34">
    <cfRule type="cellIs" dxfId="392" priority="2" operator="greaterThan">
      <formula>99</formula>
    </cfRule>
  </conditionalFormatting>
  <conditionalFormatting sqref="AP11:AP34">
    <cfRule type="cellIs" dxfId="39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6" workbookViewId="0">
      <selection activeCell="B46" sqref="B46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131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8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1" t="s">
        <v>10</v>
      </c>
      <c r="I7" s="182" t="s">
        <v>11</v>
      </c>
      <c r="J7" s="182" t="s">
        <v>12</v>
      </c>
      <c r="K7" s="182" t="s">
        <v>13</v>
      </c>
      <c r="L7" s="13"/>
      <c r="M7" s="13"/>
      <c r="N7" s="13"/>
      <c r="O7" s="18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2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2" t="s">
        <v>22</v>
      </c>
      <c r="AG7" s="182" t="s">
        <v>23</v>
      </c>
      <c r="AH7" s="182" t="s">
        <v>24</v>
      </c>
      <c r="AI7" s="182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2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42322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26632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2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9" t="s">
        <v>51</v>
      </c>
      <c r="V9" s="179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7" t="s">
        <v>55</v>
      </c>
      <c r="AG9" s="177" t="s">
        <v>56</v>
      </c>
      <c r="AH9" s="247" t="s">
        <v>57</v>
      </c>
      <c r="AI9" s="262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45" t="s">
        <v>66</v>
      </c>
      <c r="AR9" s="179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64"/>
      <c r="I10" s="179" t="s">
        <v>75</v>
      </c>
      <c r="J10" s="179" t="s">
        <v>75</v>
      </c>
      <c r="K10" s="179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13'!Q34</f>
        <v>58937645</v>
      </c>
      <c r="R10" s="255"/>
      <c r="S10" s="256"/>
      <c r="T10" s="257"/>
      <c r="U10" s="179" t="s">
        <v>75</v>
      </c>
      <c r="V10" s="179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13'!AG34:AG34</f>
        <v>41859236</v>
      </c>
      <c r="AH10" s="247"/>
      <c r="AI10" s="263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2">
        <f>'NOV 13'!AP34:AP34</f>
        <v>9630353</v>
      </c>
      <c r="AQ10" s="246"/>
      <c r="AR10" s="18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126</v>
      </c>
      <c r="P11" s="124">
        <v>80</v>
      </c>
      <c r="Q11" s="124">
        <v>58940839</v>
      </c>
      <c r="R11" s="47">
        <f>IF(ISBLANK(Q11),"-",Q11-Q10)</f>
        <v>3194</v>
      </c>
      <c r="S11" s="48">
        <f>R11*24/1000</f>
        <v>76.656000000000006</v>
      </c>
      <c r="T11" s="48">
        <f>R11/1000</f>
        <v>3.194</v>
      </c>
      <c r="U11" s="125">
        <v>7.6</v>
      </c>
      <c r="V11" s="125">
        <f>U11</f>
        <v>7.6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41859780</v>
      </c>
      <c r="AH11" s="50">
        <f>IF(ISBLANK(AG11),"-",AG11-AG10)</f>
        <v>544</v>
      </c>
      <c r="AI11" s="51">
        <f>AH11/T11</f>
        <v>170.31934877896055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9632315</v>
      </c>
      <c r="AQ11" s="128">
        <f t="shared" ref="AQ11:AQ34" si="0">AP11-AP10</f>
        <v>1962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74</v>
      </c>
      <c r="Q12" s="124">
        <v>58943961</v>
      </c>
      <c r="R12" s="47">
        <f t="shared" ref="R12:R34" si="4">IF(ISBLANK(Q12),"-",Q12-Q11)</f>
        <v>3122</v>
      </c>
      <c r="S12" s="48">
        <f t="shared" ref="S12:S34" si="5">R12*24/1000</f>
        <v>74.927999999999997</v>
      </c>
      <c r="T12" s="48">
        <f t="shared" ref="T12:T34" si="6">R12/1000</f>
        <v>3.1219999999999999</v>
      </c>
      <c r="U12" s="125">
        <v>9.5</v>
      </c>
      <c r="V12" s="125">
        <f t="shared" ref="V12:V34" si="7">U12</f>
        <v>9.5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41860308</v>
      </c>
      <c r="AH12" s="50">
        <f>IF(ISBLANK(AG12),"-",AG12-AG11)</f>
        <v>528</v>
      </c>
      <c r="AI12" s="51">
        <f t="shared" ref="AI12:AI34" si="8">AH12/T12</f>
        <v>169.12235746316463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9634293</v>
      </c>
      <c r="AQ12" s="128">
        <f t="shared" si="0"/>
        <v>1978</v>
      </c>
      <c r="AR12" s="54">
        <v>1.03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21</v>
      </c>
      <c r="E13" s="42">
        <f t="shared" si="1"/>
        <v>14.788732394366198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95</v>
      </c>
      <c r="P13" s="124">
        <v>82</v>
      </c>
      <c r="Q13" s="124">
        <v>58947430</v>
      </c>
      <c r="R13" s="47">
        <f t="shared" si="4"/>
        <v>3469</v>
      </c>
      <c r="S13" s="48">
        <f t="shared" si="5"/>
        <v>83.256</v>
      </c>
      <c r="T13" s="48">
        <f t="shared" si="6"/>
        <v>3.4689999999999999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998</v>
      </c>
      <c r="AA13" s="128">
        <v>0</v>
      </c>
      <c r="AB13" s="128">
        <v>998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41860856</v>
      </c>
      <c r="AH13" s="50">
        <f>IF(ISBLANK(AG13),"-",AG13-AG12)</f>
        <v>548</v>
      </c>
      <c r="AI13" s="51">
        <f t="shared" si="8"/>
        <v>157.97059671375035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</v>
      </c>
      <c r="AP13" s="128">
        <v>9634293</v>
      </c>
      <c r="AQ13" s="128">
        <f t="shared" si="0"/>
        <v>0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17</v>
      </c>
      <c r="E14" s="42">
        <f t="shared" si="1"/>
        <v>11.971830985915494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95</v>
      </c>
      <c r="Q14" s="124">
        <v>58951451</v>
      </c>
      <c r="R14" s="47">
        <f t="shared" si="4"/>
        <v>4021</v>
      </c>
      <c r="S14" s="48">
        <f t="shared" si="5"/>
        <v>96.504000000000005</v>
      </c>
      <c r="T14" s="48">
        <f t="shared" si="6"/>
        <v>4.0209999999999999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41861436</v>
      </c>
      <c r="AH14" s="50">
        <f t="shared" ref="AH14:AH34" si="9">IF(ISBLANK(AG14),"-",AG14-AG13)</f>
        <v>580</v>
      </c>
      <c r="AI14" s="51">
        <f t="shared" si="8"/>
        <v>144.24272569012683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9634293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13</v>
      </c>
      <c r="E15" s="42">
        <f t="shared" si="1"/>
        <v>9.1549295774647899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107</v>
      </c>
      <c r="P15" s="124">
        <v>102</v>
      </c>
      <c r="Q15" s="124">
        <v>58955646</v>
      </c>
      <c r="R15" s="47">
        <f t="shared" si="4"/>
        <v>4195</v>
      </c>
      <c r="S15" s="48">
        <f t="shared" si="5"/>
        <v>100.68</v>
      </c>
      <c r="T15" s="48">
        <f t="shared" si="6"/>
        <v>4.1950000000000003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1078</v>
      </c>
      <c r="AA15" s="128">
        <v>0</v>
      </c>
      <c r="AB15" s="128">
        <v>1078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41862092</v>
      </c>
      <c r="AH15" s="50">
        <f t="shared" si="9"/>
        <v>656</v>
      </c>
      <c r="AI15" s="51">
        <f t="shared" si="8"/>
        <v>156.37663885578067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9634293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11</v>
      </c>
      <c r="E16" s="42">
        <f t="shared" si="1"/>
        <v>7.746478873239437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124</v>
      </c>
      <c r="Q16" s="124">
        <v>58960465</v>
      </c>
      <c r="R16" s="47">
        <f t="shared" si="4"/>
        <v>4819</v>
      </c>
      <c r="S16" s="48">
        <f t="shared" si="5"/>
        <v>115.65600000000001</v>
      </c>
      <c r="T16" s="48">
        <f t="shared" si="6"/>
        <v>4.819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41862980</v>
      </c>
      <c r="AH16" s="50">
        <f t="shared" si="9"/>
        <v>888</v>
      </c>
      <c r="AI16" s="51">
        <f t="shared" si="8"/>
        <v>184.27059555924467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9634293</v>
      </c>
      <c r="AQ16" s="128">
        <f t="shared" si="0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145</v>
      </c>
      <c r="Q17" s="124">
        <v>58966480</v>
      </c>
      <c r="R17" s="47">
        <f t="shared" si="4"/>
        <v>6015</v>
      </c>
      <c r="S17" s="48">
        <f t="shared" si="5"/>
        <v>144.36000000000001</v>
      </c>
      <c r="T17" s="48">
        <f t="shared" si="6"/>
        <v>6.0149999999999997</v>
      </c>
      <c r="U17" s="125">
        <v>9.3000000000000007</v>
      </c>
      <c r="V17" s="125">
        <f t="shared" si="7"/>
        <v>9.3000000000000007</v>
      </c>
      <c r="W17" s="126" t="s">
        <v>133</v>
      </c>
      <c r="X17" s="128">
        <v>0</v>
      </c>
      <c r="Y17" s="128">
        <v>1078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41864300</v>
      </c>
      <c r="AH17" s="50">
        <f t="shared" si="9"/>
        <v>1320</v>
      </c>
      <c r="AI17" s="51">
        <f t="shared" si="8"/>
        <v>219.45137157107234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9634293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132</v>
      </c>
      <c r="P18" s="124">
        <v>149</v>
      </c>
      <c r="Q18" s="124">
        <v>58972691</v>
      </c>
      <c r="R18" s="47">
        <f t="shared" si="4"/>
        <v>6211</v>
      </c>
      <c r="S18" s="48">
        <f t="shared" si="5"/>
        <v>149.06399999999999</v>
      </c>
      <c r="T18" s="48">
        <f t="shared" si="6"/>
        <v>6.2110000000000003</v>
      </c>
      <c r="U18" s="125">
        <v>8.6999999999999993</v>
      </c>
      <c r="V18" s="125">
        <f t="shared" si="7"/>
        <v>8.6999999999999993</v>
      </c>
      <c r="W18" s="126" t="s">
        <v>133</v>
      </c>
      <c r="X18" s="128">
        <v>0</v>
      </c>
      <c r="Y18" s="128">
        <v>1119</v>
      </c>
      <c r="Z18" s="128">
        <v>1186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41865684</v>
      </c>
      <c r="AH18" s="50">
        <f t="shared" si="9"/>
        <v>1384</v>
      </c>
      <c r="AI18" s="51">
        <f t="shared" si="8"/>
        <v>222.83046208340042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9634293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4</v>
      </c>
      <c r="E19" s="42">
        <f t="shared" si="1"/>
        <v>2.8169014084507045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151</v>
      </c>
      <c r="Q19" s="124">
        <v>58978988</v>
      </c>
      <c r="R19" s="47">
        <f t="shared" si="4"/>
        <v>6297</v>
      </c>
      <c r="S19" s="48">
        <f t="shared" si="5"/>
        <v>151.12799999999999</v>
      </c>
      <c r="T19" s="48">
        <f t="shared" si="6"/>
        <v>6.2969999999999997</v>
      </c>
      <c r="U19" s="125">
        <v>7.8</v>
      </c>
      <c r="V19" s="125">
        <f t="shared" si="7"/>
        <v>7.8</v>
      </c>
      <c r="W19" s="126" t="s">
        <v>133</v>
      </c>
      <c r="X19" s="128">
        <v>0</v>
      </c>
      <c r="Y19" s="128">
        <v>1149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41867100</v>
      </c>
      <c r="AH19" s="50">
        <f t="shared" si="9"/>
        <v>1416</v>
      </c>
      <c r="AI19" s="51">
        <f t="shared" si="8"/>
        <v>224.86898523106242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9634293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1"/>
        <v>3.5211267605633805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151</v>
      </c>
      <c r="Q20" s="124">
        <v>58985352</v>
      </c>
      <c r="R20" s="47">
        <f t="shared" si="4"/>
        <v>6364</v>
      </c>
      <c r="S20" s="48">
        <f t="shared" si="5"/>
        <v>152.73599999999999</v>
      </c>
      <c r="T20" s="48">
        <f t="shared" si="6"/>
        <v>6.3639999999999999</v>
      </c>
      <c r="U20" s="125">
        <v>7</v>
      </c>
      <c r="V20" s="125">
        <f t="shared" si="7"/>
        <v>7</v>
      </c>
      <c r="W20" s="126" t="s">
        <v>133</v>
      </c>
      <c r="X20" s="128">
        <v>0</v>
      </c>
      <c r="Y20" s="128">
        <v>1078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41868504</v>
      </c>
      <c r="AH20" s="50">
        <f t="shared" si="9"/>
        <v>1404</v>
      </c>
      <c r="AI20" s="51">
        <f t="shared" si="8"/>
        <v>220.61596480201132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9634293</v>
      </c>
      <c r="AQ20" s="128">
        <f t="shared" si="0"/>
        <v>0</v>
      </c>
      <c r="AR20" s="54">
        <v>1.31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1"/>
        <v>3.5211267605633805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148</v>
      </c>
      <c r="Q21" s="124">
        <v>58991695</v>
      </c>
      <c r="R21" s="47">
        <f t="shared" si="4"/>
        <v>6343</v>
      </c>
      <c r="S21" s="48">
        <f t="shared" si="5"/>
        <v>152.232</v>
      </c>
      <c r="T21" s="48">
        <f t="shared" si="6"/>
        <v>6.343</v>
      </c>
      <c r="U21" s="125">
        <v>6.2</v>
      </c>
      <c r="V21" s="125">
        <f t="shared" si="7"/>
        <v>6.2</v>
      </c>
      <c r="W21" s="126" t="s">
        <v>133</v>
      </c>
      <c r="X21" s="128">
        <v>0</v>
      </c>
      <c r="Y21" s="128">
        <v>1118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41869920</v>
      </c>
      <c r="AH21" s="50">
        <f t="shared" si="9"/>
        <v>1416</v>
      </c>
      <c r="AI21" s="51">
        <f t="shared" si="8"/>
        <v>223.23821535551002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9634293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148</v>
      </c>
      <c r="Q22" s="124">
        <v>58998003</v>
      </c>
      <c r="R22" s="47">
        <f t="shared" si="4"/>
        <v>6308</v>
      </c>
      <c r="S22" s="48">
        <f t="shared" si="5"/>
        <v>151.392</v>
      </c>
      <c r="T22" s="48">
        <f t="shared" si="6"/>
        <v>6.3079999999999998</v>
      </c>
      <c r="U22" s="125">
        <v>5.6</v>
      </c>
      <c r="V22" s="125">
        <f t="shared" si="7"/>
        <v>5.6</v>
      </c>
      <c r="W22" s="126" t="s">
        <v>133</v>
      </c>
      <c r="X22" s="128">
        <v>0</v>
      </c>
      <c r="Y22" s="128">
        <v>1098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41871316</v>
      </c>
      <c r="AH22" s="50">
        <f t="shared" si="9"/>
        <v>1396</v>
      </c>
      <c r="AI22" s="51">
        <f t="shared" si="8"/>
        <v>221.30627774254916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9634293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144</v>
      </c>
      <c r="Q23" s="124">
        <v>59004090</v>
      </c>
      <c r="R23" s="47">
        <f t="shared" si="4"/>
        <v>6087</v>
      </c>
      <c r="S23" s="48">
        <f t="shared" si="5"/>
        <v>146.08799999999999</v>
      </c>
      <c r="T23" s="48">
        <f t="shared" si="6"/>
        <v>6.0869999999999997</v>
      </c>
      <c r="U23" s="125">
        <v>4.9000000000000004</v>
      </c>
      <c r="V23" s="125">
        <f t="shared" si="7"/>
        <v>4.9000000000000004</v>
      </c>
      <c r="W23" s="126" t="s">
        <v>133</v>
      </c>
      <c r="X23" s="128">
        <v>0</v>
      </c>
      <c r="Y23" s="128">
        <v>1107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41872712</v>
      </c>
      <c r="AH23" s="50">
        <f t="shared" si="9"/>
        <v>1396</v>
      </c>
      <c r="AI23" s="51">
        <f t="shared" si="8"/>
        <v>229.34121899129292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9634293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145</v>
      </c>
      <c r="Q24" s="124">
        <v>59010064</v>
      </c>
      <c r="R24" s="47">
        <f t="shared" si="4"/>
        <v>5974</v>
      </c>
      <c r="S24" s="48">
        <f t="shared" si="5"/>
        <v>143.376</v>
      </c>
      <c r="T24" s="48">
        <f t="shared" si="6"/>
        <v>5.9740000000000002</v>
      </c>
      <c r="U24" s="125">
        <v>4.2</v>
      </c>
      <c r="V24" s="125">
        <f t="shared" si="7"/>
        <v>4.2</v>
      </c>
      <c r="W24" s="126" t="s">
        <v>133</v>
      </c>
      <c r="X24" s="128">
        <v>0</v>
      </c>
      <c r="Y24" s="128">
        <v>1098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41874100</v>
      </c>
      <c r="AH24" s="50">
        <f t="shared" si="9"/>
        <v>1388</v>
      </c>
      <c r="AI24" s="51">
        <f t="shared" si="8"/>
        <v>232.34014060930699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9634293</v>
      </c>
      <c r="AQ24" s="128">
        <f t="shared" si="0"/>
        <v>0</v>
      </c>
      <c r="AR24" s="54">
        <v>1.01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3</v>
      </c>
      <c r="E25" s="42">
        <f t="shared" si="1"/>
        <v>2.1126760563380285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144</v>
      </c>
      <c r="Q25" s="124">
        <v>59016066</v>
      </c>
      <c r="R25" s="47">
        <f t="shared" si="4"/>
        <v>6002</v>
      </c>
      <c r="S25" s="48">
        <f t="shared" si="5"/>
        <v>144.048</v>
      </c>
      <c r="T25" s="48">
        <f t="shared" si="6"/>
        <v>6.0019999999999998</v>
      </c>
      <c r="U25" s="125">
        <v>3.6</v>
      </c>
      <c r="V25" s="125">
        <f t="shared" si="7"/>
        <v>3.6</v>
      </c>
      <c r="W25" s="126" t="s">
        <v>133</v>
      </c>
      <c r="X25" s="128">
        <v>0</v>
      </c>
      <c r="Y25" s="128">
        <v>1087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41875476</v>
      </c>
      <c r="AH25" s="50">
        <f t="shared" si="9"/>
        <v>1376</v>
      </c>
      <c r="AI25" s="51">
        <f t="shared" si="8"/>
        <v>229.25691436187938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9634293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3</v>
      </c>
      <c r="E26" s="42">
        <f t="shared" si="1"/>
        <v>2.1126760563380285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143</v>
      </c>
      <c r="Q26" s="124">
        <v>59021891</v>
      </c>
      <c r="R26" s="47">
        <f t="shared" si="4"/>
        <v>5825</v>
      </c>
      <c r="S26" s="48">
        <f t="shared" si="5"/>
        <v>139.80000000000001</v>
      </c>
      <c r="T26" s="48">
        <f t="shared" si="6"/>
        <v>5.8250000000000002</v>
      </c>
      <c r="U26" s="125">
        <v>3.2</v>
      </c>
      <c r="V26" s="125">
        <f t="shared" si="7"/>
        <v>3.2</v>
      </c>
      <c r="W26" s="126" t="s">
        <v>133</v>
      </c>
      <c r="X26" s="128">
        <v>0</v>
      </c>
      <c r="Y26" s="128">
        <v>1056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41876824</v>
      </c>
      <c r="AH26" s="50">
        <f t="shared" si="9"/>
        <v>1348</v>
      </c>
      <c r="AI26" s="51">
        <f t="shared" si="8"/>
        <v>231.41630901287553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9634293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1"/>
        <v>2.1126760563380285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140</v>
      </c>
      <c r="Q27" s="124">
        <v>59027659</v>
      </c>
      <c r="R27" s="47">
        <f t="shared" si="4"/>
        <v>5768</v>
      </c>
      <c r="S27" s="48">
        <f t="shared" si="5"/>
        <v>138.43199999999999</v>
      </c>
      <c r="T27" s="48">
        <f t="shared" si="6"/>
        <v>5.7679999999999998</v>
      </c>
      <c r="U27" s="125">
        <v>2.7</v>
      </c>
      <c r="V27" s="125">
        <f t="shared" si="7"/>
        <v>2.7</v>
      </c>
      <c r="W27" s="126" t="s">
        <v>133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41878160</v>
      </c>
      <c r="AH27" s="50">
        <f t="shared" si="9"/>
        <v>1336</v>
      </c>
      <c r="AI27" s="51">
        <f t="shared" si="8"/>
        <v>231.622746185853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9634293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142</v>
      </c>
      <c r="Q28" s="124">
        <v>59033453</v>
      </c>
      <c r="R28" s="47">
        <f t="shared" si="4"/>
        <v>5794</v>
      </c>
      <c r="S28" s="48">
        <f t="shared" si="5"/>
        <v>139.05600000000001</v>
      </c>
      <c r="T28" s="48">
        <f t="shared" si="6"/>
        <v>5.7939999999999996</v>
      </c>
      <c r="U28" s="125">
        <v>2.4</v>
      </c>
      <c r="V28" s="125">
        <f t="shared" si="7"/>
        <v>2.4</v>
      </c>
      <c r="W28" s="126" t="s">
        <v>133</v>
      </c>
      <c r="X28" s="128">
        <v>0</v>
      </c>
      <c r="Y28" s="128">
        <v>1016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41879492</v>
      </c>
      <c r="AH28" s="50">
        <f t="shared" si="9"/>
        <v>1332</v>
      </c>
      <c r="AI28" s="51">
        <f t="shared" si="8"/>
        <v>229.89299275112185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9634293</v>
      </c>
      <c r="AQ28" s="128">
        <f t="shared" si="0"/>
        <v>0</v>
      </c>
      <c r="AR28" s="54">
        <v>1.1000000000000001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135</v>
      </c>
      <c r="Q29" s="124">
        <v>59039077</v>
      </c>
      <c r="R29" s="47">
        <f t="shared" si="4"/>
        <v>5624</v>
      </c>
      <c r="S29" s="48">
        <f t="shared" si="5"/>
        <v>134.976</v>
      </c>
      <c r="T29" s="48">
        <f t="shared" si="6"/>
        <v>5.6239999999999997</v>
      </c>
      <c r="U29" s="125">
        <v>2.2000000000000002</v>
      </c>
      <c r="V29" s="125">
        <f t="shared" si="7"/>
        <v>2.2000000000000002</v>
      </c>
      <c r="W29" s="126" t="s">
        <v>133</v>
      </c>
      <c r="X29" s="128">
        <v>0</v>
      </c>
      <c r="Y29" s="128">
        <v>1005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41880812</v>
      </c>
      <c r="AH29" s="50">
        <f t="shared" si="9"/>
        <v>1320</v>
      </c>
      <c r="AI29" s="51">
        <f t="shared" si="8"/>
        <v>234.70839260312945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9634293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2</v>
      </c>
      <c r="E30" s="42">
        <f t="shared" si="1"/>
        <v>1.4084507042253522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123</v>
      </c>
      <c r="P30" s="124">
        <v>127</v>
      </c>
      <c r="Q30" s="124">
        <v>59044501</v>
      </c>
      <c r="R30" s="47">
        <f t="shared" si="4"/>
        <v>5424</v>
      </c>
      <c r="S30" s="48">
        <f t="shared" si="5"/>
        <v>130.17599999999999</v>
      </c>
      <c r="T30" s="48">
        <f t="shared" si="6"/>
        <v>5.4240000000000004</v>
      </c>
      <c r="U30" s="125">
        <v>2</v>
      </c>
      <c r="V30" s="125">
        <f t="shared" si="7"/>
        <v>2</v>
      </c>
      <c r="W30" s="126" t="s">
        <v>133</v>
      </c>
      <c r="X30" s="128">
        <v>0</v>
      </c>
      <c r="Y30" s="128">
        <v>1005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41882112</v>
      </c>
      <c r="AH30" s="50">
        <f t="shared" si="9"/>
        <v>1300</v>
      </c>
      <c r="AI30" s="51">
        <f t="shared" si="8"/>
        <v>239.67551622418878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9634293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2</v>
      </c>
      <c r="E31" s="42">
        <f t="shared" si="1"/>
        <v>1.4084507042253522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120</v>
      </c>
      <c r="P31" s="124">
        <v>129</v>
      </c>
      <c r="Q31" s="124">
        <v>59049763</v>
      </c>
      <c r="R31" s="47">
        <f t="shared" si="4"/>
        <v>5262</v>
      </c>
      <c r="S31" s="48">
        <f t="shared" si="5"/>
        <v>126.288</v>
      </c>
      <c r="T31" s="48">
        <f t="shared" si="6"/>
        <v>5.2619999999999996</v>
      </c>
      <c r="U31" s="125">
        <v>1.8</v>
      </c>
      <c r="V31" s="125">
        <f t="shared" si="7"/>
        <v>1.8</v>
      </c>
      <c r="W31" s="126" t="s">
        <v>133</v>
      </c>
      <c r="X31" s="128">
        <v>0</v>
      </c>
      <c r="Y31" s="128">
        <v>1005</v>
      </c>
      <c r="Z31" s="128">
        <v>1187</v>
      </c>
      <c r="AA31" s="128">
        <v>1185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41883396</v>
      </c>
      <c r="AH31" s="50">
        <f t="shared" si="9"/>
        <v>1284</v>
      </c>
      <c r="AI31" s="51">
        <f t="shared" si="8"/>
        <v>244.01368301026227</v>
      </c>
      <c r="AJ31" s="108">
        <v>0</v>
      </c>
      <c r="AK31" s="108">
        <v>1</v>
      </c>
      <c r="AL31" s="108">
        <v>1</v>
      </c>
      <c r="AM31" s="108">
        <v>1</v>
      </c>
      <c r="AN31" s="108">
        <v>1</v>
      </c>
      <c r="AO31" s="108">
        <v>0</v>
      </c>
      <c r="AP31" s="128">
        <v>9634293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3</v>
      </c>
      <c r="E32" s="42">
        <f t="shared" si="1"/>
        <v>2.1126760563380285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114</v>
      </c>
      <c r="Q32" s="124">
        <v>59054791</v>
      </c>
      <c r="R32" s="47">
        <f t="shared" si="4"/>
        <v>5028</v>
      </c>
      <c r="S32" s="48">
        <f t="shared" si="5"/>
        <v>120.672</v>
      </c>
      <c r="T32" s="48">
        <f t="shared" si="6"/>
        <v>5.0279999999999996</v>
      </c>
      <c r="U32" s="125">
        <v>1.7</v>
      </c>
      <c r="V32" s="125">
        <f t="shared" si="7"/>
        <v>1.7</v>
      </c>
      <c r="W32" s="126" t="s">
        <v>133</v>
      </c>
      <c r="X32" s="128">
        <v>0</v>
      </c>
      <c r="Y32" s="128">
        <v>945</v>
      </c>
      <c r="Z32" s="128">
        <v>1097</v>
      </c>
      <c r="AA32" s="128">
        <v>1185</v>
      </c>
      <c r="AB32" s="128">
        <v>1097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41884628</v>
      </c>
      <c r="AH32" s="50">
        <f t="shared" si="9"/>
        <v>1232</v>
      </c>
      <c r="AI32" s="51">
        <f t="shared" si="8"/>
        <v>245.02784407319015</v>
      </c>
      <c r="AJ32" s="108">
        <v>0</v>
      </c>
      <c r="AK32" s="108">
        <v>1</v>
      </c>
      <c r="AL32" s="108">
        <v>1</v>
      </c>
      <c r="AM32" s="108">
        <v>1</v>
      </c>
      <c r="AN32" s="108">
        <v>1</v>
      </c>
      <c r="AO32" s="108">
        <v>0</v>
      </c>
      <c r="AP32" s="128">
        <v>9634293</v>
      </c>
      <c r="AQ32" s="128">
        <f t="shared" si="0"/>
        <v>0</v>
      </c>
      <c r="AR32" s="54">
        <v>1.03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1"/>
        <v>6.3380281690140849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128</v>
      </c>
      <c r="P33" s="124">
        <v>86</v>
      </c>
      <c r="Q33" s="124">
        <v>59058532</v>
      </c>
      <c r="R33" s="47">
        <f t="shared" si="4"/>
        <v>3741</v>
      </c>
      <c r="S33" s="48">
        <f t="shared" si="5"/>
        <v>89.784000000000006</v>
      </c>
      <c r="T33" s="48">
        <f t="shared" si="6"/>
        <v>3.7410000000000001</v>
      </c>
      <c r="U33" s="125">
        <v>3.1</v>
      </c>
      <c r="V33" s="125">
        <f t="shared" si="7"/>
        <v>3.1</v>
      </c>
      <c r="W33" s="126" t="s">
        <v>125</v>
      </c>
      <c r="X33" s="128">
        <v>0</v>
      </c>
      <c r="Y33" s="128">
        <v>0</v>
      </c>
      <c r="Z33" s="128">
        <v>1017</v>
      </c>
      <c r="AA33" s="128">
        <v>0</v>
      </c>
      <c r="AB33" s="128">
        <v>1017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41885300</v>
      </c>
      <c r="AH33" s="50">
        <f t="shared" si="9"/>
        <v>672</v>
      </c>
      <c r="AI33" s="51">
        <f t="shared" si="8"/>
        <v>179.63111467522052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9635710</v>
      </c>
      <c r="AQ33" s="128">
        <f t="shared" si="0"/>
        <v>1417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124</v>
      </c>
      <c r="P34" s="124">
        <v>81</v>
      </c>
      <c r="Q34" s="124">
        <v>59061947</v>
      </c>
      <c r="R34" s="47">
        <f t="shared" si="4"/>
        <v>3415</v>
      </c>
      <c r="S34" s="48">
        <f t="shared" si="5"/>
        <v>81.96</v>
      </c>
      <c r="T34" s="48">
        <f t="shared" si="6"/>
        <v>3.415</v>
      </c>
      <c r="U34" s="125">
        <v>5.5</v>
      </c>
      <c r="V34" s="125">
        <f t="shared" si="7"/>
        <v>5.5</v>
      </c>
      <c r="W34" s="126" t="s">
        <v>125</v>
      </c>
      <c r="X34" s="128">
        <v>0</v>
      </c>
      <c r="Y34" s="128">
        <v>0</v>
      </c>
      <c r="Z34" s="128">
        <v>1017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41885868</v>
      </c>
      <c r="AH34" s="50">
        <f t="shared" si="9"/>
        <v>568</v>
      </c>
      <c r="AI34" s="51">
        <f t="shared" si="8"/>
        <v>166.32503660322109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9637511</v>
      </c>
      <c r="AQ34" s="128">
        <f t="shared" si="0"/>
        <v>1801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124302</v>
      </c>
      <c r="S35" s="67">
        <f>AVERAGE(S11:S34)</f>
        <v>124.30200000000001</v>
      </c>
      <c r="T35" s="67">
        <f>SUM(T11:T34)</f>
        <v>124.30200000000001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26632</v>
      </c>
      <c r="AI35" s="70">
        <f>$AH$35/$T35</f>
        <v>214.25238531962478</v>
      </c>
      <c r="AJ35" s="99"/>
      <c r="AK35" s="100"/>
      <c r="AL35" s="100"/>
      <c r="AM35" s="100"/>
      <c r="AN35" s="101"/>
      <c r="AO35" s="71"/>
      <c r="AP35" s="72">
        <f>AP34-AP10</f>
        <v>7158</v>
      </c>
      <c r="AQ35" s="73">
        <f>SUM(AQ11:AQ34)</f>
        <v>7158</v>
      </c>
      <c r="AR35" s="74">
        <f>AVERAGE(AR11:AR34)</f>
        <v>1.105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188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189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190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22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180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G11:G34 O12:V34 E11:E34 W12:AG16 X17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E51" name="Range2_12_5_1_1_1_1_1_2_1_1_1_1_1_1_1_1_1_1_1_1_1_1_1_1_1_1_1_1_2_1_1_1_1_1_1_1_1_1_1_1_1_1_3_1_1_1_2_1_1_1_1_1_1_1_1_1_1_1_1_2_1_1_1_2"/>
    <protectedRange sqref="P3:U3" name="Range1_16_1_1_1_1_1_1_2_2_2_2_2_2_2_2_2"/>
    <protectedRange sqref="B43" name="Range2_12_5_1_1_1_2_1_1_1_1_1_1_1_1_1_1_1_2_1_1_1_1_1_1_1_1_1_1_1_1_1_1_1_1_1_1_1_1_1_1_2_1_1_1_1"/>
    <protectedRange sqref="B44" name="Range2_12_5_1_1_1_2_2_1_1_1_1_1_1_1_1_1_1_1_1_1_1_1_1_1_1_1_1_1_1_1_1_1_1_1_1_1_1_1_1_1_1_1_1_1_1_1_1_1_1_1_1_1_1_1_1_1_2_1_1_1_1"/>
    <protectedRange sqref="B45" name="Range2_12_5_1_1_1_2_2_1_1_1_1_1_1_1_1_1_1_1_2_1_1_1_1_1_1_1_1_1_1_1_1_1_1_1_1_1_1_1_1_1_1_1_1_1_1_1_1_1_1_1_1_1_1_1_1_1_1_1_1_1_1_1_1_1_1_1_1_1_1_1_1_1_2_1_1_1_1"/>
    <protectedRange sqref="B46" name="Range2_12_5_1_1_1_2_2_1_1_1_1_1_1_1_1_1_1_1_2_1_1_1_2_1_1_1_2_1_1_1_3_1_1_1_1_1_1_1_1_1_1_1_1_1_1_1_1_1_1_1_1_1_1_1_1_1_1_1_1_1_1_1_1_1_1_1_1_1_1_1_1_1_1_1_1_1_1_1_1_1_1_1_1_1_1_1_1_1_1_2_1_1_1_1"/>
    <protectedRange sqref="B47" name="Range2_12_5_1_1_1_2_1_1_1_1_1_1_1_1_1_1_1_2_1_2_1_1_1_1_1_1_1_1_1_2_1_1_1_1_1_1_1_1_1_1_1_1_1_1_1_1_1_1_1_1_1_1_1_1_1_1_1_1_1_1_1_1_1_1_1_1_1_1_1_1_1_1_1_2_1_1_1_1"/>
    <protectedRange sqref="B48" name="Range2_12_5_1_1_1_1_1_2_1_1_1_1_1_1_1_1_1_1_1_1_1_1_1_1_1_1_1_1_2_1_1_1_1_1_1_1_1_1_1_1_1_1_3_1_1_1_2_1_1_1_1_1_1_1_1_1_1_1_1_2_1_1_1_1_1_1_1"/>
    <protectedRange sqref="B49" name="Range2_12_5_1_1_1_1_1_2_1_1_2_1_1_1_1_1_1_1_1_1_1_1_1_1_1_1_1_1_2_1_1_1_1_1_1_1_1_1_1_1_1_1_1_3_1_1_1_2_1_1_1_1_1_1_1_1_1_2_1_1_1_1_1_1_1"/>
    <protectedRange sqref="B50" name="Range2_12_5_1_1_1_2_2_1_1_1_1_1_1_1_1_1_1_1_2_1_1_1_1_1_1_1_1_1_3_1_3_1_2_1_1_1_1_1_1_1_1_1_1_1_1_1_2_1_1_1_1_1_2_1_1_1_1_1_1_1_1_2_1_1_3_1_1_1_2_1_1_1_1_1_1_1_1_1_1_1_1_1_1_1_1_1_2_1"/>
    <protectedRange sqref="B51" name="Range2_12_5_1_1_1_2_2_1_1_1_1_1_1_1_1_1_1_1_2_1_1_1_2_1_1_1_1_1_1_1_1_1_1_1_1_1_1_1_1_2_1_1_1_1_1_1_1_1_1_2_1_1_3_1_1_1_3_1_1_1_1_1_1_1_1_1_1_1_1_1_1_1_1_1_1_1"/>
    <protectedRange sqref="B52" name="Range2_12_5_1_1_1_1_1_2_1_2_1_1_1_2_1_1_1_1_1_1_1_1_1_1_2_1_1_1_1_1_2_1_1_1_1_1_1_1_2_1_1_3_1_1_1_2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90" priority="5" operator="containsText" text="N/A">
      <formula>NOT(ISERROR(SEARCH("N/A",X11)))</formula>
    </cfRule>
    <cfRule type="cellIs" dxfId="389" priority="23" operator="equal">
      <formula>0</formula>
    </cfRule>
  </conditionalFormatting>
  <conditionalFormatting sqref="X11:AE34">
    <cfRule type="cellIs" dxfId="388" priority="22" operator="greaterThanOrEqual">
      <formula>1185</formula>
    </cfRule>
  </conditionalFormatting>
  <conditionalFormatting sqref="X11:AE34">
    <cfRule type="cellIs" dxfId="387" priority="21" operator="between">
      <formula>0.1</formula>
      <formula>1184</formula>
    </cfRule>
  </conditionalFormatting>
  <conditionalFormatting sqref="X8 AJ11:AO34">
    <cfRule type="cellIs" dxfId="386" priority="20" operator="equal">
      <formula>0</formula>
    </cfRule>
  </conditionalFormatting>
  <conditionalFormatting sqref="X8 AJ11:AO34">
    <cfRule type="cellIs" dxfId="385" priority="19" operator="greaterThan">
      <formula>1179</formula>
    </cfRule>
  </conditionalFormatting>
  <conditionalFormatting sqref="X8 AJ11:AO34">
    <cfRule type="cellIs" dxfId="384" priority="18" operator="greaterThan">
      <formula>99</formula>
    </cfRule>
  </conditionalFormatting>
  <conditionalFormatting sqref="X8 AJ11:AO34">
    <cfRule type="cellIs" dxfId="383" priority="17" operator="greaterThan">
      <formula>0.99</formula>
    </cfRule>
  </conditionalFormatting>
  <conditionalFormatting sqref="AB8">
    <cfRule type="cellIs" dxfId="382" priority="16" operator="equal">
      <formula>0</formula>
    </cfRule>
  </conditionalFormatting>
  <conditionalFormatting sqref="AB8">
    <cfRule type="cellIs" dxfId="381" priority="15" operator="greaterThan">
      <formula>1179</formula>
    </cfRule>
  </conditionalFormatting>
  <conditionalFormatting sqref="AB8">
    <cfRule type="cellIs" dxfId="380" priority="14" operator="greaterThan">
      <formula>99</formula>
    </cfRule>
  </conditionalFormatting>
  <conditionalFormatting sqref="AB8">
    <cfRule type="cellIs" dxfId="379" priority="13" operator="greaterThan">
      <formula>0.99</formula>
    </cfRule>
  </conditionalFormatting>
  <conditionalFormatting sqref="AQ11:AQ34">
    <cfRule type="cellIs" dxfId="378" priority="12" operator="equal">
      <formula>0</formula>
    </cfRule>
  </conditionalFormatting>
  <conditionalFormatting sqref="AQ11:AQ34">
    <cfRule type="cellIs" dxfId="377" priority="11" operator="greaterThan">
      <formula>1179</formula>
    </cfRule>
  </conditionalFormatting>
  <conditionalFormatting sqref="AQ11:AQ34">
    <cfRule type="cellIs" dxfId="376" priority="10" operator="greaterThan">
      <formula>99</formula>
    </cfRule>
  </conditionalFormatting>
  <conditionalFormatting sqref="AQ11:AQ34">
    <cfRule type="cellIs" dxfId="375" priority="9" operator="greaterThan">
      <formula>0.99</formula>
    </cfRule>
  </conditionalFormatting>
  <conditionalFormatting sqref="AI11:AI34">
    <cfRule type="cellIs" dxfId="374" priority="8" operator="greaterThan">
      <formula>$AI$8</formula>
    </cfRule>
  </conditionalFormatting>
  <conditionalFormatting sqref="AH11:AH34">
    <cfRule type="cellIs" dxfId="373" priority="6" operator="greaterThan">
      <formula>$AH$8</formula>
    </cfRule>
    <cfRule type="cellIs" dxfId="372" priority="7" operator="greaterThan">
      <formula>$AH$8</formula>
    </cfRule>
  </conditionalFormatting>
  <conditionalFormatting sqref="AP11:AP34">
    <cfRule type="cellIs" dxfId="371" priority="4" operator="equal">
      <formula>0</formula>
    </cfRule>
  </conditionalFormatting>
  <conditionalFormatting sqref="AP11:AP34">
    <cfRule type="cellIs" dxfId="370" priority="3" operator="greaterThan">
      <formula>1179</formula>
    </cfRule>
  </conditionalFormatting>
  <conditionalFormatting sqref="AP11:AP34">
    <cfRule type="cellIs" dxfId="369" priority="2" operator="greaterThan">
      <formula>99</formula>
    </cfRule>
  </conditionalFormatting>
  <conditionalFormatting sqref="AP11:AP34">
    <cfRule type="cellIs" dxfId="36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6" workbookViewId="0">
      <selection activeCell="A52" sqref="A52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8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1" t="s">
        <v>10</v>
      </c>
      <c r="I7" s="182" t="s">
        <v>11</v>
      </c>
      <c r="J7" s="182" t="s">
        <v>12</v>
      </c>
      <c r="K7" s="182" t="s">
        <v>13</v>
      </c>
      <c r="L7" s="13"/>
      <c r="M7" s="13"/>
      <c r="N7" s="13"/>
      <c r="O7" s="18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2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2" t="s">
        <v>22</v>
      </c>
      <c r="AG7" s="182" t="s">
        <v>23</v>
      </c>
      <c r="AH7" s="182" t="s">
        <v>24</v>
      </c>
      <c r="AI7" s="182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2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42323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25772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2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9" t="s">
        <v>51</v>
      </c>
      <c r="V9" s="179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7" t="s">
        <v>55</v>
      </c>
      <c r="AG9" s="177" t="s">
        <v>56</v>
      </c>
      <c r="AH9" s="247" t="s">
        <v>57</v>
      </c>
      <c r="AI9" s="262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45" t="s">
        <v>66</v>
      </c>
      <c r="AR9" s="179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64"/>
      <c r="I10" s="179" t="s">
        <v>75</v>
      </c>
      <c r="J10" s="179" t="s">
        <v>75</v>
      </c>
      <c r="K10" s="179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14'!Q34</f>
        <v>59061947</v>
      </c>
      <c r="R10" s="255"/>
      <c r="S10" s="256"/>
      <c r="T10" s="257"/>
      <c r="U10" s="179" t="s">
        <v>75</v>
      </c>
      <c r="V10" s="179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14'!AG34:AG34</f>
        <v>41885868</v>
      </c>
      <c r="AH10" s="247"/>
      <c r="AI10" s="263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2">
        <f>'NOV 14'!AP34:AP34</f>
        <v>9637511</v>
      </c>
      <c r="AQ10" s="246"/>
      <c r="AR10" s="18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78</v>
      </c>
      <c r="Q11" s="124">
        <v>59065211</v>
      </c>
      <c r="R11" s="47">
        <f>IF(ISBLANK(Q11),"-",Q11-Q10)</f>
        <v>3264</v>
      </c>
      <c r="S11" s="48">
        <f>R11*24/1000</f>
        <v>78.335999999999999</v>
      </c>
      <c r="T11" s="48">
        <f>R11/1000</f>
        <v>3.2639999999999998</v>
      </c>
      <c r="U11" s="125">
        <v>6.8</v>
      </c>
      <c r="V11" s="125">
        <f>U11</f>
        <v>6.8</v>
      </c>
      <c r="W11" s="126" t="s">
        <v>125</v>
      </c>
      <c r="X11" s="128">
        <v>0</v>
      </c>
      <c r="Y11" s="128">
        <v>0</v>
      </c>
      <c r="Z11" s="128">
        <v>1007</v>
      </c>
      <c r="AA11" s="128">
        <v>0</v>
      </c>
      <c r="AB11" s="128">
        <v>1007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41886420</v>
      </c>
      <c r="AH11" s="50">
        <f>IF(ISBLANK(AG11),"-",AG11-AG10)</f>
        <v>552</v>
      </c>
      <c r="AI11" s="51">
        <f>AH11/T11</f>
        <v>169.11764705882354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9639138</v>
      </c>
      <c r="AQ11" s="128">
        <f t="shared" ref="AQ11:AQ34" si="0">AP11-AP10</f>
        <v>1627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118</v>
      </c>
      <c r="P12" s="124">
        <v>75</v>
      </c>
      <c r="Q12" s="124">
        <v>59068377</v>
      </c>
      <c r="R12" s="47">
        <f t="shared" ref="R12:R34" si="4">IF(ISBLANK(Q12),"-",Q12-Q11)</f>
        <v>3166</v>
      </c>
      <c r="S12" s="48">
        <f t="shared" ref="S12:S34" si="5">R12*24/1000</f>
        <v>75.983999999999995</v>
      </c>
      <c r="T12" s="48">
        <f t="shared" ref="T12:T34" si="6">R12/1000</f>
        <v>3.1659999999999999</v>
      </c>
      <c r="U12" s="125">
        <v>8.6</v>
      </c>
      <c r="V12" s="125">
        <f t="shared" ref="V12:V34" si="7">U12</f>
        <v>8.6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41886952</v>
      </c>
      <c r="AH12" s="50">
        <f>IF(ISBLANK(AG12),"-",AG12-AG11)</f>
        <v>532</v>
      </c>
      <c r="AI12" s="51">
        <f t="shared" ref="AI12:AI34" si="8">AH12/T12</f>
        <v>168.03537586860392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9640871</v>
      </c>
      <c r="AQ12" s="128">
        <f t="shared" si="0"/>
        <v>1733</v>
      </c>
      <c r="AR12" s="54">
        <v>1.06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21</v>
      </c>
      <c r="E13" s="42">
        <f t="shared" si="1"/>
        <v>14.788732394366198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81</v>
      </c>
      <c r="P13" s="124">
        <v>81</v>
      </c>
      <c r="Q13" s="124">
        <v>59071647</v>
      </c>
      <c r="R13" s="47">
        <f t="shared" si="4"/>
        <v>3270</v>
      </c>
      <c r="S13" s="48">
        <f t="shared" si="5"/>
        <v>78.48</v>
      </c>
      <c r="T13" s="48">
        <f t="shared" si="6"/>
        <v>3.27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41887492</v>
      </c>
      <c r="AH13" s="50">
        <f>IF(ISBLANK(AG13),"-",AG13-AG12)</f>
        <v>540</v>
      </c>
      <c r="AI13" s="51">
        <f t="shared" si="8"/>
        <v>165.13761467889907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9641773</v>
      </c>
      <c r="AQ13" s="128">
        <f t="shared" si="0"/>
        <v>902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19</v>
      </c>
      <c r="E14" s="42">
        <f t="shared" si="1"/>
        <v>13.380281690140846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99</v>
      </c>
      <c r="P14" s="124">
        <v>97</v>
      </c>
      <c r="Q14" s="124">
        <v>59075719</v>
      </c>
      <c r="R14" s="47">
        <f t="shared" si="4"/>
        <v>4072</v>
      </c>
      <c r="S14" s="48">
        <f t="shared" si="5"/>
        <v>97.727999999999994</v>
      </c>
      <c r="T14" s="48">
        <f t="shared" si="6"/>
        <v>4.0720000000000001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998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41888064</v>
      </c>
      <c r="AH14" s="50">
        <f t="shared" ref="AH14:AH34" si="9">IF(ISBLANK(AG14),"-",AG14-AG13)</f>
        <v>572</v>
      </c>
      <c r="AI14" s="51">
        <f t="shared" si="8"/>
        <v>140.47151277013751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9641773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96</v>
      </c>
      <c r="Q15" s="124">
        <v>59079731</v>
      </c>
      <c r="R15" s="47">
        <f t="shared" si="4"/>
        <v>4012</v>
      </c>
      <c r="S15" s="48">
        <f t="shared" si="5"/>
        <v>96.287999999999997</v>
      </c>
      <c r="T15" s="48">
        <f t="shared" si="6"/>
        <v>4.0119999999999996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1018</v>
      </c>
      <c r="AA15" s="128">
        <v>0</v>
      </c>
      <c r="AB15" s="128">
        <v>1017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41888660</v>
      </c>
      <c r="AH15" s="50">
        <f t="shared" si="9"/>
        <v>596</v>
      </c>
      <c r="AI15" s="51">
        <f t="shared" si="8"/>
        <v>148.55433698903292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9641773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13</v>
      </c>
      <c r="E16" s="42">
        <f t="shared" si="1"/>
        <v>9.1549295774647899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116</v>
      </c>
      <c r="Q16" s="124">
        <v>59084497</v>
      </c>
      <c r="R16" s="47">
        <f t="shared" si="4"/>
        <v>4766</v>
      </c>
      <c r="S16" s="48">
        <f t="shared" si="5"/>
        <v>114.384</v>
      </c>
      <c r="T16" s="48">
        <f t="shared" si="6"/>
        <v>4.766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1178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41889544</v>
      </c>
      <c r="AH16" s="50">
        <f t="shared" si="9"/>
        <v>884</v>
      </c>
      <c r="AI16" s="51">
        <f t="shared" si="8"/>
        <v>185.48048678136803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9641773</v>
      </c>
      <c r="AQ16" s="128">
        <f t="shared" si="0"/>
        <v>0</v>
      </c>
      <c r="AR16" s="54">
        <v>1.07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1"/>
        <v>5.6338028169014089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137</v>
      </c>
      <c r="Q17" s="124">
        <v>59090262</v>
      </c>
      <c r="R17" s="47">
        <f t="shared" si="4"/>
        <v>5765</v>
      </c>
      <c r="S17" s="48">
        <f t="shared" si="5"/>
        <v>138.36000000000001</v>
      </c>
      <c r="T17" s="48">
        <f t="shared" si="6"/>
        <v>5.7649999999999997</v>
      </c>
      <c r="U17" s="125">
        <v>9.5</v>
      </c>
      <c r="V17" s="125">
        <f t="shared" si="7"/>
        <v>9.5</v>
      </c>
      <c r="W17" s="126" t="s">
        <v>133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41890780</v>
      </c>
      <c r="AH17" s="50">
        <f t="shared" si="9"/>
        <v>1236</v>
      </c>
      <c r="AI17" s="51">
        <f t="shared" si="8"/>
        <v>214.39722463139637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9641773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1"/>
        <v>4.9295774647887329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139</v>
      </c>
      <c r="P18" s="124">
        <v>146</v>
      </c>
      <c r="Q18" s="124">
        <v>59096313</v>
      </c>
      <c r="R18" s="47">
        <f t="shared" si="4"/>
        <v>6051</v>
      </c>
      <c r="S18" s="48">
        <f t="shared" si="5"/>
        <v>145.22399999999999</v>
      </c>
      <c r="T18" s="48">
        <f t="shared" si="6"/>
        <v>6.0510000000000002</v>
      </c>
      <c r="U18" s="125">
        <v>9.3000000000000007</v>
      </c>
      <c r="V18" s="125">
        <f t="shared" si="7"/>
        <v>9.3000000000000007</v>
      </c>
      <c r="W18" s="126" t="s">
        <v>133</v>
      </c>
      <c r="X18" s="128">
        <v>995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41892108</v>
      </c>
      <c r="AH18" s="50">
        <f t="shared" si="9"/>
        <v>1328</v>
      </c>
      <c r="AI18" s="51">
        <f t="shared" si="8"/>
        <v>219.46785655263594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9641773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149</v>
      </c>
      <c r="Q19" s="124">
        <v>59102519</v>
      </c>
      <c r="R19" s="47">
        <f t="shared" si="4"/>
        <v>6206</v>
      </c>
      <c r="S19" s="48">
        <f t="shared" si="5"/>
        <v>148.94399999999999</v>
      </c>
      <c r="T19" s="48">
        <f t="shared" si="6"/>
        <v>6.2060000000000004</v>
      </c>
      <c r="U19" s="125">
        <v>8.6999999999999993</v>
      </c>
      <c r="V19" s="125">
        <f t="shared" si="7"/>
        <v>8.6999999999999993</v>
      </c>
      <c r="W19" s="126" t="s">
        <v>133</v>
      </c>
      <c r="X19" s="128">
        <v>1088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41893492</v>
      </c>
      <c r="AH19" s="50">
        <f t="shared" si="9"/>
        <v>1384</v>
      </c>
      <c r="AI19" s="51">
        <f t="shared" si="8"/>
        <v>223.00999033193682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9641773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152</v>
      </c>
      <c r="Q20" s="124">
        <v>59108764</v>
      </c>
      <c r="R20" s="47">
        <f t="shared" si="4"/>
        <v>6245</v>
      </c>
      <c r="S20" s="48">
        <f t="shared" si="5"/>
        <v>149.88</v>
      </c>
      <c r="T20" s="48">
        <f t="shared" si="6"/>
        <v>6.2450000000000001</v>
      </c>
      <c r="U20" s="125">
        <v>8</v>
      </c>
      <c r="V20" s="125">
        <f t="shared" si="7"/>
        <v>8</v>
      </c>
      <c r="W20" s="126" t="s">
        <v>133</v>
      </c>
      <c r="X20" s="128">
        <v>1088</v>
      </c>
      <c r="Y20" s="128">
        <v>0</v>
      </c>
      <c r="Z20" s="128">
        <v>1187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41894884</v>
      </c>
      <c r="AH20" s="50">
        <f t="shared" si="9"/>
        <v>1392</v>
      </c>
      <c r="AI20" s="51">
        <f t="shared" si="8"/>
        <v>222.89831865492394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9641773</v>
      </c>
      <c r="AQ20" s="128">
        <f t="shared" si="0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152</v>
      </c>
      <c r="Q21" s="124">
        <v>59115067</v>
      </c>
      <c r="R21" s="47">
        <f t="shared" si="4"/>
        <v>6303</v>
      </c>
      <c r="S21" s="48">
        <f t="shared" si="5"/>
        <v>151.27199999999999</v>
      </c>
      <c r="T21" s="48">
        <f t="shared" si="6"/>
        <v>6.3029999999999999</v>
      </c>
      <c r="U21" s="125">
        <v>7.3</v>
      </c>
      <c r="V21" s="125">
        <f t="shared" si="7"/>
        <v>7.3</v>
      </c>
      <c r="W21" s="126" t="s">
        <v>133</v>
      </c>
      <c r="X21" s="128">
        <v>1088</v>
      </c>
      <c r="Y21" s="128">
        <v>0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41896284</v>
      </c>
      <c r="AH21" s="50">
        <f t="shared" si="9"/>
        <v>1400</v>
      </c>
      <c r="AI21" s="51">
        <f t="shared" si="8"/>
        <v>222.11645248294462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9641773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146</v>
      </c>
      <c r="Q22" s="124">
        <v>59121287</v>
      </c>
      <c r="R22" s="47">
        <f t="shared" si="4"/>
        <v>6220</v>
      </c>
      <c r="S22" s="48">
        <f t="shared" si="5"/>
        <v>149.28</v>
      </c>
      <c r="T22" s="48">
        <f t="shared" si="6"/>
        <v>6.22</v>
      </c>
      <c r="U22" s="125">
        <v>6.7</v>
      </c>
      <c r="V22" s="125">
        <f t="shared" si="7"/>
        <v>6.7</v>
      </c>
      <c r="W22" s="126" t="s">
        <v>133</v>
      </c>
      <c r="X22" s="128">
        <v>1068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41897668</v>
      </c>
      <c r="AH22" s="50">
        <f t="shared" si="9"/>
        <v>1384</v>
      </c>
      <c r="AI22" s="51">
        <f t="shared" si="8"/>
        <v>222.50803858520902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9641773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148</v>
      </c>
      <c r="Q23" s="124">
        <v>59127357</v>
      </c>
      <c r="R23" s="47">
        <f t="shared" si="4"/>
        <v>6070</v>
      </c>
      <c r="S23" s="48">
        <f t="shared" si="5"/>
        <v>145.68</v>
      </c>
      <c r="T23" s="48">
        <f t="shared" si="6"/>
        <v>6.07</v>
      </c>
      <c r="U23" s="125">
        <v>6.2</v>
      </c>
      <c r="V23" s="125">
        <f t="shared" si="7"/>
        <v>6.2</v>
      </c>
      <c r="W23" s="126" t="s">
        <v>133</v>
      </c>
      <c r="X23" s="128">
        <v>1078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41899036</v>
      </c>
      <c r="AH23" s="50">
        <f t="shared" si="9"/>
        <v>1368</v>
      </c>
      <c r="AI23" s="51">
        <f t="shared" si="8"/>
        <v>225.37067545304777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9641773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145</v>
      </c>
      <c r="Q24" s="124">
        <v>59133416</v>
      </c>
      <c r="R24" s="47">
        <f t="shared" si="4"/>
        <v>6059</v>
      </c>
      <c r="S24" s="48">
        <f t="shared" si="5"/>
        <v>145.416</v>
      </c>
      <c r="T24" s="48">
        <f t="shared" si="6"/>
        <v>6.0590000000000002</v>
      </c>
      <c r="U24" s="125">
        <v>5.6</v>
      </c>
      <c r="V24" s="125">
        <f t="shared" si="7"/>
        <v>5.6</v>
      </c>
      <c r="W24" s="126" t="s">
        <v>133</v>
      </c>
      <c r="X24" s="128">
        <v>1077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41900440</v>
      </c>
      <c r="AH24" s="50">
        <f t="shared" si="9"/>
        <v>1404</v>
      </c>
      <c r="AI24" s="51">
        <f t="shared" si="8"/>
        <v>231.72140617263574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9641773</v>
      </c>
      <c r="AQ24" s="128">
        <f t="shared" si="0"/>
        <v>0</v>
      </c>
      <c r="AR24" s="54">
        <v>1.34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128</v>
      </c>
      <c r="P25" s="124">
        <v>138</v>
      </c>
      <c r="Q25" s="124">
        <v>59139394</v>
      </c>
      <c r="R25" s="47">
        <f t="shared" si="4"/>
        <v>5978</v>
      </c>
      <c r="S25" s="48">
        <f t="shared" si="5"/>
        <v>143.47200000000001</v>
      </c>
      <c r="T25" s="48">
        <f t="shared" si="6"/>
        <v>5.9779999999999998</v>
      </c>
      <c r="U25" s="125">
        <v>4.9000000000000004</v>
      </c>
      <c r="V25" s="125">
        <f t="shared" si="7"/>
        <v>4.9000000000000004</v>
      </c>
      <c r="W25" s="126" t="s">
        <v>133</v>
      </c>
      <c r="X25" s="128">
        <v>1078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41901828</v>
      </c>
      <c r="AH25" s="50">
        <f t="shared" si="9"/>
        <v>1388</v>
      </c>
      <c r="AI25" s="51">
        <f t="shared" si="8"/>
        <v>232.18467714954835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9641773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1"/>
        <v>2.8169014084507045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145</v>
      </c>
      <c r="Q26" s="124">
        <v>59144996</v>
      </c>
      <c r="R26" s="47">
        <f t="shared" si="4"/>
        <v>5602</v>
      </c>
      <c r="S26" s="48">
        <f t="shared" si="5"/>
        <v>134.44800000000001</v>
      </c>
      <c r="T26" s="48">
        <f t="shared" si="6"/>
        <v>5.6020000000000003</v>
      </c>
      <c r="U26" s="125">
        <v>4.5999999999999996</v>
      </c>
      <c r="V26" s="125">
        <f t="shared" si="7"/>
        <v>4.5999999999999996</v>
      </c>
      <c r="W26" s="126" t="s">
        <v>133</v>
      </c>
      <c r="X26" s="128">
        <v>1057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41903136</v>
      </c>
      <c r="AH26" s="50">
        <f t="shared" si="9"/>
        <v>1308</v>
      </c>
      <c r="AI26" s="51">
        <f t="shared" si="8"/>
        <v>233.48803998571938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9641773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137</v>
      </c>
      <c r="Q27" s="124">
        <v>59150613</v>
      </c>
      <c r="R27" s="47">
        <f t="shared" si="4"/>
        <v>5617</v>
      </c>
      <c r="S27" s="48">
        <f t="shared" si="5"/>
        <v>134.80799999999999</v>
      </c>
      <c r="T27" s="48">
        <f t="shared" si="6"/>
        <v>5.617</v>
      </c>
      <c r="U27" s="125">
        <v>4.3</v>
      </c>
      <c r="V27" s="125">
        <f t="shared" si="7"/>
        <v>4.3</v>
      </c>
      <c r="W27" s="126" t="s">
        <v>133</v>
      </c>
      <c r="X27" s="128">
        <v>1057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41904452</v>
      </c>
      <c r="AH27" s="50">
        <f t="shared" si="9"/>
        <v>1316</v>
      </c>
      <c r="AI27" s="51">
        <f t="shared" si="8"/>
        <v>234.28876624532668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9641773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128</v>
      </c>
      <c r="P28" s="124">
        <v>135</v>
      </c>
      <c r="Q28" s="124">
        <v>59156312</v>
      </c>
      <c r="R28" s="47">
        <f t="shared" si="4"/>
        <v>5699</v>
      </c>
      <c r="S28" s="48">
        <f t="shared" si="5"/>
        <v>136.77600000000001</v>
      </c>
      <c r="T28" s="48">
        <f t="shared" si="6"/>
        <v>5.6989999999999998</v>
      </c>
      <c r="U28" s="125">
        <v>3.7</v>
      </c>
      <c r="V28" s="125">
        <f t="shared" si="7"/>
        <v>3.7</v>
      </c>
      <c r="W28" s="126" t="s">
        <v>133</v>
      </c>
      <c r="X28" s="128">
        <v>1047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41905788</v>
      </c>
      <c r="AH28" s="50">
        <f t="shared" si="9"/>
        <v>1336</v>
      </c>
      <c r="AI28" s="51">
        <f t="shared" si="8"/>
        <v>234.42709247236357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9641773</v>
      </c>
      <c r="AQ28" s="128">
        <f t="shared" si="0"/>
        <v>0</v>
      </c>
      <c r="AR28" s="54">
        <v>0.98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132</v>
      </c>
      <c r="Q29" s="124">
        <v>59161876</v>
      </c>
      <c r="R29" s="47">
        <f t="shared" si="4"/>
        <v>5564</v>
      </c>
      <c r="S29" s="48">
        <f t="shared" si="5"/>
        <v>133.536</v>
      </c>
      <c r="T29" s="48">
        <f t="shared" si="6"/>
        <v>5.5640000000000001</v>
      </c>
      <c r="U29" s="125">
        <v>3.5</v>
      </c>
      <c r="V29" s="125">
        <f t="shared" si="7"/>
        <v>3.5</v>
      </c>
      <c r="W29" s="126" t="s">
        <v>133</v>
      </c>
      <c r="X29" s="128">
        <v>994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41907116</v>
      </c>
      <c r="AH29" s="50">
        <f t="shared" si="9"/>
        <v>1328</v>
      </c>
      <c r="AI29" s="51">
        <f t="shared" si="8"/>
        <v>238.67721063982745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9641773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133</v>
      </c>
      <c r="P30" s="124">
        <v>131</v>
      </c>
      <c r="Q30" s="124">
        <v>59167323</v>
      </c>
      <c r="R30" s="47">
        <f t="shared" si="4"/>
        <v>5447</v>
      </c>
      <c r="S30" s="48">
        <f t="shared" si="5"/>
        <v>130.72800000000001</v>
      </c>
      <c r="T30" s="48">
        <f t="shared" si="6"/>
        <v>5.4470000000000001</v>
      </c>
      <c r="U30" s="125">
        <v>3.4</v>
      </c>
      <c r="V30" s="125">
        <f t="shared" si="7"/>
        <v>3.4</v>
      </c>
      <c r="W30" s="126" t="s">
        <v>133</v>
      </c>
      <c r="X30" s="128">
        <v>964</v>
      </c>
      <c r="Y30" s="128">
        <v>0</v>
      </c>
      <c r="Z30" s="128">
        <v>1186</v>
      </c>
      <c r="AA30" s="128">
        <v>1185</v>
      </c>
      <c r="AB30" s="128">
        <v>1186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41908420</v>
      </c>
      <c r="AH30" s="50">
        <f t="shared" si="9"/>
        <v>1304</v>
      </c>
      <c r="AI30" s="51">
        <f t="shared" si="8"/>
        <v>239.39783366991003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9641773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1"/>
        <v>4.9295774647887329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121</v>
      </c>
      <c r="Q31" s="124">
        <v>59172634</v>
      </c>
      <c r="R31" s="47">
        <f t="shared" si="4"/>
        <v>5311</v>
      </c>
      <c r="S31" s="48">
        <f t="shared" si="5"/>
        <v>127.464</v>
      </c>
      <c r="T31" s="48">
        <f t="shared" si="6"/>
        <v>5.3109999999999999</v>
      </c>
      <c r="U31" s="125">
        <v>2.8</v>
      </c>
      <c r="V31" s="125">
        <f t="shared" si="7"/>
        <v>2.8</v>
      </c>
      <c r="W31" s="126" t="s">
        <v>140</v>
      </c>
      <c r="X31" s="128">
        <v>1067</v>
      </c>
      <c r="Y31" s="128">
        <v>0</v>
      </c>
      <c r="Z31" s="128">
        <v>1188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41909524</v>
      </c>
      <c r="AH31" s="50">
        <f t="shared" si="9"/>
        <v>1104</v>
      </c>
      <c r="AI31" s="51">
        <f t="shared" si="8"/>
        <v>207.87045754095274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9641773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18</v>
      </c>
      <c r="E32" s="42">
        <f t="shared" si="1"/>
        <v>12.67605633802817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124</v>
      </c>
      <c r="P32" s="124">
        <v>101</v>
      </c>
      <c r="Q32" s="124">
        <v>59177474</v>
      </c>
      <c r="R32" s="47">
        <f t="shared" si="4"/>
        <v>4840</v>
      </c>
      <c r="S32" s="48">
        <f t="shared" si="5"/>
        <v>116.16</v>
      </c>
      <c r="T32" s="48">
        <f t="shared" si="6"/>
        <v>4.84</v>
      </c>
      <c r="U32" s="125">
        <v>2.6</v>
      </c>
      <c r="V32" s="125">
        <f t="shared" si="7"/>
        <v>2.6</v>
      </c>
      <c r="W32" s="126" t="s">
        <v>140</v>
      </c>
      <c r="X32" s="128">
        <v>994</v>
      </c>
      <c r="Y32" s="128">
        <v>0</v>
      </c>
      <c r="Z32" s="128">
        <v>1078</v>
      </c>
      <c r="AA32" s="128">
        <v>0</v>
      </c>
      <c r="AB32" s="128">
        <v>1078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41910484</v>
      </c>
      <c r="AH32" s="50">
        <f t="shared" si="9"/>
        <v>960</v>
      </c>
      <c r="AI32" s="51">
        <f t="shared" si="8"/>
        <v>198.34710743801654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9641773</v>
      </c>
      <c r="AQ32" s="128">
        <f t="shared" si="0"/>
        <v>0</v>
      </c>
      <c r="AR32" s="54">
        <v>1.06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20</v>
      </c>
      <c r="E33" s="42">
        <f t="shared" si="1"/>
        <v>14.084507042253522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120</v>
      </c>
      <c r="P33" s="124">
        <v>82</v>
      </c>
      <c r="Q33" s="124">
        <v>59181198</v>
      </c>
      <c r="R33" s="47">
        <f t="shared" si="4"/>
        <v>3724</v>
      </c>
      <c r="S33" s="48">
        <f t="shared" si="5"/>
        <v>89.376000000000005</v>
      </c>
      <c r="T33" s="48">
        <f t="shared" si="6"/>
        <v>3.7240000000000002</v>
      </c>
      <c r="U33" s="125">
        <v>4.2</v>
      </c>
      <c r="V33" s="125">
        <f t="shared" si="7"/>
        <v>4.2</v>
      </c>
      <c r="W33" s="126" t="s">
        <v>125</v>
      </c>
      <c r="X33" s="128">
        <v>0</v>
      </c>
      <c r="Y33" s="128">
        <v>0</v>
      </c>
      <c r="Z33" s="128">
        <v>997</v>
      </c>
      <c r="AA33" s="128">
        <v>0</v>
      </c>
      <c r="AB33" s="128">
        <v>997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41911108</v>
      </c>
      <c r="AH33" s="50">
        <f t="shared" si="9"/>
        <v>624</v>
      </c>
      <c r="AI33" s="51">
        <f t="shared" si="8"/>
        <v>167.56176154672394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9643208</v>
      </c>
      <c r="AQ33" s="128">
        <f t="shared" si="0"/>
        <v>1435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21</v>
      </c>
      <c r="E34" s="42">
        <f t="shared" si="1"/>
        <v>14.788732394366198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120</v>
      </c>
      <c r="P34" s="124">
        <v>80</v>
      </c>
      <c r="Q34" s="124">
        <v>59184492</v>
      </c>
      <c r="R34" s="47">
        <f t="shared" si="4"/>
        <v>3294</v>
      </c>
      <c r="S34" s="48">
        <f t="shared" si="5"/>
        <v>79.055999999999997</v>
      </c>
      <c r="T34" s="48">
        <f t="shared" si="6"/>
        <v>3.294</v>
      </c>
      <c r="U34" s="125">
        <v>5.5</v>
      </c>
      <c r="V34" s="125">
        <f t="shared" si="7"/>
        <v>5.5</v>
      </c>
      <c r="W34" s="126" t="s">
        <v>125</v>
      </c>
      <c r="X34" s="128">
        <v>0</v>
      </c>
      <c r="Y34" s="128">
        <v>0</v>
      </c>
      <c r="Z34" s="128">
        <v>997</v>
      </c>
      <c r="AA34" s="128">
        <v>0</v>
      </c>
      <c r="AB34" s="128">
        <v>997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41911640</v>
      </c>
      <c r="AH34" s="50">
        <f t="shared" si="9"/>
        <v>532</v>
      </c>
      <c r="AI34" s="51">
        <f t="shared" si="8"/>
        <v>161.5057680631451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9644568</v>
      </c>
      <c r="AQ34" s="128">
        <f t="shared" si="0"/>
        <v>1360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122545</v>
      </c>
      <c r="S35" s="67">
        <f>AVERAGE(S11:S34)</f>
        <v>122.54500000000002</v>
      </c>
      <c r="T35" s="67">
        <f>SUM(T11:T34)</f>
        <v>122.54500000000002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25772</v>
      </c>
      <c r="AI35" s="70">
        <f>$AH$35/$T35</f>
        <v>210.30641805051204</v>
      </c>
      <c r="AJ35" s="99"/>
      <c r="AK35" s="100"/>
      <c r="AL35" s="100"/>
      <c r="AM35" s="100"/>
      <c r="AN35" s="101"/>
      <c r="AO35" s="71"/>
      <c r="AP35" s="72">
        <f>AP34-AP10</f>
        <v>7057</v>
      </c>
      <c r="AQ35" s="73">
        <f>SUM(AQ11:AQ34)</f>
        <v>7057</v>
      </c>
      <c r="AR35" s="74">
        <f>AVERAGE(AR11:AR34)</f>
        <v>1.1233333333333333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191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192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193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189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83" t="s">
        <v>196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83" t="s">
        <v>195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83" t="s">
        <v>194</v>
      </c>
      <c r="C50" s="129"/>
      <c r="D50" s="129"/>
      <c r="E50" s="129"/>
      <c r="F50" s="130"/>
      <c r="G50" s="117"/>
      <c r="H50" s="117" t="s">
        <v>174</v>
      </c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136</v>
      </c>
      <c r="C51" s="116"/>
      <c r="D51" s="116"/>
      <c r="E51" s="122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137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118" t="s">
        <v>163</v>
      </c>
      <c r="C53" s="129"/>
      <c r="D53" s="129"/>
      <c r="E53" s="129"/>
      <c r="F53" s="129"/>
      <c r="G53" s="129"/>
      <c r="H53" s="129"/>
      <c r="I53" s="130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 t="s">
        <v>147</v>
      </c>
      <c r="C54" s="129"/>
      <c r="D54" s="129"/>
      <c r="E54" s="129"/>
      <c r="F54" s="129"/>
      <c r="G54" s="129"/>
      <c r="H54" s="129"/>
      <c r="I54" s="130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22" t="s">
        <v>138</v>
      </c>
      <c r="C55" s="129"/>
      <c r="D55" s="129"/>
      <c r="E55" s="129"/>
      <c r="F55" s="129"/>
      <c r="G55" s="129"/>
      <c r="H55" s="129"/>
      <c r="I55" s="130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1" t="s">
        <v>164</v>
      </c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G11:G34 O12:V34 E11:E34 W12:AG16 X17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W17:W34" name="Range1_16_3_1_1_1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D51" name="Range2_2_12_1_3_1_2_1_1_1_2_1_1_1_1_3_1_1_1_1_1_2_1_2_1"/>
    <protectedRange sqref="E52" name="Range2_2_12_1_3_1_2_1_1_1_1_2_1_1_1_1_1_1_2_1_1_1"/>
    <protectedRange sqref="D52" name="Range2_2_12_1_3_1_2_1_1_1_2_1_2_3_1_1_1_1_1_1_1_1"/>
    <protectedRange sqref="E51" name="Range2_12_5_1_1_1_1_1_2_1_1_1_1_1_1_1_1_1_1_1_1_1_1_1_1_1_1_1_1_2_1_1_1_1_1_1_1_1_1_1_1_1_1_3_1_1_1_2_1_1_1_1_1_1_1_1_1_1_1_1_2_1_1_1_2"/>
    <protectedRange sqref="P3:U3" name="Range1_16_1_1_1_1_1_1_2_2_2_2_2_2_2_2_2_2"/>
    <protectedRange sqref="B43" name="Range2_12_5_1_1_1_2_1_1_1_1_1_1_1_1_1_1_1_2_1_1_1_1_1_1_1_1_1_1_1_1_1_1_1_1_1_1_1_1_1_1_2_1_1_1_1_1"/>
    <protectedRange sqref="B44" name="Range2_12_5_1_1_1_2_2_1_1_1_1_1_1_1_1_1_1_1_1_1_1_1_1_1_1_1_1_1_1_1_1_1_1_1_1_1_1_1_1_1_1_1_1_1_1_1_1_1_1_1_1_1_1_1_1_1_2_1_1_1_1_1"/>
    <protectedRange sqref="B45" name="Range2_12_5_1_1_1_2_2_1_1_1_1_1_1_1_1_1_1_1_2_1_1_1_1_1_1_1_1_1_1_1_1_1_1_1_1_1_1_1_1_1_1_1_1_1_1_1_1_1_1_1_1_1_1_1_1_1_1_1_1_1_1_1_1_1_1_1_1_1_1_1_1_1_2_1_1_1_1_1"/>
    <protectedRange sqref="B46" name="Range2_12_5_1_1_1_2_2_1_1_1_1_1_1_1_1_1_1_1_2_1_1_1_2_1_1_1_2_1_1_1_3_1_1_1_1_1_1_1_1_1_1_1_1_1_1_1_1_1_1_1_1_1_1_1_1_1_1_1_1_1_1_1_1_1_1_1_1_1_1_1_1_1_1_1_1_1_1_1_1_1_1_1_1_1_1_1_1_1_1_2_1_1_1_1_1"/>
    <protectedRange sqref="B47" name="Range2_12_5_1_1_1_2_1_1_1_1_1_1_1_1_1_1_1_2_1_2_1_1_1_1_1_1_1_1_1_2_1_1_1_1_1_1_1_1_1_1_1_1_1_1_1_1_1_1_1_1_1_1_1_1_1_1_1_1_1_1_1_1_1_1_1_1_1_1_1_1_1_1_1_2_1_1_1_1_1"/>
    <protectedRange sqref="J53" name="Range2_2_12_1_4_3_1_1_1_1_2_1_1"/>
    <protectedRange sqref="G53:H54" name="Range2_2_12_1_3_1_2_1_1_1_2_1_1_1_1_1_1_2_1_1"/>
    <protectedRange sqref="D53:E54" name="Range2_2_12_1_3_1_2_1_1_1_2_1_1_1_1_3_1_1_1_1"/>
    <protectedRange sqref="F53:F54" name="Range2_2_12_1_3_1_2_1_1_1_3_1_1_1_1_1_3_1_1_1_1"/>
    <protectedRange sqref="I53:I54" name="Range2_2_12_1_4_3_1_1_1_2_1_2_1_1_3_1_1_1_1_1_1"/>
    <protectedRange sqref="I55" name="Range2_2_12_1_4_3_1_1_1_3_3_1_1_3_1_1_1_1_1_1_2"/>
    <protectedRange sqref="E55:H55" name="Range2_2_12_1_3_1_2_1_1_1_1_2_1_1_1_1_1_1_2"/>
    <protectedRange sqref="D55" name="Range2_2_12_1_3_1_2_1_1_1_2_1_2_3_1_1_1_1_1_1"/>
    <protectedRange sqref="B48" name="Range2_12_5_1_1_1_1_1_2_1_1_1_1_1_1_1_1_1_1_1_1_1_1_1_1_1_1_1_1_1"/>
    <protectedRange sqref="B50" name="Range2_12_5_1_1_1_1_1_2_1_1_2_1_1_1_1_1_1_1_1_1_1_1_1_1_1_1_1_1_1"/>
    <protectedRange sqref="B49" name="Range2_12_5_1_1_1_2_2_1_1_1_1_1_1_1_1_1_1_1_2_1_1_1_2_1_1_1_1_1_1_1_1_1_1_1_1_1_1_1_1_1"/>
    <protectedRange sqref="B51" name="Range2_12_5_1_1_1_1_1_2_1_1_1_1_1_1_1_1_1_1_1_1_1_1_1_1_1_1_1_1_2_1_1_1_1_1_1_1_1_1_1_1_1_1_3_1_1_1_2_1_1_1_1_1_1_1_1_1_1_1_1_2_1_1_1_1_1_1_1_1"/>
    <protectedRange sqref="B52" name="Range2_12_5_1_1_1_1_1_2_1_1_2_1_1_1_1_1_1_1_1_1_1_1_1_1_1_1_1_1_2_1_1_1_1_1_1_1_1_1_1_1_1_1_1_3_1_1_1_2_1_1_1_1_1_1_1_1_1_2_1_1_1_1_1_1_1_1"/>
    <protectedRange sqref="B53" name="Range2_12_5_1_1_1_2_2_1_1_1_1_1_1_1_1_1_1_1_2_1_1_1_1_1_1_1_1_1_3_1_3_1_2_1_1_1_1_1_1_1_1_1_1_1_1_1_2_1_1_1_1_1_2_1_1_1_1_1_1_1_1_2_1_1_3_1_1_1_2_1_1_1_1_1_1_1_1_1_1_1_1_1_1_1_1_1_2_1_1"/>
    <protectedRange sqref="B54" name="Range2_12_5_1_1_1_2_2_1_1_1_1_1_1_1_1_1_1_1_2_1_1_1_2_1_1_1_1_1_1_1_1_1_1_1_1_1_1_1_1_2_1_1_1_1_1_1_1_1_1_2_1_1_3_1_1_1_3_1_1_1_1_1_1_1_1_1_1_1_1_1_1_1_1_1_1_1_1"/>
    <protectedRange sqref="B55" name="Range2_12_5_1_1_1_1_1_2_1_2_1_1_1_2_1_1_1_1_1_1_1_1_1_1_2_1_1_1_1_1_2_1_1_1_1_1_1_1_2_1_1_3_1_1_1_2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67" priority="5" operator="containsText" text="N/A">
      <formula>NOT(ISERROR(SEARCH("N/A",X11)))</formula>
    </cfRule>
    <cfRule type="cellIs" dxfId="366" priority="23" operator="equal">
      <formula>0</formula>
    </cfRule>
  </conditionalFormatting>
  <conditionalFormatting sqref="X11:AE34">
    <cfRule type="cellIs" dxfId="365" priority="22" operator="greaterThanOrEqual">
      <formula>1185</formula>
    </cfRule>
  </conditionalFormatting>
  <conditionalFormatting sqref="X11:AE34">
    <cfRule type="cellIs" dxfId="364" priority="21" operator="between">
      <formula>0.1</formula>
      <formula>1184</formula>
    </cfRule>
  </conditionalFormatting>
  <conditionalFormatting sqref="X8 AJ11:AO34">
    <cfRule type="cellIs" dxfId="363" priority="20" operator="equal">
      <formula>0</formula>
    </cfRule>
  </conditionalFormatting>
  <conditionalFormatting sqref="X8 AJ11:AO34">
    <cfRule type="cellIs" dxfId="362" priority="19" operator="greaterThan">
      <formula>1179</formula>
    </cfRule>
  </conditionalFormatting>
  <conditionalFormatting sqref="X8 AJ11:AO34">
    <cfRule type="cellIs" dxfId="361" priority="18" operator="greaterThan">
      <formula>99</formula>
    </cfRule>
  </conditionalFormatting>
  <conditionalFormatting sqref="X8 AJ11:AO34">
    <cfRule type="cellIs" dxfId="360" priority="17" operator="greaterThan">
      <formula>0.99</formula>
    </cfRule>
  </conditionalFormatting>
  <conditionalFormatting sqref="AB8">
    <cfRule type="cellIs" dxfId="359" priority="16" operator="equal">
      <formula>0</formula>
    </cfRule>
  </conditionalFormatting>
  <conditionalFormatting sqref="AB8">
    <cfRule type="cellIs" dxfId="358" priority="15" operator="greaterThan">
      <formula>1179</formula>
    </cfRule>
  </conditionalFormatting>
  <conditionalFormatting sqref="AB8">
    <cfRule type="cellIs" dxfId="357" priority="14" operator="greaterThan">
      <formula>99</formula>
    </cfRule>
  </conditionalFormatting>
  <conditionalFormatting sqref="AB8">
    <cfRule type="cellIs" dxfId="356" priority="13" operator="greaterThan">
      <formula>0.99</formula>
    </cfRule>
  </conditionalFormatting>
  <conditionalFormatting sqref="AQ11:AQ34">
    <cfRule type="cellIs" dxfId="355" priority="12" operator="equal">
      <formula>0</formula>
    </cfRule>
  </conditionalFormatting>
  <conditionalFormatting sqref="AQ11:AQ34">
    <cfRule type="cellIs" dxfId="354" priority="11" operator="greaterThan">
      <formula>1179</formula>
    </cfRule>
  </conditionalFormatting>
  <conditionalFormatting sqref="AQ11:AQ34">
    <cfRule type="cellIs" dxfId="353" priority="10" operator="greaterThan">
      <formula>99</formula>
    </cfRule>
  </conditionalFormatting>
  <conditionalFormatting sqref="AQ11:AQ34">
    <cfRule type="cellIs" dxfId="352" priority="9" operator="greaterThan">
      <formula>0.99</formula>
    </cfRule>
  </conditionalFormatting>
  <conditionalFormatting sqref="AI11:AI34">
    <cfRule type="cellIs" dxfId="351" priority="8" operator="greaterThan">
      <formula>$AI$8</formula>
    </cfRule>
  </conditionalFormatting>
  <conditionalFormatting sqref="AH11:AH34">
    <cfRule type="cellIs" dxfId="350" priority="6" operator="greaterThan">
      <formula>$AH$8</formula>
    </cfRule>
    <cfRule type="cellIs" dxfId="349" priority="7" operator="greaterThan">
      <formula>$AH$8</formula>
    </cfRule>
  </conditionalFormatting>
  <conditionalFormatting sqref="AP11:AP34">
    <cfRule type="cellIs" dxfId="348" priority="4" operator="equal">
      <formula>0</formula>
    </cfRule>
  </conditionalFormatting>
  <conditionalFormatting sqref="AP11:AP34">
    <cfRule type="cellIs" dxfId="347" priority="3" operator="greaterThan">
      <formula>1179</formula>
    </cfRule>
  </conditionalFormatting>
  <conditionalFormatting sqref="AP11:AP34">
    <cfRule type="cellIs" dxfId="346" priority="2" operator="greaterThan">
      <formula>99</formula>
    </cfRule>
  </conditionalFormatting>
  <conditionalFormatting sqref="AP11:AP34">
    <cfRule type="cellIs" dxfId="34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9"/>
  <sheetViews>
    <sheetView topLeftCell="A43" workbookViewId="0">
      <selection activeCell="A58" sqref="A5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131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78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1" t="s">
        <v>10</v>
      </c>
      <c r="I7" s="182" t="s">
        <v>11</v>
      </c>
      <c r="J7" s="182" t="s">
        <v>12</v>
      </c>
      <c r="K7" s="182" t="s">
        <v>13</v>
      </c>
      <c r="L7" s="13"/>
      <c r="M7" s="13"/>
      <c r="N7" s="13"/>
      <c r="O7" s="181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2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2" t="s">
        <v>22</v>
      </c>
      <c r="AG7" s="182" t="s">
        <v>23</v>
      </c>
      <c r="AH7" s="182" t="s">
        <v>24</v>
      </c>
      <c r="AI7" s="182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2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42324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22868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2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79" t="s">
        <v>51</v>
      </c>
      <c r="V9" s="179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77" t="s">
        <v>55</v>
      </c>
      <c r="AG9" s="177" t="s">
        <v>56</v>
      </c>
      <c r="AH9" s="247" t="s">
        <v>57</v>
      </c>
      <c r="AI9" s="262" t="s">
        <v>58</v>
      </c>
      <c r="AJ9" s="179" t="s">
        <v>59</v>
      </c>
      <c r="AK9" s="179" t="s">
        <v>60</v>
      </c>
      <c r="AL9" s="179" t="s">
        <v>61</v>
      </c>
      <c r="AM9" s="179" t="s">
        <v>62</v>
      </c>
      <c r="AN9" s="179" t="s">
        <v>63</v>
      </c>
      <c r="AO9" s="179" t="s">
        <v>64</v>
      </c>
      <c r="AP9" s="179" t="s">
        <v>65</v>
      </c>
      <c r="AQ9" s="245" t="s">
        <v>66</v>
      </c>
      <c r="AR9" s="179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79" t="s">
        <v>72</v>
      </c>
      <c r="C10" s="179" t="s">
        <v>73</v>
      </c>
      <c r="D10" s="179" t="s">
        <v>74</v>
      </c>
      <c r="E10" s="179" t="s">
        <v>75</v>
      </c>
      <c r="F10" s="179" t="s">
        <v>74</v>
      </c>
      <c r="G10" s="179" t="s">
        <v>75</v>
      </c>
      <c r="H10" s="264"/>
      <c r="I10" s="179" t="s">
        <v>75</v>
      </c>
      <c r="J10" s="179" t="s">
        <v>75</v>
      </c>
      <c r="K10" s="179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15'!Q34</f>
        <v>59184492</v>
      </c>
      <c r="R10" s="255"/>
      <c r="S10" s="256"/>
      <c r="T10" s="257"/>
      <c r="U10" s="179" t="s">
        <v>75</v>
      </c>
      <c r="V10" s="179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15'!AG34:AG34</f>
        <v>41911640</v>
      </c>
      <c r="AH10" s="247"/>
      <c r="AI10" s="263"/>
      <c r="AJ10" s="179" t="s">
        <v>84</v>
      </c>
      <c r="AK10" s="179" t="s">
        <v>84</v>
      </c>
      <c r="AL10" s="179" t="s">
        <v>84</v>
      </c>
      <c r="AM10" s="179" t="s">
        <v>84</v>
      </c>
      <c r="AN10" s="179" t="s">
        <v>84</v>
      </c>
      <c r="AO10" s="179" t="s">
        <v>84</v>
      </c>
      <c r="AP10" s="2">
        <f>'NOV 15'!AP34:AP34</f>
        <v>9644568</v>
      </c>
      <c r="AQ10" s="246"/>
      <c r="AR10" s="18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20</v>
      </c>
      <c r="E11" s="42">
        <f>D11/1.42</f>
        <v>14.084507042253522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80</v>
      </c>
      <c r="Q11" s="124">
        <v>59187788</v>
      </c>
      <c r="R11" s="47">
        <f>IF(ISBLANK(Q11),"-",Q11-Q10)</f>
        <v>3296</v>
      </c>
      <c r="S11" s="48">
        <f>R11*24/1000</f>
        <v>79.103999999999999</v>
      </c>
      <c r="T11" s="48">
        <f>R11/1000</f>
        <v>3.2959999999999998</v>
      </c>
      <c r="U11" s="125">
        <v>7.3</v>
      </c>
      <c r="V11" s="125">
        <f>U11</f>
        <v>7.3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996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41912184</v>
      </c>
      <c r="AH11" s="50">
        <f>IF(ISBLANK(AG11),"-",AG11-AG10)</f>
        <v>544</v>
      </c>
      <c r="AI11" s="51">
        <f>AH11/T11</f>
        <v>165.04854368932041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9646258</v>
      </c>
      <c r="AQ11" s="128">
        <f t="shared" ref="AQ11:AQ34" si="0">AP11-AP10</f>
        <v>1690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21</v>
      </c>
      <c r="E12" s="42">
        <f t="shared" ref="E12:E34" si="1">D12/1.42</f>
        <v>14.788732394366198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97</v>
      </c>
      <c r="Q12" s="124">
        <v>59191086</v>
      </c>
      <c r="R12" s="47">
        <f t="shared" ref="R12:R34" si="4">IF(ISBLANK(Q12),"-",Q12-Q11)</f>
        <v>3298</v>
      </c>
      <c r="S12" s="48">
        <f t="shared" ref="S12:S34" si="5">R12*24/1000</f>
        <v>79.152000000000001</v>
      </c>
      <c r="T12" s="48">
        <f t="shared" ref="T12:T34" si="6">R12/1000</f>
        <v>3.298</v>
      </c>
      <c r="U12" s="125">
        <v>8.9</v>
      </c>
      <c r="V12" s="125">
        <f t="shared" ref="V12:V34" si="7">U12</f>
        <v>8.9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41912724</v>
      </c>
      <c r="AH12" s="50">
        <f>IF(ISBLANK(AG12),"-",AG12-AG11)</f>
        <v>540</v>
      </c>
      <c r="AI12" s="51">
        <f t="shared" ref="AI12:AI34" si="8">AH12/T12</f>
        <v>163.73559733171618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9647938</v>
      </c>
      <c r="AQ12" s="128">
        <f t="shared" si="0"/>
        <v>1680</v>
      </c>
      <c r="AR12" s="54">
        <v>1.1200000000000001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24</v>
      </c>
      <c r="E13" s="42">
        <f t="shared" si="1"/>
        <v>16.901408450704228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99</v>
      </c>
      <c r="P13" s="124">
        <v>99</v>
      </c>
      <c r="Q13" s="124">
        <v>59194784</v>
      </c>
      <c r="R13" s="47">
        <f t="shared" si="4"/>
        <v>3698</v>
      </c>
      <c r="S13" s="48">
        <f t="shared" si="5"/>
        <v>88.751999999999995</v>
      </c>
      <c r="T13" s="48">
        <f t="shared" si="6"/>
        <v>3.698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41913267</v>
      </c>
      <c r="AH13" s="50">
        <f>IF(ISBLANK(AG13),"-",AG13-AG12)</f>
        <v>543</v>
      </c>
      <c r="AI13" s="51">
        <f t="shared" si="8"/>
        <v>146.83612763656029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9648547</v>
      </c>
      <c r="AQ13" s="128">
        <f t="shared" si="0"/>
        <v>609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99</v>
      </c>
      <c r="P14" s="124">
        <v>95</v>
      </c>
      <c r="Q14" s="124">
        <v>59199303</v>
      </c>
      <c r="R14" s="47">
        <f t="shared" si="4"/>
        <v>4519</v>
      </c>
      <c r="S14" s="48">
        <f t="shared" si="5"/>
        <v>108.456</v>
      </c>
      <c r="T14" s="48">
        <f t="shared" si="6"/>
        <v>4.5190000000000001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1007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41913900</v>
      </c>
      <c r="AH14" s="50">
        <f t="shared" ref="AH14:AH34" si="9">IF(ISBLANK(AG14),"-",AG14-AG13)</f>
        <v>633</v>
      </c>
      <c r="AI14" s="51">
        <f t="shared" si="8"/>
        <v>140.07523788448771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9648547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15</v>
      </c>
      <c r="E15" s="42">
        <f t="shared" si="1"/>
        <v>10.563380281690142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104</v>
      </c>
      <c r="Q15" s="124">
        <v>59203419</v>
      </c>
      <c r="R15" s="47">
        <f t="shared" si="4"/>
        <v>4116</v>
      </c>
      <c r="S15" s="48">
        <f t="shared" si="5"/>
        <v>98.784000000000006</v>
      </c>
      <c r="T15" s="48">
        <f t="shared" si="6"/>
        <v>4.1159999999999997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1057</v>
      </c>
      <c r="AA15" s="128">
        <v>0</v>
      </c>
      <c r="AB15" s="128">
        <v>1058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41914508</v>
      </c>
      <c r="AH15" s="50">
        <f t="shared" si="9"/>
        <v>608</v>
      </c>
      <c r="AI15" s="51">
        <f t="shared" si="8"/>
        <v>147.71622934888242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9648547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10</v>
      </c>
      <c r="E16" s="42">
        <f t="shared" si="1"/>
        <v>7.042253521126761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126</v>
      </c>
      <c r="P16" s="124">
        <v>120</v>
      </c>
      <c r="Q16" s="124">
        <v>59208290</v>
      </c>
      <c r="R16" s="47">
        <f t="shared" si="4"/>
        <v>4871</v>
      </c>
      <c r="S16" s="48">
        <f t="shared" si="5"/>
        <v>116.904</v>
      </c>
      <c r="T16" s="48">
        <f t="shared" si="6"/>
        <v>4.8710000000000004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41915356</v>
      </c>
      <c r="AH16" s="50">
        <f t="shared" si="9"/>
        <v>848</v>
      </c>
      <c r="AI16" s="51">
        <f t="shared" si="8"/>
        <v>174.09156230753436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9648547</v>
      </c>
      <c r="AQ16" s="128">
        <f t="shared" si="0"/>
        <v>0</v>
      </c>
      <c r="AR16" s="54">
        <v>0.95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150</v>
      </c>
      <c r="Q17" s="124">
        <v>59214321</v>
      </c>
      <c r="R17" s="47">
        <f t="shared" si="4"/>
        <v>6031</v>
      </c>
      <c r="S17" s="48">
        <f t="shared" si="5"/>
        <v>144.744</v>
      </c>
      <c r="T17" s="48">
        <f t="shared" si="6"/>
        <v>6.0309999999999997</v>
      </c>
      <c r="U17" s="125">
        <v>9.3000000000000007</v>
      </c>
      <c r="V17" s="125">
        <f t="shared" si="7"/>
        <v>9.3000000000000007</v>
      </c>
      <c r="W17" s="126" t="s">
        <v>133</v>
      </c>
      <c r="X17" s="128">
        <v>0</v>
      </c>
      <c r="Y17" s="128">
        <v>1057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41916684</v>
      </c>
      <c r="AH17" s="50">
        <f t="shared" si="9"/>
        <v>1328</v>
      </c>
      <c r="AI17" s="51">
        <f t="shared" si="8"/>
        <v>220.19565577847789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9648547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150</v>
      </c>
      <c r="Q18" s="124">
        <v>59220515</v>
      </c>
      <c r="R18" s="47">
        <f t="shared" si="4"/>
        <v>6194</v>
      </c>
      <c r="S18" s="48">
        <f t="shared" si="5"/>
        <v>148.65600000000001</v>
      </c>
      <c r="T18" s="48">
        <f t="shared" si="6"/>
        <v>6.194</v>
      </c>
      <c r="U18" s="125">
        <v>8.6999999999999993</v>
      </c>
      <c r="V18" s="125">
        <f t="shared" si="7"/>
        <v>8.6999999999999993</v>
      </c>
      <c r="W18" s="126" t="s">
        <v>133</v>
      </c>
      <c r="X18" s="128">
        <v>0</v>
      </c>
      <c r="Y18" s="128">
        <v>1068</v>
      </c>
      <c r="Z18" s="128">
        <v>1188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41918060</v>
      </c>
      <c r="AH18" s="50">
        <f t="shared" si="9"/>
        <v>1376</v>
      </c>
      <c r="AI18" s="51">
        <f t="shared" si="8"/>
        <v>222.15046819502746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9648547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148</v>
      </c>
      <c r="Q19" s="124">
        <v>59226701</v>
      </c>
      <c r="R19" s="47">
        <f t="shared" si="4"/>
        <v>6186</v>
      </c>
      <c r="S19" s="48">
        <f t="shared" si="5"/>
        <v>148.464</v>
      </c>
      <c r="T19" s="48">
        <f t="shared" si="6"/>
        <v>6.1859999999999999</v>
      </c>
      <c r="U19" s="125">
        <v>8</v>
      </c>
      <c r="V19" s="125">
        <f t="shared" si="7"/>
        <v>8</v>
      </c>
      <c r="W19" s="126" t="s">
        <v>133</v>
      </c>
      <c r="X19" s="128">
        <v>0</v>
      </c>
      <c r="Y19" s="128">
        <v>1078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41919432</v>
      </c>
      <c r="AH19" s="50">
        <f t="shared" si="9"/>
        <v>1372</v>
      </c>
      <c r="AI19" s="51">
        <f t="shared" si="8"/>
        <v>221.79114128677659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9648547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151</v>
      </c>
      <c r="Q20" s="124">
        <v>59232919</v>
      </c>
      <c r="R20" s="47">
        <f t="shared" si="4"/>
        <v>6218</v>
      </c>
      <c r="S20" s="48">
        <f t="shared" si="5"/>
        <v>149.232</v>
      </c>
      <c r="T20" s="48">
        <f t="shared" si="6"/>
        <v>6.218</v>
      </c>
      <c r="U20" s="125">
        <v>7.4</v>
      </c>
      <c r="V20" s="125">
        <f t="shared" si="7"/>
        <v>7.4</v>
      </c>
      <c r="W20" s="126" t="s">
        <v>133</v>
      </c>
      <c r="X20" s="128">
        <v>0</v>
      </c>
      <c r="Y20" s="128">
        <v>1058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41920812</v>
      </c>
      <c r="AH20" s="50">
        <f t="shared" si="9"/>
        <v>1380</v>
      </c>
      <c r="AI20" s="51">
        <f t="shared" si="8"/>
        <v>221.93631392730782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9648547</v>
      </c>
      <c r="AQ20" s="128">
        <f t="shared" si="0"/>
        <v>0</v>
      </c>
      <c r="AR20" s="54">
        <v>1.23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138</v>
      </c>
      <c r="P21" s="124">
        <v>153</v>
      </c>
      <c r="Q21" s="124">
        <v>59239158</v>
      </c>
      <c r="R21" s="47">
        <f t="shared" si="4"/>
        <v>6239</v>
      </c>
      <c r="S21" s="48">
        <f t="shared" si="5"/>
        <v>149.73599999999999</v>
      </c>
      <c r="T21" s="48">
        <f t="shared" si="6"/>
        <v>6.2389999999999999</v>
      </c>
      <c r="U21" s="125">
        <v>6.8</v>
      </c>
      <c r="V21" s="125">
        <f t="shared" si="7"/>
        <v>6.8</v>
      </c>
      <c r="W21" s="126" t="s">
        <v>133</v>
      </c>
      <c r="X21" s="128">
        <v>0</v>
      </c>
      <c r="Y21" s="128">
        <v>1058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41922188</v>
      </c>
      <c r="AH21" s="50">
        <f t="shared" si="9"/>
        <v>1376</v>
      </c>
      <c r="AI21" s="51">
        <f t="shared" si="8"/>
        <v>220.5481647699952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9648547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145</v>
      </c>
      <c r="Q22" s="124">
        <v>59245319</v>
      </c>
      <c r="R22" s="47">
        <f t="shared" si="4"/>
        <v>6161</v>
      </c>
      <c r="S22" s="48">
        <f t="shared" si="5"/>
        <v>147.864</v>
      </c>
      <c r="T22" s="48">
        <f t="shared" si="6"/>
        <v>6.1609999999999996</v>
      </c>
      <c r="U22" s="125">
        <v>6.3</v>
      </c>
      <c r="V22" s="125">
        <f t="shared" si="7"/>
        <v>6.3</v>
      </c>
      <c r="W22" s="126" t="s">
        <v>133</v>
      </c>
      <c r="X22" s="128">
        <v>0</v>
      </c>
      <c r="Y22" s="128">
        <v>1026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41923556</v>
      </c>
      <c r="AH22" s="50">
        <f t="shared" si="9"/>
        <v>1368</v>
      </c>
      <c r="AI22" s="51">
        <f t="shared" si="8"/>
        <v>222.04187631877943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9648547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142</v>
      </c>
      <c r="Q23" s="124">
        <v>59251282</v>
      </c>
      <c r="R23" s="47">
        <f t="shared" si="4"/>
        <v>5963</v>
      </c>
      <c r="S23" s="48">
        <f t="shared" si="5"/>
        <v>143.11199999999999</v>
      </c>
      <c r="T23" s="48">
        <f t="shared" si="6"/>
        <v>5.9630000000000001</v>
      </c>
      <c r="U23" s="125">
        <v>5.9</v>
      </c>
      <c r="V23" s="125">
        <f t="shared" si="7"/>
        <v>5.9</v>
      </c>
      <c r="W23" s="126" t="s">
        <v>133</v>
      </c>
      <c r="X23" s="128">
        <v>0</v>
      </c>
      <c r="Y23" s="128">
        <v>1057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41924908</v>
      </c>
      <c r="AH23" s="50">
        <f t="shared" si="9"/>
        <v>1352</v>
      </c>
      <c r="AI23" s="51">
        <f t="shared" si="8"/>
        <v>226.73151098440383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9648547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128</v>
      </c>
      <c r="P24" s="124">
        <v>137</v>
      </c>
      <c r="Q24" s="124">
        <v>59257122</v>
      </c>
      <c r="R24" s="47">
        <f t="shared" si="4"/>
        <v>5840</v>
      </c>
      <c r="S24" s="48">
        <f t="shared" si="5"/>
        <v>140.16</v>
      </c>
      <c r="T24" s="48">
        <f t="shared" si="6"/>
        <v>5.84</v>
      </c>
      <c r="U24" s="125">
        <v>5.3</v>
      </c>
      <c r="V24" s="125">
        <f t="shared" si="7"/>
        <v>5.3</v>
      </c>
      <c r="W24" s="126" t="s">
        <v>133</v>
      </c>
      <c r="X24" s="128">
        <v>0</v>
      </c>
      <c r="Y24" s="128">
        <v>1057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41926268</v>
      </c>
      <c r="AH24" s="50">
        <f t="shared" si="9"/>
        <v>1360</v>
      </c>
      <c r="AI24" s="51">
        <f t="shared" si="8"/>
        <v>232.87671232876713</v>
      </c>
      <c r="AJ24" s="108">
        <v>0</v>
      </c>
      <c r="AK24" s="108">
        <v>10</v>
      </c>
      <c r="AL24" s="108">
        <v>1</v>
      </c>
      <c r="AM24" s="108">
        <v>1</v>
      </c>
      <c r="AN24" s="108">
        <v>1</v>
      </c>
      <c r="AO24" s="108">
        <v>0</v>
      </c>
      <c r="AP24" s="128">
        <v>9648547</v>
      </c>
      <c r="AQ24" s="128">
        <f t="shared" si="0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129</v>
      </c>
      <c r="P25" s="124">
        <v>142</v>
      </c>
      <c r="Q25" s="124">
        <v>59262223</v>
      </c>
      <c r="R25" s="47">
        <f t="shared" si="4"/>
        <v>5101</v>
      </c>
      <c r="S25" s="48">
        <f t="shared" si="5"/>
        <v>122.42400000000001</v>
      </c>
      <c r="T25" s="48">
        <f t="shared" si="6"/>
        <v>5.101</v>
      </c>
      <c r="U25" s="125">
        <v>4.8</v>
      </c>
      <c r="V25" s="125">
        <f t="shared" si="7"/>
        <v>4.8</v>
      </c>
      <c r="W25" s="126" t="s">
        <v>133</v>
      </c>
      <c r="X25" s="128">
        <v>0</v>
      </c>
      <c r="Y25" s="128">
        <v>1078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41926268</v>
      </c>
      <c r="AH25" s="50">
        <f t="shared" si="9"/>
        <v>0</v>
      </c>
      <c r="AI25" s="51">
        <f t="shared" si="8"/>
        <v>0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9648547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141</v>
      </c>
      <c r="Q26" s="124">
        <v>59268663</v>
      </c>
      <c r="R26" s="47">
        <f t="shared" si="4"/>
        <v>6440</v>
      </c>
      <c r="S26" s="48">
        <f t="shared" si="5"/>
        <v>154.56</v>
      </c>
      <c r="T26" s="48">
        <f t="shared" si="6"/>
        <v>6.44</v>
      </c>
      <c r="U26" s="125">
        <v>4.2</v>
      </c>
      <c r="V26" s="125">
        <f t="shared" si="7"/>
        <v>4.2</v>
      </c>
      <c r="W26" s="126" t="s">
        <v>133</v>
      </c>
      <c r="X26" s="128">
        <v>0</v>
      </c>
      <c r="Y26" s="128">
        <v>1077</v>
      </c>
      <c r="Z26" s="128">
        <v>1188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41926268</v>
      </c>
      <c r="AH26" s="50">
        <f t="shared" si="9"/>
        <v>0</v>
      </c>
      <c r="AI26" s="51">
        <f t="shared" si="8"/>
        <v>0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9648547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138</v>
      </c>
      <c r="Q27" s="124">
        <v>59273476</v>
      </c>
      <c r="R27" s="47">
        <f t="shared" si="4"/>
        <v>4813</v>
      </c>
      <c r="S27" s="48">
        <f t="shared" si="5"/>
        <v>115.512</v>
      </c>
      <c r="T27" s="48">
        <f t="shared" si="6"/>
        <v>4.8129999999999997</v>
      </c>
      <c r="U27" s="125">
        <v>3.8</v>
      </c>
      <c r="V27" s="125">
        <f t="shared" si="7"/>
        <v>3.8</v>
      </c>
      <c r="W27" s="126" t="s">
        <v>133</v>
      </c>
      <c r="X27" s="128">
        <v>0</v>
      </c>
      <c r="Y27" s="128">
        <v>1077</v>
      </c>
      <c r="Z27" s="128">
        <v>1188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41926268</v>
      </c>
      <c r="AH27" s="50">
        <f t="shared" si="9"/>
        <v>0</v>
      </c>
      <c r="AI27" s="51">
        <f t="shared" si="8"/>
        <v>0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9648547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127</v>
      </c>
      <c r="P28" s="124">
        <v>142</v>
      </c>
      <c r="Q28" s="124">
        <v>59280030</v>
      </c>
      <c r="R28" s="47">
        <f t="shared" si="4"/>
        <v>6554</v>
      </c>
      <c r="S28" s="48">
        <f t="shared" si="5"/>
        <v>157.29599999999999</v>
      </c>
      <c r="T28" s="48">
        <f t="shared" si="6"/>
        <v>6.5540000000000003</v>
      </c>
      <c r="U28" s="125">
        <v>3</v>
      </c>
      <c r="V28" s="125">
        <f t="shared" si="7"/>
        <v>3</v>
      </c>
      <c r="W28" s="126" t="s">
        <v>133</v>
      </c>
      <c r="X28" s="128">
        <v>0</v>
      </c>
      <c r="Y28" s="128">
        <v>1088</v>
      </c>
      <c r="Z28" s="128">
        <v>1186</v>
      </c>
      <c r="AA28" s="128">
        <v>1185</v>
      </c>
      <c r="AB28" s="128">
        <v>1147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41928364</v>
      </c>
      <c r="AH28" s="50">
        <f t="shared" si="9"/>
        <v>2096</v>
      </c>
      <c r="AI28" s="51">
        <f t="shared" si="8"/>
        <v>319.80469942020142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9648547</v>
      </c>
      <c r="AQ28" s="128">
        <f t="shared" si="0"/>
        <v>0</v>
      </c>
      <c r="AR28" s="54">
        <v>1.28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128</v>
      </c>
      <c r="P29" s="124">
        <v>135</v>
      </c>
      <c r="Q29" s="124">
        <v>59285698</v>
      </c>
      <c r="R29" s="47">
        <f t="shared" si="4"/>
        <v>5668</v>
      </c>
      <c r="S29" s="48">
        <f t="shared" si="5"/>
        <v>136.03200000000001</v>
      </c>
      <c r="T29" s="48">
        <f t="shared" si="6"/>
        <v>5.6680000000000001</v>
      </c>
      <c r="U29" s="125">
        <v>2.4</v>
      </c>
      <c r="V29" s="125">
        <f t="shared" si="7"/>
        <v>2.4</v>
      </c>
      <c r="W29" s="126" t="s">
        <v>133</v>
      </c>
      <c r="X29" s="128">
        <v>0</v>
      </c>
      <c r="Y29" s="128">
        <v>1067</v>
      </c>
      <c r="Z29" s="128">
        <v>1187</v>
      </c>
      <c r="AA29" s="128">
        <v>1185</v>
      </c>
      <c r="AB29" s="128">
        <v>1148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41929676</v>
      </c>
      <c r="AH29" s="50">
        <f t="shared" si="9"/>
        <v>1312</v>
      </c>
      <c r="AI29" s="51">
        <f t="shared" si="8"/>
        <v>231.47494707127734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9648547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137</v>
      </c>
      <c r="P30" s="124">
        <v>133</v>
      </c>
      <c r="Q30" s="124">
        <v>59291227</v>
      </c>
      <c r="R30" s="47">
        <f t="shared" si="4"/>
        <v>5529</v>
      </c>
      <c r="S30" s="48">
        <f t="shared" si="5"/>
        <v>132.696</v>
      </c>
      <c r="T30" s="48">
        <f t="shared" si="6"/>
        <v>5.5289999999999999</v>
      </c>
      <c r="U30" s="125">
        <v>2.2999999999999998</v>
      </c>
      <c r="V30" s="125">
        <f t="shared" si="7"/>
        <v>2.2999999999999998</v>
      </c>
      <c r="W30" s="126" t="s">
        <v>133</v>
      </c>
      <c r="X30" s="128">
        <v>0</v>
      </c>
      <c r="Y30" s="128">
        <v>986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41930972</v>
      </c>
      <c r="AH30" s="50">
        <f t="shared" si="9"/>
        <v>1296</v>
      </c>
      <c r="AI30" s="51">
        <f t="shared" si="8"/>
        <v>234.40043407487792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9648547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1"/>
        <v>5.6338028169014089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118</v>
      </c>
      <c r="P31" s="124">
        <v>122</v>
      </c>
      <c r="Q31" s="124">
        <v>59296294</v>
      </c>
      <c r="R31" s="47">
        <f t="shared" si="4"/>
        <v>5067</v>
      </c>
      <c r="S31" s="48">
        <f t="shared" si="5"/>
        <v>121.608</v>
      </c>
      <c r="T31" s="48">
        <f t="shared" si="6"/>
        <v>5.0670000000000002</v>
      </c>
      <c r="U31" s="125">
        <v>2</v>
      </c>
      <c r="V31" s="125">
        <f t="shared" si="7"/>
        <v>2</v>
      </c>
      <c r="W31" s="126" t="s">
        <v>140</v>
      </c>
      <c r="X31" s="128">
        <v>0</v>
      </c>
      <c r="Y31" s="128">
        <v>1016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41932012</v>
      </c>
      <c r="AH31" s="50">
        <f t="shared" si="9"/>
        <v>1040</v>
      </c>
      <c r="AI31" s="51">
        <f t="shared" si="8"/>
        <v>205.249654627985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9648547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115</v>
      </c>
      <c r="P32" s="124">
        <v>119</v>
      </c>
      <c r="Q32" s="124">
        <v>59301594</v>
      </c>
      <c r="R32" s="47">
        <f t="shared" si="4"/>
        <v>5300</v>
      </c>
      <c r="S32" s="48">
        <f t="shared" si="5"/>
        <v>127.2</v>
      </c>
      <c r="T32" s="48">
        <f t="shared" si="6"/>
        <v>5.3</v>
      </c>
      <c r="U32" s="125">
        <v>1.7</v>
      </c>
      <c r="V32" s="125">
        <f t="shared" si="7"/>
        <v>1.7</v>
      </c>
      <c r="W32" s="126" t="s">
        <v>140</v>
      </c>
      <c r="X32" s="128">
        <v>0</v>
      </c>
      <c r="Y32" s="128">
        <v>1014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41933092</v>
      </c>
      <c r="AH32" s="50">
        <f t="shared" si="9"/>
        <v>1080</v>
      </c>
      <c r="AI32" s="51">
        <f t="shared" si="8"/>
        <v>203.77358490566039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9648547</v>
      </c>
      <c r="AQ32" s="128">
        <f t="shared" si="0"/>
        <v>0</v>
      </c>
      <c r="AR32" s="54">
        <v>1.01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130</v>
      </c>
      <c r="P33" s="124">
        <v>99</v>
      </c>
      <c r="Q33" s="124">
        <v>59305850</v>
      </c>
      <c r="R33" s="47">
        <f t="shared" si="4"/>
        <v>4256</v>
      </c>
      <c r="S33" s="48">
        <f t="shared" si="5"/>
        <v>102.14400000000001</v>
      </c>
      <c r="T33" s="48">
        <f t="shared" si="6"/>
        <v>4.2560000000000002</v>
      </c>
      <c r="U33" s="125">
        <v>2.5</v>
      </c>
      <c r="V33" s="125">
        <f t="shared" si="7"/>
        <v>2.5</v>
      </c>
      <c r="W33" s="126" t="s">
        <v>125</v>
      </c>
      <c r="X33" s="128">
        <v>0</v>
      </c>
      <c r="Y33" s="128">
        <v>0</v>
      </c>
      <c r="Z33" s="128">
        <v>1067</v>
      </c>
      <c r="AA33" s="128">
        <v>0</v>
      </c>
      <c r="AB33" s="128">
        <v>1068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41933824</v>
      </c>
      <c r="AH33" s="50">
        <f t="shared" si="9"/>
        <v>732</v>
      </c>
      <c r="AI33" s="51">
        <f t="shared" si="8"/>
        <v>171.99248120300751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0.32</v>
      </c>
      <c r="AP33" s="128">
        <v>9649443</v>
      </c>
      <c r="AQ33" s="128">
        <f t="shared" si="0"/>
        <v>896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1"/>
        <v>8.4507042253521139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98</v>
      </c>
      <c r="Q34" s="124">
        <v>59310043</v>
      </c>
      <c r="R34" s="47">
        <f t="shared" si="4"/>
        <v>4193</v>
      </c>
      <c r="S34" s="48">
        <f t="shared" si="5"/>
        <v>100.63200000000001</v>
      </c>
      <c r="T34" s="48">
        <f t="shared" si="6"/>
        <v>4.1929999999999996</v>
      </c>
      <c r="U34" s="125">
        <v>3.6</v>
      </c>
      <c r="V34" s="125">
        <f t="shared" si="7"/>
        <v>3.6</v>
      </c>
      <c r="W34" s="126" t="s">
        <v>125</v>
      </c>
      <c r="X34" s="128">
        <v>0</v>
      </c>
      <c r="Y34" s="128">
        <v>0</v>
      </c>
      <c r="Z34" s="128">
        <v>1037</v>
      </c>
      <c r="AA34" s="128">
        <v>0</v>
      </c>
      <c r="AB34" s="128">
        <v>1058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41934508</v>
      </c>
      <c r="AH34" s="50">
        <f t="shared" si="9"/>
        <v>684</v>
      </c>
      <c r="AI34" s="51">
        <f t="shared" si="8"/>
        <v>163.12902456475078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0.32</v>
      </c>
      <c r="AP34" s="128">
        <v>9650553</v>
      </c>
      <c r="AQ34" s="128">
        <f t="shared" si="0"/>
        <v>1110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125551</v>
      </c>
      <c r="S35" s="67">
        <f>AVERAGE(S11:S34)</f>
        <v>125.55099999999999</v>
      </c>
      <c r="T35" s="67">
        <f>SUM(T11:T34)</f>
        <v>125.55100000000002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22868</v>
      </c>
      <c r="AI35" s="70">
        <f>$AH$35/$T35</f>
        <v>182.14112193451265</v>
      </c>
      <c r="AJ35" s="99"/>
      <c r="AK35" s="100"/>
      <c r="AL35" s="100"/>
      <c r="AM35" s="100"/>
      <c r="AN35" s="101"/>
      <c r="AO35" s="71"/>
      <c r="AP35" s="72">
        <f>AP34-AP10</f>
        <v>5985</v>
      </c>
      <c r="AQ35" s="73">
        <f>SUM(AQ11:AQ34)</f>
        <v>5985</v>
      </c>
      <c r="AR35" s="74">
        <f>AVERAGE(AR11:AR34)</f>
        <v>1.1316666666666666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197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206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93" t="s">
        <v>213</v>
      </c>
      <c r="C48" s="192"/>
      <c r="D48" s="192"/>
      <c r="E48" s="192"/>
      <c r="F48" s="192"/>
      <c r="G48" s="192"/>
      <c r="H48" s="192"/>
      <c r="I48" s="194"/>
      <c r="J48" s="194"/>
      <c r="K48" s="194"/>
      <c r="L48" s="194"/>
      <c r="M48" s="194"/>
      <c r="N48" s="194"/>
      <c r="O48" s="194"/>
      <c r="P48" s="194"/>
      <c r="Q48" s="190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93" t="s">
        <v>202</v>
      </c>
      <c r="C49" s="192"/>
      <c r="D49" s="192"/>
      <c r="E49" s="192"/>
      <c r="F49" s="192"/>
      <c r="G49" s="192"/>
      <c r="H49" s="192"/>
      <c r="I49" s="194"/>
      <c r="J49" s="194"/>
      <c r="K49" s="194"/>
      <c r="L49" s="194"/>
      <c r="M49" s="194"/>
      <c r="N49" s="194"/>
      <c r="O49" s="194"/>
      <c r="P49" s="194"/>
      <c r="Q49" s="190"/>
      <c r="R49" s="117"/>
      <c r="S49" s="120"/>
      <c r="T49" s="131"/>
      <c r="U49" s="131"/>
      <c r="V49" s="131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2:51" x14ac:dyDescent="0.25">
      <c r="B50" s="193" t="s">
        <v>203</v>
      </c>
      <c r="C50" s="192"/>
      <c r="D50" s="192"/>
      <c r="E50" s="192"/>
      <c r="F50" s="192"/>
      <c r="G50" s="194"/>
      <c r="H50" s="194"/>
      <c r="I50" s="194"/>
      <c r="J50" s="194"/>
      <c r="K50" s="194"/>
      <c r="L50" s="194"/>
      <c r="M50" s="194"/>
      <c r="N50" s="194"/>
      <c r="O50" s="194"/>
      <c r="P50" s="194"/>
      <c r="Q50" s="191"/>
      <c r="R50" s="119"/>
      <c r="S50" s="119"/>
      <c r="T50" s="131"/>
      <c r="U50" s="112"/>
      <c r="V50" s="112"/>
      <c r="W50" s="112"/>
      <c r="X50" s="112"/>
      <c r="Y50" s="112"/>
      <c r="Z50" s="112"/>
      <c r="AA50" s="112"/>
      <c r="AB50" s="112"/>
      <c r="AC50" s="112"/>
      <c r="AK50" s="113"/>
      <c r="AL50" s="113"/>
      <c r="AM50" s="113"/>
      <c r="AN50" s="113"/>
      <c r="AO50" s="113"/>
      <c r="AP50" s="113"/>
      <c r="AQ50" s="114"/>
      <c r="AR50" s="109"/>
      <c r="AS50" s="109"/>
      <c r="AT50" s="111"/>
      <c r="AU50" s="107"/>
      <c r="AV50" s="107"/>
      <c r="AW50" s="107"/>
      <c r="AX50" s="107"/>
      <c r="AY50" s="107"/>
    </row>
    <row r="51" spans="2:51" x14ac:dyDescent="0.25">
      <c r="B51" s="193" t="s">
        <v>198</v>
      </c>
      <c r="C51" s="192"/>
      <c r="D51" s="192"/>
      <c r="E51" s="192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5"/>
      <c r="Q51" s="196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93" t="s">
        <v>199</v>
      </c>
      <c r="C52" s="192"/>
      <c r="D52" s="192"/>
      <c r="E52" s="193"/>
      <c r="F52" s="192"/>
      <c r="G52" s="192"/>
      <c r="H52" s="192"/>
      <c r="I52" s="194"/>
      <c r="J52" s="194"/>
      <c r="K52" s="194"/>
      <c r="L52" s="194"/>
      <c r="M52" s="194"/>
      <c r="N52" s="194"/>
      <c r="O52" s="194"/>
      <c r="P52" s="195"/>
      <c r="Q52" s="196"/>
      <c r="R52" s="119"/>
      <c r="S52" s="119"/>
      <c r="T52" s="112"/>
      <c r="U52" s="112"/>
      <c r="V52" s="112"/>
      <c r="W52" s="112"/>
      <c r="X52" s="112"/>
      <c r="Y52" s="112"/>
      <c r="Z52" s="112"/>
      <c r="AA52" s="112"/>
      <c r="AB52" s="112"/>
      <c r="AJ52" s="113"/>
      <c r="AK52" s="113"/>
      <c r="AL52" s="113"/>
      <c r="AM52" s="113"/>
      <c r="AN52" s="113"/>
      <c r="AO52" s="113"/>
      <c r="AP52" s="114"/>
      <c r="AQ52" s="109"/>
      <c r="AR52" s="109"/>
      <c r="AS52" s="111"/>
      <c r="AT52" s="107"/>
      <c r="AU52" s="107"/>
      <c r="AV52" s="107"/>
      <c r="AW52" s="107"/>
      <c r="AX52" s="107"/>
      <c r="AY52" s="107"/>
    </row>
    <row r="53" spans="2:51" x14ac:dyDescent="0.25">
      <c r="B53" s="193" t="s">
        <v>200</v>
      </c>
      <c r="C53" s="192"/>
      <c r="D53" s="192"/>
      <c r="E53" s="192"/>
      <c r="F53" s="192"/>
      <c r="G53" s="192"/>
      <c r="H53" s="192"/>
      <c r="I53" s="192"/>
      <c r="J53" s="194"/>
      <c r="K53" s="194"/>
      <c r="L53" s="194"/>
      <c r="M53" s="194"/>
      <c r="N53" s="194"/>
      <c r="O53" s="194"/>
      <c r="P53" s="194"/>
      <c r="Q53" s="190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193" t="s">
        <v>201</v>
      </c>
      <c r="C54" s="192"/>
      <c r="D54" s="192"/>
      <c r="E54" s="192"/>
      <c r="F54" s="192"/>
      <c r="G54" s="192"/>
      <c r="H54" s="192"/>
      <c r="I54" s="192"/>
      <c r="J54" s="194"/>
      <c r="K54" s="194"/>
      <c r="L54" s="194"/>
      <c r="M54" s="194"/>
      <c r="N54" s="194"/>
      <c r="O54" s="194"/>
      <c r="P54" s="194"/>
      <c r="Q54" s="190"/>
      <c r="R54" s="117"/>
      <c r="S54" s="120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193" t="s">
        <v>205</v>
      </c>
      <c r="C55" s="192"/>
      <c r="D55" s="192"/>
      <c r="E55" s="192"/>
      <c r="F55" s="192"/>
      <c r="G55" s="192"/>
      <c r="H55" s="192"/>
      <c r="I55" s="192"/>
      <c r="J55" s="194"/>
      <c r="K55" s="194"/>
      <c r="L55" s="194"/>
      <c r="M55" s="194"/>
      <c r="N55" s="194"/>
      <c r="O55" s="194"/>
      <c r="P55" s="194"/>
      <c r="Q55" s="190"/>
      <c r="R55" s="117"/>
      <c r="S55" s="120"/>
      <c r="T55" s="119"/>
      <c r="U55" s="119"/>
      <c r="V55" s="119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192" t="s">
        <v>204</v>
      </c>
      <c r="C56" s="192"/>
      <c r="D56" s="192"/>
      <c r="E56" s="192"/>
      <c r="F56" s="192"/>
      <c r="G56" s="192"/>
      <c r="H56" s="192"/>
      <c r="I56" s="194"/>
      <c r="J56" s="194"/>
      <c r="K56" s="194"/>
      <c r="L56" s="194"/>
      <c r="M56" s="194"/>
      <c r="N56" s="194"/>
      <c r="O56" s="194"/>
      <c r="P56" s="194"/>
      <c r="Q56" s="190"/>
      <c r="R56" s="117"/>
      <c r="S56" s="120"/>
      <c r="T56" s="119"/>
      <c r="U56" s="119"/>
      <c r="V56" s="119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199" t="s">
        <v>208</v>
      </c>
      <c r="C57" s="192"/>
      <c r="D57" s="192"/>
      <c r="E57" s="192"/>
      <c r="F57" s="192"/>
      <c r="G57" s="192"/>
      <c r="H57" s="192"/>
      <c r="I57" s="194"/>
      <c r="J57" s="194"/>
      <c r="K57" s="194"/>
      <c r="L57" s="194"/>
      <c r="M57" s="194"/>
      <c r="N57" s="194"/>
      <c r="O57" s="194"/>
      <c r="P57" s="194"/>
      <c r="Q57" s="190"/>
      <c r="R57" s="117"/>
      <c r="S57" s="120"/>
      <c r="T57" s="119"/>
      <c r="U57" s="119"/>
      <c r="V57" s="119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2:51" x14ac:dyDescent="0.25">
      <c r="B58" s="193" t="s">
        <v>209</v>
      </c>
      <c r="C58" s="197"/>
      <c r="D58" s="197"/>
      <c r="E58" s="197"/>
      <c r="F58" s="197"/>
      <c r="G58" s="197"/>
      <c r="H58" s="197"/>
      <c r="I58" s="198"/>
      <c r="J58" s="190"/>
      <c r="K58" s="190"/>
      <c r="L58" s="190"/>
      <c r="M58" s="190"/>
      <c r="N58" s="190"/>
      <c r="O58" s="190"/>
      <c r="P58" s="190"/>
      <c r="Q58" s="190"/>
      <c r="R58" s="117"/>
      <c r="S58" s="117"/>
      <c r="T58" s="119"/>
      <c r="U58" s="119"/>
      <c r="V58" s="119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193" t="s">
        <v>210</v>
      </c>
      <c r="C59" s="197"/>
      <c r="D59" s="197"/>
      <c r="E59" s="197"/>
      <c r="F59" s="197"/>
      <c r="G59" s="197"/>
      <c r="H59" s="197"/>
      <c r="I59" s="198"/>
      <c r="J59" s="190"/>
      <c r="K59" s="190"/>
      <c r="L59" s="190"/>
      <c r="M59" s="190"/>
      <c r="N59" s="190"/>
      <c r="O59" s="190"/>
      <c r="P59" s="190"/>
      <c r="Q59" s="190"/>
      <c r="R59" s="117"/>
      <c r="S59" s="117"/>
      <c r="T59" s="120"/>
      <c r="U59" s="120"/>
      <c r="V59" s="120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93" t="s">
        <v>211</v>
      </c>
      <c r="C60" s="197"/>
      <c r="D60" s="197"/>
      <c r="E60" s="197"/>
      <c r="F60" s="197"/>
      <c r="G60" s="197"/>
      <c r="H60" s="197"/>
      <c r="I60" s="198"/>
      <c r="J60" s="190"/>
      <c r="K60" s="190"/>
      <c r="L60" s="190"/>
      <c r="M60" s="190"/>
      <c r="N60" s="190"/>
      <c r="O60" s="190"/>
      <c r="P60" s="190"/>
      <c r="Q60" s="190"/>
      <c r="R60" s="117"/>
      <c r="S60" s="117"/>
      <c r="T60" s="120"/>
      <c r="U60" s="120"/>
      <c r="V60" s="120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93" t="s">
        <v>212</v>
      </c>
      <c r="C61" s="197"/>
      <c r="D61" s="197"/>
      <c r="E61" s="197"/>
      <c r="F61" s="197"/>
      <c r="G61" s="197"/>
      <c r="H61" s="197"/>
      <c r="I61" s="198"/>
      <c r="J61" s="190"/>
      <c r="K61" s="190"/>
      <c r="L61" s="190"/>
      <c r="M61" s="190"/>
      <c r="N61" s="190"/>
      <c r="O61" s="190"/>
      <c r="P61" s="190"/>
      <c r="Q61" s="190"/>
      <c r="R61" s="117"/>
      <c r="S61" s="117"/>
      <c r="T61" s="120"/>
      <c r="U61" s="120"/>
      <c r="V61" s="120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92" t="s">
        <v>207</v>
      </c>
      <c r="C62" s="197"/>
      <c r="D62" s="197"/>
      <c r="E62" s="197"/>
      <c r="F62" s="197"/>
      <c r="G62" s="197"/>
      <c r="H62" s="197"/>
      <c r="I62" s="198"/>
      <c r="J62" s="190"/>
      <c r="K62" s="190"/>
      <c r="L62" s="190"/>
      <c r="M62" s="190"/>
      <c r="N62" s="190"/>
      <c r="O62" s="190"/>
      <c r="P62" s="190"/>
      <c r="Q62" s="190"/>
      <c r="R62" s="117"/>
      <c r="S62" s="117"/>
      <c r="T62" s="120"/>
      <c r="U62" s="120"/>
      <c r="V62" s="120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122" t="s">
        <v>136</v>
      </c>
      <c r="C63" s="129"/>
      <c r="D63" s="129"/>
      <c r="E63" s="129"/>
      <c r="F63" s="129"/>
      <c r="G63" s="129"/>
      <c r="H63" s="129"/>
      <c r="I63" s="130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120"/>
      <c r="V63" s="120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122" t="s">
        <v>137</v>
      </c>
      <c r="C64" s="200"/>
      <c r="D64" s="200"/>
      <c r="E64" s="200"/>
      <c r="F64" s="200"/>
      <c r="G64" s="200"/>
      <c r="H64" s="200"/>
      <c r="I64" s="201"/>
      <c r="J64" s="202"/>
      <c r="K64" s="202"/>
      <c r="L64" s="202"/>
      <c r="M64" s="202"/>
      <c r="N64" s="202"/>
      <c r="O64" s="202"/>
      <c r="P64" s="202"/>
      <c r="Q64" s="202"/>
      <c r="R64" s="117"/>
      <c r="S64" s="117"/>
      <c r="T64" s="120"/>
      <c r="U64" s="120"/>
      <c r="V64" s="120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V64" s="111"/>
      <c r="AW64" s="107"/>
      <c r="AX64" s="107"/>
      <c r="AY64" s="107"/>
    </row>
    <row r="65" spans="1:51" x14ac:dyDescent="0.25">
      <c r="B65" s="118" t="s">
        <v>163</v>
      </c>
      <c r="C65" s="129"/>
      <c r="D65" s="129"/>
      <c r="E65" s="129"/>
      <c r="F65" s="129"/>
      <c r="G65" s="129"/>
      <c r="H65" s="129"/>
      <c r="I65" s="130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120"/>
      <c r="V65" s="120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V65" s="111"/>
      <c r="AW65" s="107"/>
      <c r="AX65" s="107"/>
      <c r="AY65" s="107"/>
    </row>
    <row r="66" spans="1:51" x14ac:dyDescent="0.25">
      <c r="B66" s="91" t="s">
        <v>158</v>
      </c>
      <c r="C66" s="129"/>
      <c r="D66" s="129"/>
      <c r="E66" s="129"/>
      <c r="F66" s="129"/>
      <c r="G66" s="129"/>
      <c r="H66" s="129"/>
      <c r="I66" s="130"/>
      <c r="J66" s="117"/>
      <c r="K66" s="117"/>
      <c r="L66" s="117"/>
      <c r="M66" s="117"/>
      <c r="N66" s="117"/>
      <c r="O66" s="117"/>
      <c r="P66" s="117"/>
      <c r="Q66" s="117"/>
      <c r="R66" s="117"/>
      <c r="S66" s="117"/>
      <c r="T66" s="120"/>
      <c r="U66" s="82"/>
      <c r="V66" s="82"/>
      <c r="W66" s="112"/>
      <c r="X66" s="112"/>
      <c r="Y66" s="112"/>
      <c r="Z66" s="112"/>
      <c r="AA66" s="112"/>
      <c r="AB66" s="112"/>
      <c r="AC66" s="112"/>
      <c r="AD66" s="112"/>
      <c r="AE66" s="112"/>
      <c r="AM66" s="113"/>
      <c r="AN66" s="113"/>
      <c r="AO66" s="113"/>
      <c r="AP66" s="113"/>
      <c r="AQ66" s="113"/>
      <c r="AR66" s="113"/>
      <c r="AS66" s="114"/>
      <c r="AV66" s="111"/>
      <c r="AW66" s="107"/>
      <c r="AX66" s="107"/>
      <c r="AY66" s="107"/>
    </row>
    <row r="67" spans="1:51" x14ac:dyDescent="0.25">
      <c r="B67" s="122" t="s">
        <v>138</v>
      </c>
      <c r="C67" s="118"/>
      <c r="D67" s="116"/>
      <c r="E67" s="94"/>
      <c r="F67" s="116"/>
      <c r="G67" s="116"/>
      <c r="H67" s="116"/>
      <c r="I67" s="116"/>
      <c r="J67" s="117"/>
      <c r="K67" s="117"/>
      <c r="L67" s="117"/>
      <c r="M67" s="117"/>
      <c r="N67" s="117"/>
      <c r="O67" s="117"/>
      <c r="P67" s="117"/>
      <c r="Q67" s="117"/>
      <c r="R67" s="117"/>
      <c r="S67" s="117"/>
      <c r="T67" s="120"/>
      <c r="U67" s="82"/>
      <c r="V67" s="82"/>
      <c r="W67" s="112"/>
      <c r="X67" s="112"/>
      <c r="Y67" s="112"/>
      <c r="Z67" s="92"/>
      <c r="AA67" s="112"/>
      <c r="AB67" s="112"/>
      <c r="AC67" s="112"/>
      <c r="AD67" s="112"/>
      <c r="AE67" s="112"/>
      <c r="AM67" s="113"/>
      <c r="AN67" s="113"/>
      <c r="AO67" s="113"/>
      <c r="AP67" s="113"/>
      <c r="AQ67" s="113"/>
      <c r="AR67" s="113"/>
      <c r="AS67" s="114"/>
      <c r="AV67" s="111"/>
      <c r="AW67" s="107"/>
      <c r="AX67" s="107"/>
      <c r="AY67" s="107"/>
    </row>
    <row r="68" spans="1:51" x14ac:dyDescent="0.25">
      <c r="B68" s="91" t="s">
        <v>214</v>
      </c>
      <c r="C68" s="118"/>
      <c r="D68" s="116"/>
      <c r="E68" s="116"/>
      <c r="F68" s="116"/>
      <c r="G68" s="116"/>
      <c r="H68" s="116"/>
      <c r="I68" s="94"/>
      <c r="J68" s="117"/>
      <c r="K68" s="117"/>
      <c r="L68" s="117"/>
      <c r="M68" s="117"/>
      <c r="N68" s="117"/>
      <c r="O68" s="117"/>
      <c r="P68" s="117"/>
      <c r="Q68" s="117"/>
      <c r="R68" s="117"/>
      <c r="S68" s="92"/>
      <c r="T68" s="92"/>
      <c r="U68" s="92"/>
      <c r="V68" s="92"/>
      <c r="W68" s="92"/>
      <c r="X68" s="92"/>
      <c r="Y68" s="92"/>
      <c r="Z68" s="83"/>
      <c r="AA68" s="92"/>
      <c r="AB68" s="92"/>
      <c r="AC68" s="92"/>
      <c r="AD68" s="92"/>
      <c r="AE68" s="92"/>
      <c r="AF68" s="92"/>
      <c r="AG68" s="92"/>
      <c r="AH68" s="92"/>
      <c r="AI68" s="92"/>
      <c r="AJ68" s="92"/>
      <c r="AK68" s="92"/>
      <c r="AL68" s="92"/>
      <c r="AM68" s="92"/>
      <c r="AN68" s="92"/>
      <c r="AO68" s="92"/>
      <c r="AP68" s="92"/>
      <c r="AQ68" s="92"/>
      <c r="AR68" s="92"/>
      <c r="AS68" s="92"/>
      <c r="AT68" s="92"/>
      <c r="AU68" s="92"/>
      <c r="AV68" s="111"/>
      <c r="AW68" s="107"/>
      <c r="AX68" s="107"/>
      <c r="AY68" s="107"/>
    </row>
    <row r="69" spans="1:51" x14ac:dyDescent="0.25">
      <c r="B69" s="95"/>
      <c r="C69" s="115"/>
      <c r="D69" s="116"/>
      <c r="E69" s="116"/>
      <c r="F69" s="116"/>
      <c r="G69" s="116"/>
      <c r="H69" s="116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83"/>
      <c r="X69" s="83"/>
      <c r="Y69" s="83"/>
      <c r="Z69" s="112"/>
      <c r="AA69" s="83"/>
      <c r="AB69" s="83"/>
      <c r="AC69" s="83"/>
      <c r="AD69" s="83"/>
      <c r="AE69" s="83"/>
      <c r="AF69" s="83"/>
      <c r="AG69" s="83"/>
      <c r="AH69" s="83"/>
      <c r="AI69" s="83"/>
      <c r="AJ69" s="83"/>
      <c r="AK69" s="83"/>
      <c r="AL69" s="83"/>
      <c r="AM69" s="83"/>
      <c r="AN69" s="83"/>
      <c r="AO69" s="83"/>
      <c r="AP69" s="83"/>
      <c r="AQ69" s="83"/>
      <c r="AR69" s="83"/>
      <c r="AS69" s="83"/>
      <c r="AT69" s="83"/>
      <c r="AU69" s="83"/>
      <c r="AV69" s="111"/>
      <c r="AW69" s="107"/>
      <c r="AX69" s="107"/>
      <c r="AY69" s="107"/>
    </row>
    <row r="70" spans="1:51" x14ac:dyDescent="0.25">
      <c r="B70" s="95"/>
      <c r="C70" s="115"/>
      <c r="D70" s="94"/>
      <c r="E70" s="116"/>
      <c r="F70" s="116"/>
      <c r="G70" s="116"/>
      <c r="H70" s="116"/>
      <c r="I70" s="116"/>
      <c r="J70" s="92"/>
      <c r="K70" s="92"/>
      <c r="L70" s="92"/>
      <c r="M70" s="92"/>
      <c r="N70" s="92"/>
      <c r="O70" s="92"/>
      <c r="P70" s="92"/>
      <c r="Q70" s="92"/>
      <c r="R70" s="92"/>
      <c r="S70" s="117"/>
      <c r="T70" s="120"/>
      <c r="U70" s="82"/>
      <c r="V70" s="82"/>
      <c r="W70" s="112"/>
      <c r="X70" s="112"/>
      <c r="Y70" s="112"/>
      <c r="Z70" s="112"/>
      <c r="AA70" s="112"/>
      <c r="AB70" s="112"/>
      <c r="AC70" s="112"/>
      <c r="AD70" s="112"/>
      <c r="AE70" s="112"/>
      <c r="AM70" s="113"/>
      <c r="AN70" s="113"/>
      <c r="AO70" s="113"/>
      <c r="AP70" s="113"/>
      <c r="AQ70" s="113"/>
      <c r="AR70" s="113"/>
      <c r="AS70" s="114"/>
      <c r="AV70" s="111"/>
      <c r="AW70" s="107"/>
      <c r="AX70" s="107"/>
      <c r="AY70" s="107"/>
    </row>
    <row r="71" spans="1:51" x14ac:dyDescent="0.25">
      <c r="B71" s="95"/>
      <c r="C71" s="122"/>
      <c r="D71" s="94"/>
      <c r="E71" s="116"/>
      <c r="F71" s="116"/>
      <c r="G71" s="116"/>
      <c r="H71" s="116"/>
      <c r="I71" s="116"/>
      <c r="J71" s="117"/>
      <c r="K71" s="117"/>
      <c r="L71" s="117"/>
      <c r="M71" s="117"/>
      <c r="N71" s="117"/>
      <c r="O71" s="117"/>
      <c r="P71" s="117"/>
      <c r="Q71" s="117"/>
      <c r="R71" s="117"/>
      <c r="S71" s="117"/>
      <c r="T71" s="120"/>
      <c r="U71" s="82"/>
      <c r="V71" s="82"/>
      <c r="W71" s="112"/>
      <c r="X71" s="112"/>
      <c r="Y71" s="112"/>
      <c r="Z71" s="112"/>
      <c r="AA71" s="112"/>
      <c r="AB71" s="112"/>
      <c r="AC71" s="112"/>
      <c r="AD71" s="112"/>
      <c r="AE71" s="112"/>
      <c r="AM71" s="113"/>
      <c r="AN71" s="113"/>
      <c r="AO71" s="113"/>
      <c r="AP71" s="113"/>
      <c r="AQ71" s="113"/>
      <c r="AR71" s="113"/>
      <c r="AS71" s="114"/>
      <c r="AV71" s="111"/>
      <c r="AW71" s="107"/>
      <c r="AX71" s="107"/>
      <c r="AY71" s="107"/>
    </row>
    <row r="72" spans="1:51" x14ac:dyDescent="0.25">
      <c r="B72" s="1"/>
      <c r="C72" s="122"/>
      <c r="D72" s="116"/>
      <c r="E72" s="94"/>
      <c r="F72" s="116"/>
      <c r="G72" s="94"/>
      <c r="H72" s="94"/>
      <c r="I72" s="116"/>
      <c r="J72" s="117"/>
      <c r="K72" s="117"/>
      <c r="L72" s="117"/>
      <c r="M72" s="117"/>
      <c r="N72" s="117"/>
      <c r="O72" s="117"/>
      <c r="P72" s="117"/>
      <c r="Q72" s="117"/>
      <c r="R72" s="117"/>
      <c r="S72" s="117"/>
      <c r="T72" s="120"/>
      <c r="U72" s="82"/>
      <c r="V72" s="82"/>
      <c r="W72" s="112"/>
      <c r="X72" s="112"/>
      <c r="Y72" s="112"/>
      <c r="Z72" s="112"/>
      <c r="AA72" s="112"/>
      <c r="AB72" s="112"/>
      <c r="AC72" s="112"/>
      <c r="AD72" s="112"/>
      <c r="AE72" s="112"/>
      <c r="AM72" s="113"/>
      <c r="AN72" s="113"/>
      <c r="AO72" s="113"/>
      <c r="AP72" s="113"/>
      <c r="AQ72" s="113"/>
      <c r="AR72" s="113"/>
      <c r="AS72" s="114"/>
      <c r="AV72" s="111"/>
      <c r="AW72" s="107"/>
      <c r="AX72" s="107"/>
      <c r="AY72" s="107"/>
    </row>
    <row r="73" spans="1:51" x14ac:dyDescent="0.25">
      <c r="B73" s="1"/>
      <c r="C73" s="118"/>
      <c r="D73" s="116"/>
      <c r="E73" s="94"/>
      <c r="F73" s="94"/>
      <c r="G73" s="94"/>
      <c r="H73" s="94"/>
      <c r="I73" s="116"/>
      <c r="J73" s="117"/>
      <c r="K73" s="117"/>
      <c r="L73" s="117"/>
      <c r="M73" s="117"/>
      <c r="N73" s="117"/>
      <c r="O73" s="117"/>
      <c r="P73" s="117"/>
      <c r="Q73" s="117"/>
      <c r="R73" s="117"/>
      <c r="S73" s="117"/>
      <c r="T73" s="120"/>
      <c r="U73" s="82"/>
      <c r="V73" s="82"/>
      <c r="W73" s="112"/>
      <c r="X73" s="112"/>
      <c r="Y73" s="112"/>
      <c r="Z73" s="112"/>
      <c r="AA73" s="112"/>
      <c r="AB73" s="112"/>
      <c r="AC73" s="112"/>
      <c r="AD73" s="112"/>
      <c r="AE73" s="112"/>
      <c r="AM73" s="113"/>
      <c r="AN73" s="113"/>
      <c r="AO73" s="113"/>
      <c r="AP73" s="113"/>
      <c r="AQ73" s="113"/>
      <c r="AR73" s="113"/>
      <c r="AS73" s="114"/>
      <c r="AV73" s="111"/>
      <c r="AW73" s="107"/>
      <c r="AX73" s="107"/>
      <c r="AY73" s="107"/>
    </row>
    <row r="74" spans="1:51" x14ac:dyDescent="0.25">
      <c r="B74" s="81"/>
      <c r="C74" s="118"/>
      <c r="D74" s="116"/>
      <c r="E74" s="116"/>
      <c r="F74" s="94"/>
      <c r="G74" s="116"/>
      <c r="H74" s="116"/>
      <c r="I74" s="92"/>
      <c r="J74" s="117"/>
      <c r="K74" s="117"/>
      <c r="L74" s="117"/>
      <c r="M74" s="117"/>
      <c r="N74" s="117"/>
      <c r="O74" s="117"/>
      <c r="P74" s="117"/>
      <c r="Q74" s="117"/>
      <c r="R74" s="117"/>
      <c r="S74" s="117"/>
      <c r="T74" s="120"/>
      <c r="U74" s="82"/>
      <c r="V74" s="82"/>
      <c r="W74" s="112"/>
      <c r="X74" s="112"/>
      <c r="Y74" s="112"/>
      <c r="Z74" s="112"/>
      <c r="AA74" s="112"/>
      <c r="AB74" s="112"/>
      <c r="AC74" s="112"/>
      <c r="AD74" s="112"/>
      <c r="AE74" s="112"/>
      <c r="AM74" s="113"/>
      <c r="AN74" s="113"/>
      <c r="AO74" s="113"/>
      <c r="AP74" s="113"/>
      <c r="AQ74" s="113"/>
      <c r="AR74" s="113"/>
      <c r="AS74" s="114"/>
      <c r="AV74" s="111"/>
      <c r="AW74" s="107"/>
      <c r="AX74" s="107"/>
      <c r="AY74" s="107"/>
    </row>
    <row r="75" spans="1:51" x14ac:dyDescent="0.25">
      <c r="B75" s="81"/>
      <c r="C75" s="92"/>
      <c r="D75" s="116"/>
      <c r="E75" s="116"/>
      <c r="F75" s="116"/>
      <c r="G75" s="116"/>
      <c r="H75" s="116"/>
      <c r="I75" s="92"/>
      <c r="J75" s="117"/>
      <c r="K75" s="117"/>
      <c r="L75" s="117"/>
      <c r="M75" s="117"/>
      <c r="N75" s="117"/>
      <c r="O75" s="117"/>
      <c r="P75" s="117"/>
      <c r="Q75" s="117"/>
      <c r="R75" s="117"/>
      <c r="S75" s="117"/>
      <c r="T75" s="120"/>
      <c r="U75" s="82"/>
      <c r="V75" s="82"/>
      <c r="W75" s="112"/>
      <c r="X75" s="112"/>
      <c r="Y75" s="112"/>
      <c r="Z75" s="112"/>
      <c r="AA75" s="112"/>
      <c r="AB75" s="112"/>
      <c r="AC75" s="112"/>
      <c r="AD75" s="112"/>
      <c r="AE75" s="112"/>
      <c r="AM75" s="113"/>
      <c r="AN75" s="113"/>
      <c r="AO75" s="113"/>
      <c r="AP75" s="113"/>
      <c r="AQ75" s="113"/>
      <c r="AR75" s="113"/>
      <c r="AS75" s="114"/>
      <c r="AU75" s="107"/>
      <c r="AV75" s="111"/>
      <c r="AW75" s="107"/>
      <c r="AX75" s="107"/>
      <c r="AY75" s="107"/>
    </row>
    <row r="76" spans="1:51" x14ac:dyDescent="0.25">
      <c r="A76" s="112"/>
      <c r="I76" s="113"/>
      <c r="J76" s="113"/>
      <c r="K76" s="113"/>
      <c r="L76" s="113"/>
      <c r="M76" s="113"/>
      <c r="N76" s="113"/>
      <c r="O76" s="114"/>
      <c r="P76" s="109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A77" s="112"/>
      <c r="I77" s="113"/>
      <c r="J77" s="113"/>
      <c r="K77" s="113"/>
      <c r="L77" s="113"/>
      <c r="M77" s="113"/>
      <c r="N77" s="113"/>
      <c r="O77" s="114"/>
      <c r="P77" s="109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A78" s="112"/>
      <c r="I78" s="113"/>
      <c r="J78" s="113"/>
      <c r="K78" s="113"/>
      <c r="L78" s="113"/>
      <c r="M78" s="113"/>
      <c r="N78" s="113"/>
      <c r="O78" s="114"/>
      <c r="P78" s="109"/>
      <c r="R78" s="83"/>
      <c r="AS78" s="107"/>
      <c r="AT78" s="107"/>
      <c r="AU78" s="107"/>
      <c r="AV78" s="107"/>
      <c r="AW78" s="107"/>
      <c r="AX78" s="107"/>
      <c r="AY78" s="107"/>
    </row>
    <row r="79" spans="1:51" x14ac:dyDescent="0.25">
      <c r="A79" s="112"/>
      <c r="I79" s="113"/>
      <c r="J79" s="113"/>
      <c r="K79" s="113"/>
      <c r="L79" s="113"/>
      <c r="M79" s="113"/>
      <c r="N79" s="113"/>
      <c r="O79" s="114"/>
      <c r="R79" s="109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R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R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R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R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14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14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14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14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14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14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Q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Q101" s="109"/>
      <c r="R101" s="109"/>
      <c r="S101" s="109"/>
      <c r="T101" s="109"/>
      <c r="AS101" s="107"/>
      <c r="AT101" s="107"/>
      <c r="AU101" s="107"/>
      <c r="AV101" s="107"/>
      <c r="AW101" s="107"/>
      <c r="AX101" s="107"/>
      <c r="AY101" s="107"/>
    </row>
    <row r="102" spans="15:51" x14ac:dyDescent="0.25">
      <c r="O102" s="13"/>
      <c r="P102" s="109"/>
      <c r="Q102" s="109"/>
      <c r="R102" s="109"/>
      <c r="S102" s="109"/>
      <c r="T102" s="109"/>
      <c r="AS102" s="107"/>
      <c r="AT102" s="107"/>
      <c r="AU102" s="107"/>
      <c r="AV102" s="107"/>
      <c r="AW102" s="107"/>
      <c r="AX102" s="107"/>
      <c r="AY102" s="107"/>
    </row>
    <row r="103" spans="15:51" x14ac:dyDescent="0.25">
      <c r="O103" s="13"/>
      <c r="P103" s="109"/>
      <c r="T103" s="109"/>
      <c r="AS103" s="107"/>
      <c r="AT103" s="107"/>
      <c r="AU103" s="107"/>
      <c r="AV103" s="107"/>
      <c r="AW103" s="107"/>
      <c r="AX103" s="107"/>
      <c r="AY103" s="107"/>
    </row>
    <row r="104" spans="15:51" x14ac:dyDescent="0.25">
      <c r="O104" s="109"/>
      <c r="Q104" s="109"/>
      <c r="R104" s="109"/>
      <c r="S104" s="109"/>
      <c r="AS104" s="107"/>
      <c r="AT104" s="107"/>
      <c r="AU104" s="107"/>
      <c r="AV104" s="107"/>
      <c r="AW104" s="107"/>
      <c r="AX104" s="107"/>
      <c r="AY104" s="107"/>
    </row>
    <row r="105" spans="15:51" x14ac:dyDescent="0.25">
      <c r="O105" s="13"/>
      <c r="P105" s="109"/>
      <c r="Q105" s="109"/>
      <c r="R105" s="109"/>
      <c r="S105" s="109"/>
      <c r="T105" s="109"/>
      <c r="AS105" s="107"/>
      <c r="AT105" s="107"/>
      <c r="AU105" s="107"/>
      <c r="AV105" s="107"/>
      <c r="AW105" s="107"/>
      <c r="AX105" s="107"/>
      <c r="AY105" s="107"/>
    </row>
    <row r="106" spans="15:51" x14ac:dyDescent="0.25">
      <c r="O106" s="13"/>
      <c r="P106" s="109"/>
      <c r="Q106" s="109"/>
      <c r="R106" s="109"/>
      <c r="S106" s="109"/>
      <c r="T106" s="109"/>
      <c r="U106" s="109"/>
      <c r="AS106" s="107"/>
      <c r="AT106" s="107"/>
      <c r="AU106" s="107"/>
      <c r="AV106" s="107"/>
      <c r="AW106" s="107"/>
      <c r="AX106" s="107"/>
      <c r="AY106" s="107"/>
    </row>
    <row r="107" spans="15:51" x14ac:dyDescent="0.25">
      <c r="O107" s="13"/>
      <c r="P107" s="109"/>
      <c r="T107" s="109"/>
      <c r="U107" s="109"/>
      <c r="AS107" s="107"/>
      <c r="AT107" s="107"/>
      <c r="AU107" s="107"/>
      <c r="AV107" s="107"/>
      <c r="AW107" s="107"/>
      <c r="AX107" s="107"/>
      <c r="AY107" s="107"/>
    </row>
    <row r="119" spans="45:51" x14ac:dyDescent="0.25">
      <c r="AS119" s="107"/>
      <c r="AT119" s="107"/>
      <c r="AU119" s="107"/>
      <c r="AV119" s="107"/>
      <c r="AW119" s="107"/>
      <c r="AX119" s="107"/>
      <c r="AY119" s="107"/>
    </row>
  </sheetData>
  <protectedRanges>
    <protectedRange sqref="N68:R68 B72:B75 B57 T58:T65 T42:T43 S66:T67 N71:R75 S70:T75" name="Range2_12_5_1_1"/>
    <protectedRange sqref="N10 L10 L6 D6 D8 AD8 AF8 O8:U8 AJ8:AR8 AF10 AR11:AR34 L24:N31 N12:N23 N32:N34 N11:AG11 G11:G34 O12:V34 W12:AG16 E11:E34 X17:AG34" name="Range1_16_3_1_1"/>
    <protectedRange sqref="I73 J68:M68 J71:M7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75" name="Range2_1_1_1_1_1_9_2_1_1"/>
    <protectedRange sqref="AS16:AS34" name="Range1_1_1_1"/>
    <protectedRange sqref="P4:U5" name="Range1_16_1_1_1_1"/>
    <protectedRange sqref="C74" name="Range2_1_3_1_1"/>
    <protectedRange sqref="H11:H34" name="Range1_1_1_1_1_1_1"/>
    <protectedRange sqref="S68:Y69 J69:R70 AA68:AU69 I74:I75 Z67:Z68" name="Range2_2_1_10_1_1_1_2"/>
    <protectedRange sqref="C75" name="Range2_2_1_10_2_1_1_1"/>
    <protectedRange sqref="G74:H74 D72 F75 E74 N66:R67" name="Range2_12_1_6_1_1"/>
    <protectedRange sqref="D67:D68 I70:I72 I67:M67 E75 G68:H70 J66:M66 G75:H75 F69:F71 E68:E70" name="Range2_2_12_1_7_1_1"/>
    <protectedRange sqref="D73:D74" name="Range2_1_1_1_1_11_1_2_1_1"/>
    <protectedRange sqref="E71 G71:H71 F72" name="Range2_2_2_9_1_1_1_1"/>
    <protectedRange sqref="D69" name="Range2_1_1_1_1_1_9_1_1_1_1"/>
    <protectedRange sqref="C73 C68" name="Range2_1_1_2_1_1"/>
    <protectedRange sqref="C72" name="Range2_1_2_2_1_1"/>
    <protectedRange sqref="C71" name="Range2_3_2_1_1"/>
    <protectedRange sqref="F67:F68 E67 G67:H67" name="Range2_2_12_1_1_1_1_1"/>
    <protectedRange sqref="C67" name="Range2_1_4_2_1_1_1"/>
    <protectedRange sqref="C69:C70" name="Range2_5_1_1_1"/>
    <protectedRange sqref="E72:E73 F73:F74 G72:H73 I68:I69" name="Range2_2_1_1_1_1"/>
    <protectedRange sqref="D70:D71" name="Range2_1_1_1_1_1_1_1_1"/>
    <protectedRange sqref="AS11:AS15" name="Range1_4_1_1_1_1"/>
    <protectedRange sqref="J11:J15 J26:J34" name="Range1_1_2_1_10_1_1_1_1"/>
    <protectedRange sqref="R7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8:S65" name="Range2_12_2_1_1_1_2_1_1"/>
    <protectedRange sqref="T53:T57 T48:T49" name="Range2_12_5_1_1_3"/>
    <protectedRange sqref="T46:T47" name="Range2_12_5_1_1_2_2"/>
    <protectedRange sqref="S53:S57 S46:S49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69:B71" name="Range2_12_5_1_1_2"/>
    <protectedRange sqref="Q10 AG10 AP10" name="Range1_16_3_1_1_1_1_1"/>
    <protectedRange sqref="F11:F22" name="Range1_16_3_1_1_2_1_1_1_2_1"/>
    <protectedRange sqref="Q58:R65" name="Range2_12_1_6_1_1_1_2_3_1_1_3_1_1_1_1_1_1_1"/>
    <protectedRange sqref="N58:P65" name="Range2_12_1_2_3_1_1_1_2_3_1_1_3_1_1_1_1_1_1_1"/>
    <protectedRange sqref="J58:M65" name="Range2_2_12_1_4_3_1_1_1_3_3_1_1_3_1_1_1_1_1_1_1"/>
    <protectedRange sqref="Q51:Q52 R50" name="Range2_12_5_1_1_3_1"/>
    <protectedRange sqref="P51:P52 Q50" name="Range2_12_4_1_1_1_4_2_2_2_1"/>
    <protectedRange sqref="N51:O52 O50:P50 Q53:R57 Q46:R49" name="Range2_12_1_6_1_1_1_2_3_2_1_1_3_1"/>
    <protectedRange sqref="K51:M52 L50:N50 N53:P57 N46:P49" name="Range2_12_1_2_3_1_1_1_2_3_2_1_1_3_1"/>
    <protectedRange sqref="H51:J51 I50:K50 K53:M57 K46:M49 I52:J52" name="Range2_2_12_1_4_3_1_1_1_3_3_2_1_1_3_1"/>
    <protectedRange sqref="G51 H50 J53:J55 J46:J49" name="Range2_2_12_1_4_3_1_1_1_3_2_1_2_2_1"/>
    <protectedRange sqref="D51:E51 E50:F50 G48:H49" name="Range2_2_12_1_3_1_2_1_1_1_2_1_1_1_1_1_1_2_1_1_1"/>
    <protectedRange sqref="C50 D48:E49" name="Range2_2_12_1_3_1_2_1_1_1_2_1_1_1_1_3_1_1_1_1_1"/>
    <protectedRange sqref="C51 D50 F48:F49" name="Range2_2_12_1_3_1_2_1_1_1_3_1_1_1_1_1_3_1_1_1_1_1"/>
    <protectedRange sqref="F51 G50 I48:I49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3:I55" name="Range2_2_12_1_7_1_1_2_2_2"/>
    <protectedRange sqref="W17:W34" name="Range1_16_3_1_1_1"/>
    <protectedRange sqref="G52:H52" name="Range2_2_12_1_3_1_2_1_1_1_2_1_1_1_1_1_1_2_1_1_1_1_1_1_1_1"/>
    <protectedRange sqref="F52" name="Range2_2_12_1_3_1_2_1_1_1_3_1_1_1_1_1_3_1_1_1_1_1_1_1_2_1_1"/>
    <protectedRange sqref="F53:H55" name="Range2_2_12_1_3_1_2_1_1_1_1_2_1_1_1_1_1_1_2_1_1_1_1"/>
    <protectedRange sqref="D52" name="Range2_2_12_1_3_1_2_1_1_1_2_1_1_1_1_3_1_1_1_1_1_2_1_2_1"/>
    <protectedRange sqref="E53:E55" name="Range2_2_12_1_3_1_2_1_1_1_1_2_1_1_1_1_1_1_2_1_1_1"/>
    <protectedRange sqref="D53:D55" name="Range2_2_12_1_3_1_2_1_1_1_2_1_2_3_1_1_1_1_1_1_1_1"/>
    <protectedRange sqref="E52" name="Range2_12_5_1_1_1_1_1_2_1_1_1_1_1_1_1_1_1_1_1_1_1_1_1_1_1_1_1_1_2_1_1_1_1_1_1_1_1_1_1_1_1_1_3_1_1_1_2_1_1_1_1_1_1_1_1_1_1_1_1_2_1_1_1_2"/>
    <protectedRange sqref="J56:J57" name="Range2_2_12_1_4_3_1_1_1_1_2_1_1"/>
    <protectedRange sqref="G56:H65" name="Range2_2_12_1_3_1_2_1_1_1_2_1_1_1_1_1_1_2_1_1"/>
    <protectedRange sqref="D56:E65" name="Range2_2_12_1_3_1_2_1_1_1_2_1_1_1_1_3_1_1_1_1"/>
    <protectedRange sqref="F56:F65" name="Range2_2_12_1_3_1_2_1_1_1_3_1_1_1_1_1_3_1_1_1_1"/>
    <protectedRange sqref="I56:I65" name="Range2_2_12_1_4_3_1_1_1_2_1_2_1_1_3_1_1_1_1_1_1"/>
    <protectedRange sqref="I66" name="Range2_2_12_1_4_3_1_1_1_3_3_1_1_3_1_1_1_1_1_1_2"/>
    <protectedRange sqref="E66:H66" name="Range2_2_12_1_3_1_2_1_1_1_1_2_1_1_1_1_1_1_2"/>
    <protectedRange sqref="D66" name="Range2_2_12_1_3_1_2_1_1_1_2_1_2_3_1_1_1_1_1_1"/>
    <protectedRange sqref="P3:U3" name="Range1_16_1_1_1_1_1_1_2_2_2_2_2_2_2_2_2_2_2"/>
    <protectedRange sqref="B43" name="Range2_12_5_1_1_1_2_1_1_1_1_1_1_1_1_1_1_1_2_1_1_1_1_1_1_1_1_1_1_1_1_1_1_1_1_1_1_1_1_1_1_2_1_1_1_1_1_1"/>
    <protectedRange sqref="B44" name="Range2_12_5_1_1_1_2_2_1_1_1_1_1_1_1_1_1_1_1_1_1_1_1_1_1_1_1_1_1_1_1_1_1_1_1_1_1_1_1_1_1_1_1_1_1_1_1_1_1_1_1_1_1_1_1_1_1_2_1_1_1_1_1_1"/>
    <protectedRange sqref="B45" name="Range2_12_5_1_1_1_2_2_1_1_1_1_1_1_1_1_1_1_1_2_1_1_1_1_1_1_1_1_1_1_1_1_1_1_1_1_1_1_1_1_1_1_1_1_1_1_1_1_1_1_1_1_1_1_1_1_1_1_1_1_1_1_1_1_1_1_1_1_1_1_1_1_1_2_1_1_1_1_1_1"/>
    <protectedRange sqref="B46" name="Range2_12_5_1_1_1_2_2_1_1_1_1_1_1_1_1_1_1_1_2_1_1_1_2_1_1_1_2_1_1_1_3_1_1_1_1_1_1_1_1_1_1_1_1_1_1_1_1_1_1_1_1_1_1_1_1_1_1_1_1_1_1_1_1_1_1_1_1_1_1_1_1_1_1_1_1_1_1_1_1_1_1_1_1_1_1_1_1_1_1_2_1_1_1_1_1_1"/>
    <protectedRange sqref="B47" name="Range2_12_5_1_1_1_2_1_1_1_1_1_1_1_1_1_1_1_2_1_2_1_1_1_1_1_1_1_1_1_2_1_1_1_1_1_1_1_1_1_1_1_1_1_1_1_1_1_1_1_1_1_1_1_1_1_1_1_1_1_1_1_1_1_1_1_1_1_1_1_1_1_1_1_2_1_1_1_1_1_1"/>
    <protectedRange sqref="B48:B49 B55" name="Range2_12_5_1_1_1_1_1_2_1_1_1_1_1_1_1_1_1_1_1_1_1_1_1_1_1_1_1_1_2_1_1_1_1_1_1_1"/>
    <protectedRange sqref="B50" name="Range2_12_5_1_1_1_2_2_1_1_1_1_1_1_1_1_1_1_1_2_1_1_1_2_1_1_1_1_1_1_1_1_1_1_1_1_1_1_1_1_2_1_1_1_1_1_1_1"/>
    <protectedRange sqref="B51:B54 B56 B58:B62" name="Range2_12_5_1_1_1_2_2_1_1_1_1_1_1_1_1_1_1_1_2_1_1_1_2_1_1_1_1_1_1_1_1_1_1_1_1_1_1_1_1_2_1_1_1_1_1_1_2"/>
    <protectedRange sqref="B63" name="Range2_12_5_1_1_1_1_1_2_1_1_1_1_1_1_1_1_1_1_1_1_1_1_1_1_1_1_1_1_2_1_1_1_1_1_1_1_1_1_1_1_1_1_3_1_1_1_2_1_1_1_1_1_1_1_1_1_1_1_1_2_1_1_1_1_1_1_1_1"/>
    <protectedRange sqref="B64" name="Range2_12_5_1_1_1_1_1_2_1_1_2_1_1_1_1_1_1_1_1_1_1_1_1_1_1_1_1_1_2_1_1_1_1_1_1_1_1_1_1_1_1_1_1_3_1_1_1_2_1_1_1_1_1_1_1_1_1_2_1_1_1_1_1_1_1_1"/>
    <protectedRange sqref="B65" name="Range2_12_5_1_1_1_2_2_1_1_1_1_1_1_1_1_1_1_1_2_1_1_1_1_1_1_1_1_1_3_1_3_1_2_1_1_1_1_1_1_1_1_1_1_1_1_1_2_1_1_1_1_1_2_1_1_1_1_1_1_1_1_2_1_1_3_1_1_1_2_1_1_1_1_1_1_1_1_1_1_1_1_1_1_1_1_1_2_1_1"/>
    <protectedRange sqref="B66" name="Range2_12_5_1_1_1_2_2_1_1_1_1_1_1_1_1_1_1_1_2_1_1_1_2_1_1_1_1_1_1_1_1_1_1_1_1_1_1_1_1_2_1_1_1_1_1_1_1_1_1_2_1_1_3_1_1_1_3_1_1_1_1_1_1_1_1_1_1_1_1_1_1_1_1_1_1_1_1"/>
    <protectedRange sqref="B67" name="Range2_12_5_1_1_1_1_1_2_1_2_1_1_1_2_1_1_1_1_1_1_1_1_1_1_2_1_1_1_1_1_2_1_1_1_1_1_1_1_2_1_1_3_1_1_1_2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44" priority="5" operator="containsText" text="N/A">
      <formula>NOT(ISERROR(SEARCH("N/A",X11)))</formula>
    </cfRule>
    <cfRule type="cellIs" dxfId="343" priority="23" operator="equal">
      <formula>0</formula>
    </cfRule>
  </conditionalFormatting>
  <conditionalFormatting sqref="X11:AE34">
    <cfRule type="cellIs" dxfId="342" priority="22" operator="greaterThanOrEqual">
      <formula>1185</formula>
    </cfRule>
  </conditionalFormatting>
  <conditionalFormatting sqref="X11:AE34">
    <cfRule type="cellIs" dxfId="341" priority="21" operator="between">
      <formula>0.1</formula>
      <formula>1184</formula>
    </cfRule>
  </conditionalFormatting>
  <conditionalFormatting sqref="X8 AJ11:AO34">
    <cfRule type="cellIs" dxfId="340" priority="20" operator="equal">
      <formula>0</formula>
    </cfRule>
  </conditionalFormatting>
  <conditionalFormatting sqref="X8 AJ11:AO34">
    <cfRule type="cellIs" dxfId="339" priority="19" operator="greaterThan">
      <formula>1179</formula>
    </cfRule>
  </conditionalFormatting>
  <conditionalFormatting sqref="X8 AJ11:AO34">
    <cfRule type="cellIs" dxfId="338" priority="18" operator="greaterThan">
      <formula>99</formula>
    </cfRule>
  </conditionalFormatting>
  <conditionalFormatting sqref="X8 AJ11:AO34">
    <cfRule type="cellIs" dxfId="337" priority="17" operator="greaterThan">
      <formula>0.99</formula>
    </cfRule>
  </conditionalFormatting>
  <conditionalFormatting sqref="AB8">
    <cfRule type="cellIs" dxfId="336" priority="16" operator="equal">
      <formula>0</formula>
    </cfRule>
  </conditionalFormatting>
  <conditionalFormatting sqref="AB8">
    <cfRule type="cellIs" dxfId="335" priority="15" operator="greaterThan">
      <formula>1179</formula>
    </cfRule>
  </conditionalFormatting>
  <conditionalFormatting sqref="AB8">
    <cfRule type="cellIs" dxfId="334" priority="14" operator="greaterThan">
      <formula>99</formula>
    </cfRule>
  </conditionalFormatting>
  <conditionalFormatting sqref="AB8">
    <cfRule type="cellIs" dxfId="333" priority="13" operator="greaterThan">
      <formula>0.99</formula>
    </cfRule>
  </conditionalFormatting>
  <conditionalFormatting sqref="AQ11:AQ34">
    <cfRule type="cellIs" dxfId="332" priority="12" operator="equal">
      <formula>0</formula>
    </cfRule>
  </conditionalFormatting>
  <conditionalFormatting sqref="AQ11:AQ34">
    <cfRule type="cellIs" dxfId="331" priority="11" operator="greaterThan">
      <formula>1179</formula>
    </cfRule>
  </conditionalFormatting>
  <conditionalFormatting sqref="AQ11:AQ34">
    <cfRule type="cellIs" dxfId="330" priority="10" operator="greaterThan">
      <formula>99</formula>
    </cfRule>
  </conditionalFormatting>
  <conditionalFormatting sqref="AQ11:AQ34">
    <cfRule type="cellIs" dxfId="329" priority="9" operator="greaterThan">
      <formula>0.99</formula>
    </cfRule>
  </conditionalFormatting>
  <conditionalFormatting sqref="AI11:AI34">
    <cfRule type="cellIs" dxfId="328" priority="8" operator="greaterThan">
      <formula>$AI$8</formula>
    </cfRule>
  </conditionalFormatting>
  <conditionalFormatting sqref="AH11:AH34">
    <cfRule type="cellIs" dxfId="327" priority="6" operator="greaterThan">
      <formula>$AH$8</formula>
    </cfRule>
    <cfRule type="cellIs" dxfId="326" priority="7" operator="greaterThan">
      <formula>$AH$8</formula>
    </cfRule>
  </conditionalFormatting>
  <conditionalFormatting sqref="AP11:AP34">
    <cfRule type="cellIs" dxfId="325" priority="4" operator="equal">
      <formula>0</formula>
    </cfRule>
  </conditionalFormatting>
  <conditionalFormatting sqref="AP11:AP34">
    <cfRule type="cellIs" dxfId="324" priority="3" operator="greaterThan">
      <formula>1179</formula>
    </cfRule>
  </conditionalFormatting>
  <conditionalFormatting sqref="AP11:AP34">
    <cfRule type="cellIs" dxfId="323" priority="2" operator="greaterThan">
      <formula>99</formula>
    </cfRule>
  </conditionalFormatting>
  <conditionalFormatting sqref="AP11:AP34">
    <cfRule type="cellIs" dxfId="32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04"/>
  <sheetViews>
    <sheetView topLeftCell="A43" workbookViewId="0">
      <selection activeCell="C64" sqref="C6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/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42325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26888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16'!Q34</f>
        <v>59310043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16'!AG34:AG34</f>
        <v>41934508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16'!AP34:AP34</f>
        <v>9650553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125</v>
      </c>
      <c r="P11" s="124">
        <v>95</v>
      </c>
      <c r="Q11" s="124">
        <v>59313892</v>
      </c>
      <c r="R11" s="47">
        <f>IF(ISBLANK(Q11),"-",Q11-Q10)</f>
        <v>3849</v>
      </c>
      <c r="S11" s="48">
        <f>R11*24/1000</f>
        <v>92.376000000000005</v>
      </c>
      <c r="T11" s="48">
        <f>R11/1000</f>
        <v>3.8490000000000002</v>
      </c>
      <c r="U11" s="125">
        <v>5.3</v>
      </c>
      <c r="V11" s="125">
        <f>U11</f>
        <v>5.3</v>
      </c>
      <c r="W11" s="126" t="s">
        <v>125</v>
      </c>
      <c r="X11" s="128">
        <v>0</v>
      </c>
      <c r="Y11" s="128">
        <v>0</v>
      </c>
      <c r="Z11" s="128">
        <v>1048</v>
      </c>
      <c r="AA11" s="128">
        <v>0</v>
      </c>
      <c r="AB11" s="128">
        <v>1027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41935148</v>
      </c>
      <c r="AH11" s="50">
        <f>IF(ISBLANK(AG11),"-",AG11-AG10)</f>
        <v>640</v>
      </c>
      <c r="AI11" s="51">
        <f>AH11/T11</f>
        <v>166.27695505326056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9651873</v>
      </c>
      <c r="AQ11" s="128">
        <f t="shared" ref="AQ11:AQ34" si="0">AP11-AP10</f>
        <v>1320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124</v>
      </c>
      <c r="P12" s="124">
        <v>91</v>
      </c>
      <c r="Q12" s="124">
        <v>59317742</v>
      </c>
      <c r="R12" s="47">
        <f t="shared" ref="R12:R34" si="4">IF(ISBLANK(Q12),"-",Q12-Q11)</f>
        <v>3850</v>
      </c>
      <c r="S12" s="48">
        <f t="shared" ref="S12:S34" si="5">R12*24/1000</f>
        <v>92.4</v>
      </c>
      <c r="T12" s="48">
        <f t="shared" ref="T12:T34" si="6">R12/1000</f>
        <v>3.85</v>
      </c>
      <c r="U12" s="125">
        <v>7.2</v>
      </c>
      <c r="V12" s="125">
        <f t="shared" ref="V12:V34" si="7">U12</f>
        <v>7.2</v>
      </c>
      <c r="W12" s="126" t="s">
        <v>125</v>
      </c>
      <c r="X12" s="128">
        <v>0</v>
      </c>
      <c r="Y12" s="128">
        <v>0</v>
      </c>
      <c r="Z12" s="128">
        <v>1048</v>
      </c>
      <c r="AA12" s="128">
        <v>0</v>
      </c>
      <c r="AB12" s="128">
        <v>1027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41935793</v>
      </c>
      <c r="AH12" s="50">
        <f>IF(ISBLANK(AG12),"-",AG12-AG11)</f>
        <v>645</v>
      </c>
      <c r="AI12" s="51">
        <f t="shared" ref="AI12:AI34" si="8">AH12/T12</f>
        <v>167.53246753246754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9653195</v>
      </c>
      <c r="AQ12" s="128">
        <f t="shared" si="0"/>
        <v>1322</v>
      </c>
      <c r="AR12" s="54">
        <v>1.1299999999999999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14</v>
      </c>
      <c r="E13" s="42">
        <f t="shared" si="1"/>
        <v>9.8591549295774659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124</v>
      </c>
      <c r="P13" s="124">
        <v>90</v>
      </c>
      <c r="Q13" s="124">
        <v>59321594</v>
      </c>
      <c r="R13" s="47">
        <f t="shared" si="4"/>
        <v>3852</v>
      </c>
      <c r="S13" s="48">
        <f t="shared" si="5"/>
        <v>92.447999999999993</v>
      </c>
      <c r="T13" s="48">
        <f t="shared" si="6"/>
        <v>3.8519999999999999</v>
      </c>
      <c r="U13" s="125">
        <v>8.3000000000000007</v>
      </c>
      <c r="V13" s="125">
        <f t="shared" si="7"/>
        <v>8.3000000000000007</v>
      </c>
      <c r="W13" s="126" t="s">
        <v>125</v>
      </c>
      <c r="X13" s="128">
        <v>0</v>
      </c>
      <c r="Y13" s="128">
        <v>0</v>
      </c>
      <c r="Z13" s="128">
        <v>1048</v>
      </c>
      <c r="AA13" s="128">
        <v>0</v>
      </c>
      <c r="AB13" s="128">
        <v>1027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41936437</v>
      </c>
      <c r="AH13" s="50">
        <f>IF(ISBLANK(AG13),"-",AG13-AG12)</f>
        <v>644</v>
      </c>
      <c r="AI13" s="51">
        <f t="shared" si="8"/>
        <v>167.1858774662513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9654514</v>
      </c>
      <c r="AQ13" s="128">
        <f t="shared" si="0"/>
        <v>1319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13</v>
      </c>
      <c r="E14" s="42">
        <f t="shared" si="1"/>
        <v>9.1549295774647899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121</v>
      </c>
      <c r="P14" s="124">
        <v>91</v>
      </c>
      <c r="Q14" s="124">
        <v>59325451</v>
      </c>
      <c r="R14" s="47">
        <f t="shared" si="4"/>
        <v>3857</v>
      </c>
      <c r="S14" s="48">
        <f t="shared" si="5"/>
        <v>92.567999999999998</v>
      </c>
      <c r="T14" s="48">
        <f t="shared" si="6"/>
        <v>3.8570000000000002</v>
      </c>
      <c r="U14" s="125">
        <v>9.1999999999999993</v>
      </c>
      <c r="V14" s="125">
        <f t="shared" si="7"/>
        <v>9.1999999999999993</v>
      </c>
      <c r="W14" s="126" t="s">
        <v>125</v>
      </c>
      <c r="X14" s="128">
        <v>0</v>
      </c>
      <c r="Y14" s="128">
        <v>0</v>
      </c>
      <c r="Z14" s="128">
        <v>1028</v>
      </c>
      <c r="AA14" s="128">
        <v>0</v>
      </c>
      <c r="AB14" s="128">
        <v>1007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41937084</v>
      </c>
      <c r="AH14" s="50">
        <f t="shared" ref="AH14:AH34" si="9">IF(ISBLANK(AG14),"-",AG14-AG13)</f>
        <v>647</v>
      </c>
      <c r="AI14" s="51">
        <f t="shared" si="8"/>
        <v>167.74695359087372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9655843</v>
      </c>
      <c r="AQ14" s="128">
        <f t="shared" si="0"/>
        <v>1329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15</v>
      </c>
      <c r="E15" s="42">
        <f t="shared" si="1"/>
        <v>10.563380281690142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98</v>
      </c>
      <c r="Q15" s="124">
        <v>59329447</v>
      </c>
      <c r="R15" s="47">
        <f t="shared" si="4"/>
        <v>3996</v>
      </c>
      <c r="S15" s="48">
        <f t="shared" si="5"/>
        <v>95.903999999999996</v>
      </c>
      <c r="T15" s="48">
        <f t="shared" si="6"/>
        <v>3.996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1047</v>
      </c>
      <c r="AA15" s="128">
        <v>0</v>
      </c>
      <c r="AB15" s="128">
        <v>1047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41937724</v>
      </c>
      <c r="AH15" s="50">
        <f t="shared" si="9"/>
        <v>640</v>
      </c>
      <c r="AI15" s="51">
        <f t="shared" si="8"/>
        <v>160.16016016016016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8">
        <v>9655986</v>
      </c>
      <c r="AQ15" s="128">
        <f t="shared" si="0"/>
        <v>143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13</v>
      </c>
      <c r="E16" s="42">
        <f t="shared" si="1"/>
        <v>9.1549295774647899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126</v>
      </c>
      <c r="Q16" s="124">
        <v>59334227</v>
      </c>
      <c r="R16" s="47">
        <f t="shared" si="4"/>
        <v>4780</v>
      </c>
      <c r="S16" s="48">
        <f t="shared" si="5"/>
        <v>114.72</v>
      </c>
      <c r="T16" s="48">
        <f t="shared" si="6"/>
        <v>4.78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41938564</v>
      </c>
      <c r="AH16" s="50">
        <f t="shared" si="9"/>
        <v>840</v>
      </c>
      <c r="AI16" s="51">
        <f t="shared" si="8"/>
        <v>175.73221757322176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9655986</v>
      </c>
      <c r="AQ16" s="128">
        <f t="shared" si="0"/>
        <v>0</v>
      </c>
      <c r="AR16" s="54">
        <v>1.26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1"/>
        <v>4.2253521126760569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138</v>
      </c>
      <c r="P17" s="124">
        <v>146</v>
      </c>
      <c r="Q17" s="124">
        <v>59340143</v>
      </c>
      <c r="R17" s="47">
        <f t="shared" si="4"/>
        <v>5916</v>
      </c>
      <c r="S17" s="48">
        <f t="shared" si="5"/>
        <v>141.98400000000001</v>
      </c>
      <c r="T17" s="48">
        <f t="shared" si="6"/>
        <v>5.9160000000000004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41939840</v>
      </c>
      <c r="AH17" s="50">
        <f t="shared" si="9"/>
        <v>1276</v>
      </c>
      <c r="AI17" s="51">
        <f t="shared" si="8"/>
        <v>215.68627450980389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9655986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139</v>
      </c>
      <c r="P18" s="124">
        <v>147</v>
      </c>
      <c r="Q18" s="124">
        <v>59346270</v>
      </c>
      <c r="R18" s="47">
        <f t="shared" si="4"/>
        <v>6127</v>
      </c>
      <c r="S18" s="48">
        <f t="shared" si="5"/>
        <v>147.048</v>
      </c>
      <c r="T18" s="48">
        <f t="shared" si="6"/>
        <v>6.1269999999999998</v>
      </c>
      <c r="U18" s="125">
        <v>8.9</v>
      </c>
      <c r="V18" s="125">
        <f t="shared" si="7"/>
        <v>8.9</v>
      </c>
      <c r="W18" s="126" t="s">
        <v>133</v>
      </c>
      <c r="X18" s="128">
        <v>1006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41941200</v>
      </c>
      <c r="AH18" s="50">
        <f t="shared" si="9"/>
        <v>1360</v>
      </c>
      <c r="AI18" s="51">
        <f t="shared" si="8"/>
        <v>221.9683368695936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9655986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149</v>
      </c>
      <c r="Q19" s="124">
        <v>59352417</v>
      </c>
      <c r="R19" s="47">
        <f t="shared" si="4"/>
        <v>6147</v>
      </c>
      <c r="S19" s="48">
        <f t="shared" si="5"/>
        <v>147.52799999999999</v>
      </c>
      <c r="T19" s="48">
        <f t="shared" si="6"/>
        <v>6.1470000000000002</v>
      </c>
      <c r="U19" s="125">
        <v>8.4</v>
      </c>
      <c r="V19" s="125">
        <f t="shared" si="7"/>
        <v>8.4</v>
      </c>
      <c r="W19" s="126" t="s">
        <v>133</v>
      </c>
      <c r="X19" s="128">
        <v>1047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41942564</v>
      </c>
      <c r="AH19" s="50">
        <f t="shared" si="9"/>
        <v>1364</v>
      </c>
      <c r="AI19" s="51">
        <f t="shared" si="8"/>
        <v>221.89686025703594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9655986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138</v>
      </c>
      <c r="P20" s="124">
        <v>150</v>
      </c>
      <c r="Q20" s="124">
        <v>59358623</v>
      </c>
      <c r="R20" s="47">
        <f t="shared" si="4"/>
        <v>6206</v>
      </c>
      <c r="S20" s="48">
        <f t="shared" si="5"/>
        <v>148.94399999999999</v>
      </c>
      <c r="T20" s="48">
        <f t="shared" si="6"/>
        <v>6.2060000000000004</v>
      </c>
      <c r="U20" s="125">
        <v>7.9</v>
      </c>
      <c r="V20" s="125">
        <f t="shared" si="7"/>
        <v>7.9</v>
      </c>
      <c r="W20" s="126" t="s">
        <v>133</v>
      </c>
      <c r="X20" s="128">
        <v>1047</v>
      </c>
      <c r="Y20" s="128">
        <v>0</v>
      </c>
      <c r="Z20" s="128">
        <v>1186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41943936</v>
      </c>
      <c r="AH20" s="50">
        <f t="shared" si="9"/>
        <v>1372</v>
      </c>
      <c r="AI20" s="51">
        <f t="shared" si="8"/>
        <v>221.07637769900094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9655986</v>
      </c>
      <c r="AQ20" s="128">
        <f t="shared" si="0"/>
        <v>0</v>
      </c>
      <c r="AR20" s="54">
        <v>1.37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149</v>
      </c>
      <c r="Q21" s="124">
        <v>59364807</v>
      </c>
      <c r="R21" s="47">
        <f t="shared" si="4"/>
        <v>6184</v>
      </c>
      <c r="S21" s="48">
        <f t="shared" si="5"/>
        <v>148.416</v>
      </c>
      <c r="T21" s="48">
        <f t="shared" si="6"/>
        <v>6.1840000000000002</v>
      </c>
      <c r="U21" s="125">
        <v>7.3</v>
      </c>
      <c r="V21" s="125">
        <f t="shared" si="7"/>
        <v>7.3</v>
      </c>
      <c r="W21" s="126" t="s">
        <v>133</v>
      </c>
      <c r="X21" s="128">
        <v>1057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41945312</v>
      </c>
      <c r="AH21" s="50">
        <f t="shared" si="9"/>
        <v>1376</v>
      </c>
      <c r="AI21" s="51">
        <f t="shared" si="8"/>
        <v>222.509702457956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9655986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147</v>
      </c>
      <c r="Q22" s="124">
        <v>59371012</v>
      </c>
      <c r="R22" s="47">
        <f t="shared" si="4"/>
        <v>6205</v>
      </c>
      <c r="S22" s="48">
        <f t="shared" si="5"/>
        <v>148.91999999999999</v>
      </c>
      <c r="T22" s="48">
        <f t="shared" si="6"/>
        <v>6.2050000000000001</v>
      </c>
      <c r="U22" s="125">
        <v>6.7</v>
      </c>
      <c r="V22" s="125">
        <f t="shared" si="7"/>
        <v>6.7</v>
      </c>
      <c r="W22" s="126" t="s">
        <v>133</v>
      </c>
      <c r="X22" s="128">
        <v>1057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41946700</v>
      </c>
      <c r="AH22" s="50">
        <f t="shared" si="9"/>
        <v>1388</v>
      </c>
      <c r="AI22" s="51">
        <f t="shared" si="8"/>
        <v>223.69057211925866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9655986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138</v>
      </c>
      <c r="Q23" s="124">
        <v>59377048</v>
      </c>
      <c r="R23" s="47">
        <f t="shared" si="4"/>
        <v>6036</v>
      </c>
      <c r="S23" s="48">
        <f t="shared" si="5"/>
        <v>144.864</v>
      </c>
      <c r="T23" s="48">
        <f t="shared" si="6"/>
        <v>6.0359999999999996</v>
      </c>
      <c r="U23" s="125">
        <v>6.2</v>
      </c>
      <c r="V23" s="125">
        <f t="shared" si="7"/>
        <v>6.2</v>
      </c>
      <c r="W23" s="126" t="s">
        <v>133</v>
      </c>
      <c r="X23" s="128">
        <v>1036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41948072</v>
      </c>
      <c r="AH23" s="50">
        <f t="shared" si="9"/>
        <v>1372</v>
      </c>
      <c r="AI23" s="51">
        <f t="shared" si="8"/>
        <v>227.30284956925118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9655986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135</v>
      </c>
      <c r="P24" s="124">
        <v>143</v>
      </c>
      <c r="Q24" s="124">
        <v>59382973</v>
      </c>
      <c r="R24" s="47">
        <f t="shared" si="4"/>
        <v>5925</v>
      </c>
      <c r="S24" s="48">
        <f t="shared" si="5"/>
        <v>142.19999999999999</v>
      </c>
      <c r="T24" s="48">
        <f t="shared" si="6"/>
        <v>5.9249999999999998</v>
      </c>
      <c r="U24" s="125">
        <v>5.7</v>
      </c>
      <c r="V24" s="125">
        <f t="shared" si="7"/>
        <v>5.7</v>
      </c>
      <c r="W24" s="126" t="s">
        <v>133</v>
      </c>
      <c r="X24" s="128">
        <v>1035</v>
      </c>
      <c r="Y24" s="128">
        <v>0</v>
      </c>
      <c r="Z24" s="128">
        <v>1187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41949424</v>
      </c>
      <c r="AH24" s="50">
        <f t="shared" si="9"/>
        <v>1352</v>
      </c>
      <c r="AI24" s="51">
        <f t="shared" si="8"/>
        <v>228.18565400843883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9655986</v>
      </c>
      <c r="AQ24" s="128">
        <f t="shared" si="0"/>
        <v>0</v>
      </c>
      <c r="AR24" s="54">
        <v>1.19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128</v>
      </c>
      <c r="Q25" s="124">
        <v>59388963</v>
      </c>
      <c r="R25" s="47">
        <f t="shared" si="4"/>
        <v>5990</v>
      </c>
      <c r="S25" s="48">
        <f t="shared" si="5"/>
        <v>143.76</v>
      </c>
      <c r="T25" s="48">
        <f t="shared" si="6"/>
        <v>5.99</v>
      </c>
      <c r="U25" s="125">
        <v>5.2</v>
      </c>
      <c r="V25" s="125">
        <f t="shared" si="7"/>
        <v>5.2</v>
      </c>
      <c r="W25" s="126" t="s">
        <v>133</v>
      </c>
      <c r="X25" s="128">
        <v>1118</v>
      </c>
      <c r="Y25" s="128">
        <v>0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41950782</v>
      </c>
      <c r="AH25" s="50">
        <f t="shared" si="9"/>
        <v>1358</v>
      </c>
      <c r="AI25" s="51">
        <f t="shared" si="8"/>
        <v>226.71118530884806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9655986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129</v>
      </c>
      <c r="Q26" s="124">
        <v>59395038</v>
      </c>
      <c r="R26" s="47">
        <f t="shared" si="4"/>
        <v>6075</v>
      </c>
      <c r="S26" s="48">
        <f t="shared" si="5"/>
        <v>145.80000000000001</v>
      </c>
      <c r="T26" s="48">
        <f t="shared" si="6"/>
        <v>6.0750000000000002</v>
      </c>
      <c r="U26" s="125">
        <v>4.7</v>
      </c>
      <c r="V26" s="125">
        <f t="shared" si="7"/>
        <v>4.7</v>
      </c>
      <c r="W26" s="126" t="s">
        <v>133</v>
      </c>
      <c r="X26" s="128">
        <v>1118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41952168</v>
      </c>
      <c r="AH26" s="50">
        <f t="shared" si="9"/>
        <v>1386</v>
      </c>
      <c r="AI26" s="51">
        <f t="shared" si="8"/>
        <v>228.14814814814815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9655986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154</v>
      </c>
      <c r="Q27" s="124">
        <v>59400974</v>
      </c>
      <c r="R27" s="47">
        <f t="shared" si="4"/>
        <v>5936</v>
      </c>
      <c r="S27" s="48">
        <f t="shared" si="5"/>
        <v>142.464</v>
      </c>
      <c r="T27" s="48">
        <f t="shared" si="6"/>
        <v>5.9359999999999999</v>
      </c>
      <c r="U27" s="125">
        <v>4.3</v>
      </c>
      <c r="V27" s="125">
        <f t="shared" si="7"/>
        <v>4.3</v>
      </c>
      <c r="W27" s="126" t="s">
        <v>133</v>
      </c>
      <c r="X27" s="128">
        <v>1118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41953508</v>
      </c>
      <c r="AH27" s="50">
        <f t="shared" si="9"/>
        <v>1340</v>
      </c>
      <c r="AI27" s="51">
        <f t="shared" si="8"/>
        <v>225.7412398921833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9655986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140</v>
      </c>
      <c r="Q28" s="124">
        <v>59407336</v>
      </c>
      <c r="R28" s="47">
        <f t="shared" si="4"/>
        <v>6362</v>
      </c>
      <c r="S28" s="48">
        <f t="shared" si="5"/>
        <v>152.68799999999999</v>
      </c>
      <c r="T28" s="48">
        <f t="shared" si="6"/>
        <v>6.3620000000000001</v>
      </c>
      <c r="U28" s="125">
        <v>3.5</v>
      </c>
      <c r="V28" s="125">
        <f t="shared" si="7"/>
        <v>3.5</v>
      </c>
      <c r="W28" s="126" t="s">
        <v>133</v>
      </c>
      <c r="X28" s="128">
        <v>1067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41954948</v>
      </c>
      <c r="AH28" s="50">
        <f t="shared" si="9"/>
        <v>1440</v>
      </c>
      <c r="AI28" s="51">
        <f t="shared" si="8"/>
        <v>226.34391700723043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9655986</v>
      </c>
      <c r="AQ28" s="128">
        <f t="shared" si="0"/>
        <v>0</v>
      </c>
      <c r="AR28" s="54">
        <v>1.1399999999999999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142</v>
      </c>
      <c r="Q29" s="124">
        <v>59413246</v>
      </c>
      <c r="R29" s="47">
        <f t="shared" si="4"/>
        <v>5910</v>
      </c>
      <c r="S29" s="48">
        <f t="shared" si="5"/>
        <v>141.84</v>
      </c>
      <c r="T29" s="48">
        <f t="shared" si="6"/>
        <v>5.91</v>
      </c>
      <c r="U29" s="125">
        <v>3.2</v>
      </c>
      <c r="V29" s="125">
        <f t="shared" si="7"/>
        <v>3.2</v>
      </c>
      <c r="W29" s="126" t="s">
        <v>133</v>
      </c>
      <c r="X29" s="128">
        <v>1026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41956284</v>
      </c>
      <c r="AH29" s="50">
        <f t="shared" si="9"/>
        <v>1336</v>
      </c>
      <c r="AI29" s="51">
        <f t="shared" si="8"/>
        <v>226.05752961082911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9655986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140</v>
      </c>
      <c r="Q30" s="124">
        <v>59419012</v>
      </c>
      <c r="R30" s="47">
        <f t="shared" si="4"/>
        <v>5766</v>
      </c>
      <c r="S30" s="48">
        <f t="shared" si="5"/>
        <v>138.38399999999999</v>
      </c>
      <c r="T30" s="48">
        <f t="shared" si="6"/>
        <v>5.766</v>
      </c>
      <c r="U30" s="125">
        <v>3</v>
      </c>
      <c r="V30" s="125">
        <f t="shared" si="7"/>
        <v>3</v>
      </c>
      <c r="W30" s="126" t="s">
        <v>133</v>
      </c>
      <c r="X30" s="128">
        <v>1006</v>
      </c>
      <c r="Y30" s="128">
        <v>0</v>
      </c>
      <c r="Z30" s="128">
        <v>1187</v>
      </c>
      <c r="AA30" s="128">
        <v>1185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41957596</v>
      </c>
      <c r="AH30" s="50">
        <f t="shared" si="9"/>
        <v>1312</v>
      </c>
      <c r="AI30" s="51">
        <f t="shared" si="8"/>
        <v>227.54075615678113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9655986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1"/>
        <v>5.6338028169014089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127</v>
      </c>
      <c r="Q31" s="124">
        <v>59424556</v>
      </c>
      <c r="R31" s="47">
        <f t="shared" si="4"/>
        <v>5544</v>
      </c>
      <c r="S31" s="48">
        <f t="shared" si="5"/>
        <v>133.05600000000001</v>
      </c>
      <c r="T31" s="48">
        <f t="shared" si="6"/>
        <v>5.5439999999999996</v>
      </c>
      <c r="U31" s="125">
        <v>2.2000000000000002</v>
      </c>
      <c r="V31" s="125">
        <f t="shared" si="7"/>
        <v>2.2000000000000002</v>
      </c>
      <c r="W31" s="126" t="s">
        <v>140</v>
      </c>
      <c r="X31" s="128">
        <v>1138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41958732</v>
      </c>
      <c r="AH31" s="50">
        <f t="shared" si="9"/>
        <v>1136</v>
      </c>
      <c r="AI31" s="51">
        <f t="shared" si="8"/>
        <v>204.90620490620492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9655986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125</v>
      </c>
      <c r="Q32" s="124">
        <v>59429872</v>
      </c>
      <c r="R32" s="47">
        <f t="shared" si="4"/>
        <v>5316</v>
      </c>
      <c r="S32" s="48">
        <f t="shared" si="5"/>
        <v>127.584</v>
      </c>
      <c r="T32" s="48">
        <f t="shared" si="6"/>
        <v>5.3159999999999998</v>
      </c>
      <c r="U32" s="125">
        <v>1.8</v>
      </c>
      <c r="V32" s="125">
        <f t="shared" si="7"/>
        <v>1.8</v>
      </c>
      <c r="W32" s="126" t="s">
        <v>140</v>
      </c>
      <c r="X32" s="128">
        <v>1027</v>
      </c>
      <c r="Y32" s="128">
        <v>0</v>
      </c>
      <c r="Z32" s="128">
        <v>1186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41959788</v>
      </c>
      <c r="AH32" s="50">
        <f t="shared" si="9"/>
        <v>1056</v>
      </c>
      <c r="AI32" s="51">
        <f t="shared" si="8"/>
        <v>198.64559819413094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9655986</v>
      </c>
      <c r="AQ32" s="128">
        <v>0</v>
      </c>
      <c r="AR32" s="54">
        <v>1.02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1"/>
        <v>7.746478873239437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106</v>
      </c>
      <c r="Q33" s="124">
        <v>59434478</v>
      </c>
      <c r="R33" s="47">
        <f t="shared" si="4"/>
        <v>4606</v>
      </c>
      <c r="S33" s="48">
        <f t="shared" si="5"/>
        <v>110.544</v>
      </c>
      <c r="T33" s="48">
        <f t="shared" si="6"/>
        <v>4.6059999999999999</v>
      </c>
      <c r="U33" s="125">
        <v>2.4</v>
      </c>
      <c r="V33" s="125">
        <f t="shared" si="7"/>
        <v>2.4</v>
      </c>
      <c r="W33" s="126" t="s">
        <v>125</v>
      </c>
      <c r="X33" s="128">
        <v>0</v>
      </c>
      <c r="Y33" s="128">
        <v>0</v>
      </c>
      <c r="Z33" s="128">
        <v>1098</v>
      </c>
      <c r="AA33" s="128">
        <v>0</v>
      </c>
      <c r="AB33" s="128">
        <v>1097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41960634</v>
      </c>
      <c r="AH33" s="50">
        <f t="shared" si="9"/>
        <v>846</v>
      </c>
      <c r="AI33" s="51">
        <f t="shared" si="8"/>
        <v>183.67346938775512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9656815</v>
      </c>
      <c r="AQ33" s="128">
        <f t="shared" si="0"/>
        <v>829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1"/>
        <v>8.4507042253521139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129</v>
      </c>
      <c r="P34" s="124">
        <v>102</v>
      </c>
      <c r="Q34" s="124">
        <v>59438864</v>
      </c>
      <c r="R34" s="47">
        <f t="shared" si="4"/>
        <v>4386</v>
      </c>
      <c r="S34" s="48">
        <f t="shared" si="5"/>
        <v>105.264</v>
      </c>
      <c r="T34" s="48">
        <f t="shared" si="6"/>
        <v>4.3860000000000001</v>
      </c>
      <c r="U34" s="125">
        <v>3.6</v>
      </c>
      <c r="V34" s="125">
        <f t="shared" si="7"/>
        <v>3.6</v>
      </c>
      <c r="W34" s="126" t="s">
        <v>125</v>
      </c>
      <c r="X34" s="128">
        <v>0</v>
      </c>
      <c r="Y34" s="128">
        <v>0</v>
      </c>
      <c r="Z34" s="128">
        <v>1007</v>
      </c>
      <c r="AA34" s="128">
        <v>0</v>
      </c>
      <c r="AB34" s="128">
        <v>1008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41961396</v>
      </c>
      <c r="AH34" s="50">
        <f t="shared" si="9"/>
        <v>762</v>
      </c>
      <c r="AI34" s="51">
        <f t="shared" si="8"/>
        <v>173.73461012311901</v>
      </c>
      <c r="AJ34" s="108">
        <v>0</v>
      </c>
      <c r="AK34" s="108">
        <v>0</v>
      </c>
      <c r="AL34" s="108">
        <v>1</v>
      </c>
      <c r="AM34" s="108"/>
      <c r="AN34" s="108">
        <v>1</v>
      </c>
      <c r="AO34" s="108">
        <v>0.3</v>
      </c>
      <c r="AP34" s="128">
        <v>9657842</v>
      </c>
      <c r="AQ34" s="128">
        <f t="shared" si="0"/>
        <v>1027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128821</v>
      </c>
      <c r="S35" s="67">
        <f>AVERAGE(S11:S34)</f>
        <v>128.821</v>
      </c>
      <c r="T35" s="67">
        <f>SUM(T11:T34)</f>
        <v>128.82099999999997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26888</v>
      </c>
      <c r="AI35" s="70">
        <f>$AH$35/$T35</f>
        <v>208.72373293174255</v>
      </c>
      <c r="AJ35" s="99"/>
      <c r="AK35" s="100"/>
      <c r="AL35" s="100"/>
      <c r="AM35" s="100"/>
      <c r="AN35" s="101"/>
      <c r="AO35" s="71"/>
      <c r="AP35" s="72">
        <f>AP34-AP10</f>
        <v>7289</v>
      </c>
      <c r="AQ35" s="73">
        <f>SUM(AQ11:AQ34)</f>
        <v>7289</v>
      </c>
      <c r="AR35" s="74">
        <f>AVERAGE(AR11:AR34)</f>
        <v>1.1849999999999998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182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215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206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22" t="s">
        <v>137</v>
      </c>
      <c r="C49" s="200"/>
      <c r="D49" s="200"/>
      <c r="E49" s="200"/>
      <c r="F49" s="200"/>
      <c r="G49" s="200"/>
      <c r="H49" s="200"/>
      <c r="I49" s="201"/>
      <c r="J49" s="202"/>
      <c r="K49" s="202"/>
      <c r="L49" s="202"/>
      <c r="M49" s="202"/>
      <c r="N49" s="202"/>
      <c r="O49" s="202"/>
      <c r="P49" s="202"/>
      <c r="Q49" s="202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163</v>
      </c>
      <c r="C50" s="129"/>
      <c r="D50" s="129"/>
      <c r="E50" s="129"/>
      <c r="F50" s="129"/>
      <c r="G50" s="129"/>
      <c r="H50" s="129"/>
      <c r="I50" s="130"/>
      <c r="J50" s="117"/>
      <c r="K50" s="117"/>
      <c r="L50" s="117"/>
      <c r="M50" s="117"/>
      <c r="N50" s="117"/>
      <c r="O50" s="117"/>
      <c r="P50" s="117"/>
      <c r="Q50" s="117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82"/>
      <c r="V51" s="82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18"/>
      <c r="D52" s="116"/>
      <c r="E52" s="94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9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164</v>
      </c>
      <c r="C53" s="118"/>
      <c r="D53" s="116"/>
      <c r="E53" s="116"/>
      <c r="F53" s="116"/>
      <c r="G53" s="116"/>
      <c r="H53" s="116"/>
      <c r="I53" s="94"/>
      <c r="J53" s="117"/>
      <c r="K53" s="117"/>
      <c r="L53" s="117"/>
      <c r="M53" s="117"/>
      <c r="N53" s="117"/>
      <c r="O53" s="117"/>
      <c r="P53" s="117"/>
      <c r="Q53" s="117"/>
      <c r="R53" s="117"/>
      <c r="S53" s="92"/>
      <c r="T53" s="92"/>
      <c r="U53" s="92"/>
      <c r="V53" s="92"/>
      <c r="W53" s="92"/>
      <c r="X53" s="92"/>
      <c r="Y53" s="92"/>
      <c r="Z53" s="83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111"/>
      <c r="AW53" s="107"/>
      <c r="AX53" s="107"/>
      <c r="AY53" s="107"/>
    </row>
    <row r="54" spans="1:51" x14ac:dyDescent="0.25">
      <c r="B54" s="95"/>
      <c r="C54" s="115"/>
      <c r="D54" s="116"/>
      <c r="E54" s="116"/>
      <c r="F54" s="116"/>
      <c r="G54" s="116"/>
      <c r="H54" s="116"/>
      <c r="I54" s="94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83"/>
      <c r="X54" s="83"/>
      <c r="Y54" s="83"/>
      <c r="Z54" s="112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3"/>
      <c r="AU54" s="83"/>
      <c r="AV54" s="111"/>
      <c r="AW54" s="107"/>
      <c r="AX54" s="107"/>
      <c r="AY54" s="107"/>
    </row>
    <row r="55" spans="1:51" x14ac:dyDescent="0.25">
      <c r="B55" s="95"/>
      <c r="C55" s="115"/>
      <c r="D55" s="94"/>
      <c r="E55" s="116"/>
      <c r="F55" s="116"/>
      <c r="G55" s="116"/>
      <c r="H55" s="116"/>
      <c r="I55" s="116"/>
      <c r="J55" s="92"/>
      <c r="K55" s="92"/>
      <c r="L55" s="92"/>
      <c r="M55" s="92"/>
      <c r="N55" s="92"/>
      <c r="O55" s="92"/>
      <c r="P55" s="92"/>
      <c r="Q55" s="92"/>
      <c r="R55" s="92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1:51" x14ac:dyDescent="0.25">
      <c r="B56" s="95"/>
      <c r="C56" s="122"/>
      <c r="D56" s="94"/>
      <c r="E56" s="116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11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1:51" x14ac:dyDescent="0.25">
      <c r="B57" s="1"/>
      <c r="C57" s="122"/>
      <c r="D57" s="116"/>
      <c r="E57" s="94"/>
      <c r="F57" s="116"/>
      <c r="G57" s="94"/>
      <c r="H57" s="94"/>
      <c r="I57" s="116"/>
      <c r="J57" s="117"/>
      <c r="K57" s="117"/>
      <c r="L57" s="117"/>
      <c r="M57" s="117"/>
      <c r="N57" s="117"/>
      <c r="O57" s="117"/>
      <c r="P57" s="117"/>
      <c r="Q57" s="117"/>
      <c r="R57" s="117"/>
      <c r="S57" s="117"/>
      <c r="T57" s="120"/>
      <c r="U57" s="82"/>
      <c r="V57" s="82"/>
      <c r="W57" s="112"/>
      <c r="X57" s="112"/>
      <c r="Y57" s="112"/>
      <c r="Z57" s="112"/>
      <c r="AA57" s="112"/>
      <c r="AB57" s="112"/>
      <c r="AC57" s="112"/>
      <c r="AD57" s="112"/>
      <c r="AE57" s="112"/>
      <c r="AM57" s="113"/>
      <c r="AN57" s="113"/>
      <c r="AO57" s="113"/>
      <c r="AP57" s="113"/>
      <c r="AQ57" s="113"/>
      <c r="AR57" s="113"/>
      <c r="AS57" s="114"/>
      <c r="AV57" s="111"/>
      <c r="AW57" s="107"/>
      <c r="AX57" s="107"/>
      <c r="AY57" s="107"/>
    </row>
    <row r="58" spans="1:51" x14ac:dyDescent="0.25">
      <c r="B58" s="1"/>
      <c r="C58" s="118"/>
      <c r="D58" s="116"/>
      <c r="E58" s="94"/>
      <c r="F58" s="94"/>
      <c r="G58" s="94"/>
      <c r="H58" s="94"/>
      <c r="I58" s="116"/>
      <c r="J58" s="117"/>
      <c r="K58" s="117"/>
      <c r="L58" s="117"/>
      <c r="M58" s="117"/>
      <c r="N58" s="117"/>
      <c r="O58" s="117"/>
      <c r="P58" s="117"/>
      <c r="Q58" s="117"/>
      <c r="R58" s="117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1:51" x14ac:dyDescent="0.25">
      <c r="B59" s="81"/>
      <c r="C59" s="118"/>
      <c r="D59" s="116"/>
      <c r="E59" s="116"/>
      <c r="F59" s="94"/>
      <c r="G59" s="116"/>
      <c r="H59" s="116"/>
      <c r="I59" s="92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1:51" x14ac:dyDescent="0.25">
      <c r="B60" s="81"/>
      <c r="C60" s="92"/>
      <c r="D60" s="116"/>
      <c r="E60" s="116"/>
      <c r="F60" s="116"/>
      <c r="G60" s="116"/>
      <c r="H60" s="116"/>
      <c r="I60" s="92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U60" s="107"/>
      <c r="AV60" s="111"/>
      <c r="AW60" s="107"/>
      <c r="AX60" s="107"/>
      <c r="AY60" s="107"/>
    </row>
    <row r="61" spans="1:51" x14ac:dyDescent="0.25">
      <c r="A61" s="112"/>
      <c r="I61" s="113"/>
      <c r="J61" s="113"/>
      <c r="K61" s="113"/>
      <c r="L61" s="113"/>
      <c r="M61" s="113"/>
      <c r="N61" s="113"/>
      <c r="O61" s="114"/>
      <c r="P61" s="109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A62" s="112"/>
      <c r="I62" s="113"/>
      <c r="J62" s="113"/>
      <c r="K62" s="113"/>
      <c r="L62" s="113"/>
      <c r="M62" s="113"/>
      <c r="N62" s="113"/>
      <c r="O62" s="114"/>
      <c r="P62" s="109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A63" s="112"/>
      <c r="I63" s="113"/>
      <c r="J63" s="113"/>
      <c r="K63" s="113"/>
      <c r="L63" s="113"/>
      <c r="M63" s="113"/>
      <c r="N63" s="113"/>
      <c r="O63" s="114"/>
      <c r="P63" s="109"/>
      <c r="R63" s="83"/>
      <c r="AS63" s="107"/>
      <c r="AT63" s="107"/>
      <c r="AU63" s="107"/>
      <c r="AV63" s="107"/>
      <c r="AW63" s="107"/>
      <c r="AX63" s="107"/>
      <c r="AY63" s="107"/>
    </row>
    <row r="64" spans="1:51" x14ac:dyDescent="0.25">
      <c r="A64" s="112"/>
      <c r="I64" s="113"/>
      <c r="J64" s="113"/>
      <c r="K64" s="113"/>
      <c r="L64" s="113"/>
      <c r="M64" s="113"/>
      <c r="N64" s="113"/>
      <c r="O64" s="114"/>
      <c r="R64" s="109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R65" s="109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R66" s="109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R67" s="109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R68" s="109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14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14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14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14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14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R87" s="109"/>
      <c r="S87" s="109"/>
      <c r="T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T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09"/>
      <c r="Q89" s="109"/>
      <c r="R89" s="109"/>
      <c r="S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R90" s="109"/>
      <c r="S90" s="109"/>
      <c r="T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R91" s="109"/>
      <c r="S91" s="109"/>
      <c r="T91" s="109"/>
      <c r="U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T92" s="109"/>
      <c r="U92" s="109"/>
      <c r="AS92" s="107"/>
      <c r="AT92" s="107"/>
      <c r="AU92" s="107"/>
      <c r="AV92" s="107"/>
      <c r="AW92" s="107"/>
      <c r="AX92" s="107"/>
      <c r="AY92" s="107"/>
    </row>
    <row r="104" spans="45:51" x14ac:dyDescent="0.25">
      <c r="AS104" s="107"/>
      <c r="AT104" s="107"/>
      <c r="AU104" s="107"/>
      <c r="AV104" s="107"/>
      <c r="AW104" s="107"/>
      <c r="AX104" s="107"/>
      <c r="AY104" s="107"/>
    </row>
  </sheetData>
  <protectedRanges>
    <protectedRange sqref="N53:R53 B57:B60 T48:T50 S55:T60 T42:T43 S51:T52 N56:R60" name="Range2_12_5_1_1"/>
    <protectedRange sqref="N10 L10 L6 D6 D8 AD8 AF8 O8:U8 AJ8:AR8 AF10 AR11:AR34 L24:N31 N12:N23 N32:N34 N11:AG11 G11:G34 O12:V34 W12:AG16 X17:AG34 E11:E34" name="Range1_16_3_1_1"/>
    <protectedRange sqref="I58 J53:M53 J56:M60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D60" name="Range2_1_1_1_1_1_9_2_1_1"/>
    <protectedRange sqref="AS16:AS34" name="Range1_1_1_1"/>
    <protectedRange sqref="P4:U5" name="Range1_16_1_1_1_1"/>
    <protectedRange sqref="C59" name="Range2_1_3_1_1"/>
    <protectedRange sqref="H11:H34" name="Range1_1_1_1_1_1_1"/>
    <protectedRange sqref="S53:Y54 J54:R55 AA53:AU54 I59:I60 Z52:Z53" name="Range2_2_1_10_1_1_1_2"/>
    <protectedRange sqref="C60" name="Range2_2_1_10_2_1_1_1"/>
    <protectedRange sqref="G59:H59 D57 F60 E59 N51:R52" name="Range2_12_1_6_1_1"/>
    <protectedRange sqref="D52:D53 I55:I57 I52:M52 E60 G53:H55 J51:M51 G60:H60 F54:F56 E53:E55" name="Range2_2_12_1_7_1_1"/>
    <protectedRange sqref="D58:D59" name="Range2_1_1_1_1_11_1_2_1_1"/>
    <protectedRange sqref="E56 G56:H56 F57" name="Range2_2_2_9_1_1_1_1"/>
    <protectedRange sqref="D54" name="Range2_1_1_1_1_1_9_1_1_1_1"/>
    <protectedRange sqref="C58 C53" name="Range2_1_1_2_1_1"/>
    <protectedRange sqref="C57" name="Range2_1_2_2_1_1"/>
    <protectedRange sqref="C56" name="Range2_3_2_1_1"/>
    <protectedRange sqref="F52:F53 E52 G52:H52" name="Range2_2_12_1_1_1_1_1"/>
    <protectedRange sqref="C52" name="Range2_1_4_2_1_1_1"/>
    <protectedRange sqref="C54:C55" name="Range2_5_1_1_1"/>
    <protectedRange sqref="E57:E58 F58:F59 G57:H58 I53:I54" name="Range2_2_1_1_1_1"/>
    <protectedRange sqref="D55:D56" name="Range2_1_1_1_1_1_1_1_1"/>
    <protectedRange sqref="AS11:AS15" name="Range1_4_1_1_1_1"/>
    <protectedRange sqref="J11:J15 J26:J34" name="Range1_1_2_1_10_1_1_1_1"/>
    <protectedRange sqref="R63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0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4:B56" name="Range2_12_5_1_1_2"/>
    <protectedRange sqref="Q10 AG10 AP10" name="Range1_16_3_1_1_1_1_1"/>
    <protectedRange sqref="F11:F22" name="Range1_16_3_1_1_2_1_1_1_2_1"/>
    <protectedRange sqref="Q48:R50" name="Range2_12_1_6_1_1_1_2_3_1_1_3_1_1_1_1_1_1_1"/>
    <protectedRange sqref="N48:P50" name="Range2_12_1_2_3_1_1_1_2_3_1_1_3_1_1_1_1_1_1_1"/>
    <protectedRange sqref="J48:M50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0" name="Range2_2_12_1_3_1_2_1_1_1_2_1_1_1_1_1_1_2_1_1"/>
    <protectedRange sqref="D48:E50" name="Range2_2_12_1_3_1_2_1_1_1_2_1_1_1_1_3_1_1_1_1"/>
    <protectedRange sqref="F48:F50" name="Range2_2_12_1_3_1_2_1_1_1_3_1_1_1_1_1_3_1_1_1_1"/>
    <protectedRange sqref="I48:I50" name="Range2_2_12_1_4_3_1_1_1_2_1_2_1_1_3_1_1_1_1_1_1"/>
    <protectedRange sqref="I51" name="Range2_2_12_1_4_3_1_1_1_3_3_1_1_3_1_1_1_1_1_1_2"/>
    <protectedRange sqref="E51:H51" name="Range2_2_12_1_3_1_2_1_1_1_1_2_1_1_1_1_1_1_2"/>
    <protectedRange sqref="D51" name="Range2_2_12_1_3_1_2_1_1_1_2_1_2_3_1_1_1_1_1_1"/>
    <protectedRange sqref="P3:U3" name="Range1_16_1_1_1_1_1_1_2_2_2_2_2_2_2_2_2_2_2_2"/>
    <protectedRange sqref="B43" name="Range2_12_5_1_1_1_2_1_1_1_1_1_1_1_1_1_1_1_2_1_1_1_1_1_1_1_1_1_1_1_1_1_1_1_1_1_1_1_1_1_1_2_1_1_1_1_1_1_1"/>
    <protectedRange sqref="B44" name="Range2_12_5_1_1_1_2_2_1_1_1_1_1_1_1_1_1_1_1_1_1_1_1_1_1_1_1_1_1_1_1_1_1_1_1_1_1_1_1_1_1_1_1_1_1_1_1_1_1_1_1_1_1_1_1_1_1_2_1_1_1_1_1_1_1"/>
    <protectedRange sqref="B45" name="Range2_12_5_1_1_1_2_2_1_1_1_1_1_1_1_1_1_1_1_2_1_1_1_1_1_1_1_1_1_1_1_1_1_1_1_1_1_1_1_1_1_1_1_1_1_1_1_1_1_1_1_1_1_1_1_1_1_1_1_1_1_1_1_1_1_1_1_1_1_1_1_1_1_2_1_1_1_1_1_1_1"/>
    <protectedRange sqref="B46" name="Range2_12_5_1_1_1_2_2_1_1_1_1_1_1_1_1_1_1_1_2_1_1_1_2_1_1_1_2_1_1_1_3_1_1_1_1_1_1_1_1_1_1_1_1_1_1_1_1_1_1_1_1_1_1_1_1_1_1_1_1_1_1_1_1_1_1_1_1_1_1_1_1_1_1_1_1_1_1_1_1_1_1_1_1_1_1_1_1_1_1_2_1_1_1_1_1_1_1"/>
    <protectedRange sqref="B47" name="Range2_12_5_1_1_1_2_1_1_1_1_1_1_1_1_1_1_1_2_1_2_1_1_1_1_1_1_1_1_1_2_1_1_1_1_1_1_1_1_1_1_1_1_1_1_1_1_1_1_1_1_1_1_1_1_1_1_1_1_1_1_1_1_1_1_1_1_1_1_1_1_1_1_1_2_1_1_1_1_1_1_1"/>
    <protectedRange sqref="B48" name="Range2_12_5_1_1_1_1_1_2_1_1_1_1_1_1_1_1_1_1_1_1_1_1_1_1_1_1_1_1_2_1_1_1_1_1_1_1_1_1_1_1_1_1_3_1_1_1_2_1_1_1_1_1_1_1_1_1_1_1_1_2_1_1_1_1_1_1_1_1_1"/>
    <protectedRange sqref="B49" name="Range2_12_5_1_1_1_1_1_2_1_1_2_1_1_1_1_1_1_1_1_1_1_1_1_1_1_1_1_1_2_1_1_1_1_1_1_1_1_1_1_1_1_1_1_3_1_1_1_2_1_1_1_1_1_1_1_1_1_2_1_1_1_1_1_1_1_1_1"/>
    <protectedRange sqref="B50" name="Range2_12_5_1_1_1_2_2_1_1_1_1_1_1_1_1_1_1_1_2_1_1_1_1_1_1_1_1_1_3_1_3_1_2_1_1_1_1_1_1_1_1_1_1_1_1_1_2_1_1_1_1_1_2_1_1_1_1_1_1_1_1_2_1_1_3_1_1_1_2_1_1_1_1_1_1_1_1_1_1_1_1_1_1_1_1_1_2_1_1_1"/>
    <protectedRange sqref="B51" name="Range2_12_5_1_1_1_2_2_1_1_1_1_1_1_1_1_1_1_1_2_1_1_1_2_1_1_1_1_1_1_1_1_1_1_1_1_1_1_1_1_2_1_1_1_1_1_1_1_1_1_2_1_1_3_1_1_1_3_1_1_1_1_1_1_1_1_1_1_1_1_1_1_1_1_1_1_1_1"/>
    <protectedRange sqref="B52" name="Range2_12_5_1_1_1_1_1_2_1_2_1_1_1_2_1_1_1_1_1_1_1_1_1_1_2_1_1_1_1_1_2_1_1_1_1_1_1_1_2_1_1_3_1_1_1_2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321" priority="5" operator="containsText" text="N/A">
      <formula>NOT(ISERROR(SEARCH("N/A",X11)))</formula>
    </cfRule>
    <cfRule type="cellIs" dxfId="320" priority="23" operator="equal">
      <formula>0</formula>
    </cfRule>
  </conditionalFormatting>
  <conditionalFormatting sqref="X11:AE34">
    <cfRule type="cellIs" dxfId="319" priority="22" operator="greaterThanOrEqual">
      <formula>1185</formula>
    </cfRule>
  </conditionalFormatting>
  <conditionalFormatting sqref="X11:AE34">
    <cfRule type="cellIs" dxfId="318" priority="21" operator="between">
      <formula>0.1</formula>
      <formula>1184</formula>
    </cfRule>
  </conditionalFormatting>
  <conditionalFormatting sqref="X8 AJ11:AO34">
    <cfRule type="cellIs" dxfId="317" priority="20" operator="equal">
      <formula>0</formula>
    </cfRule>
  </conditionalFormatting>
  <conditionalFormatting sqref="X8 AJ11:AO34">
    <cfRule type="cellIs" dxfId="316" priority="19" operator="greaterThan">
      <formula>1179</formula>
    </cfRule>
  </conditionalFormatting>
  <conditionalFormatting sqref="X8 AJ11:AO34">
    <cfRule type="cellIs" dxfId="315" priority="18" operator="greaterThan">
      <formula>99</formula>
    </cfRule>
  </conditionalFormatting>
  <conditionalFormatting sqref="X8 AJ11:AO34">
    <cfRule type="cellIs" dxfId="314" priority="17" operator="greaterThan">
      <formula>0.99</formula>
    </cfRule>
  </conditionalFormatting>
  <conditionalFormatting sqref="AB8">
    <cfRule type="cellIs" dxfId="313" priority="16" operator="equal">
      <formula>0</formula>
    </cfRule>
  </conditionalFormatting>
  <conditionalFormatting sqref="AB8">
    <cfRule type="cellIs" dxfId="312" priority="15" operator="greaterThan">
      <formula>1179</formula>
    </cfRule>
  </conditionalFormatting>
  <conditionalFormatting sqref="AB8">
    <cfRule type="cellIs" dxfId="311" priority="14" operator="greaterThan">
      <formula>99</formula>
    </cfRule>
  </conditionalFormatting>
  <conditionalFormatting sqref="AB8">
    <cfRule type="cellIs" dxfId="310" priority="13" operator="greaterThan">
      <formula>0.99</formula>
    </cfRule>
  </conditionalFormatting>
  <conditionalFormatting sqref="AQ11:AQ34">
    <cfRule type="cellIs" dxfId="309" priority="12" operator="equal">
      <formula>0</formula>
    </cfRule>
  </conditionalFormatting>
  <conditionalFormatting sqref="AQ11:AQ34">
    <cfRule type="cellIs" dxfId="308" priority="11" operator="greaterThan">
      <formula>1179</formula>
    </cfRule>
  </conditionalFormatting>
  <conditionalFormatting sqref="AQ11:AQ34">
    <cfRule type="cellIs" dxfId="307" priority="10" operator="greaterThan">
      <formula>99</formula>
    </cfRule>
  </conditionalFormatting>
  <conditionalFormatting sqref="AQ11:AQ34">
    <cfRule type="cellIs" dxfId="306" priority="9" operator="greaterThan">
      <formula>0.99</formula>
    </cfRule>
  </conditionalFormatting>
  <conditionalFormatting sqref="AI11:AI34">
    <cfRule type="cellIs" dxfId="305" priority="8" operator="greaterThan">
      <formula>$AI$8</formula>
    </cfRule>
  </conditionalFormatting>
  <conditionalFormatting sqref="AH11:AH34">
    <cfRule type="cellIs" dxfId="304" priority="6" operator="greaterThan">
      <formula>$AH$8</formula>
    </cfRule>
    <cfRule type="cellIs" dxfId="303" priority="7" operator="greaterThan">
      <formula>$AH$8</formula>
    </cfRule>
  </conditionalFormatting>
  <conditionalFormatting sqref="AP11:AP34">
    <cfRule type="cellIs" dxfId="302" priority="4" operator="equal">
      <formula>0</formula>
    </cfRule>
  </conditionalFormatting>
  <conditionalFormatting sqref="AP11:AP34">
    <cfRule type="cellIs" dxfId="301" priority="3" operator="greaterThan">
      <formula>1179</formula>
    </cfRule>
  </conditionalFormatting>
  <conditionalFormatting sqref="AP11:AP34">
    <cfRule type="cellIs" dxfId="300" priority="2" operator="greaterThan">
      <formula>99</formula>
    </cfRule>
  </conditionalFormatting>
  <conditionalFormatting sqref="AP11:AP34">
    <cfRule type="cellIs" dxfId="29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P3" sqref="P3:U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42326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25912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17'!Q34</f>
        <v>59438864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17'!AG34:AG34</f>
        <v>41961396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17'!AP34:AP34</f>
        <v>9657842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1:51" x14ac:dyDescent="0.25">
      <c r="B11" s="41">
        <v>2</v>
      </c>
      <c r="C11" s="41">
        <v>4.1666666666666664E-2</v>
      </c>
      <c r="D11" s="123">
        <v>11</v>
      </c>
      <c r="E11" s="42">
        <f>D11/1.42</f>
        <v>7.746478873239437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125</v>
      </c>
      <c r="P11" s="124">
        <v>96</v>
      </c>
      <c r="Q11" s="124">
        <v>59442901</v>
      </c>
      <c r="R11" s="47">
        <f>IF(ISBLANK(Q11),"-",Q11-Q10)</f>
        <v>4037</v>
      </c>
      <c r="S11" s="48">
        <f>R11*24/1000</f>
        <v>96.888000000000005</v>
      </c>
      <c r="T11" s="48">
        <f>R11/1000</f>
        <v>4.0369999999999999</v>
      </c>
      <c r="U11" s="125">
        <v>4.9000000000000004</v>
      </c>
      <c r="V11" s="125">
        <f>U11</f>
        <v>4.9000000000000004</v>
      </c>
      <c r="W11" s="126" t="s">
        <v>125</v>
      </c>
      <c r="X11" s="128">
        <v>0</v>
      </c>
      <c r="Y11" s="128">
        <v>0</v>
      </c>
      <c r="Z11" s="128">
        <v>1058</v>
      </c>
      <c r="AA11" s="128">
        <v>0</v>
      </c>
      <c r="AB11" s="128">
        <v>1058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41962092</v>
      </c>
      <c r="AH11" s="50">
        <f>IF(ISBLANK(AG11),"-",AG11-AG10)</f>
        <v>696</v>
      </c>
      <c r="AI11" s="51">
        <f>AH11/T11</f>
        <v>172.405251424325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9658948</v>
      </c>
      <c r="AQ11" s="128">
        <f t="shared" ref="AQ11:AQ34" si="0">AP11-AP10</f>
        <v>1106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1:51" x14ac:dyDescent="0.25">
      <c r="B12" s="41">
        <v>2.0416666666666701</v>
      </c>
      <c r="C12" s="41">
        <v>8.3333333333333329E-2</v>
      </c>
      <c r="D12" s="123">
        <v>12</v>
      </c>
      <c r="E12" s="42">
        <f t="shared" ref="E12:E34" si="1">D12/1.42</f>
        <v>8.4507042253521139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124</v>
      </c>
      <c r="P12" s="124">
        <v>94</v>
      </c>
      <c r="Q12" s="124">
        <v>59446900</v>
      </c>
      <c r="R12" s="47">
        <f t="shared" ref="R12:R34" si="4">IF(ISBLANK(Q12),"-",Q12-Q11)</f>
        <v>3999</v>
      </c>
      <c r="S12" s="48">
        <f t="shared" ref="S12:S34" si="5">R12*24/1000</f>
        <v>95.975999999999999</v>
      </c>
      <c r="T12" s="48">
        <f t="shared" ref="T12:T34" si="6">R12/1000</f>
        <v>3.9990000000000001</v>
      </c>
      <c r="U12" s="125">
        <v>6.1</v>
      </c>
      <c r="V12" s="125">
        <f t="shared" ref="V12:V34" si="7">U12</f>
        <v>6.1</v>
      </c>
      <c r="W12" s="126" t="s">
        <v>125</v>
      </c>
      <c r="X12" s="128">
        <v>0</v>
      </c>
      <c r="Y12" s="128">
        <v>0</v>
      </c>
      <c r="Z12" s="128">
        <v>1057</v>
      </c>
      <c r="AA12" s="128">
        <v>0</v>
      </c>
      <c r="AB12" s="128">
        <v>1057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41962752</v>
      </c>
      <c r="AH12" s="50">
        <f>IF(ISBLANK(AG12),"-",AG12-AG11)</f>
        <v>660</v>
      </c>
      <c r="AI12" s="51">
        <f t="shared" ref="AI12:AI34" si="8">AH12/T12</f>
        <v>165.04126031507877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9660101</v>
      </c>
      <c r="AQ12" s="128">
        <f t="shared" si="0"/>
        <v>1153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1:51" x14ac:dyDescent="0.25">
      <c r="B13" s="41">
        <v>2.0833333333333299</v>
      </c>
      <c r="C13" s="41">
        <v>0.125</v>
      </c>
      <c r="D13" s="123">
        <v>11</v>
      </c>
      <c r="E13" s="42">
        <f t="shared" si="1"/>
        <v>7.746478873239437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117</v>
      </c>
      <c r="P13" s="124">
        <v>82</v>
      </c>
      <c r="Q13" s="124">
        <v>59450538</v>
      </c>
      <c r="R13" s="47">
        <f t="shared" si="4"/>
        <v>3638</v>
      </c>
      <c r="S13" s="48">
        <f t="shared" si="5"/>
        <v>87.311999999999998</v>
      </c>
      <c r="T13" s="48">
        <f t="shared" si="6"/>
        <v>3.6379999999999999</v>
      </c>
      <c r="U13" s="125">
        <v>7.6</v>
      </c>
      <c r="V13" s="125">
        <f t="shared" si="7"/>
        <v>7.6</v>
      </c>
      <c r="W13" s="126" t="s">
        <v>125</v>
      </c>
      <c r="X13" s="128">
        <v>0</v>
      </c>
      <c r="Y13" s="128">
        <v>0</v>
      </c>
      <c r="Z13" s="128">
        <v>1027</v>
      </c>
      <c r="AA13" s="128">
        <v>0</v>
      </c>
      <c r="AB13" s="128">
        <v>1027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41963348</v>
      </c>
      <c r="AH13" s="50">
        <f>IF(ISBLANK(AG13),"-",AG13-AG12)</f>
        <v>596</v>
      </c>
      <c r="AI13" s="51">
        <f t="shared" si="8"/>
        <v>163.82627817482134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9661566</v>
      </c>
      <c r="AQ13" s="128">
        <f t="shared" si="0"/>
        <v>1465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1:51" x14ac:dyDescent="0.25">
      <c r="B14" s="41">
        <v>2.125</v>
      </c>
      <c r="C14" s="41">
        <v>0.16666666666666699</v>
      </c>
      <c r="D14" s="123">
        <v>12</v>
      </c>
      <c r="E14" s="42">
        <f t="shared" si="1"/>
        <v>8.4507042253521139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122</v>
      </c>
      <c r="P14" s="124">
        <v>88</v>
      </c>
      <c r="Q14" s="124">
        <v>59454221</v>
      </c>
      <c r="R14" s="47">
        <f t="shared" si="4"/>
        <v>3683</v>
      </c>
      <c r="S14" s="48">
        <f t="shared" si="5"/>
        <v>88.391999999999996</v>
      </c>
      <c r="T14" s="48">
        <f t="shared" si="6"/>
        <v>3.6829999999999998</v>
      </c>
      <c r="U14" s="125">
        <v>8.8000000000000007</v>
      </c>
      <c r="V14" s="125">
        <f t="shared" si="7"/>
        <v>8.8000000000000007</v>
      </c>
      <c r="W14" s="126" t="s">
        <v>125</v>
      </c>
      <c r="X14" s="128">
        <v>0</v>
      </c>
      <c r="Y14" s="128">
        <v>0</v>
      </c>
      <c r="Z14" s="128">
        <v>1027</v>
      </c>
      <c r="AA14" s="128">
        <v>0</v>
      </c>
      <c r="AB14" s="128">
        <v>1028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41963948</v>
      </c>
      <c r="AH14" s="50">
        <f t="shared" ref="AH14:AH34" si="9">IF(ISBLANK(AG14),"-",AG14-AG13)</f>
        <v>600</v>
      </c>
      <c r="AI14" s="51">
        <f t="shared" si="8"/>
        <v>162.91067064892752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0.45</v>
      </c>
      <c r="AP14" s="128">
        <v>9662705</v>
      </c>
      <c r="AQ14" s="128">
        <f t="shared" si="0"/>
        <v>1139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18</v>
      </c>
      <c r="E15" s="42">
        <f t="shared" si="1"/>
        <v>12.67605633802817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107</v>
      </c>
      <c r="P15" s="124">
        <v>100</v>
      </c>
      <c r="Q15" s="124">
        <v>59458198</v>
      </c>
      <c r="R15" s="47">
        <f t="shared" si="4"/>
        <v>3977</v>
      </c>
      <c r="S15" s="48">
        <f t="shared" si="5"/>
        <v>95.447999999999993</v>
      </c>
      <c r="T15" s="48">
        <f t="shared" si="6"/>
        <v>3.9769999999999999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1027</v>
      </c>
      <c r="AA15" s="128">
        <v>0</v>
      </c>
      <c r="AB15" s="128">
        <v>1027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41964564</v>
      </c>
      <c r="AH15" s="50">
        <f t="shared" si="9"/>
        <v>616</v>
      </c>
      <c r="AI15" s="51">
        <f t="shared" si="8"/>
        <v>154.89062107115916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0.45</v>
      </c>
      <c r="AP15" s="128">
        <v>9663359</v>
      </c>
      <c r="AQ15" s="128">
        <f t="shared" si="0"/>
        <v>654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15</v>
      </c>
      <c r="E16" s="42">
        <f t="shared" si="1"/>
        <v>10.563380281690142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120</v>
      </c>
      <c r="Q16" s="124">
        <v>59463023</v>
      </c>
      <c r="R16" s="47">
        <f t="shared" si="4"/>
        <v>4825</v>
      </c>
      <c r="S16" s="48">
        <f t="shared" si="5"/>
        <v>115.8</v>
      </c>
      <c r="T16" s="48">
        <f t="shared" si="6"/>
        <v>4.8250000000000002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41965420</v>
      </c>
      <c r="AH16" s="50">
        <f t="shared" si="9"/>
        <v>856</v>
      </c>
      <c r="AI16" s="51">
        <f t="shared" si="8"/>
        <v>177.40932642487047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9663359</v>
      </c>
      <c r="AQ16" s="128">
        <f t="shared" si="0"/>
        <v>0</v>
      </c>
      <c r="AR16" s="54">
        <v>1.02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1"/>
        <v>7.746478873239437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141</v>
      </c>
      <c r="P17" s="124">
        <v>136</v>
      </c>
      <c r="Q17" s="124">
        <v>59468888</v>
      </c>
      <c r="R17" s="47">
        <f t="shared" si="4"/>
        <v>5865</v>
      </c>
      <c r="S17" s="48">
        <f t="shared" si="5"/>
        <v>140.76</v>
      </c>
      <c r="T17" s="48">
        <f t="shared" si="6"/>
        <v>5.8650000000000002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1167</v>
      </c>
      <c r="AA17" s="128">
        <v>1185</v>
      </c>
      <c r="AB17" s="128">
        <v>1167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41966648</v>
      </c>
      <c r="AH17" s="50">
        <f t="shared" si="9"/>
        <v>1228</v>
      </c>
      <c r="AI17" s="51">
        <f t="shared" si="8"/>
        <v>209.37766410912189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9663359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1"/>
        <v>5.6338028169014089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146</v>
      </c>
      <c r="P18" s="124">
        <v>145</v>
      </c>
      <c r="Q18" s="124">
        <v>59474736</v>
      </c>
      <c r="R18" s="47">
        <f t="shared" si="4"/>
        <v>5848</v>
      </c>
      <c r="S18" s="48">
        <f t="shared" si="5"/>
        <v>140.352</v>
      </c>
      <c r="T18" s="48">
        <f t="shared" si="6"/>
        <v>5.8479999999999999</v>
      </c>
      <c r="U18" s="125">
        <v>9.5</v>
      </c>
      <c r="V18" s="125">
        <f t="shared" si="7"/>
        <v>9.5</v>
      </c>
      <c r="W18" s="126" t="s">
        <v>143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41967900</v>
      </c>
      <c r="AH18" s="50">
        <f t="shared" si="9"/>
        <v>1252</v>
      </c>
      <c r="AI18" s="51">
        <f t="shared" si="8"/>
        <v>214.09028727770178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9663359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1"/>
        <v>4.9295774647887329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140</v>
      </c>
      <c r="P19" s="124">
        <v>146</v>
      </c>
      <c r="Q19" s="124">
        <v>59480888</v>
      </c>
      <c r="R19" s="47">
        <f t="shared" si="4"/>
        <v>6152</v>
      </c>
      <c r="S19" s="48">
        <f t="shared" si="5"/>
        <v>147.648</v>
      </c>
      <c r="T19" s="48">
        <f t="shared" si="6"/>
        <v>6.1520000000000001</v>
      </c>
      <c r="U19" s="125">
        <v>9.1999999999999993</v>
      </c>
      <c r="V19" s="125">
        <f t="shared" si="7"/>
        <v>9.1999999999999993</v>
      </c>
      <c r="W19" s="126" t="s">
        <v>133</v>
      </c>
      <c r="X19" s="128">
        <v>0</v>
      </c>
      <c r="Y19" s="128">
        <v>1006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41969252</v>
      </c>
      <c r="AH19" s="50">
        <f t="shared" si="9"/>
        <v>1352</v>
      </c>
      <c r="AI19" s="51">
        <f t="shared" si="8"/>
        <v>219.76592977893367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9663359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140</v>
      </c>
      <c r="P20" s="124">
        <v>150</v>
      </c>
      <c r="Q20" s="124">
        <v>59487035</v>
      </c>
      <c r="R20" s="47">
        <f t="shared" si="4"/>
        <v>6147</v>
      </c>
      <c r="S20" s="48">
        <f t="shared" si="5"/>
        <v>147.52799999999999</v>
      </c>
      <c r="T20" s="48">
        <f t="shared" si="6"/>
        <v>6.1470000000000002</v>
      </c>
      <c r="U20" s="125">
        <v>8.6999999999999993</v>
      </c>
      <c r="V20" s="125">
        <f t="shared" si="7"/>
        <v>8.6999999999999993</v>
      </c>
      <c r="W20" s="126" t="s">
        <v>133</v>
      </c>
      <c r="X20" s="128">
        <v>0</v>
      </c>
      <c r="Y20" s="128">
        <v>1017</v>
      </c>
      <c r="Z20" s="128">
        <v>1186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41970616</v>
      </c>
      <c r="AH20" s="50">
        <f t="shared" si="9"/>
        <v>1364</v>
      </c>
      <c r="AI20" s="51">
        <f t="shared" si="8"/>
        <v>221.89686025703594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9663359</v>
      </c>
      <c r="AQ20" s="128">
        <f t="shared" si="0"/>
        <v>0</v>
      </c>
      <c r="AR20" s="54">
        <v>1.25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1"/>
        <v>5.6338028169014089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141</v>
      </c>
      <c r="P21" s="124">
        <v>148</v>
      </c>
      <c r="Q21" s="124">
        <v>59493225</v>
      </c>
      <c r="R21" s="47">
        <f t="shared" si="4"/>
        <v>6190</v>
      </c>
      <c r="S21" s="48">
        <f t="shared" si="5"/>
        <v>148.56</v>
      </c>
      <c r="T21" s="48">
        <f t="shared" si="6"/>
        <v>6.19</v>
      </c>
      <c r="U21" s="125">
        <v>8.3000000000000007</v>
      </c>
      <c r="V21" s="125">
        <f t="shared" si="7"/>
        <v>8.3000000000000007</v>
      </c>
      <c r="W21" s="126" t="s">
        <v>133</v>
      </c>
      <c r="X21" s="128">
        <v>0</v>
      </c>
      <c r="Y21" s="128">
        <v>1016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41971968</v>
      </c>
      <c r="AH21" s="50">
        <f t="shared" si="9"/>
        <v>1352</v>
      </c>
      <c r="AI21" s="51">
        <f t="shared" si="8"/>
        <v>218.41680129240709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9663359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152</v>
      </c>
      <c r="Q22" s="124">
        <v>59499409</v>
      </c>
      <c r="R22" s="47">
        <f t="shared" si="4"/>
        <v>6184</v>
      </c>
      <c r="S22" s="48">
        <f t="shared" si="5"/>
        <v>148.416</v>
      </c>
      <c r="T22" s="48">
        <f t="shared" si="6"/>
        <v>6.1840000000000002</v>
      </c>
      <c r="U22" s="125">
        <v>7.8</v>
      </c>
      <c r="V22" s="125">
        <f t="shared" si="7"/>
        <v>7.8</v>
      </c>
      <c r="W22" s="126" t="s">
        <v>133</v>
      </c>
      <c r="X22" s="128">
        <v>0</v>
      </c>
      <c r="Y22" s="128">
        <v>1026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41973328</v>
      </c>
      <c r="AH22" s="50">
        <f t="shared" si="9"/>
        <v>1360</v>
      </c>
      <c r="AI22" s="51">
        <f t="shared" si="8"/>
        <v>219.92238033635186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9663359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9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140</v>
      </c>
      <c r="P23" s="124">
        <v>142</v>
      </c>
      <c r="Q23" s="124">
        <v>59505543</v>
      </c>
      <c r="R23" s="47">
        <f t="shared" si="4"/>
        <v>6134</v>
      </c>
      <c r="S23" s="48">
        <f t="shared" si="5"/>
        <v>147.21600000000001</v>
      </c>
      <c r="T23" s="48">
        <f t="shared" si="6"/>
        <v>6.1340000000000003</v>
      </c>
      <c r="U23" s="125">
        <v>7.4</v>
      </c>
      <c r="V23" s="125">
        <f t="shared" si="7"/>
        <v>7.4</v>
      </c>
      <c r="W23" s="126" t="s">
        <v>133</v>
      </c>
      <c r="X23" s="128">
        <v>0</v>
      </c>
      <c r="Y23" s="128">
        <v>1014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41974688</v>
      </c>
      <c r="AH23" s="50">
        <f t="shared" si="9"/>
        <v>1360</v>
      </c>
      <c r="AI23" s="51">
        <f t="shared" si="8"/>
        <v>221.71503097489403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9663359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140</v>
      </c>
      <c r="Q24" s="124">
        <v>59511486</v>
      </c>
      <c r="R24" s="47">
        <f t="shared" si="4"/>
        <v>5943</v>
      </c>
      <c r="S24" s="48">
        <f t="shared" si="5"/>
        <v>142.63200000000001</v>
      </c>
      <c r="T24" s="48">
        <f t="shared" si="6"/>
        <v>5.9429999999999996</v>
      </c>
      <c r="U24" s="125">
        <v>7</v>
      </c>
      <c r="V24" s="125">
        <f t="shared" si="7"/>
        <v>7</v>
      </c>
      <c r="W24" s="126" t="s">
        <v>133</v>
      </c>
      <c r="X24" s="128">
        <v>0</v>
      </c>
      <c r="Y24" s="128">
        <v>1057</v>
      </c>
      <c r="Z24" s="128">
        <v>1188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41976052</v>
      </c>
      <c r="AH24" s="50">
        <f t="shared" si="9"/>
        <v>1364</v>
      </c>
      <c r="AI24" s="51">
        <f t="shared" si="8"/>
        <v>229.51371361265356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9663359</v>
      </c>
      <c r="AQ24" s="128">
        <f t="shared" si="0"/>
        <v>0</v>
      </c>
      <c r="AR24" s="54">
        <v>1.01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137</v>
      </c>
      <c r="Q25" s="124">
        <v>59517294</v>
      </c>
      <c r="R25" s="47">
        <f t="shared" si="4"/>
        <v>5808</v>
      </c>
      <c r="S25" s="48">
        <f t="shared" si="5"/>
        <v>139.392</v>
      </c>
      <c r="T25" s="48">
        <f t="shared" si="6"/>
        <v>5.8079999999999998</v>
      </c>
      <c r="U25" s="125">
        <v>6.7</v>
      </c>
      <c r="V25" s="125">
        <f t="shared" si="7"/>
        <v>6.7</v>
      </c>
      <c r="W25" s="126" t="s">
        <v>133</v>
      </c>
      <c r="X25" s="128">
        <v>0</v>
      </c>
      <c r="Y25" s="128">
        <v>1037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41977388</v>
      </c>
      <c r="AH25" s="50">
        <f t="shared" si="9"/>
        <v>1336</v>
      </c>
      <c r="AI25" s="51">
        <f t="shared" si="8"/>
        <v>230.02754820936639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9663359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136</v>
      </c>
      <c r="Q26" s="124">
        <v>59523087</v>
      </c>
      <c r="R26" s="47">
        <f t="shared" si="4"/>
        <v>5793</v>
      </c>
      <c r="S26" s="48">
        <f t="shared" si="5"/>
        <v>139.03200000000001</v>
      </c>
      <c r="T26" s="48">
        <f t="shared" si="6"/>
        <v>5.7930000000000001</v>
      </c>
      <c r="U26" s="125">
        <v>6.5</v>
      </c>
      <c r="V26" s="125">
        <f t="shared" si="7"/>
        <v>6.5</v>
      </c>
      <c r="W26" s="126" t="s">
        <v>133</v>
      </c>
      <c r="X26" s="128">
        <v>0</v>
      </c>
      <c r="Y26" s="128">
        <v>1037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41978720</v>
      </c>
      <c r="AH26" s="50">
        <f t="shared" si="9"/>
        <v>1332</v>
      </c>
      <c r="AI26" s="51">
        <f t="shared" si="8"/>
        <v>229.93267736923872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9663359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139</v>
      </c>
      <c r="Q27" s="124">
        <v>59528913</v>
      </c>
      <c r="R27" s="47">
        <f t="shared" si="4"/>
        <v>5826</v>
      </c>
      <c r="S27" s="48">
        <f t="shared" si="5"/>
        <v>139.82400000000001</v>
      </c>
      <c r="T27" s="48">
        <f t="shared" si="6"/>
        <v>5.8259999999999996</v>
      </c>
      <c r="U27" s="125">
        <v>6.3</v>
      </c>
      <c r="V27" s="125">
        <f t="shared" si="7"/>
        <v>6.3</v>
      </c>
      <c r="W27" s="126" t="s">
        <v>133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41980068</v>
      </c>
      <c r="AH27" s="50">
        <f t="shared" si="9"/>
        <v>1348</v>
      </c>
      <c r="AI27" s="51">
        <f t="shared" si="8"/>
        <v>231.37658771026435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9663359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130</v>
      </c>
      <c r="P28" s="124">
        <v>138</v>
      </c>
      <c r="Q28" s="124">
        <v>59534156</v>
      </c>
      <c r="R28" s="47">
        <f t="shared" si="4"/>
        <v>5243</v>
      </c>
      <c r="S28" s="48">
        <f t="shared" si="5"/>
        <v>125.83199999999999</v>
      </c>
      <c r="T28" s="48">
        <f t="shared" si="6"/>
        <v>5.2430000000000003</v>
      </c>
      <c r="U28" s="125">
        <v>6.1</v>
      </c>
      <c r="V28" s="125">
        <f t="shared" si="7"/>
        <v>6.1</v>
      </c>
      <c r="W28" s="126" t="s">
        <v>133</v>
      </c>
      <c r="X28" s="128">
        <v>0</v>
      </c>
      <c r="Y28" s="128">
        <v>996</v>
      </c>
      <c r="Z28" s="128">
        <v>1188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41981292</v>
      </c>
      <c r="AH28" s="50">
        <f t="shared" si="9"/>
        <v>1224</v>
      </c>
      <c r="AI28" s="51">
        <f t="shared" si="8"/>
        <v>233.4541293152775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9663359</v>
      </c>
      <c r="AQ28" s="128">
        <f t="shared" si="0"/>
        <v>0</v>
      </c>
      <c r="AR28" s="54">
        <v>1.0900000000000001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136</v>
      </c>
      <c r="Q29" s="124">
        <v>59540013</v>
      </c>
      <c r="R29" s="47">
        <f t="shared" si="4"/>
        <v>5857</v>
      </c>
      <c r="S29" s="48">
        <f t="shared" si="5"/>
        <v>140.56800000000001</v>
      </c>
      <c r="T29" s="48">
        <f t="shared" si="6"/>
        <v>5.8570000000000002</v>
      </c>
      <c r="U29" s="125">
        <v>5.7</v>
      </c>
      <c r="V29" s="125">
        <f t="shared" si="7"/>
        <v>5.7</v>
      </c>
      <c r="W29" s="126" t="s">
        <v>133</v>
      </c>
      <c r="X29" s="128">
        <v>0</v>
      </c>
      <c r="Y29" s="128">
        <v>996</v>
      </c>
      <c r="Z29" s="128">
        <v>1187</v>
      </c>
      <c r="AA29" s="128">
        <v>1185</v>
      </c>
      <c r="AB29" s="128">
        <v>1186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41982648</v>
      </c>
      <c r="AH29" s="50">
        <f t="shared" si="9"/>
        <v>1356</v>
      </c>
      <c r="AI29" s="51">
        <f t="shared" si="8"/>
        <v>231.51784189858287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9663359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108</v>
      </c>
      <c r="P30" s="124">
        <v>129</v>
      </c>
      <c r="Q30" s="124">
        <v>59545763</v>
      </c>
      <c r="R30" s="47">
        <f t="shared" si="4"/>
        <v>5750</v>
      </c>
      <c r="S30" s="48">
        <f t="shared" si="5"/>
        <v>138</v>
      </c>
      <c r="T30" s="48">
        <f t="shared" si="6"/>
        <v>5.75</v>
      </c>
      <c r="U30" s="125">
        <v>4.8</v>
      </c>
      <c r="V30" s="125">
        <f t="shared" si="7"/>
        <v>4.8</v>
      </c>
      <c r="W30" s="126" t="s">
        <v>140</v>
      </c>
      <c r="X30" s="128">
        <v>0</v>
      </c>
      <c r="Y30" s="128">
        <v>1148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41983840</v>
      </c>
      <c r="AH30" s="50">
        <f t="shared" si="9"/>
        <v>1192</v>
      </c>
      <c r="AI30" s="51">
        <f t="shared" si="8"/>
        <v>207.30434782608697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9663359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1"/>
        <v>8.4507042253521139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118</v>
      </c>
      <c r="P31" s="124">
        <v>124</v>
      </c>
      <c r="Q31" s="124">
        <v>59551017</v>
      </c>
      <c r="R31" s="47">
        <f t="shared" si="4"/>
        <v>5254</v>
      </c>
      <c r="S31" s="48">
        <f t="shared" si="5"/>
        <v>126.096</v>
      </c>
      <c r="T31" s="48">
        <f t="shared" si="6"/>
        <v>5.2539999999999996</v>
      </c>
      <c r="U31" s="125">
        <v>3.9</v>
      </c>
      <c r="V31" s="125">
        <f t="shared" si="7"/>
        <v>3.9</v>
      </c>
      <c r="W31" s="126" t="s">
        <v>140</v>
      </c>
      <c r="X31" s="128">
        <v>0</v>
      </c>
      <c r="Y31" s="128">
        <v>1015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41984912</v>
      </c>
      <c r="AH31" s="50">
        <f t="shared" si="9"/>
        <v>1072</v>
      </c>
      <c r="AI31" s="51">
        <f t="shared" si="8"/>
        <v>204.03502093642939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9663359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1"/>
        <v>9.8591549295774659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121</v>
      </c>
      <c r="P32" s="124">
        <v>118</v>
      </c>
      <c r="Q32" s="124">
        <v>59555905</v>
      </c>
      <c r="R32" s="47">
        <f t="shared" si="4"/>
        <v>4888</v>
      </c>
      <c r="S32" s="48">
        <f t="shared" si="5"/>
        <v>117.312</v>
      </c>
      <c r="T32" s="48">
        <f t="shared" si="6"/>
        <v>4.8879999999999999</v>
      </c>
      <c r="U32" s="125">
        <v>3.6</v>
      </c>
      <c r="V32" s="125">
        <f t="shared" si="7"/>
        <v>3.6</v>
      </c>
      <c r="W32" s="126" t="s">
        <v>140</v>
      </c>
      <c r="X32" s="128">
        <v>0</v>
      </c>
      <c r="Y32" s="128">
        <v>995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41985892</v>
      </c>
      <c r="AH32" s="50">
        <f t="shared" si="9"/>
        <v>980</v>
      </c>
      <c r="AI32" s="51">
        <f t="shared" si="8"/>
        <v>200.4909983633388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9663359</v>
      </c>
      <c r="AQ32" s="128">
        <v>0</v>
      </c>
      <c r="AR32" s="54">
        <v>1.06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135</v>
      </c>
      <c r="P33" s="124">
        <v>102</v>
      </c>
      <c r="Q33" s="124">
        <v>59560217</v>
      </c>
      <c r="R33" s="47">
        <f t="shared" si="4"/>
        <v>4312</v>
      </c>
      <c r="S33" s="48">
        <f t="shared" si="5"/>
        <v>103.488</v>
      </c>
      <c r="T33" s="48">
        <f t="shared" si="6"/>
        <v>4.3120000000000003</v>
      </c>
      <c r="U33" s="125">
        <v>5.0999999999999996</v>
      </c>
      <c r="V33" s="125">
        <f t="shared" si="7"/>
        <v>5.0999999999999996</v>
      </c>
      <c r="W33" s="126" t="s">
        <v>125</v>
      </c>
      <c r="X33" s="128">
        <v>0</v>
      </c>
      <c r="Y33" s="128">
        <v>0</v>
      </c>
      <c r="Z33" s="128">
        <v>1077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41986636</v>
      </c>
      <c r="AH33" s="50">
        <f t="shared" si="9"/>
        <v>744</v>
      </c>
      <c r="AI33" s="51">
        <f t="shared" si="8"/>
        <v>172.54174397031539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9664615</v>
      </c>
      <c r="AQ33" s="128">
        <f t="shared" si="0"/>
        <v>1256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125</v>
      </c>
      <c r="P34" s="124">
        <v>98</v>
      </c>
      <c r="Q34" s="124">
        <v>59564226</v>
      </c>
      <c r="R34" s="47">
        <f t="shared" si="4"/>
        <v>4009</v>
      </c>
      <c r="S34" s="48">
        <f t="shared" si="5"/>
        <v>96.215999999999994</v>
      </c>
      <c r="T34" s="48">
        <f t="shared" si="6"/>
        <v>4.0090000000000003</v>
      </c>
      <c r="U34" s="125">
        <v>6.3</v>
      </c>
      <c r="V34" s="125">
        <f t="shared" si="7"/>
        <v>6.3</v>
      </c>
      <c r="W34" s="126" t="s">
        <v>125</v>
      </c>
      <c r="X34" s="128">
        <v>0</v>
      </c>
      <c r="Y34" s="128">
        <v>0</v>
      </c>
      <c r="Z34" s="128">
        <v>1068</v>
      </c>
      <c r="AA34" s="128">
        <v>0</v>
      </c>
      <c r="AB34" s="128">
        <v>1068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41987308</v>
      </c>
      <c r="AH34" s="50">
        <f t="shared" si="9"/>
        <v>672</v>
      </c>
      <c r="AI34" s="51">
        <f t="shared" si="8"/>
        <v>167.62284859067097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9665825</v>
      </c>
      <c r="AQ34" s="128">
        <f t="shared" si="0"/>
        <v>1210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125362</v>
      </c>
      <c r="S35" s="67">
        <f>AVERAGE(S11:S34)</f>
        <v>125.36199999999998</v>
      </c>
      <c r="T35" s="67">
        <f>SUM(T11:T34)</f>
        <v>125.36200000000001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25912</v>
      </c>
      <c r="AI35" s="70">
        <f>$AH$35/$T35</f>
        <v>206.69740431709766</v>
      </c>
      <c r="AJ35" s="99"/>
      <c r="AK35" s="100"/>
      <c r="AL35" s="100"/>
      <c r="AM35" s="100"/>
      <c r="AN35" s="101"/>
      <c r="AO35" s="71"/>
      <c r="AP35" s="72">
        <f>AP34-AP10</f>
        <v>7983</v>
      </c>
      <c r="AQ35" s="73">
        <f>SUM(AQ11:AQ34)</f>
        <v>7983</v>
      </c>
      <c r="AR35" s="74">
        <f>AVERAGE(AR11:AR34)</f>
        <v>1.0883333333333332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175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218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158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180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  <c r="AY87" s="107"/>
    </row>
    <row r="99" spans="45:51" x14ac:dyDescent="0.25">
      <c r="AS99" s="107"/>
      <c r="AT99" s="107"/>
      <c r="AU99" s="107"/>
      <c r="AV99" s="107"/>
      <c r="AW99" s="107"/>
      <c r="AX99" s="107"/>
      <c r="AY99" s="107"/>
    </row>
  </sheetData>
  <protectedRanges>
    <protectedRange sqref="N54:R54 T42:T43 T48:T51 S52:T53" name="Range2_12_5_1_1"/>
    <protectedRange sqref="N10 L10 L6 D6 D8 AD8 AF8 O8:U8 AJ8:AR8 AF10 AR11:AR34 L24:N31 N12:N23 N32:N34 N11:AG11 G11:G34 O12:V34 E11:E34 W12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P3:U3" name="Range1_16_1_1_1_1_1_1_2_2_2_2_2_2_2_2_2_2_2_2_2"/>
    <protectedRange sqref="B43" name="Range2_12_5_1_1_1_2_1_1_1_1_1_1_1_1_1_1_1_2_1_1_1_1_1_1_1_1_1_1_1_1_1_1_1_1_1_1_1_1_1_1_2_1_1_1_1_1_1_1_1"/>
    <protectedRange sqref="B44" name="Range2_12_5_1_1_1_2_2_1_1_1_1_1_1_1_1_1_1_1_1_1_1_1_1_1_1_1_1_1_1_1_1_1_1_1_1_1_1_1_1_1_1_1_1_1_1_1_1_1_1_1_1_1_1_1_1_1_2_1_1_1_1_1_1_1_1"/>
    <protectedRange sqref="B45" name="Range2_12_5_1_1_1_2_2_1_1_1_1_1_1_1_1_1_1_1_2_1_1_1_1_1_1_1_1_1_1_1_1_1_1_1_1_1_1_1_1_1_1_1_1_1_1_1_1_1_1_1_1_1_1_1_1_1_1_1_1_1_1_1_1_1_1_1_1_1_1_1_1_1_2_1_1_1_1_1_1_1_1"/>
    <protectedRange sqref="B46" name="Range2_12_5_1_1_1_2_2_1_1_1_1_1_1_1_1_1_1_1_2_1_1_1_2_1_1_1_2_1_1_1_3_1_1_1_1_1_1_1_1_1_1_1_1_1_1_1_1_1_1_1_1_1_1_1_1_1_1_1_1_1_1_1_1_1_1_1_1_1_1_1_1_1_1_1_1_1_1_1_1_1_1_1_1_1_1_1_1_1_1_2_1_1_1_1_1_1_1_1"/>
    <protectedRange sqref="B47" name="Range2_12_5_1_1_1_2_1_1_1_1_1_1_1_1_1_1_1_2_1_2_1_1_1_1_1_1_1_1_1_2_1_1_1_1_1_1_1_1_1_1_1_1_1_1_1_1_1_1_1_1_1_1_1_1_1_1_1_1_1_1_1_1_1_1_1_1_1_1_1_1_1_1_1_2_1_1_1_1_1_1_1_1"/>
    <protectedRange sqref="B48" name="Range2_12_5_1_1_1_1_1_2_1_1_1_1_1_1_1_1_1_1_1_1_1_1_1_1_1_1_1_1_2_1_1_1_1_1_1_1_1_1_1_1_1_1_3_1_1_1_2_1_1_1_1_1_1_1_1_1_1_1_1_2_1_1_1_1_1_1_1_1_1_1"/>
    <protectedRange sqref="B50" name="Range2_12_5_1_1_1_1_1_2_1_1_2_1_1_1_1_1_1_1_1_1_1_1_1_1_1_1_1_1_2_1_1_1_1_1_1_1_1_1_1_1_1_1_1_3_1_1_1_2_1_1_1_1_1_1_1_1_1_2_1_1_1_1_1_1_1_1_1_1"/>
    <protectedRange sqref="B49" name="Range2_12_5_1_1_1_2_2_1_1_1_1_1_1_1_1_1_1_1_2_1_1_1_1_1_1_1_1_1_3_1_3_1_2_1_1_1_1_1_1_1_1_1_1_1_1_1_2_1_1_1_1_1_2_1_1_1_1_1_1_1_1_2_1_1_3_1_1_1_2_1_1_1_1_1_1_1_1_1_1_1_1_1_1_1_1_1_2_1_1_1_1"/>
    <protectedRange sqref="B51" name="Range2_12_5_1_1_1_2_2_1_1_1_1_1_1_1_1_1_1_1_2_1_1_1_2_1_1_1_1_1_1_1_1_1_1_1_1_1_1_1_1_2_1_1_1_1_1_1_1_1_1_2_1_1_3_1_1_1_3_1_1_1_1_1_1_1_1_1_1_1_1_1_1_1_1_1_1_1_1_1"/>
    <protectedRange sqref="B52" name="Range2_12_5_1_1_1_1_1_2_1_2_1_1_1_2_1_1_1_1_1_1_1_1_1_1_2_1_1_1_1_1_2_1_1_1_1_1_1_1_2_1_1_3_1_1_1_2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98" priority="5" operator="containsText" text="N/A">
      <formula>NOT(ISERROR(SEARCH("N/A",X11)))</formula>
    </cfRule>
    <cfRule type="cellIs" dxfId="297" priority="23" operator="equal">
      <formula>0</formula>
    </cfRule>
  </conditionalFormatting>
  <conditionalFormatting sqref="X11:AE34">
    <cfRule type="cellIs" dxfId="296" priority="22" operator="greaterThanOrEqual">
      <formula>1185</formula>
    </cfRule>
  </conditionalFormatting>
  <conditionalFormatting sqref="X11:AE34">
    <cfRule type="cellIs" dxfId="295" priority="21" operator="between">
      <formula>0.1</formula>
      <formula>1184</formula>
    </cfRule>
  </conditionalFormatting>
  <conditionalFormatting sqref="X8 AJ11:AO34">
    <cfRule type="cellIs" dxfId="294" priority="20" operator="equal">
      <formula>0</formula>
    </cfRule>
  </conditionalFormatting>
  <conditionalFormatting sqref="X8 AJ11:AO34">
    <cfRule type="cellIs" dxfId="293" priority="19" operator="greaterThan">
      <formula>1179</formula>
    </cfRule>
  </conditionalFormatting>
  <conditionalFormatting sqref="X8 AJ11:AO34">
    <cfRule type="cellIs" dxfId="292" priority="18" operator="greaterThan">
      <formula>99</formula>
    </cfRule>
  </conditionalFormatting>
  <conditionalFormatting sqref="X8 AJ11:AO34">
    <cfRule type="cellIs" dxfId="291" priority="17" operator="greaterThan">
      <formula>0.99</formula>
    </cfRule>
  </conditionalFormatting>
  <conditionalFormatting sqref="AB8">
    <cfRule type="cellIs" dxfId="290" priority="16" operator="equal">
      <formula>0</formula>
    </cfRule>
  </conditionalFormatting>
  <conditionalFormatting sqref="AB8">
    <cfRule type="cellIs" dxfId="289" priority="15" operator="greaterThan">
      <formula>1179</formula>
    </cfRule>
  </conditionalFormatting>
  <conditionalFormatting sqref="AB8">
    <cfRule type="cellIs" dxfId="288" priority="14" operator="greaterThan">
      <formula>99</formula>
    </cfRule>
  </conditionalFormatting>
  <conditionalFormatting sqref="AB8">
    <cfRule type="cellIs" dxfId="287" priority="13" operator="greaterThan">
      <formula>0.99</formula>
    </cfRule>
  </conditionalFormatting>
  <conditionalFormatting sqref="AQ11:AQ34">
    <cfRule type="cellIs" dxfId="286" priority="12" operator="equal">
      <formula>0</formula>
    </cfRule>
  </conditionalFormatting>
  <conditionalFormatting sqref="AQ11:AQ34">
    <cfRule type="cellIs" dxfId="285" priority="11" operator="greaterThan">
      <formula>1179</formula>
    </cfRule>
  </conditionalFormatting>
  <conditionalFormatting sqref="AQ11:AQ34">
    <cfRule type="cellIs" dxfId="284" priority="10" operator="greaterThan">
      <formula>99</formula>
    </cfRule>
  </conditionalFormatting>
  <conditionalFormatting sqref="AQ11:AQ34">
    <cfRule type="cellIs" dxfId="283" priority="9" operator="greaterThan">
      <formula>0.99</formula>
    </cfRule>
  </conditionalFormatting>
  <conditionalFormatting sqref="AI11:AI34">
    <cfRule type="cellIs" dxfId="282" priority="8" operator="greaterThan">
      <formula>$AI$8</formula>
    </cfRule>
  </conditionalFormatting>
  <conditionalFormatting sqref="AH11:AH34">
    <cfRule type="cellIs" dxfId="281" priority="6" operator="greaterThan">
      <formula>$AH$8</formula>
    </cfRule>
    <cfRule type="cellIs" dxfId="280" priority="7" operator="greaterThan">
      <formula>$AH$8</formula>
    </cfRule>
  </conditionalFormatting>
  <conditionalFormatting sqref="AP11:AP34">
    <cfRule type="cellIs" dxfId="279" priority="4" operator="equal">
      <formula>0</formula>
    </cfRule>
  </conditionalFormatting>
  <conditionalFormatting sqref="AP11:AP34">
    <cfRule type="cellIs" dxfId="278" priority="3" operator="greaterThan">
      <formula>1179</formula>
    </cfRule>
  </conditionalFormatting>
  <conditionalFormatting sqref="AP11:AP34">
    <cfRule type="cellIs" dxfId="277" priority="2" operator="greaterThan">
      <formula>99</formula>
    </cfRule>
  </conditionalFormatting>
  <conditionalFormatting sqref="AP11:AP34">
    <cfRule type="cellIs" dxfId="27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131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129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42327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26208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18'!Q34</f>
        <v>59564226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18'!AG34:AG34</f>
        <v>41987308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18'!AP34:AP34</f>
        <v>9665825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91</v>
      </c>
      <c r="Q11" s="124">
        <v>59568107</v>
      </c>
      <c r="R11" s="47">
        <f>IF(ISBLANK(Q11),"-",Q11-Q10)</f>
        <v>3881</v>
      </c>
      <c r="S11" s="48">
        <f>R11*24/1000</f>
        <v>93.144000000000005</v>
      </c>
      <c r="T11" s="48">
        <f>R11/1000</f>
        <v>3.8809999999999998</v>
      </c>
      <c r="U11" s="125">
        <v>7.4</v>
      </c>
      <c r="V11" s="125">
        <f>U11</f>
        <v>7.4</v>
      </c>
      <c r="W11" s="126" t="s">
        <v>125</v>
      </c>
      <c r="X11" s="128">
        <v>0</v>
      </c>
      <c r="Y11" s="128">
        <v>0</v>
      </c>
      <c r="Z11" s="128">
        <v>1037</v>
      </c>
      <c r="AA11" s="128">
        <v>0</v>
      </c>
      <c r="AB11" s="128">
        <v>1037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41987964</v>
      </c>
      <c r="AH11" s="50">
        <f>IF(ISBLANK(AG11),"-",AG11-AG10)</f>
        <v>656</v>
      </c>
      <c r="AI11" s="51">
        <f>AH11/T11</f>
        <v>169.02860087606288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0.37</v>
      </c>
      <c r="AP11" s="128">
        <v>9667015</v>
      </c>
      <c r="AQ11" s="128">
        <f t="shared" ref="AQ11:AQ34" si="0">AP11-AP10</f>
        <v>1190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90</v>
      </c>
      <c r="Q12" s="124">
        <v>59571860</v>
      </c>
      <c r="R12" s="47">
        <f t="shared" ref="R12:R34" si="4">IF(ISBLANK(Q12),"-",Q12-Q11)</f>
        <v>3753</v>
      </c>
      <c r="S12" s="48">
        <f t="shared" ref="S12:S34" si="5">R12*24/1000</f>
        <v>90.072000000000003</v>
      </c>
      <c r="T12" s="48">
        <f t="shared" ref="T12:T34" si="6">R12/1000</f>
        <v>3.7530000000000001</v>
      </c>
      <c r="U12" s="125">
        <v>8.6999999999999993</v>
      </c>
      <c r="V12" s="125">
        <f t="shared" ref="V12:V34" si="7">U12</f>
        <v>8.6999999999999993</v>
      </c>
      <c r="W12" s="126" t="s">
        <v>125</v>
      </c>
      <c r="X12" s="128">
        <v>0</v>
      </c>
      <c r="Y12" s="128">
        <v>0</v>
      </c>
      <c r="Z12" s="128">
        <v>1017</v>
      </c>
      <c r="AA12" s="128">
        <v>0</v>
      </c>
      <c r="AB12" s="128">
        <v>1017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41988552</v>
      </c>
      <c r="AH12" s="50">
        <f>IF(ISBLANK(AG12),"-",AG12-AG11)</f>
        <v>588</v>
      </c>
      <c r="AI12" s="51">
        <f t="shared" ref="AI12:AI34" si="8">AH12/T12</f>
        <v>156.67466027178256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0.37</v>
      </c>
      <c r="AP12" s="128">
        <v>9668213</v>
      </c>
      <c r="AQ12" s="128">
        <f t="shared" si="0"/>
        <v>1198</v>
      </c>
      <c r="AR12" s="54">
        <v>1.05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95</v>
      </c>
      <c r="P13" s="124">
        <v>88</v>
      </c>
      <c r="Q13" s="124">
        <v>59575708</v>
      </c>
      <c r="R13" s="47">
        <f t="shared" si="4"/>
        <v>3848</v>
      </c>
      <c r="S13" s="48">
        <f t="shared" si="5"/>
        <v>92.352000000000004</v>
      </c>
      <c r="T13" s="48">
        <f t="shared" si="6"/>
        <v>3.8479999999999999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1018</v>
      </c>
      <c r="AA13" s="128">
        <v>0</v>
      </c>
      <c r="AB13" s="128">
        <v>1017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41989148</v>
      </c>
      <c r="AH13" s="50">
        <f>IF(ISBLANK(AG13),"-",AG13-AG12)</f>
        <v>596</v>
      </c>
      <c r="AI13" s="51">
        <f t="shared" si="8"/>
        <v>154.8856548856549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0.37</v>
      </c>
      <c r="AP13" s="128">
        <v>9669111</v>
      </c>
      <c r="AQ13" s="128">
        <f t="shared" si="0"/>
        <v>898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19</v>
      </c>
      <c r="E14" s="42">
        <f t="shared" si="1"/>
        <v>13.380281690140846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94</v>
      </c>
      <c r="Q14" s="124">
        <v>59579603</v>
      </c>
      <c r="R14" s="47">
        <f t="shared" si="4"/>
        <v>3895</v>
      </c>
      <c r="S14" s="48">
        <f t="shared" si="5"/>
        <v>93.48</v>
      </c>
      <c r="T14" s="48">
        <f t="shared" si="6"/>
        <v>3.895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1007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41989740</v>
      </c>
      <c r="AH14" s="50">
        <f t="shared" ref="AH14:AH34" si="9">IF(ISBLANK(AG14),"-",AG14-AG13)</f>
        <v>592</v>
      </c>
      <c r="AI14" s="51">
        <f t="shared" si="8"/>
        <v>151.98973042362002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9669111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21</v>
      </c>
      <c r="E15" s="42">
        <f t="shared" si="1"/>
        <v>14.788732394366198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104</v>
      </c>
      <c r="P15" s="124">
        <v>98</v>
      </c>
      <c r="Q15" s="124">
        <v>59583734</v>
      </c>
      <c r="R15" s="47">
        <f t="shared" si="4"/>
        <v>4131</v>
      </c>
      <c r="S15" s="48">
        <f t="shared" si="5"/>
        <v>99.144000000000005</v>
      </c>
      <c r="T15" s="48">
        <f t="shared" si="6"/>
        <v>4.1310000000000002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1008</v>
      </c>
      <c r="AA15" s="128">
        <v>0</v>
      </c>
      <c r="AB15" s="128">
        <v>1008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41990348</v>
      </c>
      <c r="AH15" s="50">
        <f t="shared" si="9"/>
        <v>608</v>
      </c>
      <c r="AI15" s="51">
        <f t="shared" si="8"/>
        <v>147.17985959816025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9669111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17</v>
      </c>
      <c r="E16" s="42">
        <f t="shared" si="1"/>
        <v>11.971830985915494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126</v>
      </c>
      <c r="P16" s="124">
        <v>124</v>
      </c>
      <c r="Q16" s="124">
        <v>59588454</v>
      </c>
      <c r="R16" s="47">
        <f t="shared" si="4"/>
        <v>4720</v>
      </c>
      <c r="S16" s="48">
        <f t="shared" si="5"/>
        <v>113.28</v>
      </c>
      <c r="T16" s="48">
        <f t="shared" si="6"/>
        <v>4.72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41991164</v>
      </c>
      <c r="AH16" s="50">
        <f t="shared" si="9"/>
        <v>816</v>
      </c>
      <c r="AI16" s="51">
        <f t="shared" si="8"/>
        <v>172.88135593220341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9669111</v>
      </c>
      <c r="AQ16" s="128">
        <f t="shared" si="0"/>
        <v>0</v>
      </c>
      <c r="AR16" s="54">
        <v>1.01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1"/>
        <v>6.3380281690140849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155</v>
      </c>
      <c r="Q17" s="124">
        <v>59594237</v>
      </c>
      <c r="R17" s="47">
        <f t="shared" si="4"/>
        <v>5783</v>
      </c>
      <c r="S17" s="48">
        <f t="shared" si="5"/>
        <v>138.792</v>
      </c>
      <c r="T17" s="48">
        <f t="shared" si="6"/>
        <v>5.7830000000000004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41992396</v>
      </c>
      <c r="AH17" s="50">
        <f t="shared" si="9"/>
        <v>1232</v>
      </c>
      <c r="AI17" s="51">
        <f t="shared" si="8"/>
        <v>213.03821545910426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9669111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9</v>
      </c>
      <c r="E18" s="42">
        <f t="shared" si="1"/>
        <v>6.3380281690140849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145</v>
      </c>
      <c r="Q18" s="124">
        <v>59600310</v>
      </c>
      <c r="R18" s="47">
        <f t="shared" si="4"/>
        <v>6073</v>
      </c>
      <c r="S18" s="48">
        <f t="shared" si="5"/>
        <v>145.75200000000001</v>
      </c>
      <c r="T18" s="48">
        <f t="shared" si="6"/>
        <v>6.0730000000000004</v>
      </c>
      <c r="U18" s="125">
        <v>9.4</v>
      </c>
      <c r="V18" s="125">
        <f t="shared" si="7"/>
        <v>9.4</v>
      </c>
      <c r="W18" s="126" t="s">
        <v>133</v>
      </c>
      <c r="X18" s="128">
        <v>1016</v>
      </c>
      <c r="Y18" s="128">
        <v>0</v>
      </c>
      <c r="Z18" s="128">
        <v>1187</v>
      </c>
      <c r="AA18" s="128">
        <v>1185</v>
      </c>
      <c r="AB18" s="128">
        <v>1188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41993774</v>
      </c>
      <c r="AH18" s="50">
        <f t="shared" si="9"/>
        <v>1378</v>
      </c>
      <c r="AI18" s="51">
        <f t="shared" si="8"/>
        <v>226.9059772764696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9669111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1"/>
        <v>4.9295774647887329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141</v>
      </c>
      <c r="P19" s="124">
        <v>150</v>
      </c>
      <c r="Q19" s="124">
        <v>59606514</v>
      </c>
      <c r="R19" s="47">
        <f t="shared" si="4"/>
        <v>6204</v>
      </c>
      <c r="S19" s="48">
        <f t="shared" si="5"/>
        <v>148.89599999999999</v>
      </c>
      <c r="T19" s="48">
        <f t="shared" si="6"/>
        <v>6.2039999999999997</v>
      </c>
      <c r="U19" s="125">
        <v>9.1</v>
      </c>
      <c r="V19" s="125">
        <f t="shared" si="7"/>
        <v>9.1</v>
      </c>
      <c r="W19" s="126" t="s">
        <v>133</v>
      </c>
      <c r="X19" s="128">
        <v>1016</v>
      </c>
      <c r="Y19" s="128">
        <v>0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41995054</v>
      </c>
      <c r="AH19" s="50">
        <f t="shared" si="9"/>
        <v>1280</v>
      </c>
      <c r="AI19" s="51">
        <f t="shared" si="8"/>
        <v>206.31850419084464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9669111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140</v>
      </c>
      <c r="P20" s="124">
        <v>150</v>
      </c>
      <c r="Q20" s="124">
        <v>59612783</v>
      </c>
      <c r="R20" s="47">
        <f t="shared" si="4"/>
        <v>6269</v>
      </c>
      <c r="S20" s="48">
        <f t="shared" si="5"/>
        <v>150.45599999999999</v>
      </c>
      <c r="T20" s="48">
        <f t="shared" si="6"/>
        <v>6.2690000000000001</v>
      </c>
      <c r="U20" s="125">
        <v>8.6</v>
      </c>
      <c r="V20" s="125">
        <f t="shared" si="7"/>
        <v>8.6</v>
      </c>
      <c r="W20" s="126" t="s">
        <v>133</v>
      </c>
      <c r="X20" s="128">
        <v>1027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41996444</v>
      </c>
      <c r="AH20" s="50">
        <f t="shared" si="9"/>
        <v>1390</v>
      </c>
      <c r="AI20" s="51">
        <f t="shared" si="8"/>
        <v>221.72595310256818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9669111</v>
      </c>
      <c r="AQ20" s="128">
        <f t="shared" si="0"/>
        <v>0</v>
      </c>
      <c r="AR20" s="54">
        <v>1.1299999999999999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140</v>
      </c>
      <c r="P21" s="124">
        <v>150</v>
      </c>
      <c r="Q21" s="124">
        <v>59619060</v>
      </c>
      <c r="R21" s="47">
        <f t="shared" si="4"/>
        <v>6277</v>
      </c>
      <c r="S21" s="48">
        <f t="shared" si="5"/>
        <v>150.648</v>
      </c>
      <c r="T21" s="48">
        <f t="shared" si="6"/>
        <v>6.2770000000000001</v>
      </c>
      <c r="U21" s="125">
        <v>8</v>
      </c>
      <c r="V21" s="125">
        <f t="shared" si="7"/>
        <v>8</v>
      </c>
      <c r="W21" s="126" t="s">
        <v>133</v>
      </c>
      <c r="X21" s="128">
        <v>1027</v>
      </c>
      <c r="Y21" s="128">
        <v>0</v>
      </c>
      <c r="Z21" s="128">
        <v>1187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41997824</v>
      </c>
      <c r="AH21" s="50">
        <f t="shared" si="9"/>
        <v>1380</v>
      </c>
      <c r="AI21" s="51">
        <f t="shared" si="8"/>
        <v>219.85024693324837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9669111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139</v>
      </c>
      <c r="P22" s="124">
        <v>146</v>
      </c>
      <c r="Q22" s="124">
        <v>59625277</v>
      </c>
      <c r="R22" s="47">
        <f t="shared" si="4"/>
        <v>6217</v>
      </c>
      <c r="S22" s="48">
        <f t="shared" si="5"/>
        <v>149.208</v>
      </c>
      <c r="T22" s="48">
        <f t="shared" si="6"/>
        <v>6.2169999999999996</v>
      </c>
      <c r="U22" s="125">
        <v>7.5</v>
      </c>
      <c r="V22" s="125">
        <f t="shared" si="7"/>
        <v>7.5</v>
      </c>
      <c r="W22" s="126" t="s">
        <v>133</v>
      </c>
      <c r="X22" s="128">
        <v>1036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41999212</v>
      </c>
      <c r="AH22" s="50">
        <f t="shared" si="9"/>
        <v>1388</v>
      </c>
      <c r="AI22" s="51">
        <f t="shared" si="8"/>
        <v>223.25880649831109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9669111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9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140</v>
      </c>
      <c r="P23" s="124">
        <v>145</v>
      </c>
      <c r="Q23" s="124">
        <v>59631227</v>
      </c>
      <c r="R23" s="47">
        <f t="shared" si="4"/>
        <v>5950</v>
      </c>
      <c r="S23" s="48">
        <f t="shared" si="5"/>
        <v>142.80000000000001</v>
      </c>
      <c r="T23" s="48">
        <f t="shared" si="6"/>
        <v>5.95</v>
      </c>
      <c r="U23" s="125">
        <v>7.1</v>
      </c>
      <c r="V23" s="125">
        <f t="shared" si="7"/>
        <v>7.1</v>
      </c>
      <c r="W23" s="126" t="s">
        <v>133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42000540</v>
      </c>
      <c r="AH23" s="50">
        <f t="shared" si="9"/>
        <v>1328</v>
      </c>
      <c r="AI23" s="51">
        <f t="shared" si="8"/>
        <v>223.19327731092437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9669111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136</v>
      </c>
      <c r="Q24" s="124">
        <v>59637358</v>
      </c>
      <c r="R24" s="47">
        <f t="shared" si="4"/>
        <v>6131</v>
      </c>
      <c r="S24" s="48">
        <f t="shared" si="5"/>
        <v>147.14400000000001</v>
      </c>
      <c r="T24" s="48">
        <f t="shared" si="6"/>
        <v>6.1310000000000002</v>
      </c>
      <c r="U24" s="125">
        <v>6.6</v>
      </c>
      <c r="V24" s="125">
        <f t="shared" si="7"/>
        <v>6.6</v>
      </c>
      <c r="W24" s="126" t="s">
        <v>133</v>
      </c>
      <c r="X24" s="128">
        <v>1036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42001940</v>
      </c>
      <c r="AH24" s="50">
        <f t="shared" si="9"/>
        <v>1400</v>
      </c>
      <c r="AI24" s="51">
        <f t="shared" si="8"/>
        <v>228.3477409884195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9669111</v>
      </c>
      <c r="AQ24" s="128">
        <f t="shared" si="0"/>
        <v>0</v>
      </c>
      <c r="AR24" s="54">
        <v>1.44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139</v>
      </c>
      <c r="Q25" s="124">
        <v>59643326</v>
      </c>
      <c r="R25" s="47">
        <f t="shared" si="4"/>
        <v>5968</v>
      </c>
      <c r="S25" s="48">
        <f t="shared" si="5"/>
        <v>143.232</v>
      </c>
      <c r="T25" s="48">
        <f t="shared" si="6"/>
        <v>5.968</v>
      </c>
      <c r="U25" s="125">
        <v>6.1</v>
      </c>
      <c r="V25" s="125">
        <f t="shared" si="7"/>
        <v>6.1</v>
      </c>
      <c r="W25" s="126" t="s">
        <v>133</v>
      </c>
      <c r="X25" s="128">
        <v>1036</v>
      </c>
      <c r="Y25" s="128">
        <v>0</v>
      </c>
      <c r="Z25" s="128">
        <v>1186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42003316</v>
      </c>
      <c r="AH25" s="50">
        <f t="shared" si="9"/>
        <v>1376</v>
      </c>
      <c r="AI25" s="51">
        <f t="shared" si="8"/>
        <v>230.56300268096516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9669111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141</v>
      </c>
      <c r="Q26" s="124">
        <v>59648794</v>
      </c>
      <c r="R26" s="47">
        <f t="shared" si="4"/>
        <v>5468</v>
      </c>
      <c r="S26" s="48">
        <f t="shared" si="5"/>
        <v>131.232</v>
      </c>
      <c r="T26" s="48">
        <f t="shared" si="6"/>
        <v>5.468</v>
      </c>
      <c r="U26" s="125">
        <v>5.7</v>
      </c>
      <c r="V26" s="125">
        <f t="shared" si="7"/>
        <v>5.7</v>
      </c>
      <c r="W26" s="126" t="s">
        <v>133</v>
      </c>
      <c r="X26" s="128">
        <v>1056</v>
      </c>
      <c r="Y26" s="128">
        <v>0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42004588</v>
      </c>
      <c r="AH26" s="50">
        <f t="shared" si="9"/>
        <v>1272</v>
      </c>
      <c r="AI26" s="51">
        <f t="shared" si="8"/>
        <v>232.62618873445501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9669111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148</v>
      </c>
      <c r="Q27" s="124">
        <v>59654847</v>
      </c>
      <c r="R27" s="47">
        <f t="shared" si="4"/>
        <v>6053</v>
      </c>
      <c r="S27" s="48">
        <f t="shared" si="5"/>
        <v>145.27199999999999</v>
      </c>
      <c r="T27" s="48">
        <f t="shared" si="6"/>
        <v>6.0529999999999999</v>
      </c>
      <c r="U27" s="125">
        <v>5.0999999999999996</v>
      </c>
      <c r="V27" s="125">
        <f t="shared" si="7"/>
        <v>5.0999999999999996</v>
      </c>
      <c r="W27" s="126" t="s">
        <v>133</v>
      </c>
      <c r="X27" s="128">
        <v>1058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42005988</v>
      </c>
      <c r="AH27" s="50">
        <f t="shared" si="9"/>
        <v>1400</v>
      </c>
      <c r="AI27" s="51">
        <f t="shared" si="8"/>
        <v>231.29026928795639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9669111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137</v>
      </c>
      <c r="Q28" s="124">
        <v>59660842</v>
      </c>
      <c r="R28" s="47">
        <f t="shared" si="4"/>
        <v>5995</v>
      </c>
      <c r="S28" s="48">
        <f t="shared" si="5"/>
        <v>143.88</v>
      </c>
      <c r="T28" s="48">
        <f t="shared" si="6"/>
        <v>5.9950000000000001</v>
      </c>
      <c r="U28" s="125">
        <v>4.7</v>
      </c>
      <c r="V28" s="125">
        <f t="shared" si="7"/>
        <v>4.7</v>
      </c>
      <c r="W28" s="126" t="s">
        <v>133</v>
      </c>
      <c r="X28" s="128">
        <v>1047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42007368</v>
      </c>
      <c r="AH28" s="50">
        <f t="shared" si="9"/>
        <v>1380</v>
      </c>
      <c r="AI28" s="51">
        <f t="shared" si="8"/>
        <v>230.19182652210174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9669111</v>
      </c>
      <c r="AQ28" s="128">
        <f t="shared" si="0"/>
        <v>0</v>
      </c>
      <c r="AR28" s="54">
        <v>1.38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138</v>
      </c>
      <c r="Q29" s="124">
        <v>59666508</v>
      </c>
      <c r="R29" s="47">
        <f t="shared" si="4"/>
        <v>5666</v>
      </c>
      <c r="S29" s="48">
        <f t="shared" si="5"/>
        <v>135.98400000000001</v>
      </c>
      <c r="T29" s="48">
        <f t="shared" si="6"/>
        <v>5.6660000000000004</v>
      </c>
      <c r="U29" s="125">
        <v>4.3</v>
      </c>
      <c r="V29" s="125">
        <f t="shared" si="7"/>
        <v>4.3</v>
      </c>
      <c r="W29" s="126" t="s">
        <v>133</v>
      </c>
      <c r="X29" s="128">
        <v>1026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42008684</v>
      </c>
      <c r="AH29" s="50">
        <f t="shared" si="9"/>
        <v>1316</v>
      </c>
      <c r="AI29" s="51">
        <f t="shared" si="8"/>
        <v>232.26261913166255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9669111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110</v>
      </c>
      <c r="P30" s="124">
        <v>129</v>
      </c>
      <c r="Q30" s="124">
        <v>59671963</v>
      </c>
      <c r="R30" s="47">
        <f t="shared" si="4"/>
        <v>5455</v>
      </c>
      <c r="S30" s="48">
        <f t="shared" si="5"/>
        <v>130.91999999999999</v>
      </c>
      <c r="T30" s="48">
        <f t="shared" si="6"/>
        <v>5.4550000000000001</v>
      </c>
      <c r="U30" s="125">
        <v>3.5</v>
      </c>
      <c r="V30" s="125">
        <f t="shared" si="7"/>
        <v>3.5</v>
      </c>
      <c r="W30" s="126" t="s">
        <v>140</v>
      </c>
      <c r="X30" s="128">
        <v>1189</v>
      </c>
      <c r="Y30" s="128">
        <v>0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42009796</v>
      </c>
      <c r="AH30" s="50">
        <f t="shared" si="9"/>
        <v>1112</v>
      </c>
      <c r="AI30" s="51">
        <f t="shared" si="8"/>
        <v>203.84967919340056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9669111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1"/>
        <v>6.3380281690140849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110</v>
      </c>
      <c r="P31" s="124">
        <v>130</v>
      </c>
      <c r="Q31" s="124">
        <v>59677446</v>
      </c>
      <c r="R31" s="47">
        <f t="shared" si="4"/>
        <v>5483</v>
      </c>
      <c r="S31" s="48">
        <f t="shared" si="5"/>
        <v>131.59200000000001</v>
      </c>
      <c r="T31" s="48">
        <f t="shared" si="6"/>
        <v>5.4829999999999997</v>
      </c>
      <c r="U31" s="125">
        <v>2.4</v>
      </c>
      <c r="V31" s="125">
        <f t="shared" si="7"/>
        <v>2.4</v>
      </c>
      <c r="W31" s="126" t="s">
        <v>140</v>
      </c>
      <c r="X31" s="128">
        <v>1178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42010924</v>
      </c>
      <c r="AH31" s="50">
        <f t="shared" si="9"/>
        <v>1128</v>
      </c>
      <c r="AI31" s="51">
        <f t="shared" si="8"/>
        <v>205.72679190224332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9669111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119</v>
      </c>
      <c r="Q32" s="124">
        <v>59682858</v>
      </c>
      <c r="R32" s="47">
        <f t="shared" si="4"/>
        <v>5412</v>
      </c>
      <c r="S32" s="48">
        <f t="shared" si="5"/>
        <v>129.88800000000001</v>
      </c>
      <c r="T32" s="48">
        <f t="shared" si="6"/>
        <v>5.4119999999999999</v>
      </c>
      <c r="U32" s="125">
        <v>1.7</v>
      </c>
      <c r="V32" s="125">
        <f t="shared" si="7"/>
        <v>1.7</v>
      </c>
      <c r="W32" s="126" t="s">
        <v>140</v>
      </c>
      <c r="X32" s="128">
        <v>1016</v>
      </c>
      <c r="Y32" s="128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42012040</v>
      </c>
      <c r="AH32" s="50">
        <f t="shared" si="9"/>
        <v>1116</v>
      </c>
      <c r="AI32" s="51">
        <f t="shared" si="8"/>
        <v>206.20842572062085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9669111</v>
      </c>
      <c r="AQ32" s="128">
        <v>0</v>
      </c>
      <c r="AR32" s="54">
        <v>1.02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1"/>
        <v>7.746478873239437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134</v>
      </c>
      <c r="P33" s="124">
        <v>97</v>
      </c>
      <c r="Q33" s="124">
        <v>59687096</v>
      </c>
      <c r="R33" s="47">
        <f t="shared" si="4"/>
        <v>4238</v>
      </c>
      <c r="S33" s="48">
        <f t="shared" si="5"/>
        <v>101.712</v>
      </c>
      <c r="T33" s="48">
        <f t="shared" si="6"/>
        <v>4.2380000000000004</v>
      </c>
      <c r="U33" s="125">
        <v>2.7</v>
      </c>
      <c r="V33" s="125">
        <f t="shared" si="7"/>
        <v>2.7</v>
      </c>
      <c r="W33" s="126" t="s">
        <v>125</v>
      </c>
      <c r="X33" s="128">
        <v>0</v>
      </c>
      <c r="Y33" s="128">
        <v>0</v>
      </c>
      <c r="Z33" s="128">
        <v>1078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42012828</v>
      </c>
      <c r="AH33" s="50">
        <f t="shared" si="9"/>
        <v>788</v>
      </c>
      <c r="AI33" s="51">
        <f t="shared" si="8"/>
        <v>185.93676262387916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9670319</v>
      </c>
      <c r="AQ33" s="128">
        <f t="shared" si="0"/>
        <v>1208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93</v>
      </c>
      <c r="Q34" s="124">
        <v>59691214</v>
      </c>
      <c r="R34" s="47">
        <f t="shared" si="4"/>
        <v>4118</v>
      </c>
      <c r="S34" s="48">
        <f t="shared" si="5"/>
        <v>98.831999999999994</v>
      </c>
      <c r="T34" s="48">
        <f t="shared" si="6"/>
        <v>4.1180000000000003</v>
      </c>
      <c r="U34" s="125">
        <v>4.3</v>
      </c>
      <c r="V34" s="125">
        <f t="shared" si="7"/>
        <v>4.3</v>
      </c>
      <c r="W34" s="126" t="s">
        <v>125</v>
      </c>
      <c r="X34" s="128">
        <v>0</v>
      </c>
      <c r="Y34" s="128">
        <v>0</v>
      </c>
      <c r="Z34" s="128">
        <v>1048</v>
      </c>
      <c r="AA34" s="128">
        <v>0</v>
      </c>
      <c r="AB34" s="128">
        <v>1047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42013516</v>
      </c>
      <c r="AH34" s="50">
        <f t="shared" si="9"/>
        <v>688</v>
      </c>
      <c r="AI34" s="51">
        <f t="shared" si="8"/>
        <v>167.07139388052451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9671755</v>
      </c>
      <c r="AQ34" s="128">
        <f t="shared" si="0"/>
        <v>1436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126988</v>
      </c>
      <c r="S35" s="67">
        <f>AVERAGE(S11:S34)</f>
        <v>126.988</v>
      </c>
      <c r="T35" s="67">
        <f>SUM(T11:T34)</f>
        <v>126.98800000000001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26208</v>
      </c>
      <c r="AI35" s="70">
        <f>$AH$35/$T35</f>
        <v>206.38170535798656</v>
      </c>
      <c r="AJ35" s="99"/>
      <c r="AK35" s="100"/>
      <c r="AL35" s="100"/>
      <c r="AM35" s="100"/>
      <c r="AN35" s="101"/>
      <c r="AO35" s="71"/>
      <c r="AP35" s="72">
        <f>AP34-AP10</f>
        <v>5930</v>
      </c>
      <c r="AQ35" s="73">
        <f>SUM(AQ11:AQ34)</f>
        <v>5930</v>
      </c>
      <c r="AR35" s="74">
        <f>AVERAGE(AR11:AR34)</f>
        <v>1.1716666666666666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219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220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221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218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177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O12:V34 E11:E34 W12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P3:U3" name="Range1_16_1_1_1_1_1_1_2_2_2_2_2_2_2_2_2_2_2_2_2"/>
    <protectedRange sqref="B43" name="Range2_12_5_1_1_1_2_1_1_1_1_1_1_1_1_1_1_1_2_1_1_1_1_1_1_1_1_1_1_1_1_1_1_1_1_1_1_1_1_1_1_2_1_1_1_1_1_1_1_1_1"/>
    <protectedRange sqref="B44" name="Range2_12_5_1_1_1_2_2_1_1_1_1_1_1_1_1_1_1_1_1_1_1_1_1_1_1_1_1_1_1_1_1_1_1_1_1_1_1_1_1_1_1_1_1_1_1_1_1_1_1_1_1_1_1_1_1_1_2_1_1_1_1_1_1_1_1_1"/>
    <protectedRange sqref="B45" name="Range2_12_5_1_1_1_2_2_1_1_1_1_1_1_1_1_1_1_1_2_1_1_1_1_1_1_1_1_1_1_1_1_1_1_1_1_1_1_1_1_1_1_1_1_1_1_1_1_1_1_1_1_1_1_1_1_1_1_1_1_1_1_1_1_1_1_1_1_1_1_1_1_1_2_1_1_1_1_1_1_1_1_1"/>
    <protectedRange sqref="B46" name="Range2_12_5_1_1_1_2_2_1_1_1_1_1_1_1_1_1_1_1_2_1_1_1_2_1_1_1_2_1_1_1_3_1_1_1_1_1_1_1_1_1_1_1_1_1_1_1_1_1_1_1_1_1_1_1_1_1_1_1_1_1_1_1_1_1_1_1_1_1_1_1_1_1_1_1_1_1_1_1_1_1_1_1_1_1_1_1_1_1_1_2_1_1_1_1_1_1_1_1_1"/>
    <protectedRange sqref="B47" name="Range2_12_5_1_1_1_2_1_1_1_1_1_1_1_1_1_1_1_2_1_2_1_1_1_1_1_1_1_1_1_2_1_1_1_1_1_1_1_1_1_1_1_1_1_1_1_1_1_1_1_1_1_1_1_1_1_1_1_1_1_1_1_1_1_1_1_1_1_1_1_1_1_1_1_2_1_1_1_1_1_1_1_1_1"/>
    <protectedRange sqref="B48" name="Range2_12_5_1_1_1_1_1_2_1_1_1_1_1_1_1_1_1_1_1_1_1_1_1_1_1_1_1_1_2_1_1_1_1_1_1_1_1_1_1_1_1_1_3_1_1_1_2_1_1_1_1_1_1_1_1_1_1_1_1_2_1_1_1_1_1_1_1_1_1_1_1"/>
    <protectedRange sqref="B50" name="Range2_12_5_1_1_1_1_1_2_1_1_2_1_1_1_1_1_1_1_1_1_1_1_1_1_1_1_1_1_2_1_1_1_1_1_1_1_1_1_1_1_1_1_1_3_1_1_1_2_1_1_1_1_1_1_1_1_1_2_1_1_1_1_1_1_1_1_1_1_1"/>
    <protectedRange sqref="B49" name="Range2_12_5_1_1_1_2_2_1_1_1_1_1_1_1_1_1_1_1_2_1_1_1_1_1_1_1_1_1_3_1_3_1_2_1_1_1_1_1_1_1_1_1_1_1_1_1_2_1_1_1_1_1_2_1_1_1_1_1_1_1_1_2_1_1_3_1_1_1_2_1_1_1_1_1_1_1_1_1_1_1_1_1_1_1_1_1_2_1_1_1_1_1"/>
    <protectedRange sqref="B51" name="Range2_12_5_1_1_1_2_2_1_1_1_1_1_1_1_1_1_1_1_2_1_1_1_2_1_1_1_1_1_1_1_1_1_1_1_1_1_1_1_1_2_1_1_1_1_1_1_1_1_1_2_1_1_3_1_1_1_3_1_1_1_1_1_1_1_1_1_1_1_1_1_1_1_1_1_1_1_1_1_1"/>
    <protectedRange sqref="B52" name="Range2_12_5_1_1_1_1_1_2_1_2_1_1_1_2_1_1_1_1_1_1_1_1_1_1_2_1_1_1_1_1_2_1_1_1_1_1_1_1_2_1_1_3_1_1_1_2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75" priority="5" operator="containsText" text="N/A">
      <formula>NOT(ISERROR(SEARCH("N/A",X11)))</formula>
    </cfRule>
    <cfRule type="cellIs" dxfId="274" priority="23" operator="equal">
      <formula>0</formula>
    </cfRule>
  </conditionalFormatting>
  <conditionalFormatting sqref="X11:AE34">
    <cfRule type="cellIs" dxfId="273" priority="22" operator="greaterThanOrEqual">
      <formula>1185</formula>
    </cfRule>
  </conditionalFormatting>
  <conditionalFormatting sqref="X11:AE34">
    <cfRule type="cellIs" dxfId="272" priority="21" operator="between">
      <formula>0.1</formula>
      <formula>1184</formula>
    </cfRule>
  </conditionalFormatting>
  <conditionalFormatting sqref="X8 AJ11:AO34">
    <cfRule type="cellIs" dxfId="271" priority="20" operator="equal">
      <formula>0</formula>
    </cfRule>
  </conditionalFormatting>
  <conditionalFormatting sqref="X8 AJ11:AO34">
    <cfRule type="cellIs" dxfId="270" priority="19" operator="greaterThan">
      <formula>1179</formula>
    </cfRule>
  </conditionalFormatting>
  <conditionalFormatting sqref="X8 AJ11:AO34">
    <cfRule type="cellIs" dxfId="269" priority="18" operator="greaterThan">
      <formula>99</formula>
    </cfRule>
  </conditionalFormatting>
  <conditionalFormatting sqref="X8 AJ11:AO34">
    <cfRule type="cellIs" dxfId="268" priority="17" operator="greaterThan">
      <formula>0.99</formula>
    </cfRule>
  </conditionalFormatting>
  <conditionalFormatting sqref="AB8">
    <cfRule type="cellIs" dxfId="267" priority="16" operator="equal">
      <formula>0</formula>
    </cfRule>
  </conditionalFormatting>
  <conditionalFormatting sqref="AB8">
    <cfRule type="cellIs" dxfId="266" priority="15" operator="greaterThan">
      <formula>1179</formula>
    </cfRule>
  </conditionalFormatting>
  <conditionalFormatting sqref="AB8">
    <cfRule type="cellIs" dxfId="265" priority="14" operator="greaterThan">
      <formula>99</formula>
    </cfRule>
  </conditionalFormatting>
  <conditionalFormatting sqref="AB8">
    <cfRule type="cellIs" dxfId="264" priority="13" operator="greaterThan">
      <formula>0.99</formula>
    </cfRule>
  </conditionalFormatting>
  <conditionalFormatting sqref="AQ11:AQ34">
    <cfRule type="cellIs" dxfId="263" priority="12" operator="equal">
      <formula>0</formula>
    </cfRule>
  </conditionalFormatting>
  <conditionalFormatting sqref="AQ11:AQ34">
    <cfRule type="cellIs" dxfId="262" priority="11" operator="greaterThan">
      <formula>1179</formula>
    </cfRule>
  </conditionalFormatting>
  <conditionalFormatting sqref="AQ11:AQ34">
    <cfRule type="cellIs" dxfId="261" priority="10" operator="greaterThan">
      <formula>99</formula>
    </cfRule>
  </conditionalFormatting>
  <conditionalFormatting sqref="AQ11:AQ34">
    <cfRule type="cellIs" dxfId="260" priority="9" operator="greaterThan">
      <formula>0.99</formula>
    </cfRule>
  </conditionalFormatting>
  <conditionalFormatting sqref="AI11:AI34">
    <cfRule type="cellIs" dxfId="259" priority="8" operator="greaterThan">
      <formula>$AI$8</formula>
    </cfRule>
  </conditionalFormatting>
  <conditionalFormatting sqref="AH11:AH34">
    <cfRule type="cellIs" dxfId="258" priority="6" operator="greaterThan">
      <formula>$AH$8</formula>
    </cfRule>
    <cfRule type="cellIs" dxfId="257" priority="7" operator="greaterThan">
      <formula>$AH$8</formula>
    </cfRule>
  </conditionalFormatting>
  <conditionalFormatting sqref="AP11:AP34">
    <cfRule type="cellIs" dxfId="256" priority="4" operator="equal">
      <formula>0</formula>
    </cfRule>
  </conditionalFormatting>
  <conditionalFormatting sqref="AP11:AP34">
    <cfRule type="cellIs" dxfId="255" priority="3" operator="greaterThan">
      <formula>1179</formula>
    </cfRule>
  </conditionalFormatting>
  <conditionalFormatting sqref="AP11:AP34">
    <cfRule type="cellIs" dxfId="254" priority="2" operator="greaterThan">
      <formula>99</formula>
    </cfRule>
  </conditionalFormatting>
  <conditionalFormatting sqref="AP11:AP34">
    <cfRule type="cellIs" dxfId="25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2"/>
  <sheetViews>
    <sheetView tabSelected="1" topLeftCell="A34" workbookViewId="0">
      <selection activeCell="AL29" sqref="AL2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154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131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37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32" t="s">
        <v>10</v>
      </c>
      <c r="I7" s="133" t="s">
        <v>11</v>
      </c>
      <c r="J7" s="133" t="s">
        <v>12</v>
      </c>
      <c r="K7" s="133" t="s">
        <v>13</v>
      </c>
      <c r="L7" s="13"/>
      <c r="M7" s="13"/>
      <c r="N7" s="13"/>
      <c r="O7" s="132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33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33" t="s">
        <v>22</v>
      </c>
      <c r="AG7" s="133" t="s">
        <v>23</v>
      </c>
      <c r="AH7" s="133" t="s">
        <v>24</v>
      </c>
      <c r="AI7" s="133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33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42310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25752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33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34" t="s">
        <v>51</v>
      </c>
      <c r="V9" s="134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36" t="s">
        <v>55</v>
      </c>
      <c r="AG9" s="136" t="s">
        <v>56</v>
      </c>
      <c r="AH9" s="247" t="s">
        <v>57</v>
      </c>
      <c r="AI9" s="262" t="s">
        <v>58</v>
      </c>
      <c r="AJ9" s="134" t="s">
        <v>59</v>
      </c>
      <c r="AK9" s="134" t="s">
        <v>60</v>
      </c>
      <c r="AL9" s="134" t="s">
        <v>61</v>
      </c>
      <c r="AM9" s="134" t="s">
        <v>62</v>
      </c>
      <c r="AN9" s="134" t="s">
        <v>63</v>
      </c>
      <c r="AO9" s="134" t="s">
        <v>64</v>
      </c>
      <c r="AP9" s="134" t="s">
        <v>65</v>
      </c>
      <c r="AQ9" s="245" t="s">
        <v>66</v>
      </c>
      <c r="AR9" s="134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34" t="s">
        <v>72</v>
      </c>
      <c r="C10" s="134" t="s">
        <v>73</v>
      </c>
      <c r="D10" s="134" t="s">
        <v>74</v>
      </c>
      <c r="E10" s="134" t="s">
        <v>75</v>
      </c>
      <c r="F10" s="134" t="s">
        <v>74</v>
      </c>
      <c r="G10" s="134" t="s">
        <v>75</v>
      </c>
      <c r="H10" s="264"/>
      <c r="I10" s="134" t="s">
        <v>75</v>
      </c>
      <c r="J10" s="134" t="s">
        <v>75</v>
      </c>
      <c r="K10" s="134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1'!Q34</f>
        <v>57438571</v>
      </c>
      <c r="R10" s="255"/>
      <c r="S10" s="256"/>
      <c r="T10" s="257"/>
      <c r="U10" s="134" t="s">
        <v>75</v>
      </c>
      <c r="V10" s="134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1'!AG34</f>
        <v>41545348</v>
      </c>
      <c r="AH10" s="247"/>
      <c r="AI10" s="263"/>
      <c r="AJ10" s="134" t="s">
        <v>84</v>
      </c>
      <c r="AK10" s="134" t="s">
        <v>84</v>
      </c>
      <c r="AL10" s="134" t="s">
        <v>84</v>
      </c>
      <c r="AM10" s="134" t="s">
        <v>84</v>
      </c>
      <c r="AN10" s="134" t="s">
        <v>84</v>
      </c>
      <c r="AO10" s="134" t="s">
        <v>84</v>
      </c>
      <c r="AP10" s="2">
        <f>'NOV 1'!AP34</f>
        <v>9541760</v>
      </c>
      <c r="AQ10" s="246"/>
      <c r="AR10" s="135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18</v>
      </c>
      <c r="E11" s="42">
        <f t="shared" ref="E11:E22" si="0">D11/1.42</f>
        <v>12.67605633802817</v>
      </c>
      <c r="F11" s="110">
        <v>66</v>
      </c>
      <c r="G11" s="42">
        <f t="shared" ref="G11:G34" si="1">F11/1.42</f>
        <v>46.478873239436624</v>
      </c>
      <c r="H11" s="43" t="s">
        <v>88</v>
      </c>
      <c r="I11" s="43">
        <f t="shared" ref="I11:I34" si="2"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108</v>
      </c>
      <c r="P11" s="124">
        <v>81</v>
      </c>
      <c r="Q11" s="124">
        <v>57441932</v>
      </c>
      <c r="R11" s="47">
        <f>IF(ISBLANK(Q11),"-",Q11-Q10)</f>
        <v>3361</v>
      </c>
      <c r="S11" s="48">
        <f t="shared" ref="S11:S34" si="3">R11*24/1000</f>
        <v>80.664000000000001</v>
      </c>
      <c r="T11" s="48">
        <f t="shared" ref="T11:T34" si="4">R11/1000</f>
        <v>3.3610000000000002</v>
      </c>
      <c r="U11" s="125">
        <v>7.6</v>
      </c>
      <c r="V11" s="125">
        <f t="shared" ref="V11:V34" si="5">U11</f>
        <v>7.6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41545900</v>
      </c>
      <c r="AH11" s="50">
        <f t="shared" ref="AH11:AH34" si="6">IF(ISBLANK(AG11),"-",AG11-AG10)</f>
        <v>552</v>
      </c>
      <c r="AI11" s="51">
        <f t="shared" ref="AI11:AI34" si="7">AH11/T11</f>
        <v>164.23683427551322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</v>
      </c>
      <c r="AP11" s="128">
        <v>9542789</v>
      </c>
      <c r="AQ11" s="128">
        <f t="shared" ref="AQ11:AQ34" si="8">AP11-AP10</f>
        <v>1029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19</v>
      </c>
      <c r="E12" s="42">
        <f t="shared" si="0"/>
        <v>13.380281690140846</v>
      </c>
      <c r="F12" s="110">
        <v>66</v>
      </c>
      <c r="G12" s="42">
        <f t="shared" si="1"/>
        <v>46.478873239436624</v>
      </c>
      <c r="H12" s="43" t="s">
        <v>88</v>
      </c>
      <c r="I12" s="43">
        <f t="shared" si="2"/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106</v>
      </c>
      <c r="P12" s="124">
        <v>79</v>
      </c>
      <c r="Q12" s="124">
        <v>57445276</v>
      </c>
      <c r="R12" s="47">
        <f>IF(ISBLANK(Q12),"-",Q12-Q11)</f>
        <v>3344</v>
      </c>
      <c r="S12" s="48">
        <f t="shared" si="3"/>
        <v>80.256</v>
      </c>
      <c r="T12" s="48">
        <f t="shared" si="4"/>
        <v>3.3439999999999999</v>
      </c>
      <c r="U12" s="125">
        <v>8.6</v>
      </c>
      <c r="V12" s="125">
        <f t="shared" si="5"/>
        <v>8.6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41546440</v>
      </c>
      <c r="AH12" s="50">
        <f t="shared" si="6"/>
        <v>540</v>
      </c>
      <c r="AI12" s="51">
        <f t="shared" si="7"/>
        <v>161.48325358851676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</v>
      </c>
      <c r="AP12" s="128">
        <v>9543822</v>
      </c>
      <c r="AQ12" s="128">
        <f t="shared" si="8"/>
        <v>1033</v>
      </c>
      <c r="AR12" s="54">
        <v>1.0900000000000001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19</v>
      </c>
      <c r="E13" s="42">
        <f t="shared" si="0"/>
        <v>13.380281690140846</v>
      </c>
      <c r="F13" s="110">
        <v>66</v>
      </c>
      <c r="G13" s="42">
        <f t="shared" si="1"/>
        <v>46.478873239436624</v>
      </c>
      <c r="H13" s="43" t="s">
        <v>88</v>
      </c>
      <c r="I13" s="43">
        <f t="shared" si="2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114</v>
      </c>
      <c r="P13" s="124">
        <v>91</v>
      </c>
      <c r="Q13" s="124">
        <v>57449097</v>
      </c>
      <c r="R13" s="47">
        <f t="shared" ref="R13:R34" si="9">IF(ISBLANK(Q13),"-",Q13-Q12)</f>
        <v>3821</v>
      </c>
      <c r="S13" s="48">
        <f t="shared" si="3"/>
        <v>91.703999999999994</v>
      </c>
      <c r="T13" s="48">
        <f t="shared" si="4"/>
        <v>3.8210000000000002</v>
      </c>
      <c r="U13" s="125">
        <v>9.5</v>
      </c>
      <c r="V13" s="125">
        <f t="shared" si="5"/>
        <v>9.5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41547012</v>
      </c>
      <c r="AH13" s="50">
        <f t="shared" si="6"/>
        <v>572</v>
      </c>
      <c r="AI13" s="51">
        <f t="shared" si="7"/>
        <v>149.69903166710284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</v>
      </c>
      <c r="AP13" s="128">
        <v>9544744</v>
      </c>
      <c r="AQ13" s="128">
        <f t="shared" si="8"/>
        <v>922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23</v>
      </c>
      <c r="E14" s="42">
        <f t="shared" si="0"/>
        <v>16.197183098591552</v>
      </c>
      <c r="F14" s="110">
        <v>66</v>
      </c>
      <c r="G14" s="42">
        <f t="shared" si="1"/>
        <v>46.478873239436624</v>
      </c>
      <c r="H14" s="43" t="s">
        <v>88</v>
      </c>
      <c r="I14" s="43">
        <f t="shared" si="2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100</v>
      </c>
      <c r="Q14" s="124">
        <v>57453004</v>
      </c>
      <c r="R14" s="47">
        <f t="shared" si="9"/>
        <v>3907</v>
      </c>
      <c r="S14" s="48">
        <f t="shared" si="3"/>
        <v>93.768000000000001</v>
      </c>
      <c r="T14" s="48">
        <f t="shared" si="4"/>
        <v>3.907</v>
      </c>
      <c r="U14" s="125">
        <v>9.5</v>
      </c>
      <c r="V14" s="125">
        <f t="shared" si="5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41547588</v>
      </c>
      <c r="AH14" s="50">
        <f t="shared" si="6"/>
        <v>576</v>
      </c>
      <c r="AI14" s="51">
        <f t="shared" si="7"/>
        <v>147.42769388277452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9544744</v>
      </c>
      <c r="AQ14" s="128">
        <f t="shared" si="8"/>
        <v>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21</v>
      </c>
      <c r="E15" s="42">
        <f t="shared" si="0"/>
        <v>14.788732394366198</v>
      </c>
      <c r="F15" s="110">
        <v>66</v>
      </c>
      <c r="G15" s="42">
        <f t="shared" si="1"/>
        <v>46.478873239436624</v>
      </c>
      <c r="H15" s="43" t="s">
        <v>88</v>
      </c>
      <c r="I15" s="43">
        <f t="shared" si="2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101</v>
      </c>
      <c r="Q15" s="124">
        <v>57457053</v>
      </c>
      <c r="R15" s="47">
        <f t="shared" si="9"/>
        <v>4049</v>
      </c>
      <c r="S15" s="48">
        <f t="shared" si="3"/>
        <v>97.176000000000002</v>
      </c>
      <c r="T15" s="48">
        <f t="shared" si="4"/>
        <v>4.0490000000000004</v>
      </c>
      <c r="U15" s="125">
        <v>9.5</v>
      </c>
      <c r="V15" s="125">
        <f t="shared" si="5"/>
        <v>9.5</v>
      </c>
      <c r="W15" s="126" t="s">
        <v>125</v>
      </c>
      <c r="X15" s="128">
        <v>0</v>
      </c>
      <c r="Y15" s="128">
        <v>0</v>
      </c>
      <c r="Z15" s="128">
        <v>997</v>
      </c>
      <c r="AA15" s="128">
        <v>0</v>
      </c>
      <c r="AB15" s="128">
        <v>998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41548168</v>
      </c>
      <c r="AH15" s="50">
        <f t="shared" si="6"/>
        <v>580</v>
      </c>
      <c r="AI15" s="51">
        <f t="shared" si="7"/>
        <v>143.24524573968881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9544744</v>
      </c>
      <c r="AQ15" s="128">
        <f t="shared" si="8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15</v>
      </c>
      <c r="E16" s="42">
        <f t="shared" si="0"/>
        <v>10.563380281690142</v>
      </c>
      <c r="F16" s="93">
        <v>75</v>
      </c>
      <c r="G16" s="42">
        <f t="shared" si="1"/>
        <v>52.816901408450704</v>
      </c>
      <c r="H16" s="43" t="s">
        <v>88</v>
      </c>
      <c r="I16" s="43">
        <f t="shared" si="2"/>
        <v>51.408450704225352</v>
      </c>
      <c r="J16" s="44">
        <f t="shared" ref="J16:J25" si="10">F16/1.42</f>
        <v>52.816901408450704</v>
      </c>
      <c r="K16" s="43">
        <f t="shared" ref="K16:K22" si="11"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121</v>
      </c>
      <c r="Q16" s="124">
        <v>57461865</v>
      </c>
      <c r="R16" s="47">
        <f t="shared" si="9"/>
        <v>4812</v>
      </c>
      <c r="S16" s="48">
        <f t="shared" si="3"/>
        <v>115.488</v>
      </c>
      <c r="T16" s="48">
        <f t="shared" si="4"/>
        <v>4.8120000000000003</v>
      </c>
      <c r="U16" s="125">
        <v>9.5</v>
      </c>
      <c r="V16" s="125">
        <f t="shared" si="5"/>
        <v>9.5</v>
      </c>
      <c r="W16" s="126" t="s">
        <v>125</v>
      </c>
      <c r="X16" s="128">
        <v>0</v>
      </c>
      <c r="Y16" s="128">
        <v>0</v>
      </c>
      <c r="Z16" s="128">
        <v>1138</v>
      </c>
      <c r="AA16" s="128">
        <v>0</v>
      </c>
      <c r="AB16" s="128">
        <v>1138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41548956</v>
      </c>
      <c r="AH16" s="50">
        <f t="shared" si="6"/>
        <v>788</v>
      </c>
      <c r="AI16" s="51">
        <f t="shared" si="7"/>
        <v>163.75727348295925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9544744</v>
      </c>
      <c r="AQ16" s="128">
        <f t="shared" si="8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0"/>
        <v>5.6338028169014089</v>
      </c>
      <c r="F17" s="93">
        <v>83</v>
      </c>
      <c r="G17" s="42">
        <f t="shared" si="1"/>
        <v>58.450704225352112</v>
      </c>
      <c r="H17" s="43" t="s">
        <v>88</v>
      </c>
      <c r="I17" s="43">
        <f t="shared" si="2"/>
        <v>57.04225352112676</v>
      </c>
      <c r="J17" s="44">
        <f t="shared" si="10"/>
        <v>58.450704225352112</v>
      </c>
      <c r="K17" s="43">
        <f t="shared" si="11"/>
        <v>59.870704225352114</v>
      </c>
      <c r="L17" s="45">
        <v>19</v>
      </c>
      <c r="M17" s="46" t="s">
        <v>100</v>
      </c>
      <c r="N17" s="46">
        <v>16.7</v>
      </c>
      <c r="O17" s="124">
        <v>138</v>
      </c>
      <c r="P17" s="124">
        <v>143</v>
      </c>
      <c r="Q17" s="124">
        <v>57467799</v>
      </c>
      <c r="R17" s="47">
        <f t="shared" si="9"/>
        <v>5934</v>
      </c>
      <c r="S17" s="48">
        <f t="shared" si="3"/>
        <v>142.416</v>
      </c>
      <c r="T17" s="48">
        <f t="shared" si="4"/>
        <v>5.9340000000000002</v>
      </c>
      <c r="U17" s="125">
        <v>9.5</v>
      </c>
      <c r="V17" s="125">
        <f t="shared" si="5"/>
        <v>9.5</v>
      </c>
      <c r="W17" s="126" t="s">
        <v>133</v>
      </c>
      <c r="X17" s="128">
        <v>0</v>
      </c>
      <c r="Y17" s="128">
        <v>1007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41550244</v>
      </c>
      <c r="AH17" s="50">
        <f t="shared" si="6"/>
        <v>1288</v>
      </c>
      <c r="AI17" s="51">
        <f t="shared" si="7"/>
        <v>217.05426356589146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9544744</v>
      </c>
      <c r="AQ17" s="128">
        <f t="shared" si="8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0"/>
        <v>4.9295774647887329</v>
      </c>
      <c r="F18" s="93">
        <v>83</v>
      </c>
      <c r="G18" s="42">
        <f t="shared" si="1"/>
        <v>58.450704225352112</v>
      </c>
      <c r="H18" s="43" t="s">
        <v>88</v>
      </c>
      <c r="I18" s="43">
        <f t="shared" si="2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148</v>
      </c>
      <c r="Q18" s="124">
        <v>57473985</v>
      </c>
      <c r="R18" s="47">
        <f t="shared" si="9"/>
        <v>6186</v>
      </c>
      <c r="S18" s="48">
        <f t="shared" si="3"/>
        <v>148.464</v>
      </c>
      <c r="T18" s="48">
        <f t="shared" si="4"/>
        <v>6.1859999999999999</v>
      </c>
      <c r="U18" s="125">
        <v>9.1</v>
      </c>
      <c r="V18" s="125">
        <f t="shared" si="5"/>
        <v>9.1</v>
      </c>
      <c r="W18" s="126" t="s">
        <v>133</v>
      </c>
      <c r="X18" s="128">
        <v>0</v>
      </c>
      <c r="Y18" s="128">
        <v>1015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41551620</v>
      </c>
      <c r="AH18" s="50">
        <f t="shared" si="6"/>
        <v>1376</v>
      </c>
      <c r="AI18" s="51">
        <f t="shared" si="7"/>
        <v>222.43776268994503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9544744</v>
      </c>
      <c r="AQ18" s="128">
        <f t="shared" si="8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0"/>
        <v>4.9295774647887329</v>
      </c>
      <c r="F19" s="93">
        <v>83</v>
      </c>
      <c r="G19" s="42">
        <f t="shared" si="1"/>
        <v>58.450704225352112</v>
      </c>
      <c r="H19" s="43" t="s">
        <v>88</v>
      </c>
      <c r="I19" s="43">
        <f t="shared" si="2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139</v>
      </c>
      <c r="P19" s="124">
        <v>151</v>
      </c>
      <c r="Q19" s="124">
        <v>57480205</v>
      </c>
      <c r="R19" s="47">
        <f t="shared" si="9"/>
        <v>6220</v>
      </c>
      <c r="S19" s="48">
        <f t="shared" si="3"/>
        <v>149.28</v>
      </c>
      <c r="T19" s="48">
        <f t="shared" si="4"/>
        <v>6.22</v>
      </c>
      <c r="U19" s="125">
        <v>8.6</v>
      </c>
      <c r="V19" s="125">
        <f t="shared" si="5"/>
        <v>8.6</v>
      </c>
      <c r="W19" s="126" t="s">
        <v>133</v>
      </c>
      <c r="X19" s="128">
        <v>0</v>
      </c>
      <c r="Y19" s="128">
        <v>1047</v>
      </c>
      <c r="Z19" s="128">
        <v>1187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41553004</v>
      </c>
      <c r="AH19" s="50">
        <f t="shared" si="6"/>
        <v>1384</v>
      </c>
      <c r="AI19" s="51">
        <f t="shared" si="7"/>
        <v>222.50803858520902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9544744</v>
      </c>
      <c r="AQ19" s="128">
        <f t="shared" si="8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0"/>
        <v>4.9295774647887329</v>
      </c>
      <c r="F20" s="93">
        <v>83</v>
      </c>
      <c r="G20" s="42">
        <f t="shared" si="1"/>
        <v>58.450704225352112</v>
      </c>
      <c r="H20" s="43" t="s">
        <v>88</v>
      </c>
      <c r="I20" s="43">
        <f t="shared" si="2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140</v>
      </c>
      <c r="P20" s="124">
        <v>150</v>
      </c>
      <c r="Q20" s="124">
        <v>57486520</v>
      </c>
      <c r="R20" s="47">
        <f t="shared" si="9"/>
        <v>6315</v>
      </c>
      <c r="S20" s="48">
        <f t="shared" si="3"/>
        <v>151.56</v>
      </c>
      <c r="T20" s="48">
        <f t="shared" si="4"/>
        <v>6.3150000000000004</v>
      </c>
      <c r="U20" s="125">
        <v>8</v>
      </c>
      <c r="V20" s="125">
        <f t="shared" si="5"/>
        <v>8</v>
      </c>
      <c r="W20" s="126" t="s">
        <v>133</v>
      </c>
      <c r="X20" s="128">
        <v>0</v>
      </c>
      <c r="Y20" s="128">
        <v>1046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41554404</v>
      </c>
      <c r="AH20" s="50">
        <f t="shared" si="6"/>
        <v>1400</v>
      </c>
      <c r="AI20" s="51">
        <f t="shared" si="7"/>
        <v>221.69437846397466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9544744</v>
      </c>
      <c r="AQ20" s="128">
        <f t="shared" si="8"/>
        <v>0</v>
      </c>
      <c r="AR20" s="54">
        <v>1.37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0"/>
        <v>4.9295774647887329</v>
      </c>
      <c r="F21" s="93">
        <v>83</v>
      </c>
      <c r="G21" s="42">
        <f t="shared" si="1"/>
        <v>58.450704225352112</v>
      </c>
      <c r="H21" s="43" t="s">
        <v>88</v>
      </c>
      <c r="I21" s="43">
        <f t="shared" si="2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140</v>
      </c>
      <c r="P21" s="124">
        <v>152</v>
      </c>
      <c r="Q21" s="124">
        <v>57492844</v>
      </c>
      <c r="R21" s="47">
        <f t="shared" si="9"/>
        <v>6324</v>
      </c>
      <c r="S21" s="48">
        <f t="shared" si="3"/>
        <v>151.77600000000001</v>
      </c>
      <c r="T21" s="48">
        <f t="shared" si="4"/>
        <v>6.3239999999999998</v>
      </c>
      <c r="U21" s="125">
        <v>7.4</v>
      </c>
      <c r="V21" s="125">
        <f t="shared" si="5"/>
        <v>7.4</v>
      </c>
      <c r="W21" s="126" t="s">
        <v>133</v>
      </c>
      <c r="X21" s="128">
        <v>0</v>
      </c>
      <c r="Y21" s="128">
        <v>1048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41555804</v>
      </c>
      <c r="AH21" s="50">
        <f t="shared" si="6"/>
        <v>1400</v>
      </c>
      <c r="AI21" s="51">
        <f t="shared" si="7"/>
        <v>221.37887413029728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9544744</v>
      </c>
      <c r="AQ21" s="128">
        <f t="shared" si="8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0"/>
        <v>5.6338028169014089</v>
      </c>
      <c r="F22" s="93">
        <v>83</v>
      </c>
      <c r="G22" s="42">
        <f t="shared" si="1"/>
        <v>58.450704225352112</v>
      </c>
      <c r="H22" s="43" t="s">
        <v>88</v>
      </c>
      <c r="I22" s="43">
        <f t="shared" si="2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150</v>
      </c>
      <c r="Q22" s="124">
        <v>57499104</v>
      </c>
      <c r="R22" s="47">
        <f t="shared" si="9"/>
        <v>6260</v>
      </c>
      <c r="S22" s="48">
        <f t="shared" si="3"/>
        <v>150.24</v>
      </c>
      <c r="T22" s="48">
        <f t="shared" si="4"/>
        <v>6.26</v>
      </c>
      <c r="U22" s="125">
        <v>6.8</v>
      </c>
      <c r="V22" s="125">
        <f t="shared" si="5"/>
        <v>6.8</v>
      </c>
      <c r="W22" s="126" t="s">
        <v>133</v>
      </c>
      <c r="X22" s="128">
        <v>0</v>
      </c>
      <c r="Y22" s="128">
        <v>1057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41557196</v>
      </c>
      <c r="AH22" s="50">
        <f t="shared" si="6"/>
        <v>1392</v>
      </c>
      <c r="AI22" s="51">
        <f t="shared" si="7"/>
        <v>222.36421725239617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9544744</v>
      </c>
      <c r="AQ22" s="128">
        <f t="shared" si="8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1"/>
        <v>57.04225352112676</v>
      </c>
      <c r="H23" s="43" t="s">
        <v>88</v>
      </c>
      <c r="I23" s="43">
        <f t="shared" si="2"/>
        <v>55.633802816901408</v>
      </c>
      <c r="J23" s="44">
        <f t="shared" si="10"/>
        <v>57.04225352112676</v>
      </c>
      <c r="K23" s="43">
        <f t="shared" ref="K23:K34" si="12">J23+(6/1.42)</f>
        <v>61.267605633802816</v>
      </c>
      <c r="L23" s="45">
        <v>19</v>
      </c>
      <c r="M23" s="46" t="s">
        <v>100</v>
      </c>
      <c r="N23" s="46">
        <v>17.5</v>
      </c>
      <c r="O23" s="124">
        <v>136</v>
      </c>
      <c r="P23" s="124">
        <v>146</v>
      </c>
      <c r="Q23" s="124">
        <v>57505184</v>
      </c>
      <c r="R23" s="47">
        <f t="shared" si="9"/>
        <v>6080</v>
      </c>
      <c r="S23" s="48">
        <f t="shared" si="3"/>
        <v>145.91999999999999</v>
      </c>
      <c r="T23" s="48">
        <f t="shared" si="4"/>
        <v>6.08</v>
      </c>
      <c r="U23" s="125">
        <v>6.4</v>
      </c>
      <c r="V23" s="125">
        <f t="shared" si="5"/>
        <v>6.4</v>
      </c>
      <c r="W23" s="126" t="s">
        <v>133</v>
      </c>
      <c r="X23" s="128">
        <v>0</v>
      </c>
      <c r="Y23" s="128">
        <v>1026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41558572</v>
      </c>
      <c r="AH23" s="50">
        <f t="shared" si="6"/>
        <v>1376</v>
      </c>
      <c r="AI23" s="51">
        <f t="shared" si="7"/>
        <v>226.31578947368422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9544744</v>
      </c>
      <c r="AQ23" s="128">
        <f t="shared" si="8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ref="E24:E34" si="13">D24/1.42</f>
        <v>3.5211267605633805</v>
      </c>
      <c r="F24" s="110">
        <v>81</v>
      </c>
      <c r="G24" s="42">
        <f t="shared" si="1"/>
        <v>57.04225352112676</v>
      </c>
      <c r="H24" s="43" t="s">
        <v>88</v>
      </c>
      <c r="I24" s="43">
        <f t="shared" si="2"/>
        <v>55.633802816901408</v>
      </c>
      <c r="J24" s="44">
        <f t="shared" si="10"/>
        <v>57.04225352112676</v>
      </c>
      <c r="K24" s="43">
        <f t="shared" si="12"/>
        <v>61.267605633802816</v>
      </c>
      <c r="L24" s="45">
        <v>18</v>
      </c>
      <c r="M24" s="46" t="s">
        <v>100</v>
      </c>
      <c r="N24" s="46">
        <v>17.3</v>
      </c>
      <c r="O24" s="124">
        <v>133</v>
      </c>
      <c r="P24" s="124">
        <v>140</v>
      </c>
      <c r="Q24" s="124">
        <v>57511114</v>
      </c>
      <c r="R24" s="47">
        <f t="shared" si="9"/>
        <v>5930</v>
      </c>
      <c r="S24" s="48">
        <f t="shared" si="3"/>
        <v>142.32</v>
      </c>
      <c r="T24" s="48">
        <f t="shared" si="4"/>
        <v>5.93</v>
      </c>
      <c r="U24" s="125">
        <v>5.8</v>
      </c>
      <c r="V24" s="125">
        <f t="shared" si="5"/>
        <v>5.8</v>
      </c>
      <c r="W24" s="126" t="s">
        <v>133</v>
      </c>
      <c r="X24" s="128">
        <v>0</v>
      </c>
      <c r="Y24" s="128">
        <v>1057</v>
      </c>
      <c r="Z24" s="128">
        <v>1188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41559932</v>
      </c>
      <c r="AH24" s="50">
        <f t="shared" si="6"/>
        <v>1360</v>
      </c>
      <c r="AI24" s="51">
        <f t="shared" si="7"/>
        <v>229.34232715008432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9544744</v>
      </c>
      <c r="AQ24" s="128">
        <f t="shared" si="8"/>
        <v>0</v>
      </c>
      <c r="AR24" s="54">
        <v>1.31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3"/>
        <v>3.5211267605633805</v>
      </c>
      <c r="F25" s="110">
        <v>81</v>
      </c>
      <c r="G25" s="42">
        <f t="shared" si="1"/>
        <v>57.04225352112676</v>
      </c>
      <c r="H25" s="43" t="s">
        <v>88</v>
      </c>
      <c r="I25" s="43">
        <f t="shared" si="2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135</v>
      </c>
      <c r="P25" s="124">
        <v>137</v>
      </c>
      <c r="Q25" s="124">
        <v>57516963</v>
      </c>
      <c r="R25" s="47">
        <f t="shared" si="9"/>
        <v>5849</v>
      </c>
      <c r="S25" s="48">
        <f t="shared" si="3"/>
        <v>140.376</v>
      </c>
      <c r="T25" s="48">
        <f t="shared" si="4"/>
        <v>5.8490000000000002</v>
      </c>
      <c r="U25" s="125">
        <v>5.5</v>
      </c>
      <c r="V25" s="125">
        <f t="shared" si="5"/>
        <v>5.5</v>
      </c>
      <c r="W25" s="126" t="s">
        <v>133</v>
      </c>
      <c r="X25" s="128">
        <v>0</v>
      </c>
      <c r="Y25" s="128">
        <v>1006</v>
      </c>
      <c r="Z25" s="128">
        <v>1186</v>
      </c>
      <c r="AA25" s="128">
        <v>1185</v>
      </c>
      <c r="AB25" s="128">
        <v>1188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41561276</v>
      </c>
      <c r="AH25" s="50">
        <f t="shared" si="6"/>
        <v>1344</v>
      </c>
      <c r="AI25" s="51">
        <f t="shared" si="7"/>
        <v>229.78286886647288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9544744</v>
      </c>
      <c r="AQ25" s="128">
        <f t="shared" si="8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3"/>
        <v>4.2253521126760569</v>
      </c>
      <c r="F26" s="110">
        <v>81</v>
      </c>
      <c r="G26" s="42">
        <f t="shared" si="1"/>
        <v>57.04225352112676</v>
      </c>
      <c r="H26" s="43" t="s">
        <v>88</v>
      </c>
      <c r="I26" s="43">
        <f t="shared" si="2"/>
        <v>53.521126760563384</v>
      </c>
      <c r="J26" s="44">
        <f t="shared" ref="J26:J32" si="14"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139</v>
      </c>
      <c r="Q26" s="124">
        <v>57522704</v>
      </c>
      <c r="R26" s="47">
        <f t="shared" si="9"/>
        <v>5741</v>
      </c>
      <c r="S26" s="48">
        <f t="shared" si="3"/>
        <v>137.78399999999999</v>
      </c>
      <c r="T26" s="48">
        <f t="shared" si="4"/>
        <v>5.7409999999999997</v>
      </c>
      <c r="U26" s="125">
        <v>5.3</v>
      </c>
      <c r="V26" s="125">
        <f t="shared" si="5"/>
        <v>5.3</v>
      </c>
      <c r="W26" s="126" t="s">
        <v>133</v>
      </c>
      <c r="X26" s="128">
        <v>0</v>
      </c>
      <c r="Y26" s="128">
        <v>1025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41562604</v>
      </c>
      <c r="AH26" s="50">
        <f t="shared" si="6"/>
        <v>1328</v>
      </c>
      <c r="AI26" s="51">
        <f t="shared" si="7"/>
        <v>231.31858561226269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9544744</v>
      </c>
      <c r="AQ26" s="128">
        <f t="shared" si="8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3"/>
        <v>3.5211267605633805</v>
      </c>
      <c r="F27" s="110">
        <v>81</v>
      </c>
      <c r="G27" s="42">
        <f t="shared" si="1"/>
        <v>57.04225352112676</v>
      </c>
      <c r="H27" s="43" t="s">
        <v>88</v>
      </c>
      <c r="I27" s="43">
        <f t="shared" si="2"/>
        <v>53.521126760563384</v>
      </c>
      <c r="J27" s="44">
        <f t="shared" si="14"/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141</v>
      </c>
      <c r="Q27" s="124">
        <v>57528591</v>
      </c>
      <c r="R27" s="47">
        <f t="shared" si="9"/>
        <v>5887</v>
      </c>
      <c r="S27" s="48">
        <f t="shared" si="3"/>
        <v>141.28800000000001</v>
      </c>
      <c r="T27" s="48">
        <f t="shared" si="4"/>
        <v>5.8869999999999996</v>
      </c>
      <c r="U27" s="125">
        <v>4.9000000000000004</v>
      </c>
      <c r="V27" s="125">
        <f t="shared" si="5"/>
        <v>4.9000000000000004</v>
      </c>
      <c r="W27" s="126" t="s">
        <v>133</v>
      </c>
      <c r="X27" s="128">
        <v>0</v>
      </c>
      <c r="Y27" s="128">
        <v>1078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41563964</v>
      </c>
      <c r="AH27" s="50">
        <f t="shared" si="6"/>
        <v>1360</v>
      </c>
      <c r="AI27" s="51">
        <f t="shared" si="7"/>
        <v>231.01749617801937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9544744</v>
      </c>
      <c r="AQ27" s="128">
        <f t="shared" si="8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3"/>
        <v>2.8169014084507045</v>
      </c>
      <c r="F28" s="110">
        <v>78</v>
      </c>
      <c r="G28" s="42">
        <f t="shared" si="1"/>
        <v>54.929577464788736</v>
      </c>
      <c r="H28" s="43" t="s">
        <v>88</v>
      </c>
      <c r="I28" s="43">
        <f t="shared" si="2"/>
        <v>51.408450704225352</v>
      </c>
      <c r="J28" s="44">
        <f t="shared" si="14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140</v>
      </c>
      <c r="Q28" s="124">
        <v>57534432</v>
      </c>
      <c r="R28" s="47">
        <f t="shared" si="9"/>
        <v>5841</v>
      </c>
      <c r="S28" s="48">
        <f t="shared" si="3"/>
        <v>140.184</v>
      </c>
      <c r="T28" s="48">
        <f t="shared" si="4"/>
        <v>5.8410000000000002</v>
      </c>
      <c r="U28" s="125">
        <v>4.4000000000000004</v>
      </c>
      <c r="V28" s="125">
        <f t="shared" si="5"/>
        <v>4.4000000000000004</v>
      </c>
      <c r="W28" s="126" t="s">
        <v>133</v>
      </c>
      <c r="X28" s="128">
        <v>0</v>
      </c>
      <c r="Y28" s="128">
        <v>1045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41565304</v>
      </c>
      <c r="AH28" s="50">
        <f t="shared" si="6"/>
        <v>1340</v>
      </c>
      <c r="AI28" s="51">
        <f t="shared" si="7"/>
        <v>229.41277178565312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9544744</v>
      </c>
      <c r="AQ28" s="128">
        <f t="shared" si="8"/>
        <v>0</v>
      </c>
      <c r="AR28" s="54">
        <v>1.27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3"/>
        <v>2.8169014084507045</v>
      </c>
      <c r="F29" s="110">
        <v>78</v>
      </c>
      <c r="G29" s="42">
        <f t="shared" si="1"/>
        <v>54.929577464788736</v>
      </c>
      <c r="H29" s="43" t="s">
        <v>88</v>
      </c>
      <c r="I29" s="43">
        <f t="shared" si="2"/>
        <v>51.408450704225352</v>
      </c>
      <c r="J29" s="44">
        <f t="shared" si="14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137</v>
      </c>
      <c r="Q29" s="124">
        <v>57540218</v>
      </c>
      <c r="R29" s="47">
        <f t="shared" si="9"/>
        <v>5786</v>
      </c>
      <c r="S29" s="48">
        <f t="shared" si="3"/>
        <v>138.864</v>
      </c>
      <c r="T29" s="48">
        <f t="shared" si="4"/>
        <v>5.7859999999999996</v>
      </c>
      <c r="U29" s="125">
        <v>3.9</v>
      </c>
      <c r="V29" s="125">
        <f t="shared" si="5"/>
        <v>3.9</v>
      </c>
      <c r="W29" s="126" t="s">
        <v>133</v>
      </c>
      <c r="X29" s="128">
        <v>0</v>
      </c>
      <c r="Y29" s="128">
        <v>1017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41566652</v>
      </c>
      <c r="AH29" s="50">
        <f t="shared" si="6"/>
        <v>1348</v>
      </c>
      <c r="AI29" s="51">
        <f t="shared" si="7"/>
        <v>232.97614932595923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9544744</v>
      </c>
      <c r="AQ29" s="128">
        <f t="shared" si="8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3"/>
        <v>4.9295774647887329</v>
      </c>
      <c r="F30" s="110">
        <v>76</v>
      </c>
      <c r="G30" s="42">
        <f t="shared" si="1"/>
        <v>53.521126760563384</v>
      </c>
      <c r="H30" s="43" t="s">
        <v>88</v>
      </c>
      <c r="I30" s="43">
        <f t="shared" si="2"/>
        <v>50</v>
      </c>
      <c r="J30" s="44">
        <f t="shared" si="14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110</v>
      </c>
      <c r="P30" s="124">
        <v>129</v>
      </c>
      <c r="Q30" s="124">
        <v>57545726</v>
      </c>
      <c r="R30" s="47">
        <f t="shared" si="9"/>
        <v>5508</v>
      </c>
      <c r="S30" s="48">
        <f t="shared" si="3"/>
        <v>132.19200000000001</v>
      </c>
      <c r="T30" s="48">
        <f t="shared" si="4"/>
        <v>5.508</v>
      </c>
      <c r="U30" s="125">
        <v>3.1</v>
      </c>
      <c r="V30" s="125">
        <f t="shared" si="5"/>
        <v>3.1</v>
      </c>
      <c r="W30" s="126" t="s">
        <v>140</v>
      </c>
      <c r="X30" s="128">
        <v>0</v>
      </c>
      <c r="Y30" s="128">
        <v>1180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41567820</v>
      </c>
      <c r="AH30" s="50">
        <f t="shared" si="6"/>
        <v>1168</v>
      </c>
      <c r="AI30" s="51">
        <f t="shared" si="7"/>
        <v>212.0551924473493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9544744</v>
      </c>
      <c r="AQ30" s="128">
        <f t="shared" si="8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13"/>
        <v>7.042253521126761</v>
      </c>
      <c r="F31" s="110">
        <v>76</v>
      </c>
      <c r="G31" s="42">
        <f t="shared" si="1"/>
        <v>53.521126760563384</v>
      </c>
      <c r="H31" s="43" t="s">
        <v>88</v>
      </c>
      <c r="I31" s="43">
        <f t="shared" si="2"/>
        <v>50</v>
      </c>
      <c r="J31" s="44">
        <f t="shared" si="14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125</v>
      </c>
      <c r="Q31" s="124">
        <v>57551143</v>
      </c>
      <c r="R31" s="47">
        <f t="shared" si="9"/>
        <v>5417</v>
      </c>
      <c r="S31" s="48">
        <f t="shared" si="3"/>
        <v>130.00800000000001</v>
      </c>
      <c r="T31" s="48">
        <f t="shared" si="4"/>
        <v>5.4169999999999998</v>
      </c>
      <c r="U31" s="125">
        <v>2.2999999999999998</v>
      </c>
      <c r="V31" s="125">
        <f t="shared" si="5"/>
        <v>2.2999999999999998</v>
      </c>
      <c r="W31" s="126" t="s">
        <v>140</v>
      </c>
      <c r="X31" s="128">
        <v>0</v>
      </c>
      <c r="Y31" s="128">
        <v>1078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41568924</v>
      </c>
      <c r="AH31" s="50">
        <f t="shared" si="6"/>
        <v>1104</v>
      </c>
      <c r="AI31" s="51">
        <f t="shared" si="7"/>
        <v>203.80284290197528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9544744</v>
      </c>
      <c r="AQ31" s="128">
        <f t="shared" si="8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3"/>
        <v>8.4507042253521139</v>
      </c>
      <c r="F32" s="110">
        <v>76</v>
      </c>
      <c r="G32" s="42">
        <f t="shared" si="1"/>
        <v>53.521126760563384</v>
      </c>
      <c r="H32" s="43" t="s">
        <v>88</v>
      </c>
      <c r="I32" s="43">
        <f t="shared" si="2"/>
        <v>50</v>
      </c>
      <c r="J32" s="44">
        <f t="shared" si="14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108</v>
      </c>
      <c r="P32" s="124">
        <v>111</v>
      </c>
      <c r="Q32" s="124">
        <v>57556185</v>
      </c>
      <c r="R32" s="47">
        <f t="shared" si="9"/>
        <v>5042</v>
      </c>
      <c r="S32" s="48">
        <f t="shared" si="3"/>
        <v>121.008</v>
      </c>
      <c r="T32" s="48">
        <f t="shared" si="4"/>
        <v>5.0419999999999998</v>
      </c>
      <c r="U32" s="125">
        <v>1.9</v>
      </c>
      <c r="V32" s="125">
        <f t="shared" si="5"/>
        <v>1.9</v>
      </c>
      <c r="W32" s="126" t="s">
        <v>140</v>
      </c>
      <c r="X32" s="128">
        <v>0</v>
      </c>
      <c r="Y32" s="128">
        <v>1004</v>
      </c>
      <c r="Z32" s="128">
        <v>1168</v>
      </c>
      <c r="AA32" s="128">
        <v>0</v>
      </c>
      <c r="AB32" s="128">
        <v>1178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41569952</v>
      </c>
      <c r="AH32" s="50">
        <f t="shared" si="6"/>
        <v>1028</v>
      </c>
      <c r="AI32" s="51">
        <f t="shared" si="7"/>
        <v>203.8873462911543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9544744</v>
      </c>
      <c r="AQ32" s="128">
        <f t="shared" si="8"/>
        <v>0</v>
      </c>
      <c r="AR32" s="54">
        <v>1.1399999999999999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14</v>
      </c>
      <c r="E33" s="42">
        <f t="shared" si="13"/>
        <v>9.8591549295774659</v>
      </c>
      <c r="F33" s="110">
        <v>66</v>
      </c>
      <c r="G33" s="42">
        <f t="shared" si="1"/>
        <v>46.478873239436624</v>
      </c>
      <c r="H33" s="43" t="s">
        <v>88</v>
      </c>
      <c r="I33" s="43">
        <f t="shared" si="2"/>
        <v>41.549295774647888</v>
      </c>
      <c r="J33" s="44">
        <f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118</v>
      </c>
      <c r="P33" s="124">
        <v>86</v>
      </c>
      <c r="Q33" s="124">
        <v>57559953</v>
      </c>
      <c r="R33" s="47">
        <f t="shared" si="9"/>
        <v>3768</v>
      </c>
      <c r="S33" s="48">
        <f t="shared" si="3"/>
        <v>90.432000000000002</v>
      </c>
      <c r="T33" s="48">
        <f t="shared" si="4"/>
        <v>3.7679999999999998</v>
      </c>
      <c r="U33" s="125">
        <v>3</v>
      </c>
      <c r="V33" s="125">
        <f t="shared" si="5"/>
        <v>3</v>
      </c>
      <c r="W33" s="126" t="s">
        <v>125</v>
      </c>
      <c r="X33" s="128">
        <v>0</v>
      </c>
      <c r="Y33" s="128">
        <v>0</v>
      </c>
      <c r="Z33" s="128">
        <v>1007</v>
      </c>
      <c r="AA33" s="128">
        <v>0</v>
      </c>
      <c r="AB33" s="128">
        <v>1007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41570572</v>
      </c>
      <c r="AH33" s="50">
        <f t="shared" si="6"/>
        <v>620</v>
      </c>
      <c r="AI33" s="51">
        <f t="shared" si="7"/>
        <v>164.54352441613588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9545871</v>
      </c>
      <c r="AQ33" s="128">
        <f t="shared" si="8"/>
        <v>1127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17</v>
      </c>
      <c r="E34" s="42">
        <f t="shared" si="13"/>
        <v>11.971830985915494</v>
      </c>
      <c r="F34" s="110">
        <v>66</v>
      </c>
      <c r="G34" s="42">
        <f t="shared" si="1"/>
        <v>46.478873239436624</v>
      </c>
      <c r="H34" s="43" t="s">
        <v>88</v>
      </c>
      <c r="I34" s="43">
        <f t="shared" si="2"/>
        <v>41.549295774647888</v>
      </c>
      <c r="J34" s="44">
        <f>(F34-5)/1.42</f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113</v>
      </c>
      <c r="P34" s="124">
        <v>82</v>
      </c>
      <c r="Q34" s="124">
        <v>57563434</v>
      </c>
      <c r="R34" s="47">
        <f t="shared" si="9"/>
        <v>3481</v>
      </c>
      <c r="S34" s="48">
        <f t="shared" si="3"/>
        <v>83.543999999999997</v>
      </c>
      <c r="T34" s="48">
        <f t="shared" si="4"/>
        <v>3.4809999999999999</v>
      </c>
      <c r="U34" s="125">
        <v>4.3</v>
      </c>
      <c r="V34" s="125">
        <f t="shared" si="5"/>
        <v>4.3</v>
      </c>
      <c r="W34" s="126" t="s">
        <v>125</v>
      </c>
      <c r="X34" s="128">
        <v>0</v>
      </c>
      <c r="Y34" s="128">
        <v>0</v>
      </c>
      <c r="Z34" s="128">
        <v>967</v>
      </c>
      <c r="AA34" s="128">
        <v>0</v>
      </c>
      <c r="AB34" s="128">
        <v>967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41571100</v>
      </c>
      <c r="AH34" s="50">
        <f t="shared" si="6"/>
        <v>528</v>
      </c>
      <c r="AI34" s="51">
        <f t="shared" si="7"/>
        <v>151.68055156564208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9547094</v>
      </c>
      <c r="AQ34" s="128">
        <f t="shared" si="8"/>
        <v>1223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124.16666666666667</v>
      </c>
      <c r="Q35" s="65">
        <f>Q34-Q10</f>
        <v>124863</v>
      </c>
      <c r="R35" s="66">
        <f>SUM(R11:R34)</f>
        <v>124863</v>
      </c>
      <c r="S35" s="67">
        <f>AVERAGE(S11:S34)</f>
        <v>124.86299999999999</v>
      </c>
      <c r="T35" s="67">
        <f>SUM(T11:T34)</f>
        <v>124.863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25752</v>
      </c>
      <c r="AH35" s="69">
        <f>SUM(AH11:AH34)</f>
        <v>25752</v>
      </c>
      <c r="AI35" s="70">
        <f>$AH$35/$T35</f>
        <v>206.24204127723985</v>
      </c>
      <c r="AJ35" s="99"/>
      <c r="AK35" s="100"/>
      <c r="AL35" s="100"/>
      <c r="AM35" s="100"/>
      <c r="AN35" s="101"/>
      <c r="AO35" s="71"/>
      <c r="AP35" s="72">
        <f>AP34-AP10</f>
        <v>5334</v>
      </c>
      <c r="AQ35" s="73">
        <f>SUM(AQ11:AQ34)</f>
        <v>5334</v>
      </c>
      <c r="AR35" s="74">
        <f>AVERAGE(AR11:AR34)</f>
        <v>1.2283333333333333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144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155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156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91" t="s">
        <v>139</v>
      </c>
      <c r="C43" s="116"/>
      <c r="D43" s="116"/>
      <c r="E43" s="116"/>
      <c r="F43" s="116"/>
      <c r="G43" s="116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157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20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122" t="s">
        <v>152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135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136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137</v>
      </c>
      <c r="C48" s="116"/>
      <c r="D48" s="116"/>
      <c r="E48" s="116"/>
      <c r="F48" s="116"/>
      <c r="G48" s="117"/>
      <c r="H48" s="117"/>
      <c r="I48" s="117"/>
      <c r="J48" s="117"/>
      <c r="K48" s="117"/>
      <c r="L48" s="117"/>
      <c r="M48" s="117"/>
      <c r="N48" s="117"/>
      <c r="O48" s="117"/>
      <c r="P48" s="117"/>
      <c r="Q48" s="120"/>
      <c r="R48" s="119"/>
      <c r="S48" s="119"/>
      <c r="T48" s="131"/>
      <c r="U48" s="112"/>
      <c r="V48" s="112"/>
      <c r="W48" s="112"/>
      <c r="X48" s="112"/>
      <c r="Y48" s="112"/>
      <c r="Z48" s="112"/>
      <c r="AA48" s="112"/>
      <c r="AB48" s="112"/>
      <c r="AC48" s="112"/>
      <c r="AK48" s="113"/>
      <c r="AL48" s="113"/>
      <c r="AM48" s="113"/>
      <c r="AN48" s="113"/>
      <c r="AO48" s="113"/>
      <c r="AP48" s="113"/>
      <c r="AQ48" s="114"/>
      <c r="AR48" s="109"/>
      <c r="AS48" s="109"/>
      <c r="AT48" s="111"/>
      <c r="AU48" s="107"/>
      <c r="AV48" s="107"/>
      <c r="AW48" s="107"/>
      <c r="AX48" s="107"/>
      <c r="AY48" s="107"/>
    </row>
    <row r="49" spans="2:51" x14ac:dyDescent="0.25">
      <c r="B49" s="118" t="s">
        <v>153</v>
      </c>
      <c r="C49" s="129"/>
      <c r="D49" s="129"/>
      <c r="E49" s="129"/>
      <c r="F49" s="130"/>
      <c r="G49" s="117"/>
      <c r="H49" s="117"/>
      <c r="I49" s="117"/>
      <c r="J49" s="117"/>
      <c r="K49" s="117"/>
      <c r="L49" s="117"/>
      <c r="M49" s="117"/>
      <c r="N49" s="117"/>
      <c r="O49" s="117"/>
      <c r="P49" s="120"/>
      <c r="Q49" s="119"/>
      <c r="R49" s="119"/>
      <c r="S49" s="119"/>
      <c r="T49" s="112"/>
      <c r="U49" s="112"/>
      <c r="V49" s="112"/>
      <c r="W49" s="112"/>
      <c r="X49" s="112"/>
      <c r="Y49" s="112"/>
      <c r="Z49" s="112"/>
      <c r="AA49" s="112"/>
      <c r="AB49" s="112"/>
      <c r="AJ49" s="113"/>
      <c r="AK49" s="113"/>
      <c r="AL49" s="113"/>
      <c r="AM49" s="113"/>
      <c r="AN49" s="113"/>
      <c r="AO49" s="113"/>
      <c r="AP49" s="114"/>
      <c r="AQ49" s="109"/>
      <c r="AR49" s="109"/>
      <c r="AS49" s="111"/>
      <c r="AT49" s="107"/>
      <c r="AU49" s="107"/>
      <c r="AV49" s="107"/>
      <c r="AW49" s="107"/>
      <c r="AX49" s="107"/>
      <c r="AY49" s="107"/>
    </row>
    <row r="50" spans="2:51" x14ac:dyDescent="0.25">
      <c r="B50" s="91" t="s">
        <v>158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122" t="s">
        <v>138</v>
      </c>
      <c r="C51" s="116"/>
      <c r="D51" s="116"/>
      <c r="E51" s="116"/>
      <c r="F51" s="116"/>
      <c r="G51" s="116"/>
      <c r="H51" s="116"/>
      <c r="I51" s="116"/>
      <c r="J51" s="117"/>
      <c r="K51" s="117"/>
      <c r="L51" s="117"/>
      <c r="M51" s="117"/>
      <c r="N51" s="117"/>
      <c r="O51" s="117"/>
      <c r="P51" s="117"/>
      <c r="Q51" s="117"/>
      <c r="R51" s="117"/>
      <c r="S51" s="120"/>
      <c r="T51" s="119"/>
      <c r="U51" s="119"/>
      <c r="V51" s="119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2:51" x14ac:dyDescent="0.25">
      <c r="B52" s="91" t="s">
        <v>159</v>
      </c>
      <c r="C52" s="116"/>
      <c r="D52" s="116"/>
      <c r="E52" s="116"/>
      <c r="F52" s="116"/>
      <c r="G52" s="116"/>
      <c r="H52" s="116"/>
      <c r="I52" s="117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141</v>
      </c>
      <c r="C53" s="116"/>
      <c r="D53" s="116"/>
      <c r="E53" s="116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5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20"/>
      <c r="U54" s="82"/>
      <c r="V54" s="82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18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9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116"/>
      <c r="F56" s="116"/>
      <c r="G56" s="116"/>
      <c r="H56" s="116"/>
      <c r="I56" s="94"/>
      <c r="J56" s="117"/>
      <c r="K56" s="117"/>
      <c r="L56" s="117"/>
      <c r="M56" s="117"/>
      <c r="N56" s="117"/>
      <c r="O56" s="117"/>
      <c r="P56" s="117"/>
      <c r="Q56" s="117"/>
      <c r="R56" s="117"/>
      <c r="S56" s="92"/>
      <c r="T56" s="92"/>
      <c r="U56" s="92"/>
      <c r="V56" s="92"/>
      <c r="W56" s="92"/>
      <c r="X56" s="92"/>
      <c r="Y56" s="92"/>
      <c r="Z56" s="83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111"/>
      <c r="AW56" s="107"/>
      <c r="AX56" s="107"/>
      <c r="AY56" s="107"/>
    </row>
    <row r="57" spans="2:51" x14ac:dyDescent="0.25">
      <c r="B57" s="95"/>
      <c r="C57" s="115"/>
      <c r="D57" s="116"/>
      <c r="E57" s="116"/>
      <c r="F57" s="116"/>
      <c r="G57" s="116"/>
      <c r="H57" s="116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83"/>
      <c r="X57" s="83"/>
      <c r="Y57" s="83"/>
      <c r="Z57" s="112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3"/>
      <c r="AU57" s="83"/>
      <c r="AV57" s="111"/>
      <c r="AW57" s="107"/>
      <c r="AX57" s="107"/>
      <c r="AY57" s="107"/>
    </row>
    <row r="58" spans="2:51" x14ac:dyDescent="0.25">
      <c r="B58" s="95"/>
      <c r="C58" s="115"/>
      <c r="D58" s="94"/>
      <c r="E58" s="116"/>
      <c r="F58" s="116"/>
      <c r="G58" s="116"/>
      <c r="H58" s="116"/>
      <c r="I58" s="116"/>
      <c r="J58" s="92"/>
      <c r="K58" s="92"/>
      <c r="L58" s="92"/>
      <c r="M58" s="92"/>
      <c r="N58" s="92"/>
      <c r="O58" s="92"/>
      <c r="P58" s="92"/>
      <c r="Q58" s="92"/>
      <c r="R58" s="92"/>
      <c r="S58" s="117"/>
      <c r="T58" s="120"/>
      <c r="U58" s="82"/>
      <c r="V58" s="82"/>
      <c r="W58" s="112"/>
      <c r="X58" s="112"/>
      <c r="Y58" s="112"/>
      <c r="Z58" s="112"/>
      <c r="AA58" s="112"/>
      <c r="AB58" s="112"/>
      <c r="AC58" s="112"/>
      <c r="AD58" s="112"/>
      <c r="AE58" s="112"/>
      <c r="AM58" s="113"/>
      <c r="AN58" s="113"/>
      <c r="AO58" s="113"/>
      <c r="AP58" s="113"/>
      <c r="AQ58" s="113"/>
      <c r="AR58" s="113"/>
      <c r="AS58" s="114"/>
      <c r="AV58" s="111"/>
      <c r="AW58" s="107"/>
      <c r="AX58" s="107"/>
      <c r="AY58" s="107"/>
    </row>
    <row r="59" spans="2:51" x14ac:dyDescent="0.25">
      <c r="B59" s="95"/>
      <c r="C59" s="122"/>
      <c r="D59" s="94"/>
      <c r="E59" s="116"/>
      <c r="F59" s="116"/>
      <c r="G59" s="116"/>
      <c r="H59" s="116"/>
      <c r="I59" s="116"/>
      <c r="J59" s="117"/>
      <c r="K59" s="117"/>
      <c r="L59" s="117"/>
      <c r="M59" s="117"/>
      <c r="N59" s="117"/>
      <c r="O59" s="117"/>
      <c r="P59" s="117"/>
      <c r="Q59" s="117"/>
      <c r="R59" s="117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1"/>
      <c r="C60" s="122"/>
      <c r="D60" s="116"/>
      <c r="E60" s="94"/>
      <c r="F60" s="116"/>
      <c r="G60" s="94"/>
      <c r="H60" s="94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18"/>
      <c r="D61" s="116"/>
      <c r="E61" s="94"/>
      <c r="F61" s="94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81"/>
      <c r="C62" s="118"/>
      <c r="D62" s="116"/>
      <c r="E62" s="116"/>
      <c r="F62" s="94"/>
      <c r="G62" s="116"/>
      <c r="H62" s="116"/>
      <c r="I62" s="92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92"/>
      <c r="D63" s="116"/>
      <c r="E63" s="116"/>
      <c r="F63" s="116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U63" s="107"/>
      <c r="AV63" s="111"/>
      <c r="AW63" s="107"/>
      <c r="AX63" s="107"/>
      <c r="AY63" s="107"/>
    </row>
    <row r="64" spans="2:51" ht="229.5" customHeight="1" x14ac:dyDescent="0.25">
      <c r="B64" s="81"/>
      <c r="C64" s="122"/>
      <c r="D64" s="92"/>
      <c r="E64" s="116"/>
      <c r="F64" s="116"/>
      <c r="G64" s="116"/>
      <c r="H64" s="116"/>
      <c r="I64" s="116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x14ac:dyDescent="0.25">
      <c r="A65" s="112"/>
      <c r="B65" s="81"/>
      <c r="C65" s="118"/>
      <c r="D65" s="92"/>
      <c r="E65" s="116"/>
      <c r="F65" s="116"/>
      <c r="G65" s="116"/>
      <c r="H65" s="116"/>
      <c r="I65" s="113"/>
      <c r="J65" s="113"/>
      <c r="K65" s="113"/>
      <c r="L65" s="113"/>
      <c r="M65" s="113"/>
      <c r="N65" s="113"/>
      <c r="O65" s="114"/>
      <c r="P65" s="109"/>
      <c r="R65" s="111"/>
      <c r="AS65" s="107"/>
      <c r="AT65" s="107"/>
      <c r="AU65" s="107"/>
      <c r="AV65" s="107"/>
      <c r="AW65" s="107"/>
      <c r="AX65" s="107"/>
      <c r="AY65" s="107"/>
    </row>
    <row r="66" spans="1:51" x14ac:dyDescent="0.25">
      <c r="A66" s="112"/>
      <c r="B66" s="92"/>
      <c r="C66" s="122"/>
      <c r="D66" s="116"/>
      <c r="E66" s="92"/>
      <c r="F66" s="116"/>
      <c r="G66" s="92"/>
      <c r="H66" s="92"/>
      <c r="I66" s="113"/>
      <c r="J66" s="113"/>
      <c r="K66" s="113"/>
      <c r="L66" s="113"/>
      <c r="M66" s="113"/>
      <c r="N66" s="113"/>
      <c r="O66" s="114"/>
      <c r="P66" s="109"/>
      <c r="R66" s="109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90"/>
      <c r="D67" s="116"/>
      <c r="E67" s="92"/>
      <c r="F67" s="92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81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83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R72" s="109"/>
      <c r="AS72" s="107"/>
      <c r="AT72" s="107"/>
      <c r="AU72" s="107"/>
      <c r="AV72" s="107"/>
      <c r="AW72" s="107"/>
      <c r="AX72" s="107"/>
      <c r="AY72" s="107"/>
    </row>
    <row r="73" spans="1:51" x14ac:dyDescent="0.25"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Q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3"/>
      <c r="P84" s="109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R93" s="109"/>
      <c r="S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T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09"/>
      <c r="Q97" s="109"/>
      <c r="R97" s="109"/>
      <c r="S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3"/>
      <c r="P98" s="109"/>
      <c r="Q98" s="109"/>
      <c r="R98" s="109"/>
      <c r="S98" s="109"/>
      <c r="T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U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12" spans="15:51" x14ac:dyDescent="0.25">
      <c r="AS112" s="107"/>
      <c r="AT112" s="107"/>
      <c r="AU112" s="107"/>
      <c r="AV112" s="107"/>
      <c r="AW112" s="107"/>
      <c r="AX112" s="107"/>
      <c r="AY112" s="107"/>
    </row>
  </sheetData>
  <protectedRanges>
    <protectedRange sqref="N56:R56 B68 S58:T64 B60:B65 N59:R64 T42 S54:T55 T53" name="Range2_12_5_1_1"/>
    <protectedRange sqref="N10 L10 L6 D6 D8 AD8 AF8 O8:U8 AJ8:AR8 AF10" name="Range1_16_3_1_1"/>
    <protectedRange sqref="I61 J59:M64 J56:M56 I64" name="Range2_2_12_2_1_1"/>
    <protectedRange sqref="G65:H65 F66 E65" name="Range2_2_2_9_2_1_1"/>
    <protectedRange sqref="D63 D66:D67" name="Range2_1_1_1_1_1_9_2_1_1"/>
    <protectedRange sqref="C64 C66" name="Range2_4_1_1_1"/>
    <protectedRange sqref="AS16:AS34" name="Range1_1_1_1"/>
    <protectedRange sqref="C67 C65 C62" name="Range2_1_3_1_1"/>
    <protectedRange sqref="B66:B67 J57:R58 D64:D65 I62:I63 Z55:Z56 S56:Y57 AA56:AU57 E66:E67 G66:H67 F67" name="Range2_2_1_10_1_1_1_2"/>
    <protectedRange sqref="C63" name="Range2_2_1_10_2_1_1_1"/>
    <protectedRange sqref="G62:H62 D60 F63 E62 N54:R55" name="Range2_12_1_6_1_1"/>
    <protectedRange sqref="D55:D56 I58:I60 I55:M55 G63:H64 G56:H58 E63:E64 F64:F65 F57:F59 E56:E58 J54:M54" name="Range2_2_12_1_7_1_1"/>
    <protectedRange sqref="D61:D62" name="Range2_1_1_1_1_11_1_2_1_1"/>
    <protectedRange sqref="E59 G59:H59 F60" name="Range2_2_2_9_1_1_1_1"/>
    <protectedRange sqref="D57" name="Range2_1_1_1_1_1_9_1_1_1_1"/>
    <protectedRange sqref="C61 C56" name="Range2_1_1_2_1_1"/>
    <protectedRange sqref="C60" name="Range2_1_2_2_1_1"/>
    <protectedRange sqref="C59" name="Range2_3_2_1_1"/>
    <protectedRange sqref="F55:F56 E55 G55:H55" name="Range2_2_12_1_1_1_1_1"/>
    <protectedRange sqref="C55" name="Range2_1_4_2_1_1_1"/>
    <protectedRange sqref="C57:C58" name="Range2_5_1_1_1"/>
    <protectedRange sqref="E60:E61 F61:F62 G60:H61 I56:I57" name="Range2_2_1_1_1_1"/>
    <protectedRange sqref="D58:D59" name="Range2_1_1_1_1_1_1_1_1"/>
    <protectedRange sqref="AS11:AS15" name="Range1_4_1_1_1_1"/>
    <protectedRange sqref="R71" name="Range2_2_1_10_1_1_1_1_1"/>
    <protectedRange sqref="T41" name="Range2_12_5_1_1_4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2" name="Range2_2_12_1_3_1_1_1_1_1_4_1_1"/>
    <protectedRange sqref="E42:F42" name="Range2_2_12_1_7_1_1_3_1_1"/>
    <protectedRange sqref="I41:J41" name="Range2_2_12_1_4_2_1_1_1_2_1_1"/>
    <protectedRange sqref="S42" name="Range2_12_5_1_1_2_3_1"/>
    <protectedRange sqref="Q42:R42" name="Range2_12_1_6_1_1_1_1_2_1"/>
    <protectedRange sqref="N42:P42" name="Range2_12_1_2_3_1_1_1_1_2_1"/>
    <protectedRange sqref="I42:M42" name="Range2_2_12_1_4_3_1_1_1_1_2_1"/>
    <protectedRange sqref="D42" name="Range2_2_12_1_3_1_2_1_1_1_2_1_2_1"/>
    <protectedRange sqref="S53" name="Range2_12_2_1_1_1_2_1_1"/>
    <protectedRange sqref="T51:T52 T47" name="Range2_12_5_1_1_3"/>
    <protectedRange sqref="T45:T46" name="Range2_12_5_1_1_2_2"/>
    <protectedRange sqref="S51:S52 S45:S47" name="Range2_12_4_1_1_1_4_2_2_2"/>
    <protectedRange sqref="T44" name="Range2_12_5_1_1_2_1_1"/>
    <protectedRange sqref="T43" name="Range2_12_5_1_1_6_1_1_1_1_1_1_1"/>
    <protectedRange sqref="S43" name="Range2_12_5_1_1_5_3_1_1_1_1_1_1_1"/>
    <protectedRange sqref="S44" name="Range2_12_4_1_1_1_4_2_2_1_1"/>
    <protectedRange sqref="B57:B59" name="Range2_12_5_1_1_2"/>
    <protectedRange sqref="B56" name="Range2_12_5_1_1_2_1_4_1_1_1_2_1_1_1_1_1_1_1"/>
    <protectedRange sqref="B54:B55" name="Range2_12_5_1_1_2_1"/>
    <protectedRange sqref="I54" name="Range2_2_12_1_7_1_1_2_2_1"/>
    <protectedRange sqref="G54:H54" name="Range2_2_12_1_3_3_1_1_1_2_1_1_1_1_1_1_1_1_1_1_1_1_1_1_1"/>
    <protectedRange sqref="F54" name="Range2_2_12_1_3_1_2_1_1_1_3_1_1_1_1_1_3_1_1_1_1_1_1_1_1"/>
    <protectedRange sqref="D54:E54" name="Range2_2_12_1_3_1_2_1_1_1_3_1_1_1_1_1_1_1_2_1_1_1_1_1_1"/>
    <protectedRange sqref="Q10 AG10 AP10" name="Range1_16_3_1_1_1_1_1"/>
    <protectedRange sqref="Q53:R53" name="Range2_12_1_6_1_1_1_2_3_1_1_3_1_1_1_1_1_1_1"/>
    <protectedRange sqref="N53:P53" name="Range2_12_1_2_3_1_1_1_2_3_1_1_3_1_1_1_1_1_1_1"/>
    <protectedRange sqref="J53:M53" name="Range2_2_12_1_4_3_1_1_1_3_3_1_1_3_1_1_1_1_1_1_1"/>
    <protectedRange sqref="Q49:Q50 R48" name="Range2_12_5_1_1_3_1"/>
    <protectedRange sqref="P49:P50 Q48" name="Range2_12_4_1_1_1_4_2_2_2_1"/>
    <protectedRange sqref="N49:O50 O48:P48 Q51:R52 Q45:R47" name="Range2_12_1_6_1_1_1_2_3_2_1_1_3_1"/>
    <protectedRange sqref="K49:M50 L48:N48 N51:P52 N45:P47" name="Range2_12_1_2_3_1_1_1_2_3_2_1_1_3_1"/>
    <protectedRange sqref="H49:J50 I48:K48 K51:M52 K45:M47" name="Range2_2_12_1_4_3_1_1_1_3_3_2_1_1_3_1"/>
    <protectedRange sqref="G49:G50 H48 J51:J52 J45:J47" name="Range2_2_12_1_4_3_1_1_1_3_2_1_2_2_1"/>
    <protectedRange sqref="D49:E49 E48:F48 G47:H47" name="Range2_2_12_1_3_1_2_1_1_1_2_1_1_1_1_1_1_2_1_1_1"/>
    <protectedRange sqref="C48 D47:E47" name="Range2_2_12_1_3_1_2_1_1_1_2_1_1_1_1_3_1_1_1_1_1"/>
    <protectedRange sqref="C49 D48 F47" name="Range2_2_12_1_3_1_2_1_1_1_3_1_1_1_1_1_3_1_1_1_1_1"/>
    <protectedRange sqref="F49 G48 I47" name="Range2_2_12_1_4_3_1_1_1_2_1_2_1_1_3_1_1_1_1_1_1_1"/>
    <protectedRange sqref="E45:H46" name="Range2_2_12_1_3_1_2_1_1_1_1_2_1_1_1_1_1_1_1"/>
    <protectedRange sqref="D45:D46" name="Range2_2_12_1_3_1_2_1_1_1_2_1_2_3_1_1_1_1_1"/>
    <protectedRange sqref="Q43:R43" name="Range2_12_1_6_1_1_1_2_3_2_1_1_2_1_1_1_1_1_1"/>
    <protectedRange sqref="N43:P43" name="Range2_12_1_2_3_1_1_1_2_3_2_1_1_2_1_1_1_1_1_1"/>
    <protectedRange sqref="J43:M43" name="Range2_2_12_1_4_3_1_1_1_3_3_2_1_1_2_1_1_1_1_1_1"/>
    <protectedRange sqref="I43" name="Range2_2_12_1_4_3_1_1_1_2_1_2_2_1_2_1_1_1_1_1_1"/>
    <protectedRange sqref="G43:H43 D43:E43" name="Range2_2_12_1_3_1_2_1_1_1_2_1_3_2_1_2_1_1_1_1_1_1"/>
    <protectedRange sqref="F43" name="Range2_2_12_1_3_1_2_1_1_1_1_1_2_2_1_2_1_1_1_1_1_1"/>
    <protectedRange sqref="Q44:R44" name="Range2_12_1_6_1_1_1_2_3_2_1_1_1_1_1"/>
    <protectedRange sqref="N44:P44" name="Range2_12_1_2_3_1_1_1_2_3_2_1_1_1_1_1"/>
    <protectedRange sqref="K44:M44" name="Range2_2_12_1_4_3_1_1_1_3_3_2_1_1_1_1_1"/>
    <protectedRange sqref="J44" name="Range2_2_12_1_4_3_1_1_1_3_2_1_2_1_1_1"/>
    <protectedRange sqref="D44:E44" name="Range2_2_12_1_3_1_2_1_1_1_2_1_2_3_2_1_1_1"/>
    <protectedRange sqref="I44" name="Range2_2_12_1_4_2_1_1_1_4_1_2_1_1_1_2_1_1_1"/>
    <protectedRange sqref="F44:H44" name="Range2_2_12_1_3_1_1_1_1_1_4_1_2_1_2_1_2_1_1_1"/>
    <protectedRange sqref="I45:I46" name="Range2_2_12_1_4_2_1_1_1_4_1_2_1_1_1_2_2_1_1"/>
    <protectedRange sqref="I51" name="Range2_2_12_1_7_1_1_2_2_2"/>
    <protectedRange sqref="F50" name="Range2_2_12_1_4_3_1_1_1_3_3_1_1_3_1_1_1_1_1_1_2_2"/>
    <protectedRange sqref="C50:E50" name="Range2_2_12_1_3_1_2_1_1_1_1_2_1_1_1_1_1_1_2_2"/>
    <protectedRange sqref="G51:H51" name="Range2_2_12_1_3_1_2_1_1_1_2_1_1_1_1_1_1_2_1_1_1_1_1_1"/>
    <protectedRange sqref="D51:E51" name="Range2_2_12_1_3_1_2_1_1_1_2_1_1_1_1_3_1_1_1_1_1_2_1_2"/>
    <protectedRange sqref="F51" name="Range2_2_12_1_3_1_2_1_1_1_3_1_1_1_1_1_3_1_1_1_1_1_1_1_2"/>
    <protectedRange sqref="I53" name="Range2_2_12_1_7_1_1_2_2_1_1"/>
    <protectedRange sqref="I52" name="Range2_2_12_1_4_3_1_1_1_3_3_1_1_3_1_1_1_1_1_1_2_1_1"/>
    <protectedRange sqref="E52:H52" name="Range2_2_12_1_3_1_2_1_1_1_1_2_1_1_1_1_1_1_2_1_1"/>
    <protectedRange sqref="D52" name="Range2_2_12_1_3_1_2_1_1_1_2_1_2_3_1_1_1_1_1_1_1"/>
    <protectedRange sqref="G53:H53" name="Range2_2_12_1_3_1_2_1_1_1_2_1_1_1_1_1_1_2_1_1_1_1_1_2_1"/>
    <protectedRange sqref="D53:E53" name="Range2_2_12_1_3_1_2_1_1_1_2_1_1_1_1_3_1_1_1_1_1_2_1_1_1"/>
    <protectedRange sqref="F53" name="Range2_2_12_1_3_1_2_1_1_1_3_1_1_1_1_1_3_1_1_1_1_1_1_1_1_1"/>
    <protectedRange sqref="AR11:AR34 L24:N31 N12:N23 N32:N34 N11:P11 G11:G34 O12:P34 E11:E34 R11:AG34" name="Range1_16_3_1_1_2"/>
    <protectedRange sqref="L16:M23" name="Range1_1_1_1_10_1_1_1_1"/>
    <protectedRange sqref="L32:M34" name="Range1_1_10_1_1_1_1"/>
    <protectedRange sqref="K11:L15 K16:K34 I11:I15 I16:J24 I25:I34 J25" name="Range1_1_2_1_10_2_1_1_1"/>
    <protectedRange sqref="M11:M15" name="Range1_2_1_2_1_10_1_1_1_1"/>
    <protectedRange sqref="H11:H34" name="Range1_1_1_1_1_1_1_1"/>
    <protectedRange sqref="J11:J15 J26:J34" name="Range1_1_2_1_10_1_1_1_1_1"/>
    <protectedRange sqref="Q11:Q34" name="Range1_16_3_1_1_1_1_1_1"/>
    <protectedRange sqref="F11:F22" name="Range1_16_3_1_1_2_1_1_1_2_1_1"/>
    <protectedRange sqref="B41:B42" name="Range2_12_5_1_1_1_1"/>
    <protectedRange sqref="B43" name="Range2_12_5_1_1_1_2_2_1_1_1_1_1_1_1_1_1_1_1_1_1_1_1_1_1_1_1_1_1_1_1_1_1_1_1_1_1_1_1_1_1_1_1_1_1_1_1_1_1_1"/>
    <protectedRange sqref="B44" name="Range2_12_5_1_1_1_2_2_1_1_1_1_1_1_1_1_1_1_1_2_1_1_1_1_1_1_1_1_1_1_1_1_1_1_1_1_1_1_1_1_1_1_1_1_1_1_1_1_1_1_1_1_1_1_1_1_1_1_1_1_1_1_1_1_1_1"/>
    <protectedRange sqref="B45" name="Range2_12_5_1_1_1_2_2_1_1_1_1_1_1_1_1_1_1_1_2_1_1_1_2_1_1_1_2_1_1_1_3_1_1_1_1_1_1_1_1_1_1_1_1_1_1_1_1_1_1_1_1_1_1_1_1_1_1_1_1_1_1_1_1_1_1_1_1_1_1_1_1_1_1_1_1_1_1_1_1_1_1_1"/>
    <protectedRange sqref="B46" name="Range2_12_5_1_1_1_2_1_1_1_1_1_1_1_1_1_1_1_2_1_2_1_1_1_1_1_1_1_1_1_2_1_1_1_1_1_1_1_1_1_1_1_1_1_1_1_1_1_1_1_1_1_1_1_1_1_1_1_1_1_1_1_1_1_1_1_1"/>
    <protectedRange sqref="B47" name="Range2_12_5_1_1_1_1_1_2_1_1_1_1_1_1_1_1_1_1_1_1_1_1_1_1_1_1_1_1_2_1_1_1_1_1_1_1_1_1_1_1_1_1_3_1_1_1_2_1_1_1_1_1_1_1_1_1"/>
    <protectedRange sqref="B48" name="Range2_12_5_1_1_1_1_1_2_1_1_2_1_1_1_1_1_1_1_1_1_1_1_1_1_1_1_1_1_2_1_1_1_1_1_1_1_1_1_1_1_1_1_1_3_1_1_1_2_1_1_1_1_1_1_1"/>
    <protectedRange sqref="B49" name="Range2_12_5_1_1_1_2_2_1_1_1_1_1_1_1_1_1_1_1_2_1_1_1_1_1_1_1_1_1_3_1_3_1_2_1_1_1_1_1_1_1_1_1_1_1_1_1_2_1_1_1_1_1_2_1_1_1_1_1_1_1_1_2_1_1_3_1_1_1_2_1_1_1_1_1_1_1_1_1"/>
    <protectedRange sqref="B50" name="Range2_12_5_1_1_1_2_2_1_1_1_1_1_1_1_1_1_1_1_2_1_1_1_2_1_1_1_1_1_1_1_1_1_1_1_1_1_1_1_1_2_1_1_1_1_1_1_1_1_1_2_1_1_3_1_1_1_3_1_1_1_1_1_1_1_1_1"/>
    <protectedRange sqref="B51" name="Range2_12_5_1_1_1_1_1_2_1_2_1_1_1_2_1_1_1_1_1_1_1_1_1_1_2_1_1_1_1_1_2_1_1_1_1_1_1_1_2_1_1_3_1_1_1_2_1_1_1_1_1_1_1_1_1"/>
    <protectedRange sqref="P3:U5" name="Range1_16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8">
    <cfRule type="cellIs" dxfId="674" priority="43" operator="equal">
      <formula>0</formula>
    </cfRule>
  </conditionalFormatting>
  <conditionalFormatting sqref="X8">
    <cfRule type="cellIs" dxfId="673" priority="42" operator="greaterThan">
      <formula>1179</formula>
    </cfRule>
  </conditionalFormatting>
  <conditionalFormatting sqref="X8">
    <cfRule type="cellIs" dxfId="672" priority="41" operator="greaterThan">
      <formula>99</formula>
    </cfRule>
  </conditionalFormatting>
  <conditionalFormatting sqref="X8">
    <cfRule type="cellIs" dxfId="671" priority="40" operator="greaterThan">
      <formula>0.99</formula>
    </cfRule>
  </conditionalFormatting>
  <conditionalFormatting sqref="AB8">
    <cfRule type="cellIs" dxfId="670" priority="39" operator="equal">
      <formula>0</formula>
    </cfRule>
  </conditionalFormatting>
  <conditionalFormatting sqref="AB8">
    <cfRule type="cellIs" dxfId="669" priority="38" operator="greaterThan">
      <formula>1179</formula>
    </cfRule>
  </conditionalFormatting>
  <conditionalFormatting sqref="AB8">
    <cfRule type="cellIs" dxfId="668" priority="37" operator="greaterThan">
      <formula>99</formula>
    </cfRule>
  </conditionalFormatting>
  <conditionalFormatting sqref="AB8">
    <cfRule type="cellIs" dxfId="667" priority="36" operator="greaterThan">
      <formula>0.99</formula>
    </cfRule>
  </conditionalFormatting>
  <conditionalFormatting sqref="X11:AA18 AC11:AE18 X19:AE34">
    <cfRule type="containsText" dxfId="666" priority="9" operator="containsText" text="N/A">
      <formula>NOT(ISERROR(SEARCH("N/A",X11)))</formula>
    </cfRule>
    <cfRule type="cellIs" dxfId="665" priority="23" operator="equal">
      <formula>0</formula>
    </cfRule>
  </conditionalFormatting>
  <conditionalFormatting sqref="X11:AA18 AC11:AE18 X19:AE34">
    <cfRule type="cellIs" dxfId="664" priority="22" operator="greaterThanOrEqual">
      <formula>1185</formula>
    </cfRule>
  </conditionalFormatting>
  <conditionalFormatting sqref="X11:AA18 AC11:AE18 X19:AE34">
    <cfRule type="cellIs" dxfId="663" priority="21" operator="between">
      <formula>0.1</formula>
      <formula>1184</formula>
    </cfRule>
  </conditionalFormatting>
  <conditionalFormatting sqref="AJ11:AO34">
    <cfRule type="cellIs" dxfId="662" priority="20" operator="equal">
      <formula>0</formula>
    </cfRule>
  </conditionalFormatting>
  <conditionalFormatting sqref="AJ11:AO34">
    <cfRule type="cellIs" dxfId="661" priority="19" operator="greaterThan">
      <formula>1179</formula>
    </cfRule>
  </conditionalFormatting>
  <conditionalFormatting sqref="AJ11:AO34">
    <cfRule type="cellIs" dxfId="660" priority="18" operator="greaterThan">
      <formula>99</formula>
    </cfRule>
  </conditionalFormatting>
  <conditionalFormatting sqref="AJ11:AO34">
    <cfRule type="cellIs" dxfId="659" priority="17" operator="greaterThan">
      <formula>0.99</formula>
    </cfRule>
  </conditionalFormatting>
  <conditionalFormatting sqref="AQ11:AQ34">
    <cfRule type="cellIs" dxfId="658" priority="16" operator="equal">
      <formula>0</formula>
    </cfRule>
  </conditionalFormatting>
  <conditionalFormatting sqref="AQ11:AQ34">
    <cfRule type="cellIs" dxfId="657" priority="15" operator="greaterThan">
      <formula>1179</formula>
    </cfRule>
  </conditionalFormatting>
  <conditionalFormatting sqref="AQ11:AQ34">
    <cfRule type="cellIs" dxfId="656" priority="14" operator="greaterThan">
      <formula>99</formula>
    </cfRule>
  </conditionalFormatting>
  <conditionalFormatting sqref="AQ11:AQ34">
    <cfRule type="cellIs" dxfId="655" priority="13" operator="greaterThan">
      <formula>0.99</formula>
    </cfRule>
  </conditionalFormatting>
  <conditionalFormatting sqref="AI11:AI34">
    <cfRule type="cellIs" dxfId="654" priority="12" operator="greaterThan">
      <formula>$AI$8</formula>
    </cfRule>
  </conditionalFormatting>
  <conditionalFormatting sqref="AH11:AH34">
    <cfRule type="cellIs" dxfId="653" priority="10" operator="greaterThan">
      <formula>$AH$8</formula>
    </cfRule>
    <cfRule type="cellIs" dxfId="652" priority="11" operator="greaterThan">
      <formula>$AH$8</formula>
    </cfRule>
  </conditionalFormatting>
  <conditionalFormatting sqref="AP11:AP34">
    <cfRule type="cellIs" dxfId="651" priority="8" operator="equal">
      <formula>0</formula>
    </cfRule>
  </conditionalFormatting>
  <conditionalFormatting sqref="AP11:AP34">
    <cfRule type="cellIs" dxfId="650" priority="7" operator="greaterThan">
      <formula>1179</formula>
    </cfRule>
  </conditionalFormatting>
  <conditionalFormatting sqref="AP11:AP34">
    <cfRule type="cellIs" dxfId="649" priority="6" operator="greaterThan">
      <formula>99</formula>
    </cfRule>
  </conditionalFormatting>
  <conditionalFormatting sqref="AP11:AP34">
    <cfRule type="cellIs" dxfId="648" priority="5" operator="greaterThan">
      <formula>0.99</formula>
    </cfRule>
  </conditionalFormatting>
  <conditionalFormatting sqref="AB11:AB18">
    <cfRule type="containsText" dxfId="647" priority="1" operator="containsText" text="N/A">
      <formula>NOT(ISERROR(SEARCH("N/A",AB11)))</formula>
    </cfRule>
    <cfRule type="cellIs" dxfId="646" priority="4" operator="equal">
      <formula>0</formula>
    </cfRule>
  </conditionalFormatting>
  <conditionalFormatting sqref="AB11:AB18">
    <cfRule type="cellIs" dxfId="645" priority="3" operator="greaterThanOrEqual">
      <formula>1185</formula>
    </cfRule>
  </conditionalFormatting>
  <conditionalFormatting sqref="AB11:AB18">
    <cfRule type="cellIs" dxfId="644" priority="2" operator="between">
      <formula>0.1</formula>
      <formula>1184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1" workbookViewId="0">
      <selection activeCell="B48" sqref="B48:B4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 t="s">
        <v>174</v>
      </c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42328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26416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19'!Q34</f>
        <v>59691214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19'!AG34:AG34</f>
        <v>42013516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19'!AP34:AP34</f>
        <v>9671755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93</v>
      </c>
      <c r="Q11" s="124">
        <v>59695044</v>
      </c>
      <c r="R11" s="47">
        <f>IF(ISBLANK(Q11),"-",Q11-Q10)</f>
        <v>3830</v>
      </c>
      <c r="S11" s="48">
        <f>R11*24/1000</f>
        <v>91.92</v>
      </c>
      <c r="T11" s="48">
        <f>R11/1000</f>
        <v>3.83</v>
      </c>
      <c r="U11" s="125">
        <v>5.8</v>
      </c>
      <c r="V11" s="125">
        <f>U11</f>
        <v>5.8</v>
      </c>
      <c r="W11" s="126" t="s">
        <v>125</v>
      </c>
      <c r="X11" s="128">
        <v>0</v>
      </c>
      <c r="Y11" s="128">
        <v>0</v>
      </c>
      <c r="Z11" s="128">
        <v>1048</v>
      </c>
      <c r="AA11" s="128">
        <v>0</v>
      </c>
      <c r="AB11" s="128">
        <v>1047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42014164</v>
      </c>
      <c r="AH11" s="50">
        <f>IF(ISBLANK(AG11),"-",AG11-AG10)</f>
        <v>648</v>
      </c>
      <c r="AI11" s="51">
        <f>AH11/T11</f>
        <v>169.19060052219322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9673184</v>
      </c>
      <c r="AQ11" s="128">
        <f t="shared" ref="AQ11:AQ34" si="0">AP11-AP10</f>
        <v>1429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128</v>
      </c>
      <c r="P12" s="124">
        <v>93</v>
      </c>
      <c r="Q12" s="124">
        <v>59698746</v>
      </c>
      <c r="R12" s="47">
        <f t="shared" ref="R12:R34" si="4">IF(ISBLANK(Q12),"-",Q12-Q11)</f>
        <v>3702</v>
      </c>
      <c r="S12" s="48">
        <f t="shared" ref="S12:S34" si="5">R12*24/1000</f>
        <v>88.847999999999999</v>
      </c>
      <c r="T12" s="48">
        <f t="shared" ref="T12:T34" si="6">R12/1000</f>
        <v>3.702</v>
      </c>
      <c r="U12" s="125">
        <v>7.3</v>
      </c>
      <c r="V12" s="125">
        <f t="shared" ref="V12:V34" si="7">U12</f>
        <v>7.3</v>
      </c>
      <c r="W12" s="126" t="s">
        <v>125</v>
      </c>
      <c r="X12" s="128">
        <v>0</v>
      </c>
      <c r="Y12" s="128">
        <v>0</v>
      </c>
      <c r="Z12" s="128">
        <v>1037</v>
      </c>
      <c r="AA12" s="128">
        <v>0</v>
      </c>
      <c r="AB12" s="128">
        <v>1017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42014780</v>
      </c>
      <c r="AH12" s="50">
        <f>IF(ISBLANK(AG12),"-",AG12-AG11)</f>
        <v>616</v>
      </c>
      <c r="AI12" s="51">
        <f t="shared" ref="AI12:AI34" si="8">AH12/T12</f>
        <v>166.39654240950838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9674573</v>
      </c>
      <c r="AQ12" s="128">
        <f t="shared" si="0"/>
        <v>1389</v>
      </c>
      <c r="AR12" s="54">
        <v>1.06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126</v>
      </c>
      <c r="P13" s="124">
        <v>90</v>
      </c>
      <c r="Q13" s="124">
        <v>59702563</v>
      </c>
      <c r="R13" s="47">
        <f t="shared" si="4"/>
        <v>3817</v>
      </c>
      <c r="S13" s="48">
        <f t="shared" si="5"/>
        <v>91.608000000000004</v>
      </c>
      <c r="T13" s="48">
        <f t="shared" si="6"/>
        <v>3.8170000000000002</v>
      </c>
      <c r="U13" s="125">
        <v>8.6999999999999993</v>
      </c>
      <c r="V13" s="125">
        <f t="shared" si="7"/>
        <v>8.6999999999999993</v>
      </c>
      <c r="W13" s="126" t="s">
        <v>125</v>
      </c>
      <c r="X13" s="128">
        <v>0</v>
      </c>
      <c r="Y13" s="128">
        <v>0</v>
      </c>
      <c r="Z13" s="128">
        <v>1037</v>
      </c>
      <c r="AA13" s="128">
        <v>0</v>
      </c>
      <c r="AB13" s="128">
        <v>1018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42015420</v>
      </c>
      <c r="AH13" s="50">
        <f>IF(ISBLANK(AG13),"-",AG13-AG12)</f>
        <v>640</v>
      </c>
      <c r="AI13" s="51">
        <f t="shared" si="8"/>
        <v>167.67094576892848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9675949</v>
      </c>
      <c r="AQ13" s="128">
        <f t="shared" si="0"/>
        <v>1376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95</v>
      </c>
      <c r="P14" s="124">
        <v>92</v>
      </c>
      <c r="Q14" s="124">
        <v>59706555</v>
      </c>
      <c r="R14" s="47">
        <f t="shared" si="4"/>
        <v>3992</v>
      </c>
      <c r="S14" s="48">
        <f t="shared" si="5"/>
        <v>95.808000000000007</v>
      </c>
      <c r="T14" s="48">
        <f t="shared" si="6"/>
        <v>3.992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977</v>
      </c>
      <c r="AA14" s="128">
        <v>0</v>
      </c>
      <c r="AB14" s="128">
        <v>957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42016004</v>
      </c>
      <c r="AH14" s="50">
        <f t="shared" ref="AH14:AH34" si="9">IF(ISBLANK(AG14),"-",AG14-AG13)</f>
        <v>584</v>
      </c>
      <c r="AI14" s="51">
        <f t="shared" si="8"/>
        <v>146.29258517034069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9676633</v>
      </c>
      <c r="AQ14" s="128">
        <f t="shared" si="0"/>
        <v>684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105</v>
      </c>
      <c r="P15" s="124">
        <v>101</v>
      </c>
      <c r="Q15" s="124">
        <v>59710513</v>
      </c>
      <c r="R15" s="47">
        <f t="shared" si="4"/>
        <v>3958</v>
      </c>
      <c r="S15" s="48">
        <f t="shared" si="5"/>
        <v>94.992000000000004</v>
      </c>
      <c r="T15" s="48">
        <f t="shared" si="6"/>
        <v>3.9580000000000002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1017</v>
      </c>
      <c r="AA15" s="128">
        <v>0</v>
      </c>
      <c r="AB15" s="128">
        <v>998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42016464</v>
      </c>
      <c r="AH15" s="50">
        <f t="shared" si="9"/>
        <v>460</v>
      </c>
      <c r="AI15" s="51">
        <f t="shared" si="8"/>
        <v>116.22031328954017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9676633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15</v>
      </c>
      <c r="E16" s="42">
        <f t="shared" si="1"/>
        <v>10.563380281690142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128</v>
      </c>
      <c r="Q16" s="124">
        <v>59715182</v>
      </c>
      <c r="R16" s="47">
        <f t="shared" si="4"/>
        <v>4669</v>
      </c>
      <c r="S16" s="48">
        <f t="shared" si="5"/>
        <v>112.056</v>
      </c>
      <c r="T16" s="48">
        <f t="shared" si="6"/>
        <v>4.6689999999999996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42017352</v>
      </c>
      <c r="AH16" s="50">
        <f t="shared" si="9"/>
        <v>888</v>
      </c>
      <c r="AI16" s="51">
        <f t="shared" si="8"/>
        <v>190.19061897622618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9676633</v>
      </c>
      <c r="AQ16" s="128">
        <f t="shared" si="0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1"/>
        <v>4.9295774647887329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143</v>
      </c>
      <c r="P17" s="124">
        <v>141</v>
      </c>
      <c r="Q17" s="124">
        <v>59720915</v>
      </c>
      <c r="R17" s="47">
        <f t="shared" si="4"/>
        <v>5733</v>
      </c>
      <c r="S17" s="48">
        <f t="shared" si="5"/>
        <v>137.59200000000001</v>
      </c>
      <c r="T17" s="48">
        <f t="shared" si="6"/>
        <v>5.7329999999999997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42018584</v>
      </c>
      <c r="AH17" s="50">
        <f t="shared" si="9"/>
        <v>1232</v>
      </c>
      <c r="AI17" s="51">
        <f t="shared" si="8"/>
        <v>214.8962148962149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9676633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1"/>
        <v>4.9295774647887329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148</v>
      </c>
      <c r="Q18" s="124">
        <v>59727000</v>
      </c>
      <c r="R18" s="47">
        <f t="shared" si="4"/>
        <v>6085</v>
      </c>
      <c r="S18" s="48">
        <f t="shared" si="5"/>
        <v>146.04</v>
      </c>
      <c r="T18" s="48">
        <f t="shared" si="6"/>
        <v>6.085</v>
      </c>
      <c r="U18" s="125">
        <v>9.3000000000000007</v>
      </c>
      <c r="V18" s="125">
        <f t="shared" si="7"/>
        <v>9.3000000000000007</v>
      </c>
      <c r="W18" s="126" t="s">
        <v>133</v>
      </c>
      <c r="X18" s="128">
        <v>0</v>
      </c>
      <c r="Y18" s="128">
        <v>1006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42019932</v>
      </c>
      <c r="AH18" s="50">
        <f t="shared" si="9"/>
        <v>1348</v>
      </c>
      <c r="AI18" s="51">
        <f t="shared" si="8"/>
        <v>221.52834839769926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9676633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1"/>
        <v>4.9295774647887329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153</v>
      </c>
      <c r="Q19" s="124">
        <v>59733190</v>
      </c>
      <c r="R19" s="47">
        <f t="shared" si="4"/>
        <v>6190</v>
      </c>
      <c r="S19" s="48">
        <f t="shared" si="5"/>
        <v>148.56</v>
      </c>
      <c r="T19" s="48">
        <f t="shared" si="6"/>
        <v>6.19</v>
      </c>
      <c r="U19" s="125">
        <v>8.9</v>
      </c>
      <c r="V19" s="125">
        <f t="shared" si="7"/>
        <v>8.9</v>
      </c>
      <c r="W19" s="126" t="s">
        <v>133</v>
      </c>
      <c r="X19" s="128">
        <v>0</v>
      </c>
      <c r="Y19" s="128">
        <v>1037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42021300</v>
      </c>
      <c r="AH19" s="50">
        <f t="shared" si="9"/>
        <v>1368</v>
      </c>
      <c r="AI19" s="51">
        <f t="shared" si="8"/>
        <v>221.00161550888529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9676633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139</v>
      </c>
      <c r="P20" s="124">
        <v>149</v>
      </c>
      <c r="Q20" s="124">
        <v>59739417</v>
      </c>
      <c r="R20" s="47">
        <f t="shared" si="4"/>
        <v>6227</v>
      </c>
      <c r="S20" s="48">
        <f t="shared" si="5"/>
        <v>149.44800000000001</v>
      </c>
      <c r="T20" s="48">
        <f t="shared" si="6"/>
        <v>6.2270000000000003</v>
      </c>
      <c r="U20" s="125">
        <v>8.3000000000000007</v>
      </c>
      <c r="V20" s="125">
        <f t="shared" si="7"/>
        <v>8.3000000000000007</v>
      </c>
      <c r="W20" s="126" t="s">
        <v>133</v>
      </c>
      <c r="X20" s="128">
        <v>0</v>
      </c>
      <c r="Y20" s="128">
        <v>1037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42022668</v>
      </c>
      <c r="AH20" s="50">
        <f t="shared" si="9"/>
        <v>1368</v>
      </c>
      <c r="AI20" s="51">
        <f t="shared" si="8"/>
        <v>219.6884535089128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9676633</v>
      </c>
      <c r="AQ20" s="128">
        <f t="shared" si="0"/>
        <v>0</v>
      </c>
      <c r="AR20" s="54">
        <v>1.32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1"/>
        <v>5.6338028169014089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138</v>
      </c>
      <c r="P21" s="124">
        <v>153</v>
      </c>
      <c r="Q21" s="124">
        <v>59745603</v>
      </c>
      <c r="R21" s="47">
        <f t="shared" si="4"/>
        <v>6186</v>
      </c>
      <c r="S21" s="48">
        <f t="shared" si="5"/>
        <v>148.464</v>
      </c>
      <c r="T21" s="48">
        <f t="shared" si="6"/>
        <v>6.1859999999999999</v>
      </c>
      <c r="U21" s="125">
        <v>7.8</v>
      </c>
      <c r="V21" s="125">
        <f t="shared" si="7"/>
        <v>7.8</v>
      </c>
      <c r="W21" s="126" t="s">
        <v>133</v>
      </c>
      <c r="X21" s="128">
        <v>0</v>
      </c>
      <c r="Y21" s="128">
        <v>1037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42024044</v>
      </c>
      <c r="AH21" s="50">
        <f t="shared" si="9"/>
        <v>1376</v>
      </c>
      <c r="AI21" s="51">
        <f t="shared" si="8"/>
        <v>222.43776268994503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9676633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9</v>
      </c>
      <c r="E22" s="42">
        <f t="shared" si="1"/>
        <v>6.3380281690140849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146</v>
      </c>
      <c r="Q22" s="124">
        <v>59751796</v>
      </c>
      <c r="R22" s="47">
        <f t="shared" si="4"/>
        <v>6193</v>
      </c>
      <c r="S22" s="48">
        <f t="shared" si="5"/>
        <v>148.63200000000001</v>
      </c>
      <c r="T22" s="48">
        <f t="shared" si="6"/>
        <v>6.1929999999999996</v>
      </c>
      <c r="U22" s="125">
        <v>7.3</v>
      </c>
      <c r="V22" s="125">
        <f t="shared" si="7"/>
        <v>7.3</v>
      </c>
      <c r="W22" s="126" t="s">
        <v>133</v>
      </c>
      <c r="X22" s="128">
        <v>0</v>
      </c>
      <c r="Y22" s="128">
        <v>1047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42025424</v>
      </c>
      <c r="AH22" s="50">
        <f t="shared" si="9"/>
        <v>1380</v>
      </c>
      <c r="AI22" s="51">
        <f t="shared" si="8"/>
        <v>222.83222993702569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9676633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137</v>
      </c>
      <c r="Q23" s="124">
        <v>59757787</v>
      </c>
      <c r="R23" s="47">
        <f t="shared" si="4"/>
        <v>5991</v>
      </c>
      <c r="S23" s="48">
        <f t="shared" si="5"/>
        <v>143.78399999999999</v>
      </c>
      <c r="T23" s="48">
        <f t="shared" si="6"/>
        <v>5.9909999999999997</v>
      </c>
      <c r="U23" s="125">
        <v>6.7</v>
      </c>
      <c r="V23" s="125">
        <f t="shared" si="7"/>
        <v>6.7</v>
      </c>
      <c r="W23" s="126" t="s">
        <v>133</v>
      </c>
      <c r="X23" s="128">
        <v>0</v>
      </c>
      <c r="Y23" s="128">
        <v>1047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42026792</v>
      </c>
      <c r="AH23" s="50">
        <f t="shared" si="9"/>
        <v>1368</v>
      </c>
      <c r="AI23" s="51">
        <f t="shared" si="8"/>
        <v>228.34251377065598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9676633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120</v>
      </c>
      <c r="Q24" s="124">
        <v>59764097</v>
      </c>
      <c r="R24" s="47">
        <f t="shared" si="4"/>
        <v>6310</v>
      </c>
      <c r="S24" s="48">
        <f t="shared" si="5"/>
        <v>151.44</v>
      </c>
      <c r="T24" s="48">
        <f t="shared" si="6"/>
        <v>6.31</v>
      </c>
      <c r="U24" s="125">
        <v>6.1</v>
      </c>
      <c r="V24" s="125">
        <f t="shared" si="7"/>
        <v>6.1</v>
      </c>
      <c r="W24" s="126" t="s">
        <v>133</v>
      </c>
      <c r="X24" s="128">
        <v>0</v>
      </c>
      <c r="Y24" s="128">
        <v>1076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42028236</v>
      </c>
      <c r="AH24" s="50">
        <f t="shared" si="9"/>
        <v>1444</v>
      </c>
      <c r="AI24" s="51">
        <f t="shared" si="8"/>
        <v>228.84310618066561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9676633</v>
      </c>
      <c r="AQ24" s="128">
        <f t="shared" si="0"/>
        <v>0</v>
      </c>
      <c r="AR24" s="54">
        <v>1.38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140</v>
      </c>
      <c r="Q25" s="124">
        <v>59769784</v>
      </c>
      <c r="R25" s="47">
        <f t="shared" si="4"/>
        <v>5687</v>
      </c>
      <c r="S25" s="48">
        <f t="shared" si="5"/>
        <v>136.488</v>
      </c>
      <c r="T25" s="48">
        <f t="shared" si="6"/>
        <v>5.6870000000000003</v>
      </c>
      <c r="U25" s="125">
        <v>5.5</v>
      </c>
      <c r="V25" s="125">
        <f t="shared" si="7"/>
        <v>5.5</v>
      </c>
      <c r="W25" s="126" t="s">
        <v>133</v>
      </c>
      <c r="X25" s="128">
        <v>0</v>
      </c>
      <c r="Y25" s="128">
        <v>1077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42029552</v>
      </c>
      <c r="AH25" s="50">
        <f t="shared" si="9"/>
        <v>1316</v>
      </c>
      <c r="AI25" s="51">
        <f t="shared" si="8"/>
        <v>231.40495867768593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9676633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139</v>
      </c>
      <c r="Q26" s="124">
        <v>59775716</v>
      </c>
      <c r="R26" s="47">
        <f t="shared" si="4"/>
        <v>5932</v>
      </c>
      <c r="S26" s="48">
        <f t="shared" si="5"/>
        <v>142.36799999999999</v>
      </c>
      <c r="T26" s="48">
        <f t="shared" si="6"/>
        <v>5.9320000000000004</v>
      </c>
      <c r="U26" s="125">
        <v>4.9000000000000004</v>
      </c>
      <c r="V26" s="125">
        <f t="shared" si="7"/>
        <v>4.9000000000000004</v>
      </c>
      <c r="W26" s="126" t="s">
        <v>133</v>
      </c>
      <c r="X26" s="128">
        <v>0</v>
      </c>
      <c r="Y26" s="128">
        <v>1077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42030928</v>
      </c>
      <c r="AH26" s="50">
        <f t="shared" si="9"/>
        <v>1376</v>
      </c>
      <c r="AI26" s="51">
        <f t="shared" si="8"/>
        <v>231.96223870532702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9676633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144</v>
      </c>
      <c r="Q27" s="124">
        <v>59781887</v>
      </c>
      <c r="R27" s="47">
        <f t="shared" si="4"/>
        <v>6171</v>
      </c>
      <c r="S27" s="48">
        <f t="shared" si="5"/>
        <v>148.10400000000001</v>
      </c>
      <c r="T27" s="48">
        <f t="shared" si="6"/>
        <v>6.1710000000000003</v>
      </c>
      <c r="U27" s="125">
        <v>4.3</v>
      </c>
      <c r="V27" s="125">
        <f t="shared" si="7"/>
        <v>4.3</v>
      </c>
      <c r="W27" s="126" t="s">
        <v>133</v>
      </c>
      <c r="X27" s="128">
        <v>0</v>
      </c>
      <c r="Y27" s="128">
        <v>1078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42032348</v>
      </c>
      <c r="AH27" s="50">
        <f t="shared" si="9"/>
        <v>1420</v>
      </c>
      <c r="AI27" s="51">
        <f t="shared" si="8"/>
        <v>230.10857235456166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9676633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141</v>
      </c>
      <c r="Q28" s="124">
        <v>59786934</v>
      </c>
      <c r="R28" s="47">
        <f t="shared" si="4"/>
        <v>5047</v>
      </c>
      <c r="S28" s="48">
        <f t="shared" si="5"/>
        <v>121.128</v>
      </c>
      <c r="T28" s="48">
        <f t="shared" si="6"/>
        <v>5.0469999999999997</v>
      </c>
      <c r="U28" s="125">
        <v>3.7</v>
      </c>
      <c r="V28" s="125">
        <f t="shared" si="7"/>
        <v>3.7</v>
      </c>
      <c r="W28" s="126" t="s">
        <v>133</v>
      </c>
      <c r="X28" s="128">
        <v>0</v>
      </c>
      <c r="Y28" s="128">
        <v>1047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42033532</v>
      </c>
      <c r="AH28" s="50">
        <f t="shared" si="9"/>
        <v>1184</v>
      </c>
      <c r="AI28" s="51">
        <f t="shared" si="8"/>
        <v>234.59480879730535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9676633</v>
      </c>
      <c r="AQ28" s="128">
        <f t="shared" si="0"/>
        <v>0</v>
      </c>
      <c r="AR28" s="54">
        <v>1.41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139</v>
      </c>
      <c r="Q29" s="124">
        <v>59793096</v>
      </c>
      <c r="R29" s="47">
        <f t="shared" si="4"/>
        <v>6162</v>
      </c>
      <c r="S29" s="48">
        <f t="shared" si="5"/>
        <v>147.88800000000001</v>
      </c>
      <c r="T29" s="48">
        <f t="shared" si="6"/>
        <v>6.1619999999999999</v>
      </c>
      <c r="U29" s="125">
        <v>3.4</v>
      </c>
      <c r="V29" s="125">
        <f t="shared" si="7"/>
        <v>3.4</v>
      </c>
      <c r="W29" s="126" t="s">
        <v>133</v>
      </c>
      <c r="X29" s="128">
        <v>0</v>
      </c>
      <c r="Y29" s="128">
        <v>1046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42034956</v>
      </c>
      <c r="AH29" s="50">
        <f t="shared" si="9"/>
        <v>1424</v>
      </c>
      <c r="AI29" s="51">
        <f t="shared" si="8"/>
        <v>231.09380071405388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9676633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138</v>
      </c>
      <c r="P30" s="124">
        <v>136</v>
      </c>
      <c r="Q30" s="124">
        <v>59798850</v>
      </c>
      <c r="R30" s="47">
        <f t="shared" si="4"/>
        <v>5754</v>
      </c>
      <c r="S30" s="48">
        <f t="shared" si="5"/>
        <v>138.096</v>
      </c>
      <c r="T30" s="48">
        <f t="shared" si="6"/>
        <v>5.7539999999999996</v>
      </c>
      <c r="U30" s="125">
        <v>3.2</v>
      </c>
      <c r="V30" s="125">
        <f t="shared" si="7"/>
        <v>3.2</v>
      </c>
      <c r="W30" s="126" t="s">
        <v>140</v>
      </c>
      <c r="X30" s="128">
        <v>0</v>
      </c>
      <c r="Y30" s="128">
        <v>965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42036308</v>
      </c>
      <c r="AH30" s="50">
        <f t="shared" si="9"/>
        <v>1352</v>
      </c>
      <c r="AI30" s="51">
        <f t="shared" si="8"/>
        <v>234.96697949252695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9676633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6</v>
      </c>
      <c r="E31" s="42">
        <f t="shared" si="1"/>
        <v>4.2253521126760569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136</v>
      </c>
      <c r="P31" s="124">
        <v>133</v>
      </c>
      <c r="Q31" s="124">
        <v>59803897</v>
      </c>
      <c r="R31" s="47">
        <f t="shared" si="4"/>
        <v>5047</v>
      </c>
      <c r="S31" s="48">
        <f t="shared" si="5"/>
        <v>121.128</v>
      </c>
      <c r="T31" s="48">
        <f t="shared" si="6"/>
        <v>5.0469999999999997</v>
      </c>
      <c r="U31" s="125">
        <v>3.1</v>
      </c>
      <c r="V31" s="125">
        <f t="shared" si="7"/>
        <v>3.1</v>
      </c>
      <c r="W31" s="126" t="s">
        <v>140</v>
      </c>
      <c r="X31" s="128">
        <v>0</v>
      </c>
      <c r="Y31" s="128">
        <v>0</v>
      </c>
      <c r="Z31" s="128">
        <v>1147</v>
      </c>
      <c r="AA31" s="128">
        <v>1185</v>
      </c>
      <c r="AB31" s="128">
        <v>1147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42037420</v>
      </c>
      <c r="AH31" s="50">
        <f t="shared" si="9"/>
        <v>1112</v>
      </c>
      <c r="AI31" s="51">
        <f t="shared" si="8"/>
        <v>220.32890826233407</v>
      </c>
      <c r="AJ31" s="108">
        <v>0</v>
      </c>
      <c r="AK31" s="108">
        <v>0</v>
      </c>
      <c r="AL31" s="108">
        <v>1</v>
      </c>
      <c r="AM31" s="108">
        <v>1</v>
      </c>
      <c r="AN31" s="108">
        <v>1</v>
      </c>
      <c r="AO31" s="108">
        <v>0</v>
      </c>
      <c r="AP31" s="128">
        <v>9676633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1"/>
        <v>7.746478873239437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118</v>
      </c>
      <c r="P32" s="124">
        <v>120</v>
      </c>
      <c r="Q32" s="124">
        <v>59809636</v>
      </c>
      <c r="R32" s="47">
        <f t="shared" si="4"/>
        <v>5739</v>
      </c>
      <c r="S32" s="48">
        <f t="shared" si="5"/>
        <v>137.73599999999999</v>
      </c>
      <c r="T32" s="48">
        <f t="shared" si="6"/>
        <v>5.7389999999999999</v>
      </c>
      <c r="U32" s="125">
        <v>3.1</v>
      </c>
      <c r="V32" s="125">
        <f t="shared" si="7"/>
        <v>3.1</v>
      </c>
      <c r="W32" s="126" t="s">
        <v>143</v>
      </c>
      <c r="X32" s="128">
        <v>0</v>
      </c>
      <c r="Y32" s="128">
        <v>0</v>
      </c>
      <c r="Z32" s="128">
        <v>1047</v>
      </c>
      <c r="AA32" s="128">
        <v>1185</v>
      </c>
      <c r="AB32" s="128">
        <v>1047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42038612</v>
      </c>
      <c r="AH32" s="50">
        <f t="shared" si="9"/>
        <v>1192</v>
      </c>
      <c r="AI32" s="51">
        <f t="shared" si="8"/>
        <v>207.70169018992857</v>
      </c>
      <c r="AJ32" s="108">
        <v>0</v>
      </c>
      <c r="AK32" s="108">
        <v>0</v>
      </c>
      <c r="AL32" s="108">
        <v>1</v>
      </c>
      <c r="AM32" s="108">
        <v>1</v>
      </c>
      <c r="AN32" s="108">
        <v>1</v>
      </c>
      <c r="AO32" s="108">
        <v>0</v>
      </c>
      <c r="AP32" s="128">
        <v>9676633</v>
      </c>
      <c r="AQ32" s="128">
        <v>0</v>
      </c>
      <c r="AR32" s="54">
        <v>1.26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1"/>
        <v>8.4507042253521139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121</v>
      </c>
      <c r="P33" s="124">
        <v>97</v>
      </c>
      <c r="Q33" s="124">
        <v>59813693</v>
      </c>
      <c r="R33" s="47">
        <f t="shared" si="4"/>
        <v>4057</v>
      </c>
      <c r="S33" s="48">
        <f t="shared" si="5"/>
        <v>97.367999999999995</v>
      </c>
      <c r="T33" s="48">
        <f t="shared" si="6"/>
        <v>4.0570000000000004</v>
      </c>
      <c r="U33" s="125">
        <v>4.3</v>
      </c>
      <c r="V33" s="125">
        <f t="shared" si="7"/>
        <v>4.3</v>
      </c>
      <c r="W33" s="126" t="s">
        <v>125</v>
      </c>
      <c r="X33" s="128">
        <v>0</v>
      </c>
      <c r="Y33" s="128">
        <v>0</v>
      </c>
      <c r="Z33" s="128">
        <v>1048</v>
      </c>
      <c r="AA33" s="128">
        <v>0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42039280</v>
      </c>
      <c r="AH33" s="50">
        <f t="shared" si="9"/>
        <v>668</v>
      </c>
      <c r="AI33" s="51">
        <f t="shared" si="8"/>
        <v>164.65368498890805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9677571</v>
      </c>
      <c r="AQ33" s="128">
        <f t="shared" si="0"/>
        <v>938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120</v>
      </c>
      <c r="P34" s="124">
        <v>99</v>
      </c>
      <c r="Q34" s="124">
        <v>59817652</v>
      </c>
      <c r="R34" s="47">
        <f t="shared" si="4"/>
        <v>3959</v>
      </c>
      <c r="S34" s="48">
        <f t="shared" si="5"/>
        <v>95.016000000000005</v>
      </c>
      <c r="T34" s="48">
        <f t="shared" si="6"/>
        <v>3.9590000000000001</v>
      </c>
      <c r="U34" s="125">
        <v>5.3</v>
      </c>
      <c r="V34" s="125">
        <f t="shared" si="7"/>
        <v>5.3</v>
      </c>
      <c r="W34" s="126" t="s">
        <v>125</v>
      </c>
      <c r="X34" s="128">
        <v>0</v>
      </c>
      <c r="Y34" s="128">
        <v>0</v>
      </c>
      <c r="Z34" s="128">
        <v>1047</v>
      </c>
      <c r="AA34" s="128">
        <v>0</v>
      </c>
      <c r="AB34" s="128">
        <v>1048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42039932</v>
      </c>
      <c r="AH34" s="50">
        <f t="shared" si="9"/>
        <v>652</v>
      </c>
      <c r="AI34" s="51">
        <f t="shared" si="8"/>
        <v>164.68805253851983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9678557</v>
      </c>
      <c r="AQ34" s="128">
        <f t="shared" si="0"/>
        <v>986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126438</v>
      </c>
      <c r="S35" s="67">
        <f>AVERAGE(S11:S34)</f>
        <v>126.438</v>
      </c>
      <c r="T35" s="67">
        <f>SUM(T11:T34)</f>
        <v>126.43800000000003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26416</v>
      </c>
      <c r="AI35" s="70">
        <f>$AH$35/$T35</f>
        <v>208.92453218178073</v>
      </c>
      <c r="AJ35" s="99"/>
      <c r="AK35" s="100"/>
      <c r="AL35" s="100"/>
      <c r="AM35" s="100"/>
      <c r="AN35" s="101"/>
      <c r="AO35" s="71"/>
      <c r="AP35" s="72">
        <f>AP34-AP10</f>
        <v>6802</v>
      </c>
      <c r="AQ35" s="73">
        <f>SUM(AQ11:AQ34)</f>
        <v>6802</v>
      </c>
      <c r="AR35" s="74">
        <f>AVERAGE(AR11:AR34)</f>
        <v>1.2633333333333334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222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22" t="s">
        <v>137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91" t="s">
        <v>223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118" t="s">
        <v>190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159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E11:E34 W12:Y16 O12:V34 X17:Y34 Z12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P3:U3" name="Range1_16_1_1_1_1_1_1_2_2_2_2_2_2_2_2_2_2_2_2_2_2"/>
    <protectedRange sqref="B43" name="Range2_12_5_1_1_1_2_1_1_1_1_1_1_1_1_1_1_1_2_1_1_1_1_1_1_1_1_1_1_1_1_1_1_1_1_1_1_1_1_1_1_2_1_1_1_1_1_1_1_1_1_1"/>
    <protectedRange sqref="B44" name="Range2_12_5_1_1_1_2_2_1_1_1_1_1_1_1_1_1_1_1_1_1_1_1_1_1_1_1_1_1_1_1_1_1_1_1_1_1_1_1_1_1_1_1_1_1_1_1_1_1_1_1_1_1_1_1_1_1_2_1_1_1_1_1_1_1_1_1_1"/>
    <protectedRange sqref="B45" name="Range2_12_5_1_1_1_2_2_1_1_1_1_1_1_1_1_1_1_1_2_1_1_1_1_1_1_1_1_1_1_1_1_1_1_1_1_1_1_1_1_1_1_1_1_1_1_1_1_1_1_1_1_1_1_1_1_1_1_1_1_1_1_1_1_1_1_1_1_1_1_1_1_1_2_1_1_1_1_1_1_1_1_1_1"/>
    <protectedRange sqref="B46" name="Range2_12_5_1_1_1_2_2_1_1_1_1_1_1_1_1_1_1_1_2_1_1_1_2_1_1_1_2_1_1_1_3_1_1_1_1_1_1_1_1_1_1_1_1_1_1_1_1_1_1_1_1_1_1_1_1_1_1_1_1_1_1_1_1_1_1_1_1_1_1_1_1_1_1_1_1_1_1_1_1_1_1_1_1_1_1_1_1_1_1_2_1_1_1_1_1_1_1_1_1_1"/>
    <protectedRange sqref="B47" name="Range2_12_5_1_1_1_2_1_1_1_1_1_1_1_1_1_1_1_2_1_2_1_1_1_1_1_1_1_1_1_2_1_1_1_1_1_1_1_1_1_1_1_1_1_1_1_1_1_1_1_1_1_1_1_1_1_1_1_1_1_1_1_1_1_1_1_1_1_1_1_1_1_1_1_2_1_1_1_1_1_1_1_1_1_2"/>
    <protectedRange sqref="B48" name="Range2_12_5_1_1_1_1_1_2_1_1_1_1_1_1_1_1_1_1_1_1_1_1_1_1_1_1_1_1_2_1_1_1_1_1_1_1_1_1_1_1_1_1_3_1_1_1_2_1_1_1_1_1_1_1_1_1_1_1_1_2_1_1_1_1_1_1_1_1_1_1_1_1"/>
    <protectedRange sqref="B49" name="Range2_12_5_1_1_1_1_1_2_1_1_2_1_1_1_1_1_1_1_1_1_1_1_1_1_1_1_1_1_2_1_1_1_1_1_1_1_1_1_1_1_1_1_1_3_1_1_1_2_1_1_1_1_1_1_1_1_1_2_1_1_1_1_1_1_1_1_1_1_1_1"/>
    <protectedRange sqref="B54 B50" name="Range2_12_5_1_1_1_2_2_1_1_1_1_1_1_1_1_1_1_1_2_1_1_1_2_1_1_1_1_1_1_1_1_1_1_1_1_1_1_1_1_2_1_1_1_1_1_1_1_1_1_2_1_1_3_1_1_1_3_1_1_1_1_1_1_1_1_1_1_1_1_1_1_1_1_1_1_1_1_1_1_1"/>
    <protectedRange sqref="B52" name="Range2_12_5_1_1_1_1_1_2_1_2_1_1_1_2_1_1_1_1_1_1_1_1_1_1_2_1_1_1_1_1_2_1_1_1_1_1_1_1_2_1_1_3_1_1_1_2_1_1_1_1_1_1_1_1_1_1_1_1_1_1_1_1_1_1_1_1_1_1_1"/>
    <protectedRange sqref="B51" name="Range2_12_5_1_1_1_2_2_1_1_1_1_1_1_1_1_1_1_1_2_1_1_1_1_1_1_1_1_1_3_1_3_1_2_1_1_1_1_1_1_1_1_1_1_1_1_1_2_1_1_1_1_1_2_1_1_1_1_1_1_1_1_2_1_1_3_1_1_1_2_1_1_1_1_1_1_1_1_1_1_1_1_1_1_1_1_1_2_1_1_1_1_1_2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52" priority="5" operator="containsText" text="N/A">
      <formula>NOT(ISERROR(SEARCH("N/A",X11)))</formula>
    </cfRule>
    <cfRule type="cellIs" dxfId="251" priority="23" operator="equal">
      <formula>0</formula>
    </cfRule>
  </conditionalFormatting>
  <conditionalFormatting sqref="X11:AE34">
    <cfRule type="cellIs" dxfId="250" priority="22" operator="greaterThanOrEqual">
      <formula>1185</formula>
    </cfRule>
  </conditionalFormatting>
  <conditionalFormatting sqref="X11:AE34">
    <cfRule type="cellIs" dxfId="249" priority="21" operator="between">
      <formula>0.1</formula>
      <formula>1184</formula>
    </cfRule>
  </conditionalFormatting>
  <conditionalFormatting sqref="X8 AJ11:AO34">
    <cfRule type="cellIs" dxfId="248" priority="20" operator="equal">
      <formula>0</formula>
    </cfRule>
  </conditionalFormatting>
  <conditionalFormatting sqref="X8 AJ11:AO34">
    <cfRule type="cellIs" dxfId="247" priority="19" operator="greaterThan">
      <formula>1179</formula>
    </cfRule>
  </conditionalFormatting>
  <conditionalFormatting sqref="X8 AJ11:AO34">
    <cfRule type="cellIs" dxfId="246" priority="18" operator="greaterThan">
      <formula>99</formula>
    </cfRule>
  </conditionalFormatting>
  <conditionalFormatting sqref="X8 AJ11:AO34">
    <cfRule type="cellIs" dxfId="245" priority="17" operator="greaterThan">
      <formula>0.99</formula>
    </cfRule>
  </conditionalFormatting>
  <conditionalFormatting sqref="AB8">
    <cfRule type="cellIs" dxfId="244" priority="16" operator="equal">
      <formula>0</formula>
    </cfRule>
  </conditionalFormatting>
  <conditionalFormatting sqref="AB8">
    <cfRule type="cellIs" dxfId="243" priority="15" operator="greaterThan">
      <formula>1179</formula>
    </cfRule>
  </conditionalFormatting>
  <conditionalFormatting sqref="AB8">
    <cfRule type="cellIs" dxfId="242" priority="14" operator="greaterThan">
      <formula>99</formula>
    </cfRule>
  </conditionalFormatting>
  <conditionalFormatting sqref="AB8">
    <cfRule type="cellIs" dxfId="241" priority="13" operator="greaterThan">
      <formula>0.99</formula>
    </cfRule>
  </conditionalFormatting>
  <conditionalFormatting sqref="AQ11:AQ34">
    <cfRule type="cellIs" dxfId="240" priority="12" operator="equal">
      <formula>0</formula>
    </cfRule>
  </conditionalFormatting>
  <conditionalFormatting sqref="AQ11:AQ34">
    <cfRule type="cellIs" dxfId="239" priority="11" operator="greaterThan">
      <formula>1179</formula>
    </cfRule>
  </conditionalFormatting>
  <conditionalFormatting sqref="AQ11:AQ34">
    <cfRule type="cellIs" dxfId="238" priority="10" operator="greaterThan">
      <formula>99</formula>
    </cfRule>
  </conditionalFormatting>
  <conditionalFormatting sqref="AQ11:AQ34">
    <cfRule type="cellIs" dxfId="237" priority="9" operator="greaterThan">
      <formula>0.99</formula>
    </cfRule>
  </conditionalFormatting>
  <conditionalFormatting sqref="AI11:AI34">
    <cfRule type="cellIs" dxfId="236" priority="8" operator="greaterThan">
      <formula>$AI$8</formula>
    </cfRule>
  </conditionalFormatting>
  <conditionalFormatting sqref="AH11:AH34">
    <cfRule type="cellIs" dxfId="235" priority="6" operator="greaterThan">
      <formula>$AH$8</formula>
    </cfRule>
    <cfRule type="cellIs" dxfId="234" priority="7" operator="greaterThan">
      <formula>$AH$8</formula>
    </cfRule>
  </conditionalFormatting>
  <conditionalFormatting sqref="AP11:AP34">
    <cfRule type="cellIs" dxfId="233" priority="4" operator="equal">
      <formula>0</formula>
    </cfRule>
  </conditionalFormatting>
  <conditionalFormatting sqref="AP11:AP34">
    <cfRule type="cellIs" dxfId="232" priority="3" operator="greaterThan">
      <formula>1179</formula>
    </cfRule>
  </conditionalFormatting>
  <conditionalFormatting sqref="AP11:AP34">
    <cfRule type="cellIs" dxfId="231" priority="2" operator="greaterThan">
      <formula>99</formula>
    </cfRule>
  </conditionalFormatting>
  <conditionalFormatting sqref="AP11:AP34">
    <cfRule type="cellIs" dxfId="230" priority="1" operator="greaterThan">
      <formula>0.99</formula>
    </cfRule>
  </conditionalFormatting>
  <dataValidations count="5">
    <dataValidation type="list" allowBlank="1" showInputMessage="1" showErrorMessage="1" sqref="P4: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40" workbookViewId="0">
      <selection activeCell="B48" sqref="B48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131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42329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26168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20'!Q34</f>
        <v>59817652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20'!AG34:AG34</f>
        <v>42039932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20'!AP34:AP34</f>
        <v>9678557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122</v>
      </c>
      <c r="P11" s="124">
        <v>88</v>
      </c>
      <c r="Q11" s="124">
        <v>59821334</v>
      </c>
      <c r="R11" s="47">
        <f>IF(ISBLANK(Q11),"-",Q11-Q10)</f>
        <v>3682</v>
      </c>
      <c r="S11" s="48">
        <f>R11*24/1000</f>
        <v>88.367999999999995</v>
      </c>
      <c r="T11" s="48">
        <f>R11/1000</f>
        <v>3.6819999999999999</v>
      </c>
      <c r="U11" s="125">
        <v>6.7</v>
      </c>
      <c r="V11" s="125">
        <f>U11</f>
        <v>6.7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42040532</v>
      </c>
      <c r="AH11" s="50">
        <f>IF(ISBLANK(AG11),"-",AG11-AG10)</f>
        <v>600</v>
      </c>
      <c r="AI11" s="51">
        <f>AH11/T11</f>
        <v>162.95491580662684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9679826</v>
      </c>
      <c r="AQ11" s="128">
        <f t="shared" ref="AQ11:AQ34" si="0">AP11-AP10</f>
        <v>1269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1">D12/1.42</f>
        <v>10.563380281690142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132</v>
      </c>
      <c r="P12" s="124">
        <v>108</v>
      </c>
      <c r="Q12" s="124">
        <v>59825082</v>
      </c>
      <c r="R12" s="47">
        <f t="shared" ref="R12:R34" si="4">IF(ISBLANK(Q12),"-",Q12-Q11)</f>
        <v>3748</v>
      </c>
      <c r="S12" s="48">
        <f t="shared" ref="S12:S34" si="5">R12*24/1000</f>
        <v>89.951999999999998</v>
      </c>
      <c r="T12" s="48">
        <f t="shared" ref="T12:T34" si="6">R12/1000</f>
        <v>3.7480000000000002</v>
      </c>
      <c r="U12" s="125">
        <v>8.6999999999999993</v>
      </c>
      <c r="V12" s="125">
        <f t="shared" ref="V12:V34" si="7">U12</f>
        <v>8.6999999999999993</v>
      </c>
      <c r="W12" s="126" t="s">
        <v>125</v>
      </c>
      <c r="X12" s="128">
        <v>0</v>
      </c>
      <c r="Y12" s="128">
        <v>0</v>
      </c>
      <c r="Z12" s="128">
        <v>1038</v>
      </c>
      <c r="AA12" s="128">
        <v>0</v>
      </c>
      <c r="AB12" s="128">
        <v>1037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42041104</v>
      </c>
      <c r="AH12" s="50">
        <f>IF(ISBLANK(AG12),"-",AG12-AG11)</f>
        <v>572</v>
      </c>
      <c r="AI12" s="51">
        <f t="shared" ref="AI12:AI34" si="8">AH12/T12</f>
        <v>152.61472785485591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9681023</v>
      </c>
      <c r="AQ12" s="128">
        <f t="shared" si="0"/>
        <v>1197</v>
      </c>
      <c r="AR12" s="54">
        <v>1.1499999999999999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96</v>
      </c>
      <c r="Q13" s="124">
        <v>59828831</v>
      </c>
      <c r="R13" s="47">
        <f t="shared" si="4"/>
        <v>3749</v>
      </c>
      <c r="S13" s="48">
        <f t="shared" si="5"/>
        <v>89.975999999999999</v>
      </c>
      <c r="T13" s="48">
        <f t="shared" si="6"/>
        <v>3.7490000000000001</v>
      </c>
      <c r="U13" s="125">
        <v>9.1</v>
      </c>
      <c r="V13" s="125">
        <f t="shared" si="7"/>
        <v>9.1</v>
      </c>
      <c r="W13" s="126" t="s">
        <v>125</v>
      </c>
      <c r="X13" s="128">
        <v>0</v>
      </c>
      <c r="Y13" s="128">
        <v>0</v>
      </c>
      <c r="Z13" s="128">
        <v>1018</v>
      </c>
      <c r="AA13" s="128">
        <v>0</v>
      </c>
      <c r="AB13" s="128">
        <v>1017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42041736</v>
      </c>
      <c r="AH13" s="50">
        <f>IF(ISBLANK(AG13),"-",AG13-AG12)</f>
        <v>632</v>
      </c>
      <c r="AI13" s="51">
        <f t="shared" si="8"/>
        <v>168.57828754334489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9682103</v>
      </c>
      <c r="AQ13" s="128">
        <f t="shared" si="0"/>
        <v>1080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21</v>
      </c>
      <c r="E14" s="42">
        <f t="shared" si="1"/>
        <v>14.788732394366198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98</v>
      </c>
      <c r="P14" s="124">
        <v>97</v>
      </c>
      <c r="Q14" s="124">
        <v>59832736</v>
      </c>
      <c r="R14" s="47">
        <f t="shared" si="4"/>
        <v>3905</v>
      </c>
      <c r="S14" s="48">
        <f t="shared" si="5"/>
        <v>93.72</v>
      </c>
      <c r="T14" s="48">
        <f t="shared" si="6"/>
        <v>3.9049999999999998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1008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42042332</v>
      </c>
      <c r="AH14" s="50">
        <f t="shared" ref="AH14:AH34" si="9">IF(ISBLANK(AG14),"-",AG14-AG13)</f>
        <v>596</v>
      </c>
      <c r="AI14" s="51">
        <f t="shared" si="8"/>
        <v>152.62483994878363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9682864</v>
      </c>
      <c r="AQ14" s="128">
        <f t="shared" si="0"/>
        <v>761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103</v>
      </c>
      <c r="P15" s="124">
        <v>98</v>
      </c>
      <c r="Q15" s="124">
        <v>59836830</v>
      </c>
      <c r="R15" s="47">
        <f t="shared" si="4"/>
        <v>4094</v>
      </c>
      <c r="S15" s="48">
        <f t="shared" si="5"/>
        <v>98.256</v>
      </c>
      <c r="T15" s="48">
        <f t="shared" si="6"/>
        <v>4.0940000000000003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1008</v>
      </c>
      <c r="AA15" s="128">
        <v>0</v>
      </c>
      <c r="AB15" s="128">
        <v>1007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42042932</v>
      </c>
      <c r="AH15" s="50">
        <f t="shared" si="9"/>
        <v>600</v>
      </c>
      <c r="AI15" s="51">
        <f t="shared" si="8"/>
        <v>146.55593551538837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9682864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16</v>
      </c>
      <c r="E16" s="42">
        <f t="shared" si="1"/>
        <v>11.267605633802818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123</v>
      </c>
      <c r="P16" s="124">
        <v>120</v>
      </c>
      <c r="Q16" s="124">
        <v>59841586</v>
      </c>
      <c r="R16" s="47">
        <f t="shared" si="4"/>
        <v>4756</v>
      </c>
      <c r="S16" s="48">
        <f t="shared" si="5"/>
        <v>114.14400000000001</v>
      </c>
      <c r="T16" s="48">
        <f t="shared" si="6"/>
        <v>4.7560000000000002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1158</v>
      </c>
      <c r="AA16" s="128">
        <v>0</v>
      </c>
      <c r="AB16" s="128">
        <v>1158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42043764</v>
      </c>
      <c r="AH16" s="50">
        <f t="shared" si="9"/>
        <v>832</v>
      </c>
      <c r="AI16" s="51">
        <f t="shared" si="8"/>
        <v>174.93692178301092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9682864</v>
      </c>
      <c r="AQ16" s="128">
        <f t="shared" si="0"/>
        <v>0</v>
      </c>
      <c r="AR16" s="54">
        <v>1.27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1"/>
        <v>4.9295774647887329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145</v>
      </c>
      <c r="P17" s="124">
        <v>126</v>
      </c>
      <c r="Q17" s="124">
        <v>59847396</v>
      </c>
      <c r="R17" s="47">
        <f t="shared" si="4"/>
        <v>5810</v>
      </c>
      <c r="S17" s="48">
        <f t="shared" si="5"/>
        <v>139.44</v>
      </c>
      <c r="T17" s="48">
        <f t="shared" si="6"/>
        <v>5.81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42045020</v>
      </c>
      <c r="AH17" s="50">
        <f t="shared" si="9"/>
        <v>1256</v>
      </c>
      <c r="AI17" s="51">
        <f t="shared" si="8"/>
        <v>216.17900172117041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9682864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1"/>
        <v>4.9295774647887329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150</v>
      </c>
      <c r="Q18" s="124">
        <v>59853539</v>
      </c>
      <c r="R18" s="47">
        <f t="shared" si="4"/>
        <v>6143</v>
      </c>
      <c r="S18" s="48">
        <f t="shared" si="5"/>
        <v>147.43199999999999</v>
      </c>
      <c r="T18" s="48">
        <f t="shared" si="6"/>
        <v>6.1429999999999998</v>
      </c>
      <c r="U18" s="125">
        <v>9.3000000000000007</v>
      </c>
      <c r="V18" s="125">
        <f t="shared" si="7"/>
        <v>9.3000000000000007</v>
      </c>
      <c r="W18" s="126" t="s">
        <v>133</v>
      </c>
      <c r="X18" s="128">
        <v>1048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42046376</v>
      </c>
      <c r="AH18" s="50">
        <f t="shared" si="9"/>
        <v>1356</v>
      </c>
      <c r="AI18" s="51">
        <f t="shared" si="8"/>
        <v>220.73905258017257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9682864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136</v>
      </c>
      <c r="P19" s="124">
        <v>151</v>
      </c>
      <c r="Q19" s="124">
        <v>59859806</v>
      </c>
      <c r="R19" s="47">
        <f t="shared" si="4"/>
        <v>6267</v>
      </c>
      <c r="S19" s="48">
        <f t="shared" si="5"/>
        <v>150.40799999999999</v>
      </c>
      <c r="T19" s="48">
        <f t="shared" si="6"/>
        <v>6.2670000000000003</v>
      </c>
      <c r="U19" s="125">
        <v>8.8000000000000007</v>
      </c>
      <c r="V19" s="125">
        <f t="shared" si="7"/>
        <v>8.8000000000000007</v>
      </c>
      <c r="W19" s="126" t="s">
        <v>133</v>
      </c>
      <c r="X19" s="128">
        <v>1047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42047764</v>
      </c>
      <c r="AH19" s="50">
        <f t="shared" si="9"/>
        <v>1388</v>
      </c>
      <c r="AI19" s="51">
        <f t="shared" si="8"/>
        <v>221.47758097973511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9682864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155</v>
      </c>
      <c r="Q20" s="124">
        <v>59866083</v>
      </c>
      <c r="R20" s="47">
        <f t="shared" si="4"/>
        <v>6277</v>
      </c>
      <c r="S20" s="48">
        <f t="shared" si="5"/>
        <v>150.648</v>
      </c>
      <c r="T20" s="48">
        <f t="shared" si="6"/>
        <v>6.2770000000000001</v>
      </c>
      <c r="U20" s="125">
        <v>8.1999999999999993</v>
      </c>
      <c r="V20" s="125">
        <f t="shared" si="7"/>
        <v>8.1999999999999993</v>
      </c>
      <c r="W20" s="126" t="s">
        <v>133</v>
      </c>
      <c r="X20" s="128">
        <v>1108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42049164</v>
      </c>
      <c r="AH20" s="50">
        <f t="shared" si="9"/>
        <v>1400</v>
      </c>
      <c r="AI20" s="51">
        <f t="shared" si="8"/>
        <v>223.03648239604905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9682864</v>
      </c>
      <c r="AQ20" s="128">
        <f t="shared" si="0"/>
        <v>0</v>
      </c>
      <c r="AR20" s="54">
        <v>1.36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139</v>
      </c>
      <c r="P21" s="124">
        <v>150</v>
      </c>
      <c r="Q21" s="124">
        <v>59872378</v>
      </c>
      <c r="R21" s="47">
        <f t="shared" si="4"/>
        <v>6295</v>
      </c>
      <c r="S21" s="48">
        <f t="shared" si="5"/>
        <v>151.08000000000001</v>
      </c>
      <c r="T21" s="48">
        <f t="shared" si="6"/>
        <v>6.2949999999999999</v>
      </c>
      <c r="U21" s="125">
        <v>7.6</v>
      </c>
      <c r="V21" s="125">
        <f t="shared" si="7"/>
        <v>7.6</v>
      </c>
      <c r="W21" s="126" t="s">
        <v>133</v>
      </c>
      <c r="X21" s="128">
        <v>1047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42050544</v>
      </c>
      <c r="AH21" s="50">
        <f t="shared" si="9"/>
        <v>1380</v>
      </c>
      <c r="AI21" s="51">
        <f t="shared" si="8"/>
        <v>219.22160444797458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9682864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140</v>
      </c>
      <c r="P22" s="124">
        <v>149</v>
      </c>
      <c r="Q22" s="124">
        <v>59878546</v>
      </c>
      <c r="R22" s="47">
        <f t="shared" si="4"/>
        <v>6168</v>
      </c>
      <c r="S22" s="48">
        <f t="shared" si="5"/>
        <v>148.03200000000001</v>
      </c>
      <c r="T22" s="48">
        <f t="shared" si="6"/>
        <v>6.1680000000000001</v>
      </c>
      <c r="U22" s="125">
        <v>7.1</v>
      </c>
      <c r="V22" s="125">
        <f t="shared" si="7"/>
        <v>7.1</v>
      </c>
      <c r="W22" s="126" t="s">
        <v>133</v>
      </c>
      <c r="X22" s="128">
        <v>1026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42051924</v>
      </c>
      <c r="AH22" s="50">
        <f t="shared" si="9"/>
        <v>1380</v>
      </c>
      <c r="AI22" s="51">
        <f t="shared" si="8"/>
        <v>223.73540856031127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9682864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144</v>
      </c>
      <c r="Q23" s="124">
        <v>59884612</v>
      </c>
      <c r="R23" s="47">
        <f t="shared" si="4"/>
        <v>6066</v>
      </c>
      <c r="S23" s="48">
        <f t="shared" si="5"/>
        <v>145.584</v>
      </c>
      <c r="T23" s="48">
        <f t="shared" si="6"/>
        <v>6.0659999999999998</v>
      </c>
      <c r="U23" s="125">
        <v>6.6</v>
      </c>
      <c r="V23" s="125">
        <f t="shared" si="7"/>
        <v>6.6</v>
      </c>
      <c r="W23" s="126" t="s">
        <v>133</v>
      </c>
      <c r="X23" s="128">
        <v>1047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42053292</v>
      </c>
      <c r="AH23" s="50">
        <f t="shared" si="9"/>
        <v>1368</v>
      </c>
      <c r="AI23" s="51">
        <f t="shared" si="8"/>
        <v>225.51928783382789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9682864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146</v>
      </c>
      <c r="Q24" s="124">
        <v>59890607</v>
      </c>
      <c r="R24" s="47">
        <f t="shared" si="4"/>
        <v>5995</v>
      </c>
      <c r="S24" s="48">
        <f t="shared" si="5"/>
        <v>143.88</v>
      </c>
      <c r="T24" s="48">
        <f t="shared" si="6"/>
        <v>5.9950000000000001</v>
      </c>
      <c r="U24" s="125">
        <v>5.9</v>
      </c>
      <c r="V24" s="125">
        <f t="shared" si="7"/>
        <v>5.9</v>
      </c>
      <c r="W24" s="126" t="s">
        <v>133</v>
      </c>
      <c r="X24" s="128">
        <v>1067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42054672</v>
      </c>
      <c r="AH24" s="50">
        <f t="shared" si="9"/>
        <v>1380</v>
      </c>
      <c r="AI24" s="51">
        <f t="shared" si="8"/>
        <v>230.19182652210174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9682864</v>
      </c>
      <c r="AQ24" s="128">
        <f t="shared" si="0"/>
        <v>0</v>
      </c>
      <c r="AR24" s="54">
        <v>1.4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139</v>
      </c>
      <c r="Q25" s="124">
        <v>59896689</v>
      </c>
      <c r="R25" s="47">
        <f t="shared" si="4"/>
        <v>6082</v>
      </c>
      <c r="S25" s="48">
        <f t="shared" si="5"/>
        <v>145.96799999999999</v>
      </c>
      <c r="T25" s="48">
        <f t="shared" si="6"/>
        <v>6.0819999999999999</v>
      </c>
      <c r="U25" s="125">
        <v>5</v>
      </c>
      <c r="V25" s="125">
        <f t="shared" si="7"/>
        <v>5</v>
      </c>
      <c r="W25" s="126" t="s">
        <v>133</v>
      </c>
      <c r="X25" s="128">
        <v>1026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42056060</v>
      </c>
      <c r="AH25" s="50">
        <f t="shared" si="9"/>
        <v>1388</v>
      </c>
      <c r="AI25" s="51">
        <f t="shared" si="8"/>
        <v>228.21440315685629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9682864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142</v>
      </c>
      <c r="Q26" s="124">
        <v>59902565</v>
      </c>
      <c r="R26" s="47">
        <f t="shared" si="4"/>
        <v>5876</v>
      </c>
      <c r="S26" s="48">
        <f t="shared" si="5"/>
        <v>141.024</v>
      </c>
      <c r="T26" s="48">
        <f t="shared" si="6"/>
        <v>5.8760000000000003</v>
      </c>
      <c r="U26" s="125">
        <v>5.2</v>
      </c>
      <c r="V26" s="125">
        <f t="shared" si="7"/>
        <v>5.2</v>
      </c>
      <c r="W26" s="126" t="s">
        <v>133</v>
      </c>
      <c r="X26" s="128">
        <v>1015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42057404</v>
      </c>
      <c r="AH26" s="50">
        <f t="shared" si="9"/>
        <v>1344</v>
      </c>
      <c r="AI26" s="51">
        <f t="shared" si="8"/>
        <v>228.72702518720217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9682864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133</v>
      </c>
      <c r="Q27" s="124">
        <v>59908264</v>
      </c>
      <c r="R27" s="47">
        <f t="shared" si="4"/>
        <v>5699</v>
      </c>
      <c r="S27" s="48">
        <f t="shared" si="5"/>
        <v>136.77600000000001</v>
      </c>
      <c r="T27" s="48">
        <f t="shared" si="6"/>
        <v>5.6989999999999998</v>
      </c>
      <c r="U27" s="125">
        <v>4.8</v>
      </c>
      <c r="V27" s="125">
        <f t="shared" si="7"/>
        <v>4.8</v>
      </c>
      <c r="W27" s="126" t="s">
        <v>133</v>
      </c>
      <c r="X27" s="128">
        <v>1016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42058724</v>
      </c>
      <c r="AH27" s="50">
        <f t="shared" si="9"/>
        <v>1320</v>
      </c>
      <c r="AI27" s="51">
        <f t="shared" si="8"/>
        <v>231.6195823828742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9682864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142</v>
      </c>
      <c r="Q28" s="124">
        <v>59914144</v>
      </c>
      <c r="R28" s="47">
        <f t="shared" si="4"/>
        <v>5880</v>
      </c>
      <c r="S28" s="48">
        <f t="shared" si="5"/>
        <v>141.12</v>
      </c>
      <c r="T28" s="48">
        <f t="shared" si="6"/>
        <v>5.88</v>
      </c>
      <c r="U28" s="125">
        <v>4.4000000000000004</v>
      </c>
      <c r="V28" s="125">
        <f t="shared" si="7"/>
        <v>4.4000000000000004</v>
      </c>
      <c r="W28" s="126" t="s">
        <v>133</v>
      </c>
      <c r="X28" s="128">
        <v>1016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42060068</v>
      </c>
      <c r="AH28" s="50">
        <f t="shared" si="9"/>
        <v>1344</v>
      </c>
      <c r="AI28" s="51">
        <f t="shared" si="8"/>
        <v>228.57142857142858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9682864</v>
      </c>
      <c r="AQ28" s="128">
        <f t="shared" si="0"/>
        <v>0</v>
      </c>
      <c r="AR28" s="54">
        <v>1.21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140</v>
      </c>
      <c r="Q29" s="124">
        <v>59919894</v>
      </c>
      <c r="R29" s="47">
        <f t="shared" si="4"/>
        <v>5750</v>
      </c>
      <c r="S29" s="48">
        <f t="shared" si="5"/>
        <v>138</v>
      </c>
      <c r="T29" s="48">
        <f t="shared" si="6"/>
        <v>5.75</v>
      </c>
      <c r="U29" s="125">
        <v>4.0999999999999996</v>
      </c>
      <c r="V29" s="125">
        <f t="shared" si="7"/>
        <v>4.0999999999999996</v>
      </c>
      <c r="W29" s="126" t="s">
        <v>133</v>
      </c>
      <c r="X29" s="128">
        <v>1005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42061392</v>
      </c>
      <c r="AH29" s="50">
        <f t="shared" si="9"/>
        <v>1324</v>
      </c>
      <c r="AI29" s="51">
        <f t="shared" si="8"/>
        <v>230.2608695652174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9682864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"/>
        <v>4.9295774647887329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114</v>
      </c>
      <c r="P30" s="124">
        <v>129</v>
      </c>
      <c r="Q30" s="124">
        <v>59925249</v>
      </c>
      <c r="R30" s="47">
        <f t="shared" si="4"/>
        <v>5355</v>
      </c>
      <c r="S30" s="48">
        <f t="shared" si="5"/>
        <v>128.52000000000001</v>
      </c>
      <c r="T30" s="48">
        <f t="shared" si="6"/>
        <v>5.3550000000000004</v>
      </c>
      <c r="U30" s="125">
        <v>3.3</v>
      </c>
      <c r="V30" s="125">
        <f t="shared" si="7"/>
        <v>3.3</v>
      </c>
      <c r="W30" s="126" t="s">
        <v>140</v>
      </c>
      <c r="X30" s="128">
        <v>1078</v>
      </c>
      <c r="Y30" s="128">
        <v>0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42062480</v>
      </c>
      <c r="AH30" s="50">
        <f t="shared" si="9"/>
        <v>1088</v>
      </c>
      <c r="AI30" s="51">
        <f t="shared" si="8"/>
        <v>203.17460317460316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9682864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1"/>
        <v>5.6338028169014089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130</v>
      </c>
      <c r="Q31" s="124">
        <v>59930653</v>
      </c>
      <c r="R31" s="47">
        <f t="shared" si="4"/>
        <v>5404</v>
      </c>
      <c r="S31" s="48">
        <f t="shared" si="5"/>
        <v>129.696</v>
      </c>
      <c r="T31" s="48">
        <f t="shared" si="6"/>
        <v>5.4039999999999999</v>
      </c>
      <c r="U31" s="125">
        <v>2.6</v>
      </c>
      <c r="V31" s="125">
        <f t="shared" si="7"/>
        <v>2.6</v>
      </c>
      <c r="W31" s="126" t="s">
        <v>140</v>
      </c>
      <c r="X31" s="128">
        <v>1067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42063564</v>
      </c>
      <c r="AH31" s="50">
        <f t="shared" si="9"/>
        <v>1084</v>
      </c>
      <c r="AI31" s="51">
        <f t="shared" si="8"/>
        <v>200.59215396002961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9682864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125</v>
      </c>
      <c r="Q32" s="124">
        <v>59935796</v>
      </c>
      <c r="R32" s="47">
        <f t="shared" si="4"/>
        <v>5143</v>
      </c>
      <c r="S32" s="48">
        <f t="shared" si="5"/>
        <v>123.432</v>
      </c>
      <c r="T32" s="48">
        <f t="shared" si="6"/>
        <v>5.1429999999999998</v>
      </c>
      <c r="U32" s="125">
        <v>1.9</v>
      </c>
      <c r="V32" s="125">
        <f t="shared" si="7"/>
        <v>1.9</v>
      </c>
      <c r="W32" s="126" t="s">
        <v>140</v>
      </c>
      <c r="X32" s="128">
        <v>1066</v>
      </c>
      <c r="Y32" s="128">
        <v>0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42064612</v>
      </c>
      <c r="AH32" s="50">
        <f t="shared" si="9"/>
        <v>1048</v>
      </c>
      <c r="AI32" s="51">
        <f t="shared" si="8"/>
        <v>203.77211744118219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9682864</v>
      </c>
      <c r="AQ32" s="128">
        <v>0</v>
      </c>
      <c r="AR32" s="54">
        <v>1.03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1"/>
        <v>6.3380281690140849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102</v>
      </c>
      <c r="Q33" s="124">
        <v>59940081</v>
      </c>
      <c r="R33" s="47">
        <f t="shared" si="4"/>
        <v>4285</v>
      </c>
      <c r="S33" s="48">
        <f t="shared" si="5"/>
        <v>102.84</v>
      </c>
      <c r="T33" s="48">
        <f t="shared" si="6"/>
        <v>4.2850000000000001</v>
      </c>
      <c r="U33" s="125">
        <v>2.9</v>
      </c>
      <c r="V33" s="125">
        <f t="shared" si="7"/>
        <v>2.9</v>
      </c>
      <c r="W33" s="126" t="s">
        <v>125</v>
      </c>
      <c r="X33" s="128">
        <v>0</v>
      </c>
      <c r="Y33" s="128">
        <v>0</v>
      </c>
      <c r="Z33" s="128">
        <v>1098</v>
      </c>
      <c r="AA33" s="128">
        <v>0</v>
      </c>
      <c r="AB33" s="128">
        <v>1097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42065372</v>
      </c>
      <c r="AH33" s="50">
        <f t="shared" si="9"/>
        <v>760</v>
      </c>
      <c r="AI33" s="51">
        <f t="shared" si="8"/>
        <v>177.36289381563594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0.4</v>
      </c>
      <c r="AP33" s="128">
        <v>9683924</v>
      </c>
      <c r="AQ33" s="128">
        <f t="shared" si="0"/>
        <v>1060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1"/>
        <v>7.746478873239437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132</v>
      </c>
      <c r="P34" s="124">
        <v>95</v>
      </c>
      <c r="Q34" s="124">
        <v>59944147</v>
      </c>
      <c r="R34" s="47">
        <f t="shared" si="4"/>
        <v>4066</v>
      </c>
      <c r="S34" s="48">
        <f t="shared" si="5"/>
        <v>97.584000000000003</v>
      </c>
      <c r="T34" s="48">
        <f t="shared" si="6"/>
        <v>4.0659999999999998</v>
      </c>
      <c r="U34" s="125">
        <v>4.5</v>
      </c>
      <c r="V34" s="125">
        <f t="shared" si="7"/>
        <v>4.5</v>
      </c>
      <c r="W34" s="126" t="s">
        <v>125</v>
      </c>
      <c r="X34" s="128">
        <v>0</v>
      </c>
      <c r="Y34" s="128">
        <v>0</v>
      </c>
      <c r="Z34" s="128">
        <v>1098</v>
      </c>
      <c r="AA34" s="128">
        <v>0</v>
      </c>
      <c r="AB34" s="128">
        <v>1098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42066100</v>
      </c>
      <c r="AH34" s="50">
        <f t="shared" si="9"/>
        <v>728</v>
      </c>
      <c r="AI34" s="51">
        <f t="shared" si="8"/>
        <v>179.04574520413183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0.4</v>
      </c>
      <c r="AP34" s="128">
        <v>9685324</v>
      </c>
      <c r="AQ34" s="128">
        <f t="shared" si="0"/>
        <v>1400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126495</v>
      </c>
      <c r="S35" s="67">
        <f>AVERAGE(S11:S34)</f>
        <v>126.49499999999999</v>
      </c>
      <c r="T35" s="67">
        <f>SUM(T11:T34)</f>
        <v>126.495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26168</v>
      </c>
      <c r="AI35" s="70">
        <f>$AH$35/$T35</f>
        <v>206.86983675244079</v>
      </c>
      <c r="AJ35" s="99"/>
      <c r="AK35" s="100"/>
      <c r="AL35" s="100"/>
      <c r="AM35" s="100"/>
      <c r="AN35" s="101"/>
      <c r="AO35" s="71"/>
      <c r="AP35" s="72">
        <f>AP34-AP10</f>
        <v>6767</v>
      </c>
      <c r="AQ35" s="73">
        <f>SUM(AQ11:AQ34)</f>
        <v>6767</v>
      </c>
      <c r="AR35" s="74">
        <f>AVERAGE(AR11:AR34)</f>
        <v>1.2366666666666666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181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224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186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E11:E34 W13:AG16 W12:AF12 O12:V34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P3:U3" name="Range1_16_1_1_1_1_1_1_2_2_2_2_2_2_2_2_2_2_2_2_2_2_2"/>
    <protectedRange sqref="B43" name="Range2_12_5_1_1_1_2_1_1_1_1_1_1_1_1_1_1_1_2_1_1_1_1_1_1_1_1_1_1_1_1_1_1_1_1_1_1_1_1_1_1_2_1_1_1_1_1_1_1_1_1_1_1"/>
    <protectedRange sqref="B44" name="Range2_12_5_1_1_1_2_2_1_1_1_1_1_1_1_1_1_1_1_1_1_1_1_1_1_1_1_1_1_1_1_1_1_1_1_1_1_1_1_1_1_1_1_1_1_1_1_1_1_1_1_1_1_1_1_1_1_2_1_1_1_1_1_1_1_1_1_1_1"/>
    <protectedRange sqref="B45" name="Range2_12_5_1_1_1_2_2_1_1_1_1_1_1_1_1_1_1_1_2_1_1_1_1_1_1_1_1_1_1_1_1_1_1_1_1_1_1_1_1_1_1_1_1_1_1_1_1_1_1_1_1_1_1_1_1_1_1_1_1_1_1_1_1_1_1_1_1_1_1_1_1_1_2_1_1_1_1_1_1_1_1_1_1_1"/>
    <protectedRange sqref="B46" name="Range2_12_5_1_1_1_2_2_1_1_1_1_1_1_1_1_1_1_1_2_1_1_1_2_1_1_1_2_1_1_1_3_1_1_1_1_1_1_1_1_1_1_1_1_1_1_1_1_1_1_1_1_1_1_1_1_1_1_1_1_1_1_1_1_1_1_1_1_1_1_1_1_1_1_1_1_1_1_1_1_1_1_1_1_1_1_1_1_1_1_2_1_1_1_1_1_1_1_1_1_1_1"/>
    <protectedRange sqref="B47" name="Range2_12_5_1_1_1_2_1_1_1_1_1_1_1_1_1_1_1_2_1_2_1_1_1_1_1_1_1_1_1_2_1_1_1_1_1_1_1_1_1_1_1_1_1_1_1_1_1_1_1_1_1_1_1_1_1_1_1_1_1_1_1_1_1_1_1_1_1_1_1_1_1_1_1_2_1_1_1_1_1_1_1_1_1_2_1"/>
    <protectedRange sqref="B48" name="Range2_12_5_1_1_1_1_1_2_1_1_1_1_1_1_1_1_1_1_1_1_1_1_1_1_1_1_1_1_2_1_1_1_1_1_1_1_1_1_1_1_1_1_3_1_1_1_2_1_1_1_1_1_1_1_1_1_1_1_1_2_1_1_1_1_1_1_1_1_1_1_1_1_1"/>
    <protectedRange sqref="B50" name="Range2_12_5_1_1_1_1_1_2_1_1_2_1_1_1_1_1_1_1_1_1_1_1_1_1_1_1_1_1_2_1_1_1_1_1_1_1_1_1_1_1_1_1_1_3_1_1_1_2_1_1_1_1_1_1_1_1_1_2_1_1_1_1_1_1_1_1_1_1_1_1_1"/>
    <protectedRange sqref="B49" name="Range2_12_5_1_1_1_2_2_1_1_1_1_1_1_1_1_1_1_1_2_1_1_1_1_1_1_1_1_1_3_1_3_1_2_1_1_1_1_1_1_1_1_1_1_1_1_1_2_1_1_1_1_1_2_1_1_1_1_1_1_1_1_2_1_1_3_1_1_1_2_1_1_1_1_1_1_1_1_1_1_1_1_1_1_1_1_1_2_1_1_1_1_1"/>
    <protectedRange sqref="B51" name="Range2_12_5_1_1_1_2_2_1_1_1_1_1_1_1_1_1_1_1_2_1_1_1_2_1_1_1_1_1_1_1_1_1_1_1_1_1_1_1_1_2_1_1_1_1_1_1_1_1_1_2_1_1_3_1_1_1_3_1_1_1_1_1_1_1_1_1_1_1_1_1_1_1_1_1_1_1_1_1_1"/>
    <protectedRange sqref="B52" name="Range2_12_5_1_1_1_1_1_2_1_2_1_1_1_2_1_1_1_1_1_1_1_1_1_1_2_1_1_1_1_1_2_1_1_1_1_1_1_1_2_1_1_3_1_1_1_2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29" priority="5" operator="containsText" text="N/A">
      <formula>NOT(ISERROR(SEARCH("N/A",X11)))</formula>
    </cfRule>
    <cfRule type="cellIs" dxfId="228" priority="23" operator="equal">
      <formula>0</formula>
    </cfRule>
  </conditionalFormatting>
  <conditionalFormatting sqref="X11:AE34">
    <cfRule type="cellIs" dxfId="227" priority="22" operator="greaterThanOrEqual">
      <formula>1185</formula>
    </cfRule>
  </conditionalFormatting>
  <conditionalFormatting sqref="X11:AE34">
    <cfRule type="cellIs" dxfId="226" priority="21" operator="between">
      <formula>0.1</formula>
      <formula>1184</formula>
    </cfRule>
  </conditionalFormatting>
  <conditionalFormatting sqref="X8 AJ11:AO34">
    <cfRule type="cellIs" dxfId="225" priority="20" operator="equal">
      <formula>0</formula>
    </cfRule>
  </conditionalFormatting>
  <conditionalFormatting sqref="X8 AJ11:AO34">
    <cfRule type="cellIs" dxfId="224" priority="19" operator="greaterThan">
      <formula>1179</formula>
    </cfRule>
  </conditionalFormatting>
  <conditionalFormatting sqref="X8 AJ11:AO34">
    <cfRule type="cellIs" dxfId="223" priority="18" operator="greaterThan">
      <formula>99</formula>
    </cfRule>
  </conditionalFormatting>
  <conditionalFormatting sqref="X8 AJ11:AO34">
    <cfRule type="cellIs" dxfId="222" priority="17" operator="greaterThan">
      <formula>0.99</formula>
    </cfRule>
  </conditionalFormatting>
  <conditionalFormatting sqref="AB8">
    <cfRule type="cellIs" dxfId="221" priority="16" operator="equal">
      <formula>0</formula>
    </cfRule>
  </conditionalFormatting>
  <conditionalFormatting sqref="AB8">
    <cfRule type="cellIs" dxfId="220" priority="15" operator="greaterThan">
      <formula>1179</formula>
    </cfRule>
  </conditionalFormatting>
  <conditionalFormatting sqref="AB8">
    <cfRule type="cellIs" dxfId="219" priority="14" operator="greaterThan">
      <formula>99</formula>
    </cfRule>
  </conditionalFormatting>
  <conditionalFormatting sqref="AB8">
    <cfRule type="cellIs" dxfId="218" priority="13" operator="greaterThan">
      <formula>0.99</formula>
    </cfRule>
  </conditionalFormatting>
  <conditionalFormatting sqref="AQ11:AQ34">
    <cfRule type="cellIs" dxfId="217" priority="12" operator="equal">
      <formula>0</formula>
    </cfRule>
  </conditionalFormatting>
  <conditionalFormatting sqref="AQ11:AQ34">
    <cfRule type="cellIs" dxfId="216" priority="11" operator="greaterThan">
      <formula>1179</formula>
    </cfRule>
  </conditionalFormatting>
  <conditionalFormatting sqref="AQ11:AQ34">
    <cfRule type="cellIs" dxfId="215" priority="10" operator="greaterThan">
      <formula>99</formula>
    </cfRule>
  </conditionalFormatting>
  <conditionalFormatting sqref="AQ11:AQ34">
    <cfRule type="cellIs" dxfId="214" priority="9" operator="greaterThan">
      <formula>0.99</formula>
    </cfRule>
  </conditionalFormatting>
  <conditionalFormatting sqref="AI11:AI34">
    <cfRule type="cellIs" dxfId="213" priority="8" operator="greaterThan">
      <formula>$AI$8</formula>
    </cfRule>
  </conditionalFormatting>
  <conditionalFormatting sqref="AH11:AH34">
    <cfRule type="cellIs" dxfId="212" priority="6" operator="greaterThan">
      <formula>$AH$8</formula>
    </cfRule>
    <cfRule type="cellIs" dxfId="211" priority="7" operator="greaterThan">
      <formula>$AH$8</formula>
    </cfRule>
  </conditionalFormatting>
  <conditionalFormatting sqref="AP11:AP34">
    <cfRule type="cellIs" dxfId="210" priority="4" operator="equal">
      <formula>0</formula>
    </cfRule>
  </conditionalFormatting>
  <conditionalFormatting sqref="AP11:AP34">
    <cfRule type="cellIs" dxfId="209" priority="3" operator="greaterThan">
      <formula>1179</formula>
    </cfRule>
  </conditionalFormatting>
  <conditionalFormatting sqref="AP11:AP34">
    <cfRule type="cellIs" dxfId="208" priority="2" operator="greaterThan">
      <formula>99</formula>
    </cfRule>
  </conditionalFormatting>
  <conditionalFormatting sqref="AP11:AP34">
    <cfRule type="cellIs" dxfId="207" priority="1" operator="greaterThan">
      <formula>0.99</formula>
    </cfRule>
  </conditionalFormatting>
  <dataValidations count="5">
    <dataValidation type="list" allowBlank="1" showInputMessage="1" showErrorMessage="1" sqref="P3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4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132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42330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25720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21'!Q34</f>
        <v>59944147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21'!AG34:AG34</f>
        <v>42066100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21'!AP34:AP34</f>
        <v>9685324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82</v>
      </c>
      <c r="Q11" s="124">
        <v>59947878</v>
      </c>
      <c r="R11" s="47">
        <f>IF(ISBLANK(Q11),"-",Q11-Q10)</f>
        <v>3731</v>
      </c>
      <c r="S11" s="48">
        <f>R11*24/1000</f>
        <v>89.543999999999997</v>
      </c>
      <c r="T11" s="48">
        <f>R11/1000</f>
        <v>3.7309999999999999</v>
      </c>
      <c r="U11" s="125">
        <v>6.3</v>
      </c>
      <c r="V11" s="125">
        <f>U11</f>
        <v>6.3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42066732</v>
      </c>
      <c r="AH11" s="50">
        <f>IF(ISBLANK(AG11),"-",AG11-AG10)</f>
        <v>632</v>
      </c>
      <c r="AI11" s="51">
        <f>AH11/T11</f>
        <v>169.39158402573037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0.45</v>
      </c>
      <c r="AP11" s="128">
        <v>9687035</v>
      </c>
      <c r="AQ11" s="128">
        <f t="shared" ref="AQ11:AQ34" si="0">AP11-AP10</f>
        <v>1711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129</v>
      </c>
      <c r="P12" s="124">
        <v>84</v>
      </c>
      <c r="Q12" s="124">
        <v>59951471</v>
      </c>
      <c r="R12" s="47">
        <f t="shared" ref="R12:R34" si="4">IF(ISBLANK(Q12),"-",Q12-Q11)</f>
        <v>3593</v>
      </c>
      <c r="S12" s="48">
        <f t="shared" ref="S12:S34" si="5">R12*24/1000</f>
        <v>86.231999999999999</v>
      </c>
      <c r="T12" s="48">
        <f t="shared" ref="T12:T34" si="6">R12/1000</f>
        <v>3.593</v>
      </c>
      <c r="U12" s="125">
        <v>8.1</v>
      </c>
      <c r="V12" s="125">
        <f t="shared" ref="V12:V34" si="7">U12</f>
        <v>8.1</v>
      </c>
      <c r="W12" s="126" t="s">
        <v>125</v>
      </c>
      <c r="X12" s="128">
        <v>0</v>
      </c>
      <c r="Y12" s="128">
        <v>0</v>
      </c>
      <c r="Z12" s="128">
        <v>1017</v>
      </c>
      <c r="AA12" s="128">
        <v>0</v>
      </c>
      <c r="AB12" s="128">
        <v>1017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42067308</v>
      </c>
      <c r="AH12" s="50">
        <f>IF(ISBLANK(AG12),"-",AG12-AG11)</f>
        <v>576</v>
      </c>
      <c r="AI12" s="51">
        <f t="shared" ref="AI12:AI34" si="8">AH12/T12</f>
        <v>160.31171722794323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0.45</v>
      </c>
      <c r="AP12" s="128">
        <v>9688701</v>
      </c>
      <c r="AQ12" s="128">
        <f t="shared" si="0"/>
        <v>1666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128</v>
      </c>
      <c r="P13" s="124">
        <v>89</v>
      </c>
      <c r="Q13" s="124">
        <v>59955155</v>
      </c>
      <c r="R13" s="47">
        <f t="shared" si="4"/>
        <v>3684</v>
      </c>
      <c r="S13" s="48">
        <f t="shared" si="5"/>
        <v>88.415999999999997</v>
      </c>
      <c r="T13" s="48">
        <f t="shared" si="6"/>
        <v>3.6840000000000002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1018</v>
      </c>
      <c r="AA13" s="128">
        <v>0</v>
      </c>
      <c r="AB13" s="128">
        <v>1017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42067900</v>
      </c>
      <c r="AH13" s="50">
        <f>IF(ISBLANK(AG13),"-",AG13-AG12)</f>
        <v>592</v>
      </c>
      <c r="AI13" s="51">
        <f t="shared" si="8"/>
        <v>160.69489685124864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0.45</v>
      </c>
      <c r="AP13" s="128">
        <v>9690275</v>
      </c>
      <c r="AQ13" s="128">
        <f t="shared" si="0"/>
        <v>1574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93</v>
      </c>
      <c r="Q14" s="124">
        <v>59959086</v>
      </c>
      <c r="R14" s="47">
        <f t="shared" si="4"/>
        <v>3931</v>
      </c>
      <c r="S14" s="48">
        <f t="shared" si="5"/>
        <v>94.343999999999994</v>
      </c>
      <c r="T14" s="48">
        <f t="shared" si="6"/>
        <v>3.931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1008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42068492</v>
      </c>
      <c r="AH14" s="50">
        <f t="shared" ref="AH14:AH34" si="9">IF(ISBLANK(AG14),"-",AG14-AG13)</f>
        <v>592</v>
      </c>
      <c r="AI14" s="51">
        <f t="shared" si="8"/>
        <v>150.59781226151105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9690275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101</v>
      </c>
      <c r="P15" s="124">
        <v>100</v>
      </c>
      <c r="Q15" s="124">
        <v>59963009</v>
      </c>
      <c r="R15" s="47">
        <f t="shared" si="4"/>
        <v>3923</v>
      </c>
      <c r="S15" s="48">
        <f t="shared" si="5"/>
        <v>94.152000000000001</v>
      </c>
      <c r="T15" s="48">
        <f t="shared" si="6"/>
        <v>3.923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1008</v>
      </c>
      <c r="AA15" s="128">
        <v>0</v>
      </c>
      <c r="AB15" s="128">
        <v>1007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42069076</v>
      </c>
      <c r="AH15" s="50">
        <f t="shared" si="9"/>
        <v>584</v>
      </c>
      <c r="AI15" s="51">
        <f t="shared" si="8"/>
        <v>148.86566403262808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9690275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18</v>
      </c>
      <c r="E16" s="42">
        <f t="shared" si="1"/>
        <v>12.67605633802817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122</v>
      </c>
      <c r="P16" s="124">
        <v>115</v>
      </c>
      <c r="Q16" s="124">
        <v>59967845</v>
      </c>
      <c r="R16" s="47">
        <f t="shared" si="4"/>
        <v>4836</v>
      </c>
      <c r="S16" s="48">
        <f t="shared" si="5"/>
        <v>116.06399999999999</v>
      </c>
      <c r="T16" s="48">
        <f t="shared" si="6"/>
        <v>4.8360000000000003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1148</v>
      </c>
      <c r="AA16" s="128">
        <v>0</v>
      </c>
      <c r="AB16" s="128">
        <v>1148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42069908</v>
      </c>
      <c r="AH16" s="50">
        <f t="shared" si="9"/>
        <v>832</v>
      </c>
      <c r="AI16" s="51">
        <f t="shared" si="8"/>
        <v>172.04301075268816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9690275</v>
      </c>
      <c r="AQ16" s="128">
        <f t="shared" si="0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10</v>
      </c>
      <c r="E17" s="42">
        <f t="shared" si="1"/>
        <v>7.042253521126761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138</v>
      </c>
      <c r="Q17" s="124">
        <v>59973457</v>
      </c>
      <c r="R17" s="47">
        <f t="shared" si="4"/>
        <v>5612</v>
      </c>
      <c r="S17" s="48">
        <f t="shared" si="5"/>
        <v>134.68799999999999</v>
      </c>
      <c r="T17" s="48">
        <f t="shared" si="6"/>
        <v>5.6120000000000001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42071068</v>
      </c>
      <c r="AH17" s="50">
        <f t="shared" si="9"/>
        <v>1160</v>
      </c>
      <c r="AI17" s="51">
        <f t="shared" si="8"/>
        <v>206.6999287241625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9690275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1"/>
        <v>5.6338028169014089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142</v>
      </c>
      <c r="P18" s="124">
        <v>144</v>
      </c>
      <c r="Q18" s="124">
        <v>59979410</v>
      </c>
      <c r="R18" s="47">
        <f t="shared" si="4"/>
        <v>5953</v>
      </c>
      <c r="S18" s="48">
        <f t="shared" si="5"/>
        <v>142.87200000000001</v>
      </c>
      <c r="T18" s="48">
        <f t="shared" si="6"/>
        <v>5.9530000000000003</v>
      </c>
      <c r="U18" s="125">
        <v>9.5</v>
      </c>
      <c r="V18" s="125">
        <f t="shared" si="7"/>
        <v>9.5</v>
      </c>
      <c r="W18" s="126" t="s">
        <v>143</v>
      </c>
      <c r="X18" s="128">
        <v>0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42072348</v>
      </c>
      <c r="AH18" s="50">
        <f t="shared" si="9"/>
        <v>1280</v>
      </c>
      <c r="AI18" s="51">
        <f t="shared" si="8"/>
        <v>215.01763816563076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9690275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1"/>
        <v>4.9295774647887329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137</v>
      </c>
      <c r="P19" s="124">
        <v>146</v>
      </c>
      <c r="Q19" s="124">
        <v>59985621</v>
      </c>
      <c r="R19" s="47">
        <f t="shared" si="4"/>
        <v>6211</v>
      </c>
      <c r="S19" s="48">
        <f t="shared" si="5"/>
        <v>149.06399999999999</v>
      </c>
      <c r="T19" s="48">
        <f t="shared" si="6"/>
        <v>6.2110000000000003</v>
      </c>
      <c r="U19" s="125">
        <v>9.3000000000000007</v>
      </c>
      <c r="V19" s="125">
        <f t="shared" si="7"/>
        <v>9.3000000000000007</v>
      </c>
      <c r="W19" s="126" t="s">
        <v>133</v>
      </c>
      <c r="X19" s="128">
        <v>0</v>
      </c>
      <c r="Y19" s="128">
        <v>1047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42073716</v>
      </c>
      <c r="AH19" s="50">
        <f t="shared" si="9"/>
        <v>1368</v>
      </c>
      <c r="AI19" s="51">
        <f t="shared" si="8"/>
        <v>220.25438737723394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9690275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151</v>
      </c>
      <c r="Q20" s="124">
        <v>59991801</v>
      </c>
      <c r="R20" s="47">
        <f t="shared" si="4"/>
        <v>6180</v>
      </c>
      <c r="S20" s="48">
        <f t="shared" si="5"/>
        <v>148.32</v>
      </c>
      <c r="T20" s="48">
        <f t="shared" si="6"/>
        <v>6.18</v>
      </c>
      <c r="U20" s="125">
        <v>8.6</v>
      </c>
      <c r="V20" s="125">
        <f t="shared" si="7"/>
        <v>8.6</v>
      </c>
      <c r="W20" s="126" t="s">
        <v>133</v>
      </c>
      <c r="X20" s="128">
        <v>0</v>
      </c>
      <c r="Y20" s="128">
        <v>1047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42075108</v>
      </c>
      <c r="AH20" s="50">
        <f t="shared" si="9"/>
        <v>1392</v>
      </c>
      <c r="AI20" s="51">
        <f t="shared" si="8"/>
        <v>225.24271844660194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9690275</v>
      </c>
      <c r="AQ20" s="128">
        <f t="shared" si="0"/>
        <v>0</v>
      </c>
      <c r="AR20" s="54">
        <v>1.22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136</v>
      </c>
      <c r="P21" s="124">
        <v>151</v>
      </c>
      <c r="Q21" s="124">
        <v>59998005</v>
      </c>
      <c r="R21" s="47">
        <f t="shared" si="4"/>
        <v>6204</v>
      </c>
      <c r="S21" s="48">
        <f t="shared" si="5"/>
        <v>148.89599999999999</v>
      </c>
      <c r="T21" s="48">
        <f t="shared" si="6"/>
        <v>6.2039999999999997</v>
      </c>
      <c r="U21" s="125">
        <v>8</v>
      </c>
      <c r="V21" s="125">
        <f t="shared" si="7"/>
        <v>8</v>
      </c>
      <c r="W21" s="126" t="s">
        <v>133</v>
      </c>
      <c r="X21" s="128">
        <v>0</v>
      </c>
      <c r="Y21" s="128">
        <v>1047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42076500</v>
      </c>
      <c r="AH21" s="50">
        <f t="shared" si="9"/>
        <v>1392</v>
      </c>
      <c r="AI21" s="51">
        <f t="shared" si="8"/>
        <v>224.37137330754354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9690275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136</v>
      </c>
      <c r="Q22" s="124">
        <v>60004150</v>
      </c>
      <c r="R22" s="47">
        <f t="shared" si="4"/>
        <v>6145</v>
      </c>
      <c r="S22" s="48">
        <f t="shared" si="5"/>
        <v>147.47999999999999</v>
      </c>
      <c r="T22" s="48">
        <f t="shared" si="6"/>
        <v>6.1449999999999996</v>
      </c>
      <c r="U22" s="125">
        <v>7.4</v>
      </c>
      <c r="V22" s="125">
        <f t="shared" si="7"/>
        <v>7.4</v>
      </c>
      <c r="W22" s="126" t="s">
        <v>133</v>
      </c>
      <c r="X22" s="128">
        <v>0</v>
      </c>
      <c r="Y22" s="128">
        <v>1046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42077892</v>
      </c>
      <c r="AH22" s="50">
        <f t="shared" si="9"/>
        <v>1392</v>
      </c>
      <c r="AI22" s="51">
        <f t="shared" si="8"/>
        <v>226.52563059397886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9690275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136</v>
      </c>
      <c r="P23" s="124">
        <v>147</v>
      </c>
      <c r="Q23" s="124">
        <v>60010283</v>
      </c>
      <c r="R23" s="47">
        <f t="shared" si="4"/>
        <v>6133</v>
      </c>
      <c r="S23" s="48">
        <f t="shared" si="5"/>
        <v>147.19200000000001</v>
      </c>
      <c r="T23" s="48">
        <f t="shared" si="6"/>
        <v>6.133</v>
      </c>
      <c r="U23" s="125">
        <v>6.8</v>
      </c>
      <c r="V23" s="125">
        <f t="shared" si="7"/>
        <v>6.8</v>
      </c>
      <c r="W23" s="126" t="s">
        <v>133</v>
      </c>
      <c r="X23" s="128">
        <v>0</v>
      </c>
      <c r="Y23" s="128">
        <v>1046</v>
      </c>
      <c r="Z23" s="128">
        <v>1188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42079276</v>
      </c>
      <c r="AH23" s="50">
        <f t="shared" si="9"/>
        <v>1384</v>
      </c>
      <c r="AI23" s="51">
        <f t="shared" si="8"/>
        <v>225.6644382846894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9690275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140</v>
      </c>
      <c r="Q24" s="124">
        <v>60016230</v>
      </c>
      <c r="R24" s="47">
        <f t="shared" si="4"/>
        <v>5947</v>
      </c>
      <c r="S24" s="48">
        <f t="shared" si="5"/>
        <v>142.72800000000001</v>
      </c>
      <c r="T24" s="48">
        <f t="shared" si="6"/>
        <v>5.9470000000000001</v>
      </c>
      <c r="U24" s="125">
        <v>6.4</v>
      </c>
      <c r="V24" s="125">
        <f t="shared" si="7"/>
        <v>6.4</v>
      </c>
      <c r="W24" s="126" t="s">
        <v>133</v>
      </c>
      <c r="X24" s="128">
        <v>0</v>
      </c>
      <c r="Y24" s="128">
        <v>1037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42080628</v>
      </c>
      <c r="AH24" s="50">
        <f t="shared" si="9"/>
        <v>1352</v>
      </c>
      <c r="AI24" s="51">
        <f t="shared" si="8"/>
        <v>227.34151673112493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9690275</v>
      </c>
      <c r="AQ24" s="128">
        <f t="shared" si="0"/>
        <v>0</v>
      </c>
      <c r="AR24" s="54">
        <v>1.39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152</v>
      </c>
      <c r="Q25" s="124">
        <v>60022098</v>
      </c>
      <c r="R25" s="47">
        <f t="shared" si="4"/>
        <v>5868</v>
      </c>
      <c r="S25" s="48">
        <f t="shared" si="5"/>
        <v>140.83199999999999</v>
      </c>
      <c r="T25" s="48">
        <f t="shared" si="6"/>
        <v>5.8680000000000003</v>
      </c>
      <c r="U25" s="125">
        <v>5.9</v>
      </c>
      <c r="V25" s="125">
        <f t="shared" si="7"/>
        <v>5.9</v>
      </c>
      <c r="W25" s="126" t="s">
        <v>133</v>
      </c>
      <c r="X25" s="128">
        <v>0</v>
      </c>
      <c r="Y25" s="128">
        <v>1035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42081980</v>
      </c>
      <c r="AH25" s="50">
        <f t="shared" si="9"/>
        <v>1352</v>
      </c>
      <c r="AI25" s="51">
        <f t="shared" si="8"/>
        <v>230.40218132242671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9690275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141</v>
      </c>
      <c r="Q26" s="124">
        <v>60027871</v>
      </c>
      <c r="R26" s="47">
        <f t="shared" si="4"/>
        <v>5773</v>
      </c>
      <c r="S26" s="48">
        <f t="shared" si="5"/>
        <v>138.55199999999999</v>
      </c>
      <c r="T26" s="48">
        <f t="shared" si="6"/>
        <v>5.7729999999999997</v>
      </c>
      <c r="U26" s="125">
        <v>5.5</v>
      </c>
      <c r="V26" s="125">
        <f t="shared" si="7"/>
        <v>5.5</v>
      </c>
      <c r="W26" s="126" t="s">
        <v>133</v>
      </c>
      <c r="X26" s="128">
        <v>0</v>
      </c>
      <c r="Y26" s="128">
        <v>1036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42083324</v>
      </c>
      <c r="AH26" s="50">
        <f t="shared" si="9"/>
        <v>1344</v>
      </c>
      <c r="AI26" s="51">
        <f t="shared" si="8"/>
        <v>232.80789883942492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9690275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142</v>
      </c>
      <c r="Q27" s="124">
        <v>60033646</v>
      </c>
      <c r="R27" s="47">
        <f t="shared" si="4"/>
        <v>5775</v>
      </c>
      <c r="S27" s="48">
        <f t="shared" si="5"/>
        <v>138.6</v>
      </c>
      <c r="T27" s="48">
        <f t="shared" si="6"/>
        <v>5.7750000000000004</v>
      </c>
      <c r="U27" s="125">
        <v>5.0999999999999996</v>
      </c>
      <c r="V27" s="125">
        <f t="shared" si="7"/>
        <v>5.0999999999999996</v>
      </c>
      <c r="W27" s="126" t="s">
        <v>133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42084676</v>
      </c>
      <c r="AH27" s="50">
        <f t="shared" si="9"/>
        <v>1352</v>
      </c>
      <c r="AI27" s="51">
        <f t="shared" si="8"/>
        <v>234.11255411255411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9690275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135</v>
      </c>
      <c r="Q28" s="124">
        <v>60039433</v>
      </c>
      <c r="R28" s="47">
        <f t="shared" si="4"/>
        <v>5787</v>
      </c>
      <c r="S28" s="48">
        <f t="shared" si="5"/>
        <v>138.88800000000001</v>
      </c>
      <c r="T28" s="48">
        <f t="shared" si="6"/>
        <v>5.7869999999999999</v>
      </c>
      <c r="U28" s="125">
        <v>4.8</v>
      </c>
      <c r="V28" s="125">
        <f t="shared" si="7"/>
        <v>4.8</v>
      </c>
      <c r="W28" s="126" t="s">
        <v>133</v>
      </c>
      <c r="X28" s="128">
        <v>0</v>
      </c>
      <c r="Y28" s="128">
        <v>1016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42086024</v>
      </c>
      <c r="AH28" s="50">
        <f t="shared" si="9"/>
        <v>1348</v>
      </c>
      <c r="AI28" s="51">
        <f t="shared" si="8"/>
        <v>232.93589078970106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9690275</v>
      </c>
      <c r="AQ28" s="128">
        <f t="shared" si="0"/>
        <v>0</v>
      </c>
      <c r="AR28" s="54">
        <v>1.23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136</v>
      </c>
      <c r="Q29" s="124">
        <v>60045072</v>
      </c>
      <c r="R29" s="47">
        <f t="shared" si="4"/>
        <v>5639</v>
      </c>
      <c r="S29" s="48">
        <f t="shared" si="5"/>
        <v>135.33600000000001</v>
      </c>
      <c r="T29" s="48">
        <f t="shared" si="6"/>
        <v>5.6390000000000002</v>
      </c>
      <c r="U29" s="125">
        <v>4.5999999999999996</v>
      </c>
      <c r="V29" s="125">
        <f t="shared" si="7"/>
        <v>4.5999999999999996</v>
      </c>
      <c r="W29" s="126" t="s">
        <v>133</v>
      </c>
      <c r="X29" s="128">
        <v>0</v>
      </c>
      <c r="Y29" s="128">
        <v>1005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42087340</v>
      </c>
      <c r="AH29" s="50">
        <f t="shared" si="9"/>
        <v>1316</v>
      </c>
      <c r="AI29" s="51">
        <f t="shared" si="8"/>
        <v>233.37471182833835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9690275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127</v>
      </c>
      <c r="Q30" s="124">
        <v>60050334</v>
      </c>
      <c r="R30" s="47">
        <f t="shared" si="4"/>
        <v>5262</v>
      </c>
      <c r="S30" s="48">
        <f t="shared" si="5"/>
        <v>126.288</v>
      </c>
      <c r="T30" s="48">
        <f t="shared" si="6"/>
        <v>5.2619999999999996</v>
      </c>
      <c r="U30" s="125">
        <v>3.7</v>
      </c>
      <c r="V30" s="125">
        <f t="shared" si="7"/>
        <v>3.7</v>
      </c>
      <c r="W30" s="126" t="s">
        <v>140</v>
      </c>
      <c r="X30" s="128">
        <v>0</v>
      </c>
      <c r="Y30" s="128">
        <v>1097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42088432</v>
      </c>
      <c r="AH30" s="50">
        <f t="shared" si="9"/>
        <v>1092</v>
      </c>
      <c r="AI30" s="51">
        <f t="shared" si="8"/>
        <v>207.52565564424174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9690275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14</v>
      </c>
      <c r="E31" s="42">
        <f t="shared" si="1"/>
        <v>9.8591549295774659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124</v>
      </c>
      <c r="Q31" s="124">
        <v>60055596</v>
      </c>
      <c r="R31" s="47">
        <f t="shared" si="4"/>
        <v>5262</v>
      </c>
      <c r="S31" s="48">
        <f t="shared" si="5"/>
        <v>126.288</v>
      </c>
      <c r="T31" s="48">
        <f t="shared" si="6"/>
        <v>5.2619999999999996</v>
      </c>
      <c r="U31" s="125">
        <v>3</v>
      </c>
      <c r="V31" s="125">
        <f t="shared" si="7"/>
        <v>3</v>
      </c>
      <c r="W31" s="126" t="s">
        <v>140</v>
      </c>
      <c r="X31" s="128">
        <v>0</v>
      </c>
      <c r="Y31" s="128">
        <v>1047</v>
      </c>
      <c r="Z31" s="128">
        <v>1178</v>
      </c>
      <c r="AA31" s="128">
        <v>0</v>
      </c>
      <c r="AB31" s="128">
        <v>1178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42089500</v>
      </c>
      <c r="AH31" s="50">
        <f t="shared" si="9"/>
        <v>1068</v>
      </c>
      <c r="AI31" s="51">
        <f t="shared" si="8"/>
        <v>202.9646522234892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9690275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1"/>
        <v>9.1549295774647899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112</v>
      </c>
      <c r="Q32" s="124">
        <v>60060572</v>
      </c>
      <c r="R32" s="47">
        <f t="shared" si="4"/>
        <v>4976</v>
      </c>
      <c r="S32" s="48">
        <f t="shared" si="5"/>
        <v>119.42400000000001</v>
      </c>
      <c r="T32" s="48">
        <f t="shared" si="6"/>
        <v>4.976</v>
      </c>
      <c r="U32" s="125">
        <v>2.6</v>
      </c>
      <c r="V32" s="125">
        <f t="shared" si="7"/>
        <v>2.6</v>
      </c>
      <c r="W32" s="126" t="s">
        <v>140</v>
      </c>
      <c r="X32" s="128">
        <v>0</v>
      </c>
      <c r="Y32" s="128">
        <v>974</v>
      </c>
      <c r="Z32" s="128">
        <v>1168</v>
      </c>
      <c r="AA32" s="128">
        <v>0</v>
      </c>
      <c r="AB32" s="128">
        <v>1169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42090500</v>
      </c>
      <c r="AH32" s="50">
        <f t="shared" si="9"/>
        <v>1000</v>
      </c>
      <c r="AI32" s="51">
        <f t="shared" si="8"/>
        <v>200.96463022508038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9690275</v>
      </c>
      <c r="AQ32" s="128"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131</v>
      </c>
      <c r="P33" s="124">
        <v>91</v>
      </c>
      <c r="Q33" s="124">
        <v>60064602</v>
      </c>
      <c r="R33" s="47">
        <f t="shared" si="4"/>
        <v>4030</v>
      </c>
      <c r="S33" s="48">
        <f t="shared" si="5"/>
        <v>96.72</v>
      </c>
      <c r="T33" s="48">
        <f t="shared" si="6"/>
        <v>4.03</v>
      </c>
      <c r="U33" s="125">
        <v>3.9</v>
      </c>
      <c r="V33" s="125">
        <f t="shared" si="7"/>
        <v>3.9</v>
      </c>
      <c r="W33" s="126" t="s">
        <v>125</v>
      </c>
      <c r="X33" s="128">
        <v>0</v>
      </c>
      <c r="Y33" s="128">
        <v>0</v>
      </c>
      <c r="Z33" s="128">
        <v>1037</v>
      </c>
      <c r="AA33" s="128">
        <v>0</v>
      </c>
      <c r="AB33" s="128">
        <v>1038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42091204</v>
      </c>
      <c r="AH33" s="50">
        <f t="shared" si="9"/>
        <v>704</v>
      </c>
      <c r="AI33" s="51">
        <f t="shared" si="8"/>
        <v>174.68982630272953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9691620</v>
      </c>
      <c r="AQ33" s="128">
        <f t="shared" si="0"/>
        <v>1345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129</v>
      </c>
      <c r="P34" s="124">
        <v>92</v>
      </c>
      <c r="Q34" s="124">
        <v>60068452</v>
      </c>
      <c r="R34" s="47">
        <f t="shared" si="4"/>
        <v>3850</v>
      </c>
      <c r="S34" s="48">
        <f t="shared" si="5"/>
        <v>92.4</v>
      </c>
      <c r="T34" s="48">
        <f t="shared" si="6"/>
        <v>3.85</v>
      </c>
      <c r="U34" s="125">
        <v>5.5</v>
      </c>
      <c r="V34" s="125">
        <f t="shared" si="7"/>
        <v>5.5</v>
      </c>
      <c r="W34" s="126" t="s">
        <v>125</v>
      </c>
      <c r="X34" s="128">
        <v>0</v>
      </c>
      <c r="Y34" s="128">
        <v>0</v>
      </c>
      <c r="Z34" s="128">
        <v>1037</v>
      </c>
      <c r="AA34" s="128">
        <v>0</v>
      </c>
      <c r="AB34" s="128">
        <v>1037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42091820</v>
      </c>
      <c r="AH34" s="50">
        <f t="shared" si="9"/>
        <v>616</v>
      </c>
      <c r="AI34" s="51">
        <f t="shared" si="8"/>
        <v>160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9693033</v>
      </c>
      <c r="AQ34" s="128">
        <f t="shared" si="0"/>
        <v>1413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124305</v>
      </c>
      <c r="S35" s="67">
        <f>AVERAGE(S11:S34)</f>
        <v>124.30499999999999</v>
      </c>
      <c r="T35" s="67">
        <f>SUM(T11:T34)</f>
        <v>124.30499999999999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25720</v>
      </c>
      <c r="AI35" s="70">
        <f>$AH$35/$T35</f>
        <v>206.91042194601988</v>
      </c>
      <c r="AJ35" s="99"/>
      <c r="AK35" s="100"/>
      <c r="AL35" s="100"/>
      <c r="AM35" s="100"/>
      <c r="AN35" s="101"/>
      <c r="AO35" s="71"/>
      <c r="AP35" s="72">
        <f>AP34-AP10</f>
        <v>7709</v>
      </c>
      <c r="AQ35" s="73">
        <f>SUM(AQ11:AQ34)</f>
        <v>7709</v>
      </c>
      <c r="AR35" s="74">
        <f>AVERAGE(AR11:AR34)</f>
        <v>1.2116666666666667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184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185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217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226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158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180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E11:E34 W12:AF12 O12:V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P3:U3" name="Range1_16_1_1_1_1_1_1_2_2_2_2_2_2_2_2_2_2_2_2_2_2_2_2"/>
    <protectedRange sqref="B43" name="Range2_12_5_1_1_1_2_1_1_1_1_1_1_1_1_1_1_1_2_1_1_1_1_1_1_1_1_1_1_1_1_1_1_1_1_1_1_1_1_1_1_2_1_1_1_1_1_1_1_1_1_1_1_2"/>
    <protectedRange sqref="B44" name="Range2_12_5_1_1_1_2_2_1_1_1_1_1_1_1_1_1_1_1_1_1_1_1_1_1_1_1_1_1_1_1_1_1_1_1_1_1_1_1_1_1_1_1_1_1_1_1_1_1_1_1_1_1_1_1_1_1_2_1_1_1_1_1_1_1_1_1_1_1_2"/>
    <protectedRange sqref="B45" name="Range2_12_5_1_1_1_2_2_1_1_1_1_1_1_1_1_1_1_1_2_1_1_1_1_1_1_1_1_1_1_1_1_1_1_1_1_1_1_1_1_1_1_1_1_1_1_1_1_1_1_1_1_1_1_1_1_1_1_1_1_1_1_1_1_1_1_1_1_1_1_1_1_1_2_1_1_1_1_1_1_1_1_1_1_1_2"/>
    <protectedRange sqref="B46" name="Range2_12_5_1_1_1_2_2_1_1_1_1_1_1_1_1_1_1_1_2_1_1_1_2_1_1_1_2_1_1_1_3_1_1_1_1_1_1_1_1_1_1_1_1_1_1_1_1_1_1_1_1_1_1_1_1_1_1_1_1_1_1_1_1_1_1_1_1_1_1_1_1_1_1_1_1_1_1_1_1_1_1_1_1_1_1_1_1_1_1_2_1_1_1_1_1_1_1_1_1_1_1_2"/>
    <protectedRange sqref="B47" name="Range2_12_5_1_1_1_2_1_1_1_1_1_1_1_1_1_1_1_2_1_2_1_1_1_1_1_1_1_1_1_2_1_1_1_1_1_1_1_1_1_1_1_1_1_1_1_1_1_1_1_1_1_1_1_1_1_1_1_1_1_1_1_1_1_1_1_1_1_1_1_1_1_1_1_2_1_1_1_1_1_1_1_1_1_2_1_2"/>
    <protectedRange sqref="B48" name="Range2_12_5_1_1_1_1_1_2_1_1_1_1_1_1_1_1_1_1_1_1_1_1_1_1_1_1_1_1_2_1_1_1_1_1_1_1_1_1_1_1_1_1_3_1_1_1_2_1_1_1_1_1_1_1_1_1_1_1_1_2_1_1_1_1_1_1_1_1_1_1_1_1_1_1"/>
    <protectedRange sqref="B50" name="Range2_12_5_1_1_1_1_1_2_1_1_2_1_1_1_1_1_1_1_1_1_1_1_1_1_1_1_1_1_2_1_1_1_1_1_1_1_1_1_1_1_1_1_1_3_1_1_1_2_1_1_1_1_1_1_1_1_1_2_1_1_1_1_1_1_1_1_1_1_1_1_1_1"/>
    <protectedRange sqref="B49" name="Range2_12_5_1_1_1_2_2_1_1_1_1_1_1_1_1_1_1_1_2_1_1_1_1_1_1_1_1_1_3_1_3_1_2_1_1_1_1_1_1_1_1_1_1_1_1_1_2_1_1_1_1_1_2_1_1_1_1_1_1_1_1_2_1_1_3_1_1_1_2_1_1_1_1_1_1_1_1_1_1_1_1_1_1_1_1_1_2_1_1_1_1_1_1"/>
    <protectedRange sqref="B51" name="Range2_12_5_1_1_1_2_2_1_1_1_1_1_1_1_1_1_1_1_2_1_1_1_2_1_1_1_1_1_1_1_1_1_1_1_1_1_1_1_1_2_1_1_1_1_1_1_1_1_1_2_1_1_3_1_1_1_3_1_1_1_1_1_1_1_1_1_1_1_1_1_1_1_1_1_1_1_1_1_1_2"/>
    <protectedRange sqref="B52" name="Range2_12_5_1_1_1_1_1_2_1_2_1_1_1_2_1_1_1_1_1_1_1_1_1_1_2_1_1_1_1_1_2_1_1_1_1_1_1_1_2_1_1_3_1_1_1_2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206" priority="5" operator="containsText" text="N/A">
      <formula>NOT(ISERROR(SEARCH("N/A",X11)))</formula>
    </cfRule>
    <cfRule type="cellIs" dxfId="205" priority="23" operator="equal">
      <formula>0</formula>
    </cfRule>
  </conditionalFormatting>
  <conditionalFormatting sqref="X11:AE34">
    <cfRule type="cellIs" dxfId="204" priority="22" operator="greaterThanOrEqual">
      <formula>1185</formula>
    </cfRule>
  </conditionalFormatting>
  <conditionalFormatting sqref="X11:AE34">
    <cfRule type="cellIs" dxfId="203" priority="21" operator="between">
      <formula>0.1</formula>
      <formula>1184</formula>
    </cfRule>
  </conditionalFormatting>
  <conditionalFormatting sqref="X8 AJ11:AO34">
    <cfRule type="cellIs" dxfId="202" priority="20" operator="equal">
      <formula>0</formula>
    </cfRule>
  </conditionalFormatting>
  <conditionalFormatting sqref="X8 AJ11:AO34">
    <cfRule type="cellIs" dxfId="201" priority="19" operator="greaterThan">
      <formula>1179</formula>
    </cfRule>
  </conditionalFormatting>
  <conditionalFormatting sqref="X8 AJ11:AO34">
    <cfRule type="cellIs" dxfId="200" priority="18" operator="greaterThan">
      <formula>99</formula>
    </cfRule>
  </conditionalFormatting>
  <conditionalFormatting sqref="X8 AJ11:AO34">
    <cfRule type="cellIs" dxfId="199" priority="17" operator="greaterThan">
      <formula>0.99</formula>
    </cfRule>
  </conditionalFormatting>
  <conditionalFormatting sqref="AB8">
    <cfRule type="cellIs" dxfId="198" priority="16" operator="equal">
      <formula>0</formula>
    </cfRule>
  </conditionalFormatting>
  <conditionalFormatting sqref="AB8">
    <cfRule type="cellIs" dxfId="197" priority="15" operator="greaterThan">
      <formula>1179</formula>
    </cfRule>
  </conditionalFormatting>
  <conditionalFormatting sqref="AB8">
    <cfRule type="cellIs" dxfId="196" priority="14" operator="greaterThan">
      <formula>99</formula>
    </cfRule>
  </conditionalFormatting>
  <conditionalFormatting sqref="AB8">
    <cfRule type="cellIs" dxfId="195" priority="13" operator="greaterThan">
      <formula>0.99</formula>
    </cfRule>
  </conditionalFormatting>
  <conditionalFormatting sqref="AQ11:AQ34">
    <cfRule type="cellIs" dxfId="194" priority="12" operator="equal">
      <formula>0</formula>
    </cfRule>
  </conditionalFormatting>
  <conditionalFormatting sqref="AQ11:AQ34">
    <cfRule type="cellIs" dxfId="193" priority="11" operator="greaterThan">
      <formula>1179</formula>
    </cfRule>
  </conditionalFormatting>
  <conditionalFormatting sqref="AQ11:AQ34">
    <cfRule type="cellIs" dxfId="192" priority="10" operator="greaterThan">
      <formula>99</formula>
    </cfRule>
  </conditionalFormatting>
  <conditionalFormatting sqref="AQ11:AQ34">
    <cfRule type="cellIs" dxfId="191" priority="9" operator="greaterThan">
      <formula>0.99</formula>
    </cfRule>
  </conditionalFormatting>
  <conditionalFormatting sqref="AI11:AI34">
    <cfRule type="cellIs" dxfId="190" priority="8" operator="greaterThan">
      <formula>$AI$8</formula>
    </cfRule>
  </conditionalFormatting>
  <conditionalFormatting sqref="AH11:AH34">
    <cfRule type="cellIs" dxfId="189" priority="6" operator="greaterThan">
      <formula>$AH$8</formula>
    </cfRule>
    <cfRule type="cellIs" dxfId="188" priority="7" operator="greaterThan">
      <formula>$AH$8</formula>
    </cfRule>
  </conditionalFormatting>
  <conditionalFormatting sqref="AP11:AP34">
    <cfRule type="cellIs" dxfId="187" priority="4" operator="equal">
      <formula>0</formula>
    </cfRule>
  </conditionalFormatting>
  <conditionalFormatting sqref="AP11:AP34">
    <cfRule type="cellIs" dxfId="186" priority="3" operator="greaterThan">
      <formula>1179</formula>
    </cfRule>
  </conditionalFormatting>
  <conditionalFormatting sqref="AP11:AP34">
    <cfRule type="cellIs" dxfId="185" priority="2" operator="greaterThan">
      <formula>99</formula>
    </cfRule>
  </conditionalFormatting>
  <conditionalFormatting sqref="AP11:AP34">
    <cfRule type="cellIs" dxfId="184" priority="1" operator="greaterThan">
      <formula>0.99</formula>
    </cfRule>
  </conditionalFormatting>
  <dataValidations count="5">
    <dataValidation type="list" allowBlank="1" showInputMessage="1" showErrorMessage="1" sqref="P4: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7" workbookViewId="0">
      <selection activeCell="A49" sqref="A49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131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42331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25508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22'!Q34</f>
        <v>60068452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22'!AG34:AG34</f>
        <v>42091820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22'!AP34:AP34</f>
        <v>9693033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127</v>
      </c>
      <c r="P11" s="124">
        <v>91</v>
      </c>
      <c r="Q11" s="124">
        <v>60072230</v>
      </c>
      <c r="R11" s="47">
        <f>IF(ISBLANK(Q11),"-",Q11-Q10)</f>
        <v>3778</v>
      </c>
      <c r="S11" s="48">
        <f>R11*24/1000</f>
        <v>90.671999999999997</v>
      </c>
      <c r="T11" s="48">
        <f>R11/1000</f>
        <v>3.778</v>
      </c>
      <c r="U11" s="125">
        <v>7.3</v>
      </c>
      <c r="V11" s="125">
        <f>U11</f>
        <v>7.3</v>
      </c>
      <c r="W11" s="126" t="s">
        <v>125</v>
      </c>
      <c r="X11" s="128">
        <v>0</v>
      </c>
      <c r="Y11" s="128">
        <v>0</v>
      </c>
      <c r="Z11" s="128">
        <v>1007</v>
      </c>
      <c r="AA11" s="128">
        <v>0</v>
      </c>
      <c r="AB11" s="128">
        <v>1007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42092436</v>
      </c>
      <c r="AH11" s="50">
        <f>IF(ISBLANK(AG11),"-",AG11-AG10)</f>
        <v>616</v>
      </c>
      <c r="AI11" s="51">
        <f>AH11/T11</f>
        <v>163.04923239809423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9694587</v>
      </c>
      <c r="AQ11" s="128">
        <f t="shared" ref="AQ11:AQ34" si="0">AP11-AP10</f>
        <v>1554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1">D12/1.42</f>
        <v>11.267605633802818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127</v>
      </c>
      <c r="P12" s="124">
        <v>83</v>
      </c>
      <c r="Q12" s="124">
        <v>60075759</v>
      </c>
      <c r="R12" s="47">
        <f t="shared" ref="R12:R34" si="4">IF(ISBLANK(Q12),"-",Q12-Q11)</f>
        <v>3529</v>
      </c>
      <c r="S12" s="48">
        <f t="shared" ref="S12:S34" si="5">R12*24/1000</f>
        <v>84.695999999999998</v>
      </c>
      <c r="T12" s="48">
        <f t="shared" ref="T12:T34" si="6">R12/1000</f>
        <v>3.5289999999999999</v>
      </c>
      <c r="U12" s="125">
        <v>8.6999999999999993</v>
      </c>
      <c r="V12" s="125">
        <f t="shared" ref="V12:V34" si="7">U12</f>
        <v>8.6999999999999993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1007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42092988</v>
      </c>
      <c r="AH12" s="50">
        <f>IF(ISBLANK(AG12),"-",AG12-AG11)</f>
        <v>552</v>
      </c>
      <c r="AI12" s="51">
        <f t="shared" ref="AI12:AI34" si="8">AH12/T12</f>
        <v>156.41824879569285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9696110</v>
      </c>
      <c r="AQ12" s="128">
        <f t="shared" si="0"/>
        <v>1523</v>
      </c>
      <c r="AR12" s="54">
        <v>1.1200000000000001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22</v>
      </c>
      <c r="E13" s="42">
        <f t="shared" si="1"/>
        <v>15.492957746478874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93</v>
      </c>
      <c r="P13" s="124">
        <v>95</v>
      </c>
      <c r="Q13" s="124">
        <v>60079457</v>
      </c>
      <c r="R13" s="47">
        <f t="shared" si="4"/>
        <v>3698</v>
      </c>
      <c r="S13" s="48">
        <f t="shared" si="5"/>
        <v>88.751999999999995</v>
      </c>
      <c r="T13" s="48">
        <f t="shared" si="6"/>
        <v>3.698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1007</v>
      </c>
      <c r="AA13" s="128">
        <v>0</v>
      </c>
      <c r="AB13" s="128">
        <v>1008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42093564</v>
      </c>
      <c r="AH13" s="50">
        <f>IF(ISBLANK(AG13),"-",AG13-AG12)</f>
        <v>576</v>
      </c>
      <c r="AI13" s="51">
        <f t="shared" si="8"/>
        <v>155.75987020010817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9697027</v>
      </c>
      <c r="AQ13" s="128">
        <f t="shared" si="0"/>
        <v>917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21</v>
      </c>
      <c r="E14" s="42">
        <f t="shared" si="1"/>
        <v>14.788732394366198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93</v>
      </c>
      <c r="Q14" s="124">
        <v>60083307</v>
      </c>
      <c r="R14" s="47">
        <f t="shared" si="4"/>
        <v>3850</v>
      </c>
      <c r="S14" s="48">
        <f t="shared" si="5"/>
        <v>92.4</v>
      </c>
      <c r="T14" s="48">
        <f t="shared" si="6"/>
        <v>3.85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42094144</v>
      </c>
      <c r="AH14" s="50">
        <f t="shared" ref="AH14:AH34" si="9">IF(ISBLANK(AG14),"-",AG14-AG13)</f>
        <v>580</v>
      </c>
      <c r="AI14" s="51">
        <f t="shared" si="8"/>
        <v>150.64935064935065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9697027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17</v>
      </c>
      <c r="E15" s="42">
        <f t="shared" si="1"/>
        <v>11.971830985915494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107</v>
      </c>
      <c r="Q15" s="124">
        <v>60087505</v>
      </c>
      <c r="R15" s="47">
        <f t="shared" si="4"/>
        <v>4198</v>
      </c>
      <c r="S15" s="48">
        <f t="shared" si="5"/>
        <v>100.752</v>
      </c>
      <c r="T15" s="48">
        <f t="shared" si="6"/>
        <v>4.1980000000000004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1048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42094740</v>
      </c>
      <c r="AH15" s="50">
        <f t="shared" si="9"/>
        <v>596</v>
      </c>
      <c r="AI15" s="51">
        <f t="shared" si="8"/>
        <v>141.9723677941877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9697027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10</v>
      </c>
      <c r="E16" s="42">
        <f t="shared" si="1"/>
        <v>7.042253521126761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129</v>
      </c>
      <c r="Q16" s="124">
        <v>60092195</v>
      </c>
      <c r="R16" s="47">
        <f t="shared" si="4"/>
        <v>4690</v>
      </c>
      <c r="S16" s="48">
        <f t="shared" si="5"/>
        <v>112.56</v>
      </c>
      <c r="T16" s="48">
        <f t="shared" si="6"/>
        <v>4.6900000000000004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42095444</v>
      </c>
      <c r="AH16" s="50">
        <f t="shared" si="9"/>
        <v>704</v>
      </c>
      <c r="AI16" s="51">
        <f t="shared" si="8"/>
        <v>150.10660980810232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9697027</v>
      </c>
      <c r="AQ16" s="128">
        <f t="shared" si="0"/>
        <v>0</v>
      </c>
      <c r="AR16" s="54">
        <v>1.03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137</v>
      </c>
      <c r="P17" s="124">
        <v>143</v>
      </c>
      <c r="Q17" s="124">
        <v>60098225</v>
      </c>
      <c r="R17" s="47">
        <f t="shared" si="4"/>
        <v>6030</v>
      </c>
      <c r="S17" s="48">
        <f t="shared" si="5"/>
        <v>144.72</v>
      </c>
      <c r="T17" s="48">
        <f t="shared" si="6"/>
        <v>6.03</v>
      </c>
      <c r="U17" s="125">
        <v>9.4</v>
      </c>
      <c r="V17" s="125">
        <f t="shared" si="7"/>
        <v>9.4</v>
      </c>
      <c r="W17" s="126" t="s">
        <v>133</v>
      </c>
      <c r="X17" s="128">
        <v>999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42096780</v>
      </c>
      <c r="AH17" s="50">
        <f t="shared" si="9"/>
        <v>1336</v>
      </c>
      <c r="AI17" s="51">
        <f t="shared" si="8"/>
        <v>221.55887230514097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9697027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137</v>
      </c>
      <c r="P18" s="124">
        <v>149</v>
      </c>
      <c r="Q18" s="124">
        <v>60104441</v>
      </c>
      <c r="R18" s="47">
        <f t="shared" si="4"/>
        <v>6216</v>
      </c>
      <c r="S18" s="48">
        <f t="shared" si="5"/>
        <v>149.184</v>
      </c>
      <c r="T18" s="48">
        <f t="shared" si="6"/>
        <v>6.2160000000000002</v>
      </c>
      <c r="U18" s="125">
        <v>8.8000000000000007</v>
      </c>
      <c r="V18" s="125">
        <f t="shared" si="7"/>
        <v>8.8000000000000007</v>
      </c>
      <c r="W18" s="126" t="s">
        <v>133</v>
      </c>
      <c r="X18" s="128">
        <v>1027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42098152</v>
      </c>
      <c r="AH18" s="50">
        <f t="shared" si="9"/>
        <v>1372</v>
      </c>
      <c r="AI18" s="51">
        <f t="shared" si="8"/>
        <v>220.72072072072072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9697027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150</v>
      </c>
      <c r="Q19" s="124">
        <v>60110621</v>
      </c>
      <c r="R19" s="47">
        <f t="shared" si="4"/>
        <v>6180</v>
      </c>
      <c r="S19" s="48">
        <f t="shared" si="5"/>
        <v>148.32</v>
      </c>
      <c r="T19" s="48">
        <f t="shared" si="6"/>
        <v>6.18</v>
      </c>
      <c r="U19" s="125">
        <v>8.1999999999999993</v>
      </c>
      <c r="V19" s="125">
        <f t="shared" si="7"/>
        <v>8.1999999999999993</v>
      </c>
      <c r="W19" s="126" t="s">
        <v>133</v>
      </c>
      <c r="X19" s="128">
        <v>1068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42099528</v>
      </c>
      <c r="AH19" s="50">
        <f t="shared" si="9"/>
        <v>1376</v>
      </c>
      <c r="AI19" s="51">
        <f t="shared" si="8"/>
        <v>222.6537216828479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9697027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146</v>
      </c>
      <c r="Q20" s="124">
        <v>60116894</v>
      </c>
      <c r="R20" s="47">
        <f t="shared" si="4"/>
        <v>6273</v>
      </c>
      <c r="S20" s="48">
        <f t="shared" si="5"/>
        <v>150.55199999999999</v>
      </c>
      <c r="T20" s="48">
        <f t="shared" si="6"/>
        <v>6.2729999999999997</v>
      </c>
      <c r="U20" s="125">
        <v>7.5</v>
      </c>
      <c r="V20" s="125">
        <f t="shared" si="7"/>
        <v>7.5</v>
      </c>
      <c r="W20" s="126" t="s">
        <v>133</v>
      </c>
      <c r="X20" s="128">
        <v>1067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42100900</v>
      </c>
      <c r="AH20" s="50">
        <f t="shared" si="9"/>
        <v>1372</v>
      </c>
      <c r="AI20" s="51">
        <f t="shared" si="8"/>
        <v>218.71512832775389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9697027</v>
      </c>
      <c r="AQ20" s="128">
        <f t="shared" si="0"/>
        <v>0</v>
      </c>
      <c r="AR20" s="54">
        <v>1.17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149</v>
      </c>
      <c r="Q21" s="124">
        <v>60123035</v>
      </c>
      <c r="R21" s="47">
        <f t="shared" si="4"/>
        <v>6141</v>
      </c>
      <c r="S21" s="48">
        <f t="shared" si="5"/>
        <v>147.38399999999999</v>
      </c>
      <c r="T21" s="48">
        <f t="shared" si="6"/>
        <v>6.141</v>
      </c>
      <c r="U21" s="125">
        <v>7</v>
      </c>
      <c r="V21" s="125">
        <f t="shared" si="7"/>
        <v>7</v>
      </c>
      <c r="W21" s="126" t="s">
        <v>133</v>
      </c>
      <c r="X21" s="128">
        <v>1047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42102268</v>
      </c>
      <c r="AH21" s="50">
        <f t="shared" si="9"/>
        <v>1368</v>
      </c>
      <c r="AI21" s="51">
        <f t="shared" si="8"/>
        <v>222.76502198339034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9697027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139</v>
      </c>
      <c r="P22" s="124">
        <v>146</v>
      </c>
      <c r="Q22" s="124">
        <v>60129129</v>
      </c>
      <c r="R22" s="47">
        <f t="shared" si="4"/>
        <v>6094</v>
      </c>
      <c r="S22" s="48">
        <f t="shared" si="5"/>
        <v>146.256</v>
      </c>
      <c r="T22" s="48">
        <f t="shared" si="6"/>
        <v>6.0940000000000003</v>
      </c>
      <c r="U22" s="125">
        <v>6.6</v>
      </c>
      <c r="V22" s="125">
        <f t="shared" si="7"/>
        <v>6.6</v>
      </c>
      <c r="W22" s="126" t="s">
        <v>133</v>
      </c>
      <c r="X22" s="128">
        <v>1026</v>
      </c>
      <c r="Y22" s="128">
        <v>0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42103620</v>
      </c>
      <c r="AH22" s="50">
        <f t="shared" si="9"/>
        <v>1352</v>
      </c>
      <c r="AI22" s="51">
        <f t="shared" si="8"/>
        <v>221.85756481785361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9697027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144</v>
      </c>
      <c r="Q23" s="124">
        <v>60135032</v>
      </c>
      <c r="R23" s="47">
        <f t="shared" si="4"/>
        <v>5903</v>
      </c>
      <c r="S23" s="48">
        <f t="shared" si="5"/>
        <v>141.672</v>
      </c>
      <c r="T23" s="48">
        <f t="shared" si="6"/>
        <v>5.9029999999999996</v>
      </c>
      <c r="U23" s="125">
        <v>6.2</v>
      </c>
      <c r="V23" s="125">
        <f t="shared" si="7"/>
        <v>6.2</v>
      </c>
      <c r="W23" s="126" t="s">
        <v>133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42104956</v>
      </c>
      <c r="AH23" s="50">
        <f t="shared" si="9"/>
        <v>1336</v>
      </c>
      <c r="AI23" s="51">
        <f t="shared" si="8"/>
        <v>226.32559715398952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9697027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136</v>
      </c>
      <c r="Q24" s="124">
        <v>60141116</v>
      </c>
      <c r="R24" s="47">
        <f t="shared" si="4"/>
        <v>6084</v>
      </c>
      <c r="S24" s="48">
        <f t="shared" si="5"/>
        <v>146.01599999999999</v>
      </c>
      <c r="T24" s="48">
        <f t="shared" si="6"/>
        <v>6.0839999999999996</v>
      </c>
      <c r="U24" s="125">
        <v>5.8</v>
      </c>
      <c r="V24" s="125">
        <f t="shared" si="7"/>
        <v>5.8</v>
      </c>
      <c r="W24" s="126" t="s">
        <v>133</v>
      </c>
      <c r="X24" s="128">
        <v>1026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42106334</v>
      </c>
      <c r="AH24" s="50">
        <f t="shared" si="9"/>
        <v>1378</v>
      </c>
      <c r="AI24" s="51">
        <f t="shared" si="8"/>
        <v>226.4957264957265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9697027</v>
      </c>
      <c r="AQ24" s="128">
        <f t="shared" si="0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1"/>
        <v>4.9295774647887329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135</v>
      </c>
      <c r="P25" s="124">
        <v>132</v>
      </c>
      <c r="Q25" s="124">
        <v>60146984</v>
      </c>
      <c r="R25" s="47">
        <f t="shared" si="4"/>
        <v>5868</v>
      </c>
      <c r="S25" s="48">
        <f t="shared" si="5"/>
        <v>140.83199999999999</v>
      </c>
      <c r="T25" s="48">
        <f t="shared" si="6"/>
        <v>5.8680000000000003</v>
      </c>
      <c r="U25" s="125">
        <v>5.7</v>
      </c>
      <c r="V25" s="125">
        <f t="shared" si="7"/>
        <v>5.7</v>
      </c>
      <c r="W25" s="126" t="s">
        <v>133</v>
      </c>
      <c r="X25" s="128">
        <v>995</v>
      </c>
      <c r="Y25" s="128">
        <v>0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42107700</v>
      </c>
      <c r="AH25" s="50">
        <f t="shared" si="9"/>
        <v>1366</v>
      </c>
      <c r="AI25" s="51">
        <f t="shared" si="8"/>
        <v>232.78800272665302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9697027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135</v>
      </c>
      <c r="Q26" s="124">
        <v>60152306</v>
      </c>
      <c r="R26" s="47">
        <f t="shared" si="4"/>
        <v>5322</v>
      </c>
      <c r="S26" s="48">
        <f t="shared" si="5"/>
        <v>127.72799999999999</v>
      </c>
      <c r="T26" s="48">
        <f t="shared" si="6"/>
        <v>5.3220000000000001</v>
      </c>
      <c r="U26" s="125">
        <v>5.6</v>
      </c>
      <c r="V26" s="125">
        <f t="shared" si="7"/>
        <v>5.6</v>
      </c>
      <c r="W26" s="126" t="s">
        <v>133</v>
      </c>
      <c r="X26" s="128">
        <v>1026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42108980</v>
      </c>
      <c r="AH26" s="50">
        <f t="shared" si="9"/>
        <v>1280</v>
      </c>
      <c r="AI26" s="51">
        <f t="shared" si="8"/>
        <v>240.51108605787297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9697027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1"/>
        <v>4.2253521126760569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143</v>
      </c>
      <c r="Q27" s="124">
        <v>60158007</v>
      </c>
      <c r="R27" s="47">
        <f t="shared" si="4"/>
        <v>5701</v>
      </c>
      <c r="S27" s="48">
        <f t="shared" si="5"/>
        <v>136.82400000000001</v>
      </c>
      <c r="T27" s="48">
        <f t="shared" si="6"/>
        <v>5.7009999999999996</v>
      </c>
      <c r="U27" s="125">
        <v>5.3</v>
      </c>
      <c r="V27" s="125">
        <f t="shared" si="7"/>
        <v>5.3</v>
      </c>
      <c r="W27" s="126" t="s">
        <v>133</v>
      </c>
      <c r="X27" s="128">
        <v>1056</v>
      </c>
      <c r="Y27" s="128">
        <v>0</v>
      </c>
      <c r="Z27" s="128">
        <v>1188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42110292</v>
      </c>
      <c r="AH27" s="50">
        <f t="shared" si="9"/>
        <v>1312</v>
      </c>
      <c r="AI27" s="51">
        <f t="shared" si="8"/>
        <v>230.13506402385548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9697027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1"/>
        <v>3.5211267605633805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139</v>
      </c>
      <c r="Q28" s="124">
        <v>60163904</v>
      </c>
      <c r="R28" s="47">
        <f t="shared" si="4"/>
        <v>5897</v>
      </c>
      <c r="S28" s="48">
        <f t="shared" si="5"/>
        <v>141.52799999999999</v>
      </c>
      <c r="T28" s="48">
        <f t="shared" si="6"/>
        <v>5.8970000000000002</v>
      </c>
      <c r="U28" s="125">
        <v>4.8</v>
      </c>
      <c r="V28" s="125">
        <f t="shared" si="7"/>
        <v>4.8</v>
      </c>
      <c r="W28" s="126" t="s">
        <v>133</v>
      </c>
      <c r="X28" s="128">
        <v>1016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42111668</v>
      </c>
      <c r="AH28" s="50">
        <f t="shared" si="9"/>
        <v>1376</v>
      </c>
      <c r="AI28" s="51">
        <f t="shared" si="8"/>
        <v>233.33898592504661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9697027</v>
      </c>
      <c r="AQ28" s="128">
        <f t="shared" si="0"/>
        <v>0</v>
      </c>
      <c r="AR28" s="54">
        <v>1.35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127</v>
      </c>
      <c r="Q29" s="124">
        <v>60169254</v>
      </c>
      <c r="R29" s="47">
        <f t="shared" si="4"/>
        <v>5350</v>
      </c>
      <c r="S29" s="48">
        <f t="shared" si="5"/>
        <v>128.4</v>
      </c>
      <c r="T29" s="48">
        <f t="shared" si="6"/>
        <v>5.35</v>
      </c>
      <c r="U29" s="125">
        <v>4.7</v>
      </c>
      <c r="V29" s="125">
        <f t="shared" si="7"/>
        <v>4.7</v>
      </c>
      <c r="W29" s="126" t="s">
        <v>133</v>
      </c>
      <c r="X29" s="128">
        <v>985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42112924</v>
      </c>
      <c r="AH29" s="50">
        <f t="shared" si="9"/>
        <v>1256</v>
      </c>
      <c r="AI29" s="51">
        <f t="shared" si="8"/>
        <v>234.76635514018693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9697027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109</v>
      </c>
      <c r="P30" s="124">
        <v>125</v>
      </c>
      <c r="Q30" s="124">
        <v>60174656</v>
      </c>
      <c r="R30" s="47">
        <f t="shared" si="4"/>
        <v>5402</v>
      </c>
      <c r="S30" s="48">
        <f t="shared" si="5"/>
        <v>129.648</v>
      </c>
      <c r="T30" s="48">
        <f t="shared" si="6"/>
        <v>5.4020000000000001</v>
      </c>
      <c r="U30" s="125">
        <v>3.9</v>
      </c>
      <c r="V30" s="125">
        <f t="shared" si="7"/>
        <v>3.9</v>
      </c>
      <c r="W30" s="126" t="s">
        <v>140</v>
      </c>
      <c r="X30" s="128">
        <v>1128</v>
      </c>
      <c r="Y30" s="128">
        <v>0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42114052</v>
      </c>
      <c r="AH30" s="50">
        <f t="shared" si="9"/>
        <v>1128</v>
      </c>
      <c r="AI30" s="51">
        <f t="shared" si="8"/>
        <v>208.81155127730469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9697027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1"/>
        <v>7.746478873239437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127</v>
      </c>
      <c r="Q31" s="124">
        <v>60179908</v>
      </c>
      <c r="R31" s="47">
        <f t="shared" si="4"/>
        <v>5252</v>
      </c>
      <c r="S31" s="48">
        <f t="shared" si="5"/>
        <v>126.048</v>
      </c>
      <c r="T31" s="48">
        <f t="shared" si="6"/>
        <v>5.2519999999999998</v>
      </c>
      <c r="U31" s="125">
        <v>3.1</v>
      </c>
      <c r="V31" s="125">
        <f t="shared" si="7"/>
        <v>3.1</v>
      </c>
      <c r="W31" s="126" t="s">
        <v>140</v>
      </c>
      <c r="X31" s="128">
        <v>1036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42115124</v>
      </c>
      <c r="AH31" s="50">
        <f t="shared" si="9"/>
        <v>1072</v>
      </c>
      <c r="AI31" s="51">
        <f t="shared" si="8"/>
        <v>204.11271896420413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9697027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108</v>
      </c>
      <c r="Q32" s="124">
        <v>60184770</v>
      </c>
      <c r="R32" s="47">
        <f t="shared" si="4"/>
        <v>4862</v>
      </c>
      <c r="S32" s="48">
        <f t="shared" si="5"/>
        <v>116.688</v>
      </c>
      <c r="T32" s="48">
        <f t="shared" si="6"/>
        <v>4.8620000000000001</v>
      </c>
      <c r="U32" s="125">
        <v>2.8</v>
      </c>
      <c r="V32" s="125">
        <f t="shared" si="7"/>
        <v>2.8</v>
      </c>
      <c r="W32" s="126" t="s">
        <v>140</v>
      </c>
      <c r="X32" s="128">
        <v>995</v>
      </c>
      <c r="Y32" s="128">
        <v>0</v>
      </c>
      <c r="Z32" s="128">
        <v>1167</v>
      </c>
      <c r="AA32" s="128">
        <v>0</v>
      </c>
      <c r="AB32" s="128">
        <v>1168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42116112</v>
      </c>
      <c r="AH32" s="50">
        <f t="shared" si="9"/>
        <v>988</v>
      </c>
      <c r="AI32" s="51">
        <f t="shared" si="8"/>
        <v>203.20855614973263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9697027</v>
      </c>
      <c r="AQ32" s="128">
        <v>0</v>
      </c>
      <c r="AR32" s="54">
        <v>1.21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123</v>
      </c>
      <c r="P33" s="124">
        <v>87</v>
      </c>
      <c r="Q33" s="124">
        <v>60188662</v>
      </c>
      <c r="R33" s="47">
        <f t="shared" si="4"/>
        <v>3892</v>
      </c>
      <c r="S33" s="48">
        <f t="shared" si="5"/>
        <v>93.408000000000001</v>
      </c>
      <c r="T33" s="48">
        <f t="shared" si="6"/>
        <v>3.8919999999999999</v>
      </c>
      <c r="U33" s="125">
        <v>4.0999999999999996</v>
      </c>
      <c r="V33" s="125">
        <f t="shared" si="7"/>
        <v>4.0999999999999996</v>
      </c>
      <c r="W33" s="126" t="s">
        <v>125</v>
      </c>
      <c r="X33" s="128">
        <v>0</v>
      </c>
      <c r="Y33" s="128">
        <v>0</v>
      </c>
      <c r="Z33" s="128">
        <v>1027</v>
      </c>
      <c r="AA33" s="128">
        <v>0</v>
      </c>
      <c r="AB33" s="128">
        <v>1027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42116764</v>
      </c>
      <c r="AH33" s="50">
        <f t="shared" si="9"/>
        <v>652</v>
      </c>
      <c r="AI33" s="51">
        <f t="shared" si="8"/>
        <v>167.52312435765674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9698372</v>
      </c>
      <c r="AQ33" s="128">
        <f t="shared" si="0"/>
        <v>1345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1"/>
        <v>10.563380281690142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117</v>
      </c>
      <c r="P34" s="124">
        <v>84</v>
      </c>
      <c r="Q34" s="124">
        <v>60192297</v>
      </c>
      <c r="R34" s="47">
        <f t="shared" si="4"/>
        <v>3635</v>
      </c>
      <c r="S34" s="48">
        <f t="shared" si="5"/>
        <v>87.24</v>
      </c>
      <c r="T34" s="48">
        <f t="shared" si="6"/>
        <v>3.6349999999999998</v>
      </c>
      <c r="U34" s="125">
        <v>5.7</v>
      </c>
      <c r="V34" s="125">
        <f t="shared" si="7"/>
        <v>5.7</v>
      </c>
      <c r="W34" s="126" t="s">
        <v>125</v>
      </c>
      <c r="X34" s="128">
        <v>0</v>
      </c>
      <c r="Y34" s="128">
        <v>0</v>
      </c>
      <c r="Z34" s="128">
        <v>987</v>
      </c>
      <c r="AA34" s="128">
        <v>0</v>
      </c>
      <c r="AB34" s="128">
        <v>988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42117328</v>
      </c>
      <c r="AH34" s="50">
        <f t="shared" si="9"/>
        <v>564</v>
      </c>
      <c r="AI34" s="51">
        <f t="shared" si="8"/>
        <v>155.15818431911967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9699822</v>
      </c>
      <c r="AQ34" s="128">
        <f t="shared" si="0"/>
        <v>1450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123845</v>
      </c>
      <c r="S35" s="67">
        <f>AVERAGE(S11:S34)</f>
        <v>123.84500000000001</v>
      </c>
      <c r="T35" s="67">
        <f>SUM(T11:T34)</f>
        <v>123.845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25508</v>
      </c>
      <c r="AI35" s="70">
        <f>$AH$35/$T35</f>
        <v>205.96713633977956</v>
      </c>
      <c r="AJ35" s="99"/>
      <c r="AK35" s="100"/>
      <c r="AL35" s="100"/>
      <c r="AM35" s="100"/>
      <c r="AN35" s="101"/>
      <c r="AO35" s="71"/>
      <c r="AP35" s="72">
        <f>AP34-AP10</f>
        <v>6789</v>
      </c>
      <c r="AQ35" s="73">
        <f>SUM(AQ11:AQ34)</f>
        <v>6789</v>
      </c>
      <c r="AR35" s="74">
        <f>AVERAGE(AR11:AR34)</f>
        <v>1.1800000000000002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191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192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225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177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W13:AG16 X17:AG34 E11:E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4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17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B43" name="Range2_12_5_1_1_1_2_1_1_1_1_1_1_1_1_1_1_1_2_1_1_1_1_1_1_1_1_1_1_1_1_1_1_1_1_1_1_1_1_1_1_2_1_1_1_1_1_1_1_1_1_1_1_2_1"/>
    <protectedRange sqref="B44" name="Range2_12_5_1_1_1_2_2_1_1_1_1_1_1_1_1_1_1_1_1_1_1_1_1_1_1_1_1_1_1_1_1_1_1_1_1_1_1_1_1_1_1_1_1_1_1_1_1_1_1_1_1_1_1_1_1_1_2_1_1_1_1_1_1_1_1_1_1_1_2_1"/>
    <protectedRange sqref="B45" name="Range2_12_5_1_1_1_2_2_1_1_1_1_1_1_1_1_1_1_1_2_1_1_1_1_1_1_1_1_1_1_1_1_1_1_1_1_1_1_1_1_1_1_1_1_1_1_1_1_1_1_1_1_1_1_1_1_1_1_1_1_1_1_1_1_1_1_1_1_1_1_1_1_1_2_1_1_1_1_1_1_1_1_1_1_1_2_1"/>
    <protectedRange sqref="B46" name="Range2_12_5_1_1_1_2_2_1_1_1_1_1_1_1_1_1_1_1_2_1_1_1_2_1_1_1_2_1_1_1_3_1_1_1_1_1_1_1_1_1_1_1_1_1_1_1_1_1_1_1_1_1_1_1_1_1_1_1_1_1_1_1_1_1_1_1_1_1_1_1_1_1_1_1_1_1_1_1_1_1_1_1_1_1_1_1_1_1_1_2_1_1_1_1_1_1_1_1_1_1_1_2_1"/>
    <protectedRange sqref="B47" name="Range2_12_5_1_1_1_2_1_1_1_1_1_1_1_1_1_1_1_2_1_2_1_1_1_1_1_1_1_1_1_2_1_1_1_1_1_1_1_1_1_1_1_1_1_1_1_1_1_1_1_1_1_1_1_1_1_1_1_1_1_1_1_1_1_1_1_1_1_1_1_1_1_1_1_2_1_1_1_1_1_1_1_1_1_2_1_2_1"/>
    <protectedRange sqref="P3:U3" name="Range1_16_1_1_1_1_1_1_2_2_2_2_2_2_2_2_2_2_2_2_2_2_2_2_2"/>
    <protectedRange sqref="B48" name="Range2_12_5_1_1_1_1_1_2_1_1_1_1_1_1_1_1_1_1_1_1_1_1_1_1_1_1_1_1_2_1_1_1_1_1_1_1_1_1_1_1_1_1_3_1_1_1_2_1_1_1_1_1_1_1_1_1_1_1_1_2_1_1_1_1_1_1_1_1_1_1_1_1_1_1_1"/>
    <protectedRange sqref="B50" name="Range2_12_5_1_1_1_1_1_2_1_1_2_1_1_1_1_1_1_1_1_1_1_1_1_1_1_1_1_1_2_1_1_1_1_1_1_1_1_1_1_1_1_1_1_3_1_1_1_2_1_1_1_1_1_1_1_1_1_2_1_1_1_1_1_1_1_1_1_1_1_1_1_1_1"/>
    <protectedRange sqref="B49" name="Range2_12_5_1_1_1_2_2_1_1_1_1_1_1_1_1_1_1_1_2_1_1_1_1_1_1_1_1_1_3_1_3_1_2_1_1_1_1_1_1_1_1_1_1_1_1_1_2_1_1_1_1_1_2_1_1_1_1_1_1_1_1_2_1_1_3_1_1_1_2_1_1_1_1_1_1_1_1_1_1_1_1_1_1_1_1_1_2_1_1_1_1_1_1_1"/>
    <protectedRange sqref="B51" name="Range2_12_5_1_1_1_2_2_1_1_1_1_1_1_1_1_1_1_1_2_1_1_1_2_1_1_1_1_1_1_1_1_1_1_1_1_1_1_1_1_2_1_1_1_1_1_1_1_1_1_2_1_1_3_1_1_1_3_1_1_1_1_1_1_1_1_1_1_1_1_1_1_1_1_1_1_1_1_1_1_2_1"/>
    <protectedRange sqref="B52" name="Range2_12_5_1_1_1_1_1_2_1_2_1_1_1_2_1_1_1_1_1_1_1_1_1_1_2_1_1_1_1_1_2_1_1_1_1_1_1_1_2_1_1_3_1_1_1_2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83" priority="5" operator="containsText" text="N/A">
      <formula>NOT(ISERROR(SEARCH("N/A",X11)))</formula>
    </cfRule>
    <cfRule type="cellIs" dxfId="182" priority="23" operator="equal">
      <formula>0</formula>
    </cfRule>
  </conditionalFormatting>
  <conditionalFormatting sqref="X11:AE34">
    <cfRule type="cellIs" dxfId="181" priority="22" operator="greaterThanOrEqual">
      <formula>1185</formula>
    </cfRule>
  </conditionalFormatting>
  <conditionalFormatting sqref="X11:AE34">
    <cfRule type="cellIs" dxfId="180" priority="21" operator="between">
      <formula>0.1</formula>
      <formula>1184</formula>
    </cfRule>
  </conditionalFormatting>
  <conditionalFormatting sqref="X8 AJ11:AO34">
    <cfRule type="cellIs" dxfId="179" priority="20" operator="equal">
      <formula>0</formula>
    </cfRule>
  </conditionalFormatting>
  <conditionalFormatting sqref="X8 AJ11:AO34">
    <cfRule type="cellIs" dxfId="178" priority="19" operator="greaterThan">
      <formula>1179</formula>
    </cfRule>
  </conditionalFormatting>
  <conditionalFormatting sqref="X8 AJ11:AO34">
    <cfRule type="cellIs" dxfId="177" priority="18" operator="greaterThan">
      <formula>99</formula>
    </cfRule>
  </conditionalFormatting>
  <conditionalFormatting sqref="X8 AJ11:AO34">
    <cfRule type="cellIs" dxfId="176" priority="17" operator="greaterThan">
      <formula>0.99</formula>
    </cfRule>
  </conditionalFormatting>
  <conditionalFormatting sqref="AB8">
    <cfRule type="cellIs" dxfId="175" priority="16" operator="equal">
      <formula>0</formula>
    </cfRule>
  </conditionalFormatting>
  <conditionalFormatting sqref="AB8">
    <cfRule type="cellIs" dxfId="174" priority="15" operator="greaterThan">
      <formula>1179</formula>
    </cfRule>
  </conditionalFormatting>
  <conditionalFormatting sqref="AB8">
    <cfRule type="cellIs" dxfId="173" priority="14" operator="greaterThan">
      <formula>99</formula>
    </cfRule>
  </conditionalFormatting>
  <conditionalFormatting sqref="AB8">
    <cfRule type="cellIs" dxfId="172" priority="13" operator="greaterThan">
      <formula>0.99</formula>
    </cfRule>
  </conditionalFormatting>
  <conditionalFormatting sqref="AQ11:AQ34">
    <cfRule type="cellIs" dxfId="171" priority="12" operator="equal">
      <formula>0</formula>
    </cfRule>
  </conditionalFormatting>
  <conditionalFormatting sqref="AQ11:AQ34">
    <cfRule type="cellIs" dxfId="170" priority="11" operator="greaterThan">
      <formula>1179</formula>
    </cfRule>
  </conditionalFormatting>
  <conditionalFormatting sqref="AQ11:AQ34">
    <cfRule type="cellIs" dxfId="169" priority="10" operator="greaterThan">
      <formula>99</formula>
    </cfRule>
  </conditionalFormatting>
  <conditionalFormatting sqref="AQ11:AQ34">
    <cfRule type="cellIs" dxfId="168" priority="9" operator="greaterThan">
      <formula>0.99</formula>
    </cfRule>
  </conditionalFormatting>
  <conditionalFormatting sqref="AI11:AI34">
    <cfRule type="cellIs" dxfId="167" priority="8" operator="greaterThan">
      <formula>$AI$8</formula>
    </cfRule>
  </conditionalFormatting>
  <conditionalFormatting sqref="AH11:AH34">
    <cfRule type="cellIs" dxfId="166" priority="6" operator="greaterThan">
      <formula>$AH$8</formula>
    </cfRule>
    <cfRule type="cellIs" dxfId="165" priority="7" operator="greaterThan">
      <formula>$AH$8</formula>
    </cfRule>
  </conditionalFormatting>
  <conditionalFormatting sqref="AP11:AP34">
    <cfRule type="cellIs" dxfId="164" priority="4" operator="equal">
      <formula>0</formula>
    </cfRule>
  </conditionalFormatting>
  <conditionalFormatting sqref="AP11:AP34">
    <cfRule type="cellIs" dxfId="163" priority="3" operator="greaterThan">
      <formula>1179</formula>
    </cfRule>
  </conditionalFormatting>
  <conditionalFormatting sqref="AP11:AP34">
    <cfRule type="cellIs" dxfId="162" priority="2" operator="greaterThan">
      <formula>99</formula>
    </cfRule>
  </conditionalFormatting>
  <conditionalFormatting sqref="AP11:AP34">
    <cfRule type="cellIs" dxfId="161" priority="1" operator="greaterThan">
      <formula>0.99</formula>
    </cfRule>
  </conditionalFormatting>
  <dataValidations count="5">
    <dataValidation type="list" allowBlank="1" showInputMessage="1" showErrorMessage="1" sqref="P3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4: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129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154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42332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25652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23'!Q34</f>
        <v>60192297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23'!AG34:AG34</f>
        <v>42117328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23'!AP34:AP34</f>
        <v>9699822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115</v>
      </c>
      <c r="P11" s="124">
        <v>82</v>
      </c>
      <c r="Q11" s="124">
        <v>60195827</v>
      </c>
      <c r="R11" s="47">
        <f>IF(ISBLANK(Q11),"-",Q11-Q10)</f>
        <v>3530</v>
      </c>
      <c r="S11" s="48">
        <f>R11*24/1000</f>
        <v>84.72</v>
      </c>
      <c r="T11" s="48">
        <f>R11/1000</f>
        <v>3.53</v>
      </c>
      <c r="U11" s="125">
        <v>7</v>
      </c>
      <c r="V11" s="125">
        <f>U11</f>
        <v>7</v>
      </c>
      <c r="W11" s="126" t="s">
        <v>125</v>
      </c>
      <c r="X11" s="128">
        <v>0</v>
      </c>
      <c r="Y11" s="128">
        <v>0</v>
      </c>
      <c r="Z11" s="128">
        <v>958</v>
      </c>
      <c r="AA11" s="128">
        <v>0</v>
      </c>
      <c r="AB11" s="128">
        <v>958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42117843</v>
      </c>
      <c r="AH11" s="50">
        <f>IF(ISBLANK(AG11),"-",AG11-AG10)</f>
        <v>515</v>
      </c>
      <c r="AI11" s="51">
        <f>AH11/T11</f>
        <v>145.89235127478753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0.37</v>
      </c>
      <c r="AP11" s="128">
        <v>9701139</v>
      </c>
      <c r="AQ11" s="128">
        <f t="shared" ref="AQ11:AQ34" si="0">AP11-AP10</f>
        <v>1317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114</v>
      </c>
      <c r="P12" s="124">
        <v>84</v>
      </c>
      <c r="Q12" s="124">
        <v>60199366</v>
      </c>
      <c r="R12" s="47">
        <f t="shared" ref="R12:R34" si="4">IF(ISBLANK(Q12),"-",Q12-Q11)</f>
        <v>3539</v>
      </c>
      <c r="S12" s="48">
        <f t="shared" ref="S12:S34" si="5">R12*24/1000</f>
        <v>84.936000000000007</v>
      </c>
      <c r="T12" s="48">
        <f t="shared" ref="T12:T34" si="6">R12/1000</f>
        <v>3.5390000000000001</v>
      </c>
      <c r="U12" s="125">
        <v>8.6999999999999993</v>
      </c>
      <c r="V12" s="125">
        <f t="shared" ref="V12:V34" si="7">U12</f>
        <v>8.6999999999999993</v>
      </c>
      <c r="W12" s="126" t="s">
        <v>125</v>
      </c>
      <c r="X12" s="128">
        <v>0</v>
      </c>
      <c r="Y12" s="128">
        <v>0</v>
      </c>
      <c r="Z12" s="128">
        <v>958</v>
      </c>
      <c r="AA12" s="128">
        <v>0</v>
      </c>
      <c r="AB12" s="128">
        <v>958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42118364</v>
      </c>
      <c r="AH12" s="50">
        <f>IF(ISBLANK(AG12),"-",AG12-AG11)</f>
        <v>521</v>
      </c>
      <c r="AI12" s="51">
        <f t="shared" ref="AI12:AI34" si="8">AH12/T12</f>
        <v>147.21672788923425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0.37</v>
      </c>
      <c r="AP12" s="128">
        <v>9702499</v>
      </c>
      <c r="AQ12" s="128">
        <f t="shared" si="0"/>
        <v>1360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27</v>
      </c>
      <c r="E13" s="42">
        <f t="shared" si="1"/>
        <v>19.014084507042256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98</v>
      </c>
      <c r="P13" s="124">
        <v>90</v>
      </c>
      <c r="Q13" s="124">
        <v>60202905</v>
      </c>
      <c r="R13" s="47">
        <f t="shared" si="4"/>
        <v>3539</v>
      </c>
      <c r="S13" s="48">
        <f t="shared" si="5"/>
        <v>84.936000000000007</v>
      </c>
      <c r="T13" s="48">
        <f t="shared" si="6"/>
        <v>3.5390000000000001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958</v>
      </c>
      <c r="AA13" s="128">
        <v>0</v>
      </c>
      <c r="AB13" s="128">
        <v>958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42118881</v>
      </c>
      <c r="AH13" s="50">
        <f>IF(ISBLANK(AG13),"-",AG13-AG12)</f>
        <v>517</v>
      </c>
      <c r="AI13" s="51">
        <f t="shared" si="8"/>
        <v>146.08646510313648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0.37</v>
      </c>
      <c r="AP13" s="128">
        <v>9703456</v>
      </c>
      <c r="AQ13" s="128">
        <f t="shared" si="0"/>
        <v>957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25</v>
      </c>
      <c r="E14" s="42">
        <f t="shared" si="1"/>
        <v>17.605633802816904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95</v>
      </c>
      <c r="Q14" s="124">
        <v>60206455</v>
      </c>
      <c r="R14" s="47">
        <f t="shared" si="4"/>
        <v>3550</v>
      </c>
      <c r="S14" s="48">
        <f t="shared" si="5"/>
        <v>85.2</v>
      </c>
      <c r="T14" s="48">
        <f t="shared" si="6"/>
        <v>3.55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958</v>
      </c>
      <c r="AA14" s="128">
        <v>0</v>
      </c>
      <c r="AB14" s="128">
        <v>957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42119404</v>
      </c>
      <c r="AH14" s="50">
        <f t="shared" ref="AH14:AH34" si="9">IF(ISBLANK(AG14),"-",AG14-AG13)</f>
        <v>523</v>
      </c>
      <c r="AI14" s="51">
        <f t="shared" si="8"/>
        <v>147.32394366197184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9703456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18</v>
      </c>
      <c r="E15" s="42">
        <f t="shared" si="1"/>
        <v>12.67605633802817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105</v>
      </c>
      <c r="Q15" s="124">
        <v>60210592</v>
      </c>
      <c r="R15" s="47">
        <f t="shared" si="4"/>
        <v>4137</v>
      </c>
      <c r="S15" s="48">
        <f t="shared" si="5"/>
        <v>99.287999999999997</v>
      </c>
      <c r="T15" s="48">
        <f t="shared" si="6"/>
        <v>4.1369999999999996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1018</v>
      </c>
      <c r="AA15" s="128">
        <v>0</v>
      </c>
      <c r="AB15" s="128">
        <v>1017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42119956</v>
      </c>
      <c r="AH15" s="50">
        <f t="shared" si="9"/>
        <v>552</v>
      </c>
      <c r="AI15" s="51">
        <f t="shared" si="8"/>
        <v>133.43002175489485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9703456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121</v>
      </c>
      <c r="Q16" s="124">
        <v>60215482</v>
      </c>
      <c r="R16" s="47">
        <f t="shared" si="4"/>
        <v>4890</v>
      </c>
      <c r="S16" s="48">
        <f t="shared" si="5"/>
        <v>117.36</v>
      </c>
      <c r="T16" s="48">
        <f t="shared" si="6"/>
        <v>4.8899999999999997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42120868</v>
      </c>
      <c r="AH16" s="50">
        <f t="shared" si="9"/>
        <v>912</v>
      </c>
      <c r="AI16" s="51">
        <f t="shared" si="8"/>
        <v>186.50306748466258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9703456</v>
      </c>
      <c r="AQ16" s="128">
        <f t="shared" si="0"/>
        <v>0</v>
      </c>
      <c r="AR16" s="54">
        <v>1.28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129</v>
      </c>
      <c r="P17" s="124">
        <v>151</v>
      </c>
      <c r="Q17" s="124">
        <v>60221796</v>
      </c>
      <c r="R17" s="47">
        <f t="shared" si="4"/>
        <v>6314</v>
      </c>
      <c r="S17" s="48">
        <f t="shared" si="5"/>
        <v>151.536</v>
      </c>
      <c r="T17" s="48">
        <f t="shared" si="6"/>
        <v>6.3140000000000001</v>
      </c>
      <c r="U17" s="125">
        <v>8.8000000000000007</v>
      </c>
      <c r="V17" s="125">
        <f t="shared" si="7"/>
        <v>8.8000000000000007</v>
      </c>
      <c r="W17" s="126" t="s">
        <v>133</v>
      </c>
      <c r="X17" s="128">
        <v>0</v>
      </c>
      <c r="Y17" s="128">
        <v>1168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42122284</v>
      </c>
      <c r="AH17" s="50">
        <f t="shared" si="9"/>
        <v>1416</v>
      </c>
      <c r="AI17" s="51">
        <f t="shared" si="8"/>
        <v>224.26354133671208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9703456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130</v>
      </c>
      <c r="P18" s="124">
        <v>150</v>
      </c>
      <c r="Q18" s="124">
        <v>60228448</v>
      </c>
      <c r="R18" s="47">
        <f t="shared" si="4"/>
        <v>6652</v>
      </c>
      <c r="S18" s="48">
        <f t="shared" si="5"/>
        <v>159.648</v>
      </c>
      <c r="T18" s="48">
        <f t="shared" si="6"/>
        <v>6.6520000000000001</v>
      </c>
      <c r="U18" s="125">
        <v>7.8</v>
      </c>
      <c r="V18" s="125">
        <f t="shared" si="7"/>
        <v>7.8</v>
      </c>
      <c r="W18" s="126" t="s">
        <v>133</v>
      </c>
      <c r="X18" s="128">
        <v>0</v>
      </c>
      <c r="Y18" s="128">
        <v>1159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42123804</v>
      </c>
      <c r="AH18" s="50">
        <f t="shared" si="9"/>
        <v>1520</v>
      </c>
      <c r="AI18" s="51">
        <f t="shared" si="8"/>
        <v>228.50270595309681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9703456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129</v>
      </c>
      <c r="P19" s="124">
        <v>144</v>
      </c>
      <c r="Q19" s="124">
        <v>60234125</v>
      </c>
      <c r="R19" s="47">
        <f t="shared" si="4"/>
        <v>5677</v>
      </c>
      <c r="S19" s="48">
        <f t="shared" si="5"/>
        <v>136.24799999999999</v>
      </c>
      <c r="T19" s="48">
        <f t="shared" si="6"/>
        <v>5.6769999999999996</v>
      </c>
      <c r="U19" s="125">
        <v>7</v>
      </c>
      <c r="V19" s="125">
        <f t="shared" si="7"/>
        <v>7</v>
      </c>
      <c r="W19" s="126" t="s">
        <v>133</v>
      </c>
      <c r="X19" s="128">
        <v>0</v>
      </c>
      <c r="Y19" s="128">
        <v>1159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42125088</v>
      </c>
      <c r="AH19" s="50">
        <f t="shared" si="9"/>
        <v>1284</v>
      </c>
      <c r="AI19" s="51">
        <f t="shared" si="8"/>
        <v>226.1757970759204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9703456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1"/>
        <v>3.5211267605633805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151</v>
      </c>
      <c r="Q20" s="124">
        <v>60240337</v>
      </c>
      <c r="R20" s="47">
        <f t="shared" si="4"/>
        <v>6212</v>
      </c>
      <c r="S20" s="48">
        <f t="shared" si="5"/>
        <v>149.08799999999999</v>
      </c>
      <c r="T20" s="48">
        <f t="shared" si="6"/>
        <v>6.2119999999999997</v>
      </c>
      <c r="U20" s="125">
        <v>6.4</v>
      </c>
      <c r="V20" s="125">
        <f t="shared" si="7"/>
        <v>6.4</v>
      </c>
      <c r="W20" s="126" t="s">
        <v>133</v>
      </c>
      <c r="X20" s="128">
        <v>0</v>
      </c>
      <c r="Y20" s="128">
        <v>1149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42126480</v>
      </c>
      <c r="AH20" s="50">
        <f t="shared" si="9"/>
        <v>1392</v>
      </c>
      <c r="AI20" s="51">
        <f t="shared" si="8"/>
        <v>224.08242112041211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9703456</v>
      </c>
      <c r="AQ20" s="128">
        <f t="shared" si="0"/>
        <v>0</v>
      </c>
      <c r="AR20" s="54">
        <v>1.32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132</v>
      </c>
      <c r="P21" s="124">
        <v>147</v>
      </c>
      <c r="Q21" s="124">
        <v>60246484</v>
      </c>
      <c r="R21" s="47">
        <f t="shared" si="4"/>
        <v>6147</v>
      </c>
      <c r="S21" s="48">
        <f t="shared" si="5"/>
        <v>147.52799999999999</v>
      </c>
      <c r="T21" s="48">
        <f t="shared" si="6"/>
        <v>6.1470000000000002</v>
      </c>
      <c r="U21" s="125">
        <v>6.1</v>
      </c>
      <c r="V21" s="125">
        <f t="shared" si="7"/>
        <v>6.1</v>
      </c>
      <c r="W21" s="126" t="s">
        <v>133</v>
      </c>
      <c r="X21" s="128">
        <v>0</v>
      </c>
      <c r="Y21" s="128">
        <v>1139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42127844</v>
      </c>
      <c r="AH21" s="50">
        <f t="shared" si="9"/>
        <v>1364</v>
      </c>
      <c r="AI21" s="51">
        <f t="shared" si="8"/>
        <v>221.89686025703594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9703456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143</v>
      </c>
      <c r="Q22" s="124">
        <v>60252336</v>
      </c>
      <c r="R22" s="47">
        <f t="shared" si="4"/>
        <v>5852</v>
      </c>
      <c r="S22" s="48">
        <f t="shared" si="5"/>
        <v>140.44800000000001</v>
      </c>
      <c r="T22" s="48">
        <f t="shared" si="6"/>
        <v>5.8520000000000003</v>
      </c>
      <c r="U22" s="125">
        <v>5.8</v>
      </c>
      <c r="V22" s="125">
        <f t="shared" si="7"/>
        <v>5.8</v>
      </c>
      <c r="W22" s="126" t="s">
        <v>133</v>
      </c>
      <c r="X22" s="128">
        <v>0</v>
      </c>
      <c r="Y22" s="128">
        <v>1118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42129156</v>
      </c>
      <c r="AH22" s="50">
        <f t="shared" si="9"/>
        <v>1312</v>
      </c>
      <c r="AI22" s="51">
        <f t="shared" si="8"/>
        <v>224.19685577580313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9703456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144</v>
      </c>
      <c r="Q23" s="124">
        <v>60258417</v>
      </c>
      <c r="R23" s="47">
        <f t="shared" si="4"/>
        <v>6081</v>
      </c>
      <c r="S23" s="48">
        <f t="shared" si="5"/>
        <v>145.94399999999999</v>
      </c>
      <c r="T23" s="48">
        <f t="shared" si="6"/>
        <v>6.0810000000000004</v>
      </c>
      <c r="U23" s="125">
        <v>5.5</v>
      </c>
      <c r="V23" s="125">
        <f t="shared" si="7"/>
        <v>5.5</v>
      </c>
      <c r="W23" s="126" t="s">
        <v>133</v>
      </c>
      <c r="X23" s="128">
        <v>0</v>
      </c>
      <c r="Y23" s="128">
        <v>1057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42130540</v>
      </c>
      <c r="AH23" s="50">
        <f t="shared" si="9"/>
        <v>1384</v>
      </c>
      <c r="AI23" s="51">
        <f t="shared" si="8"/>
        <v>227.59414569972043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9703456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140</v>
      </c>
      <c r="Q24" s="124">
        <v>60264111</v>
      </c>
      <c r="R24" s="47">
        <f t="shared" si="4"/>
        <v>5694</v>
      </c>
      <c r="S24" s="48">
        <f t="shared" si="5"/>
        <v>136.65600000000001</v>
      </c>
      <c r="T24" s="48">
        <f t="shared" si="6"/>
        <v>5.694</v>
      </c>
      <c r="U24" s="125">
        <v>5.3</v>
      </c>
      <c r="V24" s="125">
        <f t="shared" si="7"/>
        <v>5.3</v>
      </c>
      <c r="W24" s="126" t="s">
        <v>133</v>
      </c>
      <c r="X24" s="128">
        <v>0</v>
      </c>
      <c r="Y24" s="128">
        <v>1014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42131836</v>
      </c>
      <c r="AH24" s="50">
        <f t="shared" si="9"/>
        <v>1296</v>
      </c>
      <c r="AI24" s="51">
        <f t="shared" si="8"/>
        <v>227.60800842992623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9703456</v>
      </c>
      <c r="AQ24" s="128">
        <f t="shared" si="0"/>
        <v>0</v>
      </c>
      <c r="AR24" s="54">
        <v>1.3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136</v>
      </c>
      <c r="P25" s="124">
        <v>135</v>
      </c>
      <c r="Q25" s="124">
        <v>60269939</v>
      </c>
      <c r="R25" s="47">
        <f t="shared" si="4"/>
        <v>5828</v>
      </c>
      <c r="S25" s="48">
        <f t="shared" si="5"/>
        <v>139.87200000000001</v>
      </c>
      <c r="T25" s="48">
        <f t="shared" si="6"/>
        <v>5.8280000000000003</v>
      </c>
      <c r="U25" s="125">
        <v>5.0999999999999996</v>
      </c>
      <c r="V25" s="125">
        <f t="shared" si="7"/>
        <v>5.0999999999999996</v>
      </c>
      <c r="W25" s="126" t="s">
        <v>133</v>
      </c>
      <c r="X25" s="128">
        <v>0</v>
      </c>
      <c r="Y25" s="128">
        <v>1005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42133172</v>
      </c>
      <c r="AH25" s="50">
        <f t="shared" si="9"/>
        <v>1336</v>
      </c>
      <c r="AI25" s="51">
        <f t="shared" si="8"/>
        <v>229.23816060398076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9703456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1"/>
        <v>4.9295774647887329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136</v>
      </c>
      <c r="Q26" s="124">
        <v>60275413</v>
      </c>
      <c r="R26" s="47">
        <f t="shared" si="4"/>
        <v>5474</v>
      </c>
      <c r="S26" s="48">
        <f t="shared" si="5"/>
        <v>131.376</v>
      </c>
      <c r="T26" s="48">
        <f t="shared" si="6"/>
        <v>5.4740000000000002</v>
      </c>
      <c r="U26" s="125">
        <v>5</v>
      </c>
      <c r="V26" s="125">
        <f t="shared" si="7"/>
        <v>5</v>
      </c>
      <c r="W26" s="126" t="s">
        <v>133</v>
      </c>
      <c r="X26" s="128">
        <v>0</v>
      </c>
      <c r="Y26" s="128">
        <v>1005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42134432</v>
      </c>
      <c r="AH26" s="50">
        <f t="shared" si="9"/>
        <v>1260</v>
      </c>
      <c r="AI26" s="51">
        <f t="shared" si="8"/>
        <v>230.17902813299233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9703456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144</v>
      </c>
      <c r="Q27" s="124">
        <v>60281175</v>
      </c>
      <c r="R27" s="47">
        <f t="shared" si="4"/>
        <v>5762</v>
      </c>
      <c r="S27" s="48">
        <f t="shared" si="5"/>
        <v>138.28800000000001</v>
      </c>
      <c r="T27" s="48">
        <f t="shared" si="6"/>
        <v>5.7619999999999996</v>
      </c>
      <c r="U27" s="125">
        <v>4.7</v>
      </c>
      <c r="V27" s="125">
        <f t="shared" si="7"/>
        <v>4.7</v>
      </c>
      <c r="W27" s="126" t="s">
        <v>133</v>
      </c>
      <c r="X27" s="128">
        <v>0</v>
      </c>
      <c r="Y27" s="128">
        <v>1036</v>
      </c>
      <c r="Z27" s="128">
        <v>1187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42135764</v>
      </c>
      <c r="AH27" s="50">
        <f t="shared" si="9"/>
        <v>1332</v>
      </c>
      <c r="AI27" s="51">
        <f t="shared" si="8"/>
        <v>231.1697327316904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9703456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1"/>
        <v>3.5211267605633805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137</v>
      </c>
      <c r="Q28" s="124">
        <v>60286957</v>
      </c>
      <c r="R28" s="47">
        <f t="shared" si="4"/>
        <v>5782</v>
      </c>
      <c r="S28" s="48">
        <f t="shared" si="5"/>
        <v>138.768</v>
      </c>
      <c r="T28" s="48">
        <f t="shared" si="6"/>
        <v>5.782</v>
      </c>
      <c r="U28" s="125">
        <v>4.4000000000000004</v>
      </c>
      <c r="V28" s="125">
        <f t="shared" si="7"/>
        <v>4.4000000000000004</v>
      </c>
      <c r="W28" s="126" t="s">
        <v>133</v>
      </c>
      <c r="X28" s="128">
        <v>0</v>
      </c>
      <c r="Y28" s="128">
        <v>1016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42137092</v>
      </c>
      <c r="AH28" s="50">
        <f t="shared" si="9"/>
        <v>1328</v>
      </c>
      <c r="AI28" s="51">
        <f t="shared" si="8"/>
        <v>229.6783120027672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9703456</v>
      </c>
      <c r="AQ28" s="128">
        <f t="shared" si="0"/>
        <v>0</v>
      </c>
      <c r="AR28" s="54">
        <v>1.26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132</v>
      </c>
      <c r="P29" s="124">
        <v>133</v>
      </c>
      <c r="Q29" s="124">
        <v>60292621</v>
      </c>
      <c r="R29" s="47">
        <f t="shared" si="4"/>
        <v>5664</v>
      </c>
      <c r="S29" s="48">
        <f t="shared" si="5"/>
        <v>135.93600000000001</v>
      </c>
      <c r="T29" s="48">
        <f t="shared" si="6"/>
        <v>5.6639999999999997</v>
      </c>
      <c r="U29" s="125">
        <v>4.0999999999999996</v>
      </c>
      <c r="V29" s="125">
        <f t="shared" si="7"/>
        <v>4.0999999999999996</v>
      </c>
      <c r="W29" s="126" t="s">
        <v>133</v>
      </c>
      <c r="X29" s="128">
        <v>0</v>
      </c>
      <c r="Y29" s="128">
        <v>1016</v>
      </c>
      <c r="Z29" s="128">
        <v>1166</v>
      </c>
      <c r="AA29" s="128">
        <v>1185</v>
      </c>
      <c r="AB29" s="128">
        <v>1177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42138412</v>
      </c>
      <c r="AH29" s="50">
        <f t="shared" si="9"/>
        <v>1320</v>
      </c>
      <c r="AI29" s="51">
        <f t="shared" si="8"/>
        <v>233.05084745762713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9703456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112</v>
      </c>
      <c r="P30" s="124">
        <v>129</v>
      </c>
      <c r="Q30" s="124">
        <v>60297981</v>
      </c>
      <c r="R30" s="47">
        <f t="shared" si="4"/>
        <v>5360</v>
      </c>
      <c r="S30" s="48">
        <f t="shared" si="5"/>
        <v>128.63999999999999</v>
      </c>
      <c r="T30" s="48">
        <f t="shared" si="6"/>
        <v>5.36</v>
      </c>
      <c r="U30" s="125">
        <v>3.3</v>
      </c>
      <c r="V30" s="125">
        <f t="shared" si="7"/>
        <v>3.3</v>
      </c>
      <c r="W30" s="126" t="s">
        <v>140</v>
      </c>
      <c r="X30" s="128">
        <v>0</v>
      </c>
      <c r="Y30" s="128">
        <v>1098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42139508</v>
      </c>
      <c r="AH30" s="50">
        <f t="shared" si="9"/>
        <v>1096</v>
      </c>
      <c r="AI30" s="51">
        <f t="shared" si="8"/>
        <v>204.47761194029849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9703456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1"/>
        <v>7.042253521126761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128</v>
      </c>
      <c r="Q31" s="124">
        <v>60303328</v>
      </c>
      <c r="R31" s="47">
        <f t="shared" si="4"/>
        <v>5347</v>
      </c>
      <c r="S31" s="48">
        <f t="shared" si="5"/>
        <v>128.328</v>
      </c>
      <c r="T31" s="48">
        <f t="shared" si="6"/>
        <v>5.3470000000000004</v>
      </c>
      <c r="U31" s="125">
        <v>2.6</v>
      </c>
      <c r="V31" s="125">
        <f t="shared" si="7"/>
        <v>2.6</v>
      </c>
      <c r="W31" s="126" t="s">
        <v>140</v>
      </c>
      <c r="X31" s="128">
        <v>0</v>
      </c>
      <c r="Y31" s="128">
        <v>1098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42140592</v>
      </c>
      <c r="AH31" s="50">
        <f t="shared" si="9"/>
        <v>1084</v>
      </c>
      <c r="AI31" s="51">
        <f t="shared" si="8"/>
        <v>202.73050308584251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9703456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110</v>
      </c>
      <c r="P32" s="124">
        <v>126</v>
      </c>
      <c r="Q32" s="124">
        <v>60308447</v>
      </c>
      <c r="R32" s="47">
        <f t="shared" si="4"/>
        <v>5119</v>
      </c>
      <c r="S32" s="48">
        <f t="shared" si="5"/>
        <v>122.85599999999999</v>
      </c>
      <c r="T32" s="48">
        <f t="shared" si="6"/>
        <v>5.1189999999999998</v>
      </c>
      <c r="U32" s="125">
        <v>2</v>
      </c>
      <c r="V32" s="125">
        <f t="shared" si="7"/>
        <v>2</v>
      </c>
      <c r="W32" s="126" t="s">
        <v>140</v>
      </c>
      <c r="X32" s="128">
        <v>0</v>
      </c>
      <c r="Y32" s="128">
        <v>1066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42141648</v>
      </c>
      <c r="AH32" s="50">
        <f t="shared" si="9"/>
        <v>1056</v>
      </c>
      <c r="AI32" s="51">
        <f t="shared" si="8"/>
        <v>206.2902910724751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9703456</v>
      </c>
      <c r="AQ32" s="128">
        <v>0</v>
      </c>
      <c r="AR32" s="54">
        <v>1.1499999999999999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1"/>
        <v>8.4507042253521139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90</v>
      </c>
      <c r="Q33" s="124">
        <v>60312439</v>
      </c>
      <c r="R33" s="47">
        <f t="shared" si="4"/>
        <v>3992</v>
      </c>
      <c r="S33" s="48">
        <f t="shared" si="5"/>
        <v>95.808000000000007</v>
      </c>
      <c r="T33" s="48">
        <f t="shared" si="6"/>
        <v>3.992</v>
      </c>
      <c r="U33" s="125">
        <v>3.2</v>
      </c>
      <c r="V33" s="125">
        <f t="shared" si="7"/>
        <v>3.2</v>
      </c>
      <c r="W33" s="126" t="s">
        <v>125</v>
      </c>
      <c r="X33" s="128">
        <v>0</v>
      </c>
      <c r="Y33" s="128">
        <v>0</v>
      </c>
      <c r="Z33" s="128">
        <v>1047</v>
      </c>
      <c r="AA33" s="128">
        <v>0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42142348</v>
      </c>
      <c r="AH33" s="50">
        <f t="shared" si="9"/>
        <v>700</v>
      </c>
      <c r="AI33" s="51">
        <f t="shared" si="8"/>
        <v>175.35070140280561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9704736</v>
      </c>
      <c r="AQ33" s="128">
        <f t="shared" si="0"/>
        <v>1280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1"/>
        <v>10.563380281690142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127</v>
      </c>
      <c r="P34" s="124">
        <v>92</v>
      </c>
      <c r="Q34" s="124">
        <v>60316310</v>
      </c>
      <c r="R34" s="47">
        <f t="shared" si="4"/>
        <v>3871</v>
      </c>
      <c r="S34" s="48">
        <f t="shared" si="5"/>
        <v>92.903999999999996</v>
      </c>
      <c r="T34" s="48">
        <f t="shared" si="6"/>
        <v>3.871</v>
      </c>
      <c r="U34" s="125">
        <v>4.9000000000000004</v>
      </c>
      <c r="V34" s="125">
        <f t="shared" si="7"/>
        <v>4.9000000000000004</v>
      </c>
      <c r="W34" s="126" t="s">
        <v>125</v>
      </c>
      <c r="X34" s="128">
        <v>0</v>
      </c>
      <c r="Y34" s="128">
        <v>0</v>
      </c>
      <c r="Z34" s="128">
        <v>1048</v>
      </c>
      <c r="AA34" s="128">
        <v>0</v>
      </c>
      <c r="AB34" s="128">
        <v>1048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42142980</v>
      </c>
      <c r="AH34" s="50">
        <f t="shared" si="9"/>
        <v>632</v>
      </c>
      <c r="AI34" s="51">
        <f t="shared" si="8"/>
        <v>163.26530612244898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9706226</v>
      </c>
      <c r="AQ34" s="128">
        <f t="shared" si="0"/>
        <v>1490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124013</v>
      </c>
      <c r="S35" s="67">
        <f>AVERAGE(S11:S34)</f>
        <v>124.01300000000002</v>
      </c>
      <c r="T35" s="67">
        <f>SUM(T11:T34)</f>
        <v>124.01300000000001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25652</v>
      </c>
      <c r="AI35" s="70">
        <f>$AH$35/$T35</f>
        <v>206.84928193012021</v>
      </c>
      <c r="AJ35" s="99"/>
      <c r="AK35" s="100"/>
      <c r="AL35" s="100"/>
      <c r="AM35" s="100"/>
      <c r="AN35" s="101"/>
      <c r="AO35" s="71"/>
      <c r="AP35" s="72">
        <f>AP34-AP10</f>
        <v>6404</v>
      </c>
      <c r="AQ35" s="73">
        <f>SUM(AQ11:AQ34)</f>
        <v>6404</v>
      </c>
      <c r="AR35" s="74">
        <f>AVERAGE(AR11:AR34)</f>
        <v>1.2350000000000001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227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197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225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158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180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0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B43" name="Range2_12_5_1_1_1_2_1_1_1_1_1_1_1_1_1_1_1_2_1_1_1_1_1_1_1_1_1_1_1_1_1_1_1_1_1_1_1_1_1_1_2_1_1_1_1_1_1_1_1_1_1_1_2_1"/>
    <protectedRange sqref="P3:U3" name="Range1_16_1_1_1_1_1_1_2_2_2_2_2_2_2_2_2_2_2_2_2_2_2_2_2"/>
    <protectedRange sqref="B44" name="Range2_12_5_1_1_1_2_2_1_1_1_1_1_1_1_1_1_1_1_1_1_1_1_1_1_1_1_1_1_1_1_1_1_1_1_1_1_1_1_1_1_1_1_1_1_1_1_1_1_1_1_1_1_1_1_1_1_2_1_1_1_1_1_1_1_1_1_1_1_2_1_1"/>
    <protectedRange sqref="B45" name="Range2_12_5_1_1_1_2_2_1_1_1_1_1_1_1_1_1_1_1_2_1_1_1_1_1_1_1_1_1_1_1_1_1_1_1_1_1_1_1_1_1_1_1_1_1_1_1_1_1_1_1_1_1_1_1_1_1_1_1_1_1_1_1_1_1_1_1_1_1_1_1_1_1_2_1_1_1_1_1_1_1_1_1_1_1_2_1_1"/>
    <protectedRange sqref="W17:W29" name="Range1_16_3_1_1_1_1"/>
    <protectedRange sqref="B46" name="Range2_12_5_1_1_1_2_2_1_1_1_1_1_1_1_1_1_1_1_2_1_1_1_2_1_1_1_2_1_1_1_3_1_1_1_1_1_1_1_1_1_1_1_1_1_1_1_1_1_1_1_1_1_1_1_1_1_1_1_1_1_1_1_1_1_1_1_1_1_1_1_1_1_1_1_1_1_1_1_1_1_1_1_1_1_1_1_1_1_1_2_1_1_1_1_1_1_1_1_1_1_1_2_1_1"/>
    <protectedRange sqref="B47" name="Range2_12_5_1_1_1_2_1_1_1_1_1_1_1_1_1_1_1_2_1_2_1_1_1_1_1_1_1_1_1_2_1_1_1_1_1_1_1_1_1_1_1_1_1_1_1_1_1_1_1_1_1_1_1_1_1_1_1_1_1_1_1_1_1_1_1_1_1_1_1_1_1_1_1_2_1_1_1_1_1_1_1_1_1_2_1_2_1_1"/>
    <protectedRange sqref="P4:U4" name="Range1_16_1_1_1_1_1_1_2_2_2_2_2_2_2_2_2_2_2_2_2_2_2_2_2_2"/>
    <protectedRange sqref="B48" name="Range2_12_5_1_1_1_1_1_2_1_1_1_1_1_1_1_1_1_1_1_1_1_1_1_1_1_1_1_1_2_1_1_1_1_1_1_1_1_1_1_1_1_1_3_1_1_1_2_1_1_1_1_1_1_1_1_1_1_1_1_2_1_1_1_1_1_1_1_1_1_1_1_1_1_1_1_1"/>
    <protectedRange sqref="B50" name="Range2_12_5_1_1_1_1_1_2_1_1_2_1_1_1_1_1_1_1_1_1_1_1_1_1_1_1_1_1_2_1_1_1_1_1_1_1_1_1_1_1_1_1_1_3_1_1_1_2_1_1_1_1_1_1_1_1_1_2_1_1_1_1_1_1_1_1_1_1_1_1_1_1_1_1"/>
    <protectedRange sqref="B49" name="Range2_12_5_1_1_1_2_2_1_1_1_1_1_1_1_1_1_1_1_2_1_1_1_1_1_1_1_1_1_3_1_3_1_2_1_1_1_1_1_1_1_1_1_1_1_1_1_2_1_1_1_1_1_2_1_1_1_1_1_1_1_1_2_1_1_3_1_1_1_2_1_1_1_1_1_1_1_1_1_1_1_1_1_1_1_1_1_2_1_1_1_1_1_1_1_1"/>
    <protectedRange sqref="B51" name="Range2_12_5_1_1_1_2_2_1_1_1_1_1_1_1_1_1_1_1_2_1_1_1_2_1_1_1_1_1_1_1_1_1_1_1_1_1_1_1_1_2_1_1_1_1_1_1_1_1_1_2_1_1_3_1_1_1_3_1_1_1_1_1_1_1_1_1_1_1_1_1_1_1_1_1_1_1_1_1_1_2_1_1"/>
    <protectedRange sqref="B52" name="Range2_12_5_1_1_1_1_1_2_1_2_1_1_1_2_1_1_1_1_1_1_1_1_1_1_2_1_1_1_1_1_2_1_1_1_1_1_1_1_2_1_1_3_1_1_1_2_1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60" priority="5" operator="containsText" text="N/A">
      <formula>NOT(ISERROR(SEARCH("N/A",X11)))</formula>
    </cfRule>
    <cfRule type="cellIs" dxfId="159" priority="23" operator="equal">
      <formula>0</formula>
    </cfRule>
  </conditionalFormatting>
  <conditionalFormatting sqref="X11:AE34">
    <cfRule type="cellIs" dxfId="158" priority="22" operator="greaterThanOrEqual">
      <formula>1185</formula>
    </cfRule>
  </conditionalFormatting>
  <conditionalFormatting sqref="X11:AE34">
    <cfRule type="cellIs" dxfId="157" priority="21" operator="between">
      <formula>0.1</formula>
      <formula>1184</formula>
    </cfRule>
  </conditionalFormatting>
  <conditionalFormatting sqref="X8 AJ11:AO34">
    <cfRule type="cellIs" dxfId="156" priority="20" operator="equal">
      <formula>0</formula>
    </cfRule>
  </conditionalFormatting>
  <conditionalFormatting sqref="X8 AJ11:AO34">
    <cfRule type="cellIs" dxfId="155" priority="19" operator="greaterThan">
      <formula>1179</formula>
    </cfRule>
  </conditionalFormatting>
  <conditionalFormatting sqref="X8 AJ11:AO34">
    <cfRule type="cellIs" dxfId="154" priority="18" operator="greaterThan">
      <formula>99</formula>
    </cfRule>
  </conditionalFormatting>
  <conditionalFormatting sqref="X8 AJ11:AO34">
    <cfRule type="cellIs" dxfId="153" priority="17" operator="greaterThan">
      <formula>0.99</formula>
    </cfRule>
  </conditionalFormatting>
  <conditionalFormatting sqref="AB8">
    <cfRule type="cellIs" dxfId="152" priority="16" operator="equal">
      <formula>0</formula>
    </cfRule>
  </conditionalFormatting>
  <conditionalFormatting sqref="AB8">
    <cfRule type="cellIs" dxfId="151" priority="15" operator="greaterThan">
      <formula>1179</formula>
    </cfRule>
  </conditionalFormatting>
  <conditionalFormatting sqref="AB8">
    <cfRule type="cellIs" dxfId="150" priority="14" operator="greaterThan">
      <formula>99</formula>
    </cfRule>
  </conditionalFormatting>
  <conditionalFormatting sqref="AB8">
    <cfRule type="cellIs" dxfId="149" priority="13" operator="greaterThan">
      <formula>0.99</formula>
    </cfRule>
  </conditionalFormatting>
  <conditionalFormatting sqref="AQ11:AQ34">
    <cfRule type="cellIs" dxfId="148" priority="12" operator="equal">
      <formula>0</formula>
    </cfRule>
  </conditionalFormatting>
  <conditionalFormatting sqref="AQ11:AQ34">
    <cfRule type="cellIs" dxfId="147" priority="11" operator="greaterThan">
      <formula>1179</formula>
    </cfRule>
  </conditionalFormatting>
  <conditionalFormatting sqref="AQ11:AQ34">
    <cfRule type="cellIs" dxfId="146" priority="10" operator="greaterThan">
      <formula>99</formula>
    </cfRule>
  </conditionalFormatting>
  <conditionalFormatting sqref="AQ11:AQ34">
    <cfRule type="cellIs" dxfId="145" priority="9" operator="greaterThan">
      <formula>0.99</formula>
    </cfRule>
  </conditionalFormatting>
  <conditionalFormatting sqref="AI11:AI34">
    <cfRule type="cellIs" dxfId="144" priority="8" operator="greaterThan">
      <formula>$AI$8</formula>
    </cfRule>
  </conditionalFormatting>
  <conditionalFormatting sqref="AH11:AH34">
    <cfRule type="cellIs" dxfId="143" priority="6" operator="greaterThan">
      <formula>$AH$8</formula>
    </cfRule>
    <cfRule type="cellIs" dxfId="142" priority="7" operator="greaterThan">
      <formula>$AH$8</formula>
    </cfRule>
  </conditionalFormatting>
  <conditionalFormatting sqref="AP11:AP34">
    <cfRule type="cellIs" dxfId="141" priority="4" operator="equal">
      <formula>0</formula>
    </cfRule>
  </conditionalFormatting>
  <conditionalFormatting sqref="AP11:AP34">
    <cfRule type="cellIs" dxfId="140" priority="3" operator="greaterThan">
      <formula>1179</formula>
    </cfRule>
  </conditionalFormatting>
  <conditionalFormatting sqref="AP11:AP34">
    <cfRule type="cellIs" dxfId="139" priority="2" operator="greaterThan">
      <formula>99</formula>
    </cfRule>
  </conditionalFormatting>
  <conditionalFormatting sqref="AP11:AP34">
    <cfRule type="cellIs" dxfId="138" priority="1" operator="greaterThan">
      <formula>0.99</formula>
    </cfRule>
  </conditionalFormatting>
  <dataValidations count="5">
    <dataValidation type="list" allowBlank="1" showInputMessage="1" showErrorMessage="1" sqref="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4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P3" sqref="P3:U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42333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25868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24'!Q34</f>
        <v>60316310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24'!AG34:AG34</f>
        <v>42142980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24'!AP34:AP34</f>
        <v>9706226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123</v>
      </c>
      <c r="P11" s="124">
        <v>84</v>
      </c>
      <c r="Q11" s="124">
        <v>60319938</v>
      </c>
      <c r="R11" s="47">
        <f>IF(ISBLANK(Q11),"-",Q11-Q10)</f>
        <v>3628</v>
      </c>
      <c r="S11" s="48">
        <f>R11*24/1000</f>
        <v>87.072000000000003</v>
      </c>
      <c r="T11" s="48">
        <f>R11/1000</f>
        <v>3.6280000000000001</v>
      </c>
      <c r="U11" s="125">
        <v>6.5</v>
      </c>
      <c r="V11" s="125">
        <f>U11</f>
        <v>6.5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42143564</v>
      </c>
      <c r="AH11" s="50">
        <f>IF(ISBLANK(AG11),"-",AG11-AG10)</f>
        <v>584</v>
      </c>
      <c r="AI11" s="51">
        <f>AH11/T11</f>
        <v>160.97023153252479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0.38</v>
      </c>
      <c r="AP11" s="128">
        <v>9707708</v>
      </c>
      <c r="AQ11" s="128">
        <f t="shared" ref="AQ11:AQ34" si="0">AP11-AP10</f>
        <v>1482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1">D12/1.42</f>
        <v>11.267605633802818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121</v>
      </c>
      <c r="P12" s="124">
        <v>85</v>
      </c>
      <c r="Q12" s="124">
        <v>60323416</v>
      </c>
      <c r="R12" s="47">
        <f t="shared" ref="R12:R34" si="4">IF(ISBLANK(Q12),"-",Q12-Q11)</f>
        <v>3478</v>
      </c>
      <c r="S12" s="48">
        <f t="shared" ref="S12:S34" si="5">R12*24/1000</f>
        <v>83.471999999999994</v>
      </c>
      <c r="T12" s="48">
        <f t="shared" ref="T12:T34" si="6">R12/1000</f>
        <v>3.4780000000000002</v>
      </c>
      <c r="U12" s="125">
        <v>7.8</v>
      </c>
      <c r="V12" s="125">
        <f t="shared" ref="V12:V34" si="7">U12</f>
        <v>7.8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42144112</v>
      </c>
      <c r="AH12" s="50">
        <f>IF(ISBLANK(AG12),"-",AG12-AG11)</f>
        <v>548</v>
      </c>
      <c r="AI12" s="51">
        <f t="shared" ref="AI12:AI34" si="8">AH12/T12</f>
        <v>157.56181713628521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0.38</v>
      </c>
      <c r="AP12" s="128">
        <v>9709187</v>
      </c>
      <c r="AQ12" s="128">
        <f t="shared" si="0"/>
        <v>1479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17</v>
      </c>
      <c r="E13" s="42">
        <f t="shared" si="1"/>
        <v>11.971830985915494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120</v>
      </c>
      <c r="P13" s="124">
        <v>84</v>
      </c>
      <c r="Q13" s="124">
        <v>60326866</v>
      </c>
      <c r="R13" s="47">
        <f t="shared" si="4"/>
        <v>3450</v>
      </c>
      <c r="S13" s="48">
        <f t="shared" si="5"/>
        <v>82.8</v>
      </c>
      <c r="T13" s="48">
        <f t="shared" si="6"/>
        <v>3.45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42144660</v>
      </c>
      <c r="AH13" s="50">
        <f>IF(ISBLANK(AG13),"-",AG13-AG12)</f>
        <v>548</v>
      </c>
      <c r="AI13" s="51">
        <f t="shared" si="8"/>
        <v>158.84057971014491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0.38</v>
      </c>
      <c r="AP13" s="128">
        <v>9710606</v>
      </c>
      <c r="AQ13" s="128">
        <f t="shared" si="0"/>
        <v>1419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22</v>
      </c>
      <c r="E14" s="42">
        <f t="shared" si="1"/>
        <v>15.492957746478874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94</v>
      </c>
      <c r="Q14" s="124">
        <v>60330783</v>
      </c>
      <c r="R14" s="47">
        <f t="shared" si="4"/>
        <v>3917</v>
      </c>
      <c r="S14" s="48">
        <f t="shared" si="5"/>
        <v>94.007999999999996</v>
      </c>
      <c r="T14" s="48">
        <f t="shared" si="6"/>
        <v>3.9169999999999998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977</v>
      </c>
      <c r="AA14" s="128">
        <v>0</v>
      </c>
      <c r="AB14" s="128">
        <v>978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42145228</v>
      </c>
      <c r="AH14" s="50">
        <f t="shared" ref="AH14:AH34" si="9">IF(ISBLANK(AG14),"-",AG14-AG13)</f>
        <v>568</v>
      </c>
      <c r="AI14" s="51">
        <f t="shared" si="8"/>
        <v>145.00893540975238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9710606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113</v>
      </c>
      <c r="P15" s="124">
        <v>104</v>
      </c>
      <c r="Q15" s="124">
        <v>60334880</v>
      </c>
      <c r="R15" s="47">
        <f t="shared" si="4"/>
        <v>4097</v>
      </c>
      <c r="S15" s="48">
        <f t="shared" si="5"/>
        <v>98.328000000000003</v>
      </c>
      <c r="T15" s="48">
        <f t="shared" si="6"/>
        <v>4.0970000000000004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1068</v>
      </c>
      <c r="AA15" s="128">
        <v>0</v>
      </c>
      <c r="AB15" s="128">
        <v>1068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42145820</v>
      </c>
      <c r="AH15" s="50">
        <f t="shared" si="9"/>
        <v>592</v>
      </c>
      <c r="AI15" s="51">
        <f t="shared" si="8"/>
        <v>144.49597266292409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9710606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122</v>
      </c>
      <c r="Q16" s="124">
        <v>60339974</v>
      </c>
      <c r="R16" s="47">
        <f t="shared" si="4"/>
        <v>5094</v>
      </c>
      <c r="S16" s="48">
        <f t="shared" si="5"/>
        <v>122.256</v>
      </c>
      <c r="T16" s="48">
        <f t="shared" si="6"/>
        <v>5.0940000000000003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42146748</v>
      </c>
      <c r="AH16" s="50">
        <f t="shared" si="9"/>
        <v>928</v>
      </c>
      <c r="AI16" s="51">
        <f t="shared" si="8"/>
        <v>182.17510797016095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9710606</v>
      </c>
      <c r="AQ16" s="128">
        <f t="shared" si="0"/>
        <v>0</v>
      </c>
      <c r="AR16" s="54">
        <v>1.1499999999999999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143</v>
      </c>
      <c r="Q17" s="124">
        <v>60345893</v>
      </c>
      <c r="R17" s="47">
        <f t="shared" si="4"/>
        <v>5919</v>
      </c>
      <c r="S17" s="48">
        <f t="shared" si="5"/>
        <v>142.05600000000001</v>
      </c>
      <c r="T17" s="48">
        <f t="shared" si="6"/>
        <v>5.9189999999999996</v>
      </c>
      <c r="U17" s="125">
        <v>9.1999999999999993</v>
      </c>
      <c r="V17" s="125">
        <f t="shared" si="7"/>
        <v>9.1999999999999993</v>
      </c>
      <c r="W17" s="126" t="s">
        <v>133</v>
      </c>
      <c r="X17" s="128">
        <v>1038</v>
      </c>
      <c r="Y17" s="128">
        <v>0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42148060</v>
      </c>
      <c r="AH17" s="50">
        <f t="shared" si="9"/>
        <v>1312</v>
      </c>
      <c r="AI17" s="51">
        <f t="shared" si="8"/>
        <v>221.65906403108636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9710606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146</v>
      </c>
      <c r="Q18" s="124">
        <v>60352061</v>
      </c>
      <c r="R18" s="47">
        <f t="shared" si="4"/>
        <v>6168</v>
      </c>
      <c r="S18" s="48">
        <f t="shared" si="5"/>
        <v>148.03200000000001</v>
      </c>
      <c r="T18" s="48">
        <f t="shared" si="6"/>
        <v>6.1680000000000001</v>
      </c>
      <c r="U18" s="125">
        <v>8.6</v>
      </c>
      <c r="V18" s="125">
        <f t="shared" si="7"/>
        <v>8.6</v>
      </c>
      <c r="W18" s="126" t="s">
        <v>133</v>
      </c>
      <c r="X18" s="128">
        <v>1058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42149436</v>
      </c>
      <c r="AH18" s="50">
        <f t="shared" si="9"/>
        <v>1376</v>
      </c>
      <c r="AI18" s="51">
        <f t="shared" si="8"/>
        <v>223.08690012970169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9710606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133</v>
      </c>
      <c r="P19" s="124">
        <v>150</v>
      </c>
      <c r="Q19" s="124">
        <v>60358260</v>
      </c>
      <c r="R19" s="47">
        <f t="shared" si="4"/>
        <v>6199</v>
      </c>
      <c r="S19" s="48">
        <f t="shared" si="5"/>
        <v>148.77600000000001</v>
      </c>
      <c r="T19" s="48">
        <f t="shared" si="6"/>
        <v>6.1989999999999998</v>
      </c>
      <c r="U19" s="125">
        <v>7.8</v>
      </c>
      <c r="V19" s="125">
        <f t="shared" si="7"/>
        <v>7.8</v>
      </c>
      <c r="W19" s="126" t="s">
        <v>133</v>
      </c>
      <c r="X19" s="128">
        <v>1089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42150828</v>
      </c>
      <c r="AH19" s="50">
        <f t="shared" si="9"/>
        <v>1392</v>
      </c>
      <c r="AI19" s="51">
        <f t="shared" si="8"/>
        <v>224.55234715276657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9710606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147</v>
      </c>
      <c r="Q20" s="124">
        <v>60364477</v>
      </c>
      <c r="R20" s="47">
        <f t="shared" si="4"/>
        <v>6217</v>
      </c>
      <c r="S20" s="48">
        <f t="shared" si="5"/>
        <v>149.208</v>
      </c>
      <c r="T20" s="48">
        <f t="shared" si="6"/>
        <v>6.2169999999999996</v>
      </c>
      <c r="U20" s="125">
        <v>7.2</v>
      </c>
      <c r="V20" s="125">
        <f t="shared" si="7"/>
        <v>7.2</v>
      </c>
      <c r="W20" s="126" t="s">
        <v>133</v>
      </c>
      <c r="X20" s="128">
        <v>1057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42152204</v>
      </c>
      <c r="AH20" s="50">
        <f t="shared" si="9"/>
        <v>1376</v>
      </c>
      <c r="AI20" s="51">
        <f t="shared" si="8"/>
        <v>221.32861508766288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9710606</v>
      </c>
      <c r="AQ20" s="128">
        <f t="shared" si="0"/>
        <v>0</v>
      </c>
      <c r="AR20" s="54">
        <v>1.1599999999999999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150</v>
      </c>
      <c r="Q21" s="124">
        <v>60370697</v>
      </c>
      <c r="R21" s="47">
        <f t="shared" si="4"/>
        <v>6220</v>
      </c>
      <c r="S21" s="48">
        <f t="shared" si="5"/>
        <v>149.28</v>
      </c>
      <c r="T21" s="48">
        <f t="shared" si="6"/>
        <v>6.22</v>
      </c>
      <c r="U21" s="125">
        <v>6.5</v>
      </c>
      <c r="V21" s="125">
        <f t="shared" si="7"/>
        <v>6.5</v>
      </c>
      <c r="W21" s="126" t="s">
        <v>133</v>
      </c>
      <c r="X21" s="128">
        <v>1057</v>
      </c>
      <c r="Y21" s="128">
        <v>0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42153576</v>
      </c>
      <c r="AH21" s="50">
        <f t="shared" si="9"/>
        <v>1372</v>
      </c>
      <c r="AI21" s="51">
        <f t="shared" si="8"/>
        <v>220.57877813504825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9710606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139</v>
      </c>
      <c r="P22" s="124">
        <v>152</v>
      </c>
      <c r="Q22" s="124">
        <v>60376821</v>
      </c>
      <c r="R22" s="47">
        <f t="shared" si="4"/>
        <v>6124</v>
      </c>
      <c r="S22" s="48">
        <f t="shared" si="5"/>
        <v>146.976</v>
      </c>
      <c r="T22" s="48">
        <f t="shared" si="6"/>
        <v>6.1239999999999997</v>
      </c>
      <c r="U22" s="125">
        <v>6.1</v>
      </c>
      <c r="V22" s="125">
        <f t="shared" si="7"/>
        <v>6.1</v>
      </c>
      <c r="W22" s="126" t="s">
        <v>133</v>
      </c>
      <c r="X22" s="128">
        <v>1036</v>
      </c>
      <c r="Y22" s="128">
        <v>0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42154936</v>
      </c>
      <c r="AH22" s="50">
        <f t="shared" si="9"/>
        <v>1360</v>
      </c>
      <c r="AI22" s="51">
        <f t="shared" si="8"/>
        <v>222.07707380796867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9710606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6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134</v>
      </c>
      <c r="P23" s="124">
        <v>130</v>
      </c>
      <c r="Q23" s="124">
        <v>60382762</v>
      </c>
      <c r="R23" s="47">
        <f t="shared" si="4"/>
        <v>5941</v>
      </c>
      <c r="S23" s="48">
        <f t="shared" si="5"/>
        <v>142.584</v>
      </c>
      <c r="T23" s="48">
        <f t="shared" si="6"/>
        <v>5.9409999999999998</v>
      </c>
      <c r="U23" s="125">
        <v>5.7</v>
      </c>
      <c r="V23" s="125">
        <f t="shared" si="7"/>
        <v>5.7</v>
      </c>
      <c r="W23" s="126" t="s">
        <v>133</v>
      </c>
      <c r="X23" s="128">
        <v>1036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42156300</v>
      </c>
      <c r="AH23" s="50">
        <f t="shared" si="9"/>
        <v>1364</v>
      </c>
      <c r="AI23" s="51">
        <f t="shared" si="8"/>
        <v>229.5909779498401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9710606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1"/>
        <v>4.9295774647887329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139</v>
      </c>
      <c r="Q24" s="124">
        <v>60388687</v>
      </c>
      <c r="R24" s="47">
        <f t="shared" si="4"/>
        <v>5925</v>
      </c>
      <c r="S24" s="48">
        <f t="shared" si="5"/>
        <v>142.19999999999999</v>
      </c>
      <c r="T24" s="48">
        <f t="shared" si="6"/>
        <v>5.9249999999999998</v>
      </c>
      <c r="U24" s="125">
        <v>5.4</v>
      </c>
      <c r="V24" s="125">
        <f t="shared" si="7"/>
        <v>5.4</v>
      </c>
      <c r="W24" s="126" t="s">
        <v>133</v>
      </c>
      <c r="X24" s="128">
        <v>1037</v>
      </c>
      <c r="Y24" s="128">
        <v>0</v>
      </c>
      <c r="Z24" s="128">
        <v>1188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42157660</v>
      </c>
      <c r="AH24" s="50">
        <f t="shared" si="9"/>
        <v>1360</v>
      </c>
      <c r="AI24" s="51">
        <f t="shared" si="8"/>
        <v>229.53586497890296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9710606</v>
      </c>
      <c r="AQ24" s="128">
        <f t="shared" si="0"/>
        <v>0</v>
      </c>
      <c r="AR24" s="54">
        <v>1.1499999999999999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133</v>
      </c>
      <c r="P25" s="124">
        <v>138</v>
      </c>
      <c r="Q25" s="124">
        <v>60394335</v>
      </c>
      <c r="R25" s="47">
        <f t="shared" si="4"/>
        <v>5648</v>
      </c>
      <c r="S25" s="48">
        <f t="shared" si="5"/>
        <v>135.55199999999999</v>
      </c>
      <c r="T25" s="48">
        <f t="shared" si="6"/>
        <v>5.6479999999999997</v>
      </c>
      <c r="U25" s="125">
        <v>5.3</v>
      </c>
      <c r="V25" s="125">
        <f t="shared" si="7"/>
        <v>5.3</v>
      </c>
      <c r="W25" s="126" t="s">
        <v>133</v>
      </c>
      <c r="X25" s="128">
        <v>1016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42158972</v>
      </c>
      <c r="AH25" s="50">
        <f t="shared" si="9"/>
        <v>1312</v>
      </c>
      <c r="AI25" s="51">
        <f t="shared" si="8"/>
        <v>232.29461756373939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9710606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141</v>
      </c>
      <c r="Q26" s="124">
        <v>60399916</v>
      </c>
      <c r="R26" s="47">
        <f t="shared" si="4"/>
        <v>5581</v>
      </c>
      <c r="S26" s="48">
        <f t="shared" si="5"/>
        <v>133.94399999999999</v>
      </c>
      <c r="T26" s="48">
        <f t="shared" si="6"/>
        <v>5.5810000000000004</v>
      </c>
      <c r="U26" s="125">
        <v>5.2</v>
      </c>
      <c r="V26" s="125">
        <f t="shared" si="7"/>
        <v>5.2</v>
      </c>
      <c r="W26" s="126" t="s">
        <v>133</v>
      </c>
      <c r="X26" s="128">
        <v>1016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42160260</v>
      </c>
      <c r="AH26" s="50">
        <f t="shared" si="9"/>
        <v>1288</v>
      </c>
      <c r="AI26" s="51">
        <f t="shared" si="8"/>
        <v>230.78301379681059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9710606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136</v>
      </c>
      <c r="Q27" s="124">
        <v>60405581</v>
      </c>
      <c r="R27" s="47">
        <f t="shared" si="4"/>
        <v>5665</v>
      </c>
      <c r="S27" s="48">
        <f t="shared" si="5"/>
        <v>135.96</v>
      </c>
      <c r="T27" s="48">
        <f t="shared" si="6"/>
        <v>5.665</v>
      </c>
      <c r="U27" s="125">
        <v>5</v>
      </c>
      <c r="V27" s="125">
        <f t="shared" si="7"/>
        <v>5</v>
      </c>
      <c r="W27" s="126" t="s">
        <v>133</v>
      </c>
      <c r="X27" s="128">
        <v>1015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42161572</v>
      </c>
      <c r="AH27" s="50">
        <f t="shared" si="9"/>
        <v>1312</v>
      </c>
      <c r="AI27" s="51">
        <f t="shared" si="8"/>
        <v>231.59752868490733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9710606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133</v>
      </c>
      <c r="P28" s="124">
        <v>137</v>
      </c>
      <c r="Q28" s="124">
        <v>60411304</v>
      </c>
      <c r="R28" s="47">
        <f t="shared" si="4"/>
        <v>5723</v>
      </c>
      <c r="S28" s="48">
        <f t="shared" si="5"/>
        <v>137.352</v>
      </c>
      <c r="T28" s="48">
        <f t="shared" si="6"/>
        <v>5.7229999999999999</v>
      </c>
      <c r="U28" s="125">
        <v>4.8</v>
      </c>
      <c r="V28" s="125">
        <f t="shared" si="7"/>
        <v>4.8</v>
      </c>
      <c r="W28" s="126" t="s">
        <v>133</v>
      </c>
      <c r="X28" s="128">
        <v>1006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42162900</v>
      </c>
      <c r="AH28" s="50">
        <f t="shared" si="9"/>
        <v>1328</v>
      </c>
      <c r="AI28" s="51">
        <f t="shared" si="8"/>
        <v>232.04612965228029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9710606</v>
      </c>
      <c r="AQ28" s="128">
        <f t="shared" si="0"/>
        <v>0</v>
      </c>
      <c r="AR28" s="54">
        <v>1.39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133</v>
      </c>
      <c r="Q29" s="124">
        <v>60416927</v>
      </c>
      <c r="R29" s="47">
        <f t="shared" si="4"/>
        <v>5623</v>
      </c>
      <c r="S29" s="48">
        <f t="shared" si="5"/>
        <v>134.952</v>
      </c>
      <c r="T29" s="48">
        <f t="shared" si="6"/>
        <v>5.6230000000000002</v>
      </c>
      <c r="U29" s="125">
        <v>4.5999999999999996</v>
      </c>
      <c r="V29" s="125">
        <f t="shared" si="7"/>
        <v>4.5999999999999996</v>
      </c>
      <c r="W29" s="126" t="s">
        <v>133</v>
      </c>
      <c r="X29" s="128">
        <v>984</v>
      </c>
      <c r="Y29" s="128">
        <v>0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42164228</v>
      </c>
      <c r="AH29" s="50">
        <f t="shared" si="9"/>
        <v>1328</v>
      </c>
      <c r="AI29" s="51">
        <f t="shared" si="8"/>
        <v>236.1728614618531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9710606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1"/>
        <v>6.3380281690140849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111</v>
      </c>
      <c r="P30" s="124">
        <v>128</v>
      </c>
      <c r="Q30" s="124">
        <v>60422266</v>
      </c>
      <c r="R30" s="47">
        <f t="shared" si="4"/>
        <v>5339</v>
      </c>
      <c r="S30" s="48">
        <f t="shared" si="5"/>
        <v>128.136</v>
      </c>
      <c r="T30" s="48">
        <f t="shared" si="6"/>
        <v>5.3390000000000004</v>
      </c>
      <c r="U30" s="125">
        <v>3.8</v>
      </c>
      <c r="V30" s="125">
        <f t="shared" si="7"/>
        <v>3.8</v>
      </c>
      <c r="W30" s="126" t="s">
        <v>140</v>
      </c>
      <c r="X30" s="128">
        <v>1107</v>
      </c>
      <c r="Y30" s="128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42165336</v>
      </c>
      <c r="AH30" s="50">
        <f t="shared" si="9"/>
        <v>1108</v>
      </c>
      <c r="AI30" s="51">
        <f t="shared" si="8"/>
        <v>207.52949990634949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9710606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11</v>
      </c>
      <c r="E31" s="42">
        <f t="shared" si="1"/>
        <v>7.746478873239437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129</v>
      </c>
      <c r="Q31" s="124">
        <v>60427555</v>
      </c>
      <c r="R31" s="47">
        <f t="shared" si="4"/>
        <v>5289</v>
      </c>
      <c r="S31" s="48">
        <f t="shared" si="5"/>
        <v>126.93600000000001</v>
      </c>
      <c r="T31" s="48">
        <f t="shared" si="6"/>
        <v>5.2889999999999997</v>
      </c>
      <c r="U31" s="125">
        <v>3</v>
      </c>
      <c r="V31" s="125">
        <f t="shared" si="7"/>
        <v>3</v>
      </c>
      <c r="W31" s="126" t="s">
        <v>140</v>
      </c>
      <c r="X31" s="128">
        <v>1057</v>
      </c>
      <c r="Y31" s="128">
        <v>0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42166428</v>
      </c>
      <c r="AH31" s="50">
        <f t="shared" si="9"/>
        <v>1092</v>
      </c>
      <c r="AI31" s="51">
        <f t="shared" si="8"/>
        <v>206.46625070901874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9710606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120</v>
      </c>
      <c r="Q32" s="124">
        <v>60432602</v>
      </c>
      <c r="R32" s="47">
        <f t="shared" si="4"/>
        <v>5047</v>
      </c>
      <c r="S32" s="48">
        <f t="shared" si="5"/>
        <v>121.128</v>
      </c>
      <c r="T32" s="48">
        <f t="shared" si="6"/>
        <v>5.0469999999999997</v>
      </c>
      <c r="U32" s="125">
        <v>2.6</v>
      </c>
      <c r="V32" s="125">
        <f t="shared" si="7"/>
        <v>2.6</v>
      </c>
      <c r="W32" s="126" t="s">
        <v>140</v>
      </c>
      <c r="X32" s="128">
        <v>996</v>
      </c>
      <c r="Y32" s="128">
        <v>0</v>
      </c>
      <c r="Z32" s="128">
        <v>1187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42167468</v>
      </c>
      <c r="AH32" s="50">
        <f t="shared" si="9"/>
        <v>1040</v>
      </c>
      <c r="AI32" s="51">
        <f t="shared" si="8"/>
        <v>206.06300772736279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9710606</v>
      </c>
      <c r="AQ32" s="128"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1"/>
        <v>7.746478873239437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128</v>
      </c>
      <c r="P33" s="124">
        <v>98</v>
      </c>
      <c r="Q33" s="124">
        <v>60436650</v>
      </c>
      <c r="R33" s="47">
        <f t="shared" si="4"/>
        <v>4048</v>
      </c>
      <c r="S33" s="48">
        <f t="shared" si="5"/>
        <v>97.152000000000001</v>
      </c>
      <c r="T33" s="48">
        <f t="shared" si="6"/>
        <v>4.048</v>
      </c>
      <c r="U33" s="125">
        <v>3.8</v>
      </c>
      <c r="V33" s="125">
        <f t="shared" si="7"/>
        <v>3.8</v>
      </c>
      <c r="W33" s="126" t="s">
        <v>125</v>
      </c>
      <c r="X33" s="128">
        <v>0</v>
      </c>
      <c r="Y33" s="128">
        <v>0</v>
      </c>
      <c r="Z33" s="128">
        <v>1077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42168188</v>
      </c>
      <c r="AH33" s="50">
        <f t="shared" si="9"/>
        <v>720</v>
      </c>
      <c r="AI33" s="51">
        <f t="shared" si="8"/>
        <v>177.86561264822134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9711813</v>
      </c>
      <c r="AQ33" s="128">
        <f t="shared" si="0"/>
        <v>1207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124</v>
      </c>
      <c r="P34" s="124">
        <v>89</v>
      </c>
      <c r="Q34" s="124">
        <v>60440521</v>
      </c>
      <c r="R34" s="47">
        <f t="shared" si="4"/>
        <v>3871</v>
      </c>
      <c r="S34" s="48">
        <f t="shared" si="5"/>
        <v>92.903999999999996</v>
      </c>
      <c r="T34" s="48">
        <f t="shared" si="6"/>
        <v>3.871</v>
      </c>
      <c r="U34" s="125">
        <v>5.4</v>
      </c>
      <c r="V34" s="125">
        <f t="shared" si="7"/>
        <v>5.4</v>
      </c>
      <c r="W34" s="126" t="s">
        <v>125</v>
      </c>
      <c r="X34" s="128">
        <v>0</v>
      </c>
      <c r="Y34" s="128">
        <v>0</v>
      </c>
      <c r="Z34" s="128">
        <v>1007</v>
      </c>
      <c r="AA34" s="128">
        <v>0</v>
      </c>
      <c r="AB34" s="128">
        <v>1008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42168848</v>
      </c>
      <c r="AH34" s="50">
        <f t="shared" si="9"/>
        <v>660</v>
      </c>
      <c r="AI34" s="51">
        <f t="shared" si="8"/>
        <v>170.49857917850684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9713150</v>
      </c>
      <c r="AQ34" s="128">
        <f t="shared" si="0"/>
        <v>1337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124211</v>
      </c>
      <c r="S35" s="67">
        <f>AVERAGE(S11:S34)</f>
        <v>124.21100000000001</v>
      </c>
      <c r="T35" s="67">
        <f>SUM(T11:T34)</f>
        <v>124.211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25868</v>
      </c>
      <c r="AI35" s="70">
        <f>$AH$35/$T35</f>
        <v>208.25852782764812</v>
      </c>
      <c r="AJ35" s="99"/>
      <c r="AK35" s="100"/>
      <c r="AL35" s="100"/>
      <c r="AM35" s="100"/>
      <c r="AN35" s="101"/>
      <c r="AO35" s="71"/>
      <c r="AP35" s="72">
        <f>AP34-AP10</f>
        <v>6924</v>
      </c>
      <c r="AQ35" s="73">
        <f>SUM(AQ11:AQ34)</f>
        <v>6924</v>
      </c>
      <c r="AR35" s="74">
        <f>AVERAGE(AR11:AR34)</f>
        <v>1.1883333333333332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228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183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229</v>
      </c>
      <c r="C46" s="116"/>
      <c r="D46" s="116"/>
      <c r="E46" s="116"/>
      <c r="F46" s="116"/>
      <c r="G46" s="116"/>
      <c r="H46" s="116"/>
      <c r="I46" s="117" t="s">
        <v>174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177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0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W17:W29" name="Range1_16_3_1_1_1_1"/>
    <protectedRange sqref="P4:U4" name="Range1_16_1_1_1_1_1_1_2_2_2_2_2_2_2_2_2_2_2_2_2_2_2_2_2_2"/>
    <protectedRange sqref="B43" name="Range2_12_5_1_1_1_2_1_1_1_1_1_1_1_1_1_1_1_2_1_1_1_1_1_1_1_1_1_1_1_1_1_1_1_1_1_1_1_1_1_1_2_1_1_1_1_1_1_1_1_1_1_1_2_1_1"/>
    <protectedRange sqref="B44" name="Range2_12_5_1_1_1_2_2_1_1_1_1_1_1_1_1_1_1_1_1_1_1_1_1_1_1_1_1_1_1_1_1_1_1_1_1_1_1_1_1_1_1_1_1_1_1_1_1_1_1_1_1_1_1_1_1_1_2_1_1_1_1_1_1_1_1_1_1_1_2_1_1_1"/>
    <protectedRange sqref="B45" name="Range2_12_5_1_1_1_2_2_1_1_1_1_1_1_1_1_1_1_1_2_1_1_1_1_1_1_1_1_1_1_1_1_1_1_1_1_1_1_1_1_1_1_1_1_1_1_1_1_1_1_1_1_1_1_1_1_1_1_1_1_1_1_1_1_1_1_1_1_1_1_1_1_1_2_1_1_1_1_1_1_1_1_1_1_1_2_1_1_1"/>
    <protectedRange sqref="B46" name="Range2_12_5_1_1_1_2_2_1_1_1_1_1_1_1_1_1_1_1_2_1_1_1_2_1_1_1_2_1_1_1_3_1_1_1_1_1_1_1_1_1_1_1_1_1_1_1_1_1_1_1_1_1_1_1_1_1_1_1_1_1_1_1_1_1_1_1_1_1_1_1_1_1_1_1_1_1_1_1_1_1_1_1_1_1_1_1_1_1_1_2_1_1_1_1_1_1_1_1_1_1_1_2_1_1_1"/>
    <protectedRange sqref="B47" name="Range2_12_5_1_1_1_2_1_1_1_1_1_1_1_1_1_1_1_2_1_2_1_1_1_1_1_1_1_1_1_2_1_1_1_1_1_1_1_1_1_1_1_1_1_1_1_1_1_1_1_1_1_1_1_1_1_1_1_1_1_1_1_1_1_1_1_1_1_1_1_1_1_1_1_2_1_1_1_1_1_1_1_1_1_2_1_2_1_1_1"/>
    <protectedRange sqref="P3:U3" name="Range1_16_1_1_1_1_1_1_2_2_2_2_2_2_2_2_2_2_2_2_2_2_2_2_2_2_2"/>
    <protectedRange sqref="B48" name="Range2_12_5_1_1_1_1_1_2_1_1_1_1_1_1_1_1_1_1_1_1_1_1_1_1_1_1_1_1_2_1_1_1_1_1_1_1_1_1_1_1_1_1_3_1_1_1_2_1_1_1_1_1_1_1_1_1_1_1_1_2_1_1_1_1_1_1_1_1_1_1_1_1_1_1_1_1_1"/>
    <protectedRange sqref="B50" name="Range2_12_5_1_1_1_1_1_2_1_1_2_1_1_1_1_1_1_1_1_1_1_1_1_1_1_1_1_1_2_1_1_1_1_1_1_1_1_1_1_1_1_1_1_3_1_1_1_2_1_1_1_1_1_1_1_1_1_2_1_1_1_1_1_1_1_1_1_1_1_1_1_1_1_1_1"/>
    <protectedRange sqref="B49" name="Range2_12_5_1_1_1_2_2_1_1_1_1_1_1_1_1_1_1_1_2_1_1_1_1_1_1_1_1_1_3_1_3_1_2_1_1_1_1_1_1_1_1_1_1_1_1_1_2_1_1_1_1_1_2_1_1_1_1_1_1_1_1_2_1_1_3_1_1_1_2_1_1_1_1_1_1_1_1_1_1_1_1_1_1_1_1_1_2_1_1_1_1_1_1_1_1_1"/>
    <protectedRange sqref="B51" name="Range2_12_5_1_1_1_2_2_1_1_1_1_1_1_1_1_1_1_1_2_1_1_1_2_1_1_1_1_1_1_1_1_1_1_1_1_1_1_1_1_2_1_1_1_1_1_1_1_1_1_2_1_1_3_1_1_1_3_1_1_1_1_1_1_1_1_1_1_1_1_1_1_1_1_1_1_1_1_1_1_2_1_1_1"/>
    <protectedRange sqref="B52" name="Range2_12_5_1_1_1_1_1_2_1_2_1_1_1_2_1_1_1_1_1_1_1_1_1_1_2_1_1_1_1_1_2_1_1_1_1_1_1_1_2_1_1_3_1_1_1_2_1_1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37" priority="5" operator="containsText" text="N/A">
      <formula>NOT(ISERROR(SEARCH("N/A",X11)))</formula>
    </cfRule>
    <cfRule type="cellIs" dxfId="136" priority="23" operator="equal">
      <formula>0</formula>
    </cfRule>
  </conditionalFormatting>
  <conditionalFormatting sqref="X11:AE34">
    <cfRule type="cellIs" dxfId="135" priority="22" operator="greaterThanOrEqual">
      <formula>1185</formula>
    </cfRule>
  </conditionalFormatting>
  <conditionalFormatting sqref="X11:AE34">
    <cfRule type="cellIs" dxfId="134" priority="21" operator="between">
      <formula>0.1</formula>
      <formula>1184</formula>
    </cfRule>
  </conditionalFormatting>
  <conditionalFormatting sqref="X8 AJ11:AO34">
    <cfRule type="cellIs" dxfId="133" priority="20" operator="equal">
      <formula>0</formula>
    </cfRule>
  </conditionalFormatting>
  <conditionalFormatting sqref="X8 AJ11:AO34">
    <cfRule type="cellIs" dxfId="132" priority="19" operator="greaterThan">
      <formula>1179</formula>
    </cfRule>
  </conditionalFormatting>
  <conditionalFormatting sqref="X8 AJ11:AO34">
    <cfRule type="cellIs" dxfId="131" priority="18" operator="greaterThan">
      <formula>99</formula>
    </cfRule>
  </conditionalFormatting>
  <conditionalFormatting sqref="X8 AJ11:AO34">
    <cfRule type="cellIs" dxfId="130" priority="17" operator="greaterThan">
      <formula>0.99</formula>
    </cfRule>
  </conditionalFormatting>
  <conditionalFormatting sqref="AB8">
    <cfRule type="cellIs" dxfId="129" priority="16" operator="equal">
      <formula>0</formula>
    </cfRule>
  </conditionalFormatting>
  <conditionalFormatting sqref="AB8">
    <cfRule type="cellIs" dxfId="128" priority="15" operator="greaterThan">
      <formula>1179</formula>
    </cfRule>
  </conditionalFormatting>
  <conditionalFormatting sqref="AB8">
    <cfRule type="cellIs" dxfId="127" priority="14" operator="greaterThan">
      <formula>99</formula>
    </cfRule>
  </conditionalFormatting>
  <conditionalFormatting sqref="AB8">
    <cfRule type="cellIs" dxfId="126" priority="13" operator="greaterThan">
      <formula>0.99</formula>
    </cfRule>
  </conditionalFormatting>
  <conditionalFormatting sqref="AQ11:AQ34">
    <cfRule type="cellIs" dxfId="125" priority="12" operator="equal">
      <formula>0</formula>
    </cfRule>
  </conditionalFormatting>
  <conditionalFormatting sqref="AQ11:AQ34">
    <cfRule type="cellIs" dxfId="124" priority="11" operator="greaterThan">
      <formula>1179</formula>
    </cfRule>
  </conditionalFormatting>
  <conditionalFormatting sqref="AQ11:AQ34">
    <cfRule type="cellIs" dxfId="123" priority="10" operator="greaterThan">
      <formula>99</formula>
    </cfRule>
  </conditionalFormatting>
  <conditionalFormatting sqref="AQ11:AQ34">
    <cfRule type="cellIs" dxfId="122" priority="9" operator="greaterThan">
      <formula>0.99</formula>
    </cfRule>
  </conditionalFormatting>
  <conditionalFormatting sqref="AI11:AI34">
    <cfRule type="cellIs" dxfId="121" priority="8" operator="greaterThan">
      <formula>$AI$8</formula>
    </cfRule>
  </conditionalFormatting>
  <conditionalFormatting sqref="AH11:AH34">
    <cfRule type="cellIs" dxfId="120" priority="6" operator="greaterThan">
      <formula>$AH$8</formula>
    </cfRule>
    <cfRule type="cellIs" dxfId="119" priority="7" operator="greaterThan">
      <formula>$AH$8</formula>
    </cfRule>
  </conditionalFormatting>
  <conditionalFormatting sqref="AP11:AP34">
    <cfRule type="cellIs" dxfId="118" priority="4" operator="equal">
      <formula>0</formula>
    </cfRule>
  </conditionalFormatting>
  <conditionalFormatting sqref="AP11:AP34">
    <cfRule type="cellIs" dxfId="117" priority="3" operator="greaterThan">
      <formula>1179</formula>
    </cfRule>
  </conditionalFormatting>
  <conditionalFormatting sqref="AP11:AP34">
    <cfRule type="cellIs" dxfId="116" priority="2" operator="greaterThan">
      <formula>99</formula>
    </cfRule>
  </conditionalFormatting>
  <conditionalFormatting sqref="AP11:AP34">
    <cfRule type="cellIs" dxfId="115" priority="1" operator="greaterThan">
      <formula>0.99</formula>
    </cfRule>
  </conditionalFormatting>
  <dataValidations count="5">
    <dataValidation type="list" allowBlank="1" showInputMessage="1" showErrorMessage="1" sqref="P3:P4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6" workbookViewId="0">
      <selection activeCell="B51" sqref="B51:B5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131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42334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25828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25'!Q34</f>
        <v>60440521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25'!AG34:AG34</f>
        <v>42168848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25'!AP34:AP34</f>
        <v>9713150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16</v>
      </c>
      <c r="E11" s="42">
        <f>D11/1.42</f>
        <v>11.267605633802818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87</v>
      </c>
      <c r="Q11" s="124">
        <v>60444120</v>
      </c>
      <c r="R11" s="47">
        <f>IF(ISBLANK(Q11),"-",Q11-Q10)</f>
        <v>3599</v>
      </c>
      <c r="S11" s="48">
        <f>R11*24/1000</f>
        <v>86.376000000000005</v>
      </c>
      <c r="T11" s="48">
        <f>R11/1000</f>
        <v>3.5990000000000002</v>
      </c>
      <c r="U11" s="125">
        <v>7.1</v>
      </c>
      <c r="V11" s="125">
        <f>U11</f>
        <v>7.1</v>
      </c>
      <c r="W11" s="126" t="s">
        <v>125</v>
      </c>
      <c r="X11" s="128">
        <v>0</v>
      </c>
      <c r="Y11" s="128">
        <v>0</v>
      </c>
      <c r="Z11" s="128">
        <v>1007</v>
      </c>
      <c r="AA11" s="128">
        <v>0</v>
      </c>
      <c r="AB11" s="128">
        <v>1008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42169418</v>
      </c>
      <c r="AH11" s="50">
        <f>IF(ISBLANK(AG11),"-",AG11-AG10)</f>
        <v>570</v>
      </c>
      <c r="AI11" s="51">
        <f>AH11/T11</f>
        <v>158.37732703528758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0.38</v>
      </c>
      <c r="AP11" s="128">
        <v>9714784</v>
      </c>
      <c r="AQ11" s="128">
        <f t="shared" ref="AQ11:AQ34" si="0">AP11-AP10</f>
        <v>1634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124</v>
      </c>
      <c r="P12" s="124">
        <v>85</v>
      </c>
      <c r="Q12" s="124">
        <v>60447705</v>
      </c>
      <c r="R12" s="47">
        <f t="shared" ref="R12:R34" si="4">IF(ISBLANK(Q12),"-",Q12-Q11)</f>
        <v>3585</v>
      </c>
      <c r="S12" s="48">
        <f t="shared" ref="S12:S34" si="5">R12*24/1000</f>
        <v>86.04</v>
      </c>
      <c r="T12" s="48">
        <f t="shared" ref="T12:T34" si="6">R12/1000</f>
        <v>3.585</v>
      </c>
      <c r="U12" s="125">
        <v>8.8000000000000007</v>
      </c>
      <c r="V12" s="125">
        <f t="shared" ref="V12:V34" si="7">U12</f>
        <v>8.8000000000000007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1007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42169986</v>
      </c>
      <c r="AH12" s="50">
        <f>IF(ISBLANK(AG12),"-",AG12-AG11)</f>
        <v>568</v>
      </c>
      <c r="AI12" s="51">
        <f t="shared" ref="AI12:AI34" si="8">AH12/T12</f>
        <v>158.43793584379358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0.38</v>
      </c>
      <c r="AP12" s="128">
        <v>9716419</v>
      </c>
      <c r="AQ12" s="128">
        <f t="shared" si="0"/>
        <v>1635</v>
      </c>
      <c r="AR12" s="54">
        <v>1.1000000000000001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22</v>
      </c>
      <c r="E13" s="42">
        <f t="shared" si="1"/>
        <v>15.492957746478874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89</v>
      </c>
      <c r="P13" s="124">
        <v>89</v>
      </c>
      <c r="Q13" s="124">
        <v>60451297</v>
      </c>
      <c r="R13" s="47">
        <f t="shared" si="4"/>
        <v>3592</v>
      </c>
      <c r="S13" s="48">
        <f t="shared" si="5"/>
        <v>86.207999999999998</v>
      </c>
      <c r="T13" s="48">
        <f t="shared" si="6"/>
        <v>3.5920000000000001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977</v>
      </c>
      <c r="AA13" s="128">
        <v>0</v>
      </c>
      <c r="AB13" s="128">
        <v>977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42170560</v>
      </c>
      <c r="AH13" s="50">
        <f>IF(ISBLANK(AG13),"-",AG13-AG12)</f>
        <v>574</v>
      </c>
      <c r="AI13" s="51">
        <f t="shared" si="8"/>
        <v>159.79955456570156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0.38</v>
      </c>
      <c r="AP13" s="128">
        <v>9717139</v>
      </c>
      <c r="AQ13" s="128">
        <f t="shared" si="0"/>
        <v>720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23</v>
      </c>
      <c r="E14" s="42">
        <f t="shared" si="1"/>
        <v>16.197183098591552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95</v>
      </c>
      <c r="Q14" s="124">
        <v>60455061</v>
      </c>
      <c r="R14" s="47">
        <f t="shared" si="4"/>
        <v>3764</v>
      </c>
      <c r="S14" s="48">
        <f t="shared" si="5"/>
        <v>90.335999999999999</v>
      </c>
      <c r="T14" s="48">
        <f t="shared" si="6"/>
        <v>3.7639999999999998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977</v>
      </c>
      <c r="AA14" s="128">
        <v>0</v>
      </c>
      <c r="AB14" s="128">
        <v>978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42171108</v>
      </c>
      <c r="AH14" s="50">
        <f t="shared" ref="AH14:AH34" si="9">IF(ISBLANK(AG14),"-",AG14-AG13)</f>
        <v>548</v>
      </c>
      <c r="AI14" s="51">
        <f t="shared" si="8"/>
        <v>145.58979808714136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9717139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17</v>
      </c>
      <c r="E15" s="42">
        <f t="shared" si="1"/>
        <v>11.971830985915494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104</v>
      </c>
      <c r="Q15" s="124">
        <v>60459208</v>
      </c>
      <c r="R15" s="47">
        <f t="shared" si="4"/>
        <v>4147</v>
      </c>
      <c r="S15" s="48">
        <f t="shared" si="5"/>
        <v>99.528000000000006</v>
      </c>
      <c r="T15" s="48">
        <f t="shared" si="6"/>
        <v>4.1470000000000002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1048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42171692</v>
      </c>
      <c r="AH15" s="50">
        <f t="shared" si="9"/>
        <v>584</v>
      </c>
      <c r="AI15" s="51">
        <f t="shared" si="8"/>
        <v>140.82469254883048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9717139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11</v>
      </c>
      <c r="E16" s="42">
        <f t="shared" si="1"/>
        <v>7.746478873239437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123</v>
      </c>
      <c r="Q16" s="124">
        <v>60464226</v>
      </c>
      <c r="R16" s="47">
        <f t="shared" si="4"/>
        <v>5018</v>
      </c>
      <c r="S16" s="48">
        <f t="shared" si="5"/>
        <v>120.432</v>
      </c>
      <c r="T16" s="48">
        <f t="shared" si="6"/>
        <v>5.0179999999999998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42172588</v>
      </c>
      <c r="AH16" s="50">
        <f t="shared" si="9"/>
        <v>896</v>
      </c>
      <c r="AI16" s="51">
        <f t="shared" si="8"/>
        <v>178.55719410123555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9717139</v>
      </c>
      <c r="AQ16" s="128">
        <f t="shared" si="0"/>
        <v>0</v>
      </c>
      <c r="AR16" s="54">
        <v>1.23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149</v>
      </c>
      <c r="Q17" s="124">
        <v>60470400</v>
      </c>
      <c r="R17" s="47">
        <f t="shared" si="4"/>
        <v>6174</v>
      </c>
      <c r="S17" s="48">
        <f t="shared" si="5"/>
        <v>148.17599999999999</v>
      </c>
      <c r="T17" s="48">
        <f t="shared" si="6"/>
        <v>6.1740000000000004</v>
      </c>
      <c r="U17" s="125">
        <v>9.1</v>
      </c>
      <c r="V17" s="125">
        <f t="shared" si="7"/>
        <v>9.1</v>
      </c>
      <c r="W17" s="126" t="s">
        <v>133</v>
      </c>
      <c r="X17" s="128">
        <v>0</v>
      </c>
      <c r="Y17" s="128">
        <v>1048</v>
      </c>
      <c r="Z17" s="128">
        <v>1187</v>
      </c>
      <c r="AA17" s="128">
        <v>1185</v>
      </c>
      <c r="AB17" s="128">
        <v>1186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42173956</v>
      </c>
      <c r="AH17" s="50">
        <f t="shared" si="9"/>
        <v>1368</v>
      </c>
      <c r="AI17" s="51">
        <f t="shared" si="8"/>
        <v>221.57434402332359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9717139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149</v>
      </c>
      <c r="Q18" s="124">
        <v>60476598</v>
      </c>
      <c r="R18" s="47">
        <f t="shared" si="4"/>
        <v>6198</v>
      </c>
      <c r="S18" s="48">
        <f t="shared" si="5"/>
        <v>148.75200000000001</v>
      </c>
      <c r="T18" s="48">
        <f t="shared" si="6"/>
        <v>6.1980000000000004</v>
      </c>
      <c r="U18" s="125">
        <v>8.3000000000000007</v>
      </c>
      <c r="V18" s="125">
        <f t="shared" si="7"/>
        <v>8.3000000000000007</v>
      </c>
      <c r="W18" s="126" t="s">
        <v>133</v>
      </c>
      <c r="X18" s="128">
        <v>0</v>
      </c>
      <c r="Y18" s="128">
        <v>1077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42175348</v>
      </c>
      <c r="AH18" s="50">
        <f t="shared" si="9"/>
        <v>1392</v>
      </c>
      <c r="AI18" s="51">
        <f t="shared" si="8"/>
        <v>224.58857696030975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9717139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154</v>
      </c>
      <c r="Q19" s="124">
        <v>60482857</v>
      </c>
      <c r="R19" s="47">
        <f t="shared" si="4"/>
        <v>6259</v>
      </c>
      <c r="S19" s="48">
        <f t="shared" si="5"/>
        <v>150.21600000000001</v>
      </c>
      <c r="T19" s="48">
        <f t="shared" si="6"/>
        <v>6.2590000000000003</v>
      </c>
      <c r="U19" s="125">
        <v>7.5</v>
      </c>
      <c r="V19" s="125">
        <f t="shared" si="7"/>
        <v>7.5</v>
      </c>
      <c r="W19" s="126" t="s">
        <v>133</v>
      </c>
      <c r="X19" s="128">
        <v>0</v>
      </c>
      <c r="Y19" s="128">
        <v>1077</v>
      </c>
      <c r="Z19" s="128">
        <v>1187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42176748</v>
      </c>
      <c r="AH19" s="50">
        <f t="shared" si="9"/>
        <v>1400</v>
      </c>
      <c r="AI19" s="51">
        <f t="shared" si="8"/>
        <v>223.67790381850133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9717139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144</v>
      </c>
      <c r="Q20" s="124">
        <v>60489040</v>
      </c>
      <c r="R20" s="47">
        <f t="shared" si="4"/>
        <v>6183</v>
      </c>
      <c r="S20" s="48">
        <f t="shared" si="5"/>
        <v>148.392</v>
      </c>
      <c r="T20" s="48">
        <f t="shared" si="6"/>
        <v>6.1829999999999998</v>
      </c>
      <c r="U20" s="125">
        <v>6.9</v>
      </c>
      <c r="V20" s="125">
        <f t="shared" si="7"/>
        <v>6.9</v>
      </c>
      <c r="W20" s="126" t="s">
        <v>133</v>
      </c>
      <c r="X20" s="128">
        <v>0</v>
      </c>
      <c r="Y20" s="128">
        <v>1047</v>
      </c>
      <c r="Z20" s="128">
        <v>1187</v>
      </c>
      <c r="AA20" s="128">
        <v>1185</v>
      </c>
      <c r="AB20" s="128">
        <v>1186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42178136</v>
      </c>
      <c r="AH20" s="50">
        <f t="shared" si="9"/>
        <v>1388</v>
      </c>
      <c r="AI20" s="51">
        <f t="shared" si="8"/>
        <v>224.4864952288533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9717139</v>
      </c>
      <c r="AQ20" s="128">
        <f t="shared" si="0"/>
        <v>0</v>
      </c>
      <c r="AR20" s="54">
        <v>1.27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138</v>
      </c>
      <c r="P21" s="124">
        <v>150</v>
      </c>
      <c r="Q21" s="124">
        <v>60495182</v>
      </c>
      <c r="R21" s="47">
        <f t="shared" si="4"/>
        <v>6142</v>
      </c>
      <c r="S21" s="48">
        <f t="shared" si="5"/>
        <v>147.40799999999999</v>
      </c>
      <c r="T21" s="48">
        <f t="shared" si="6"/>
        <v>6.1420000000000003</v>
      </c>
      <c r="U21" s="125">
        <v>6.3</v>
      </c>
      <c r="V21" s="125">
        <f t="shared" si="7"/>
        <v>6.3</v>
      </c>
      <c r="W21" s="126" t="s">
        <v>133</v>
      </c>
      <c r="X21" s="128">
        <v>0</v>
      </c>
      <c r="Y21" s="128">
        <v>1047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42179524</v>
      </c>
      <c r="AH21" s="50">
        <f t="shared" si="9"/>
        <v>1388</v>
      </c>
      <c r="AI21" s="51">
        <f t="shared" si="8"/>
        <v>225.98502116574406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9717139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139</v>
      </c>
      <c r="P22" s="124">
        <v>144</v>
      </c>
      <c r="Q22" s="124">
        <v>60501257</v>
      </c>
      <c r="R22" s="47">
        <f t="shared" si="4"/>
        <v>6075</v>
      </c>
      <c r="S22" s="48">
        <f t="shared" si="5"/>
        <v>145.80000000000001</v>
      </c>
      <c r="T22" s="48">
        <f t="shared" si="6"/>
        <v>6.0750000000000002</v>
      </c>
      <c r="U22" s="125">
        <v>5.8</v>
      </c>
      <c r="V22" s="125">
        <f t="shared" si="7"/>
        <v>5.8</v>
      </c>
      <c r="W22" s="126" t="s">
        <v>133</v>
      </c>
      <c r="X22" s="128">
        <v>0</v>
      </c>
      <c r="Y22" s="128">
        <v>1036</v>
      </c>
      <c r="Z22" s="128">
        <v>1187</v>
      </c>
      <c r="AA22" s="128">
        <v>1185</v>
      </c>
      <c r="AB22" s="128">
        <v>1186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42180900</v>
      </c>
      <c r="AH22" s="50">
        <f t="shared" si="9"/>
        <v>1376</v>
      </c>
      <c r="AI22" s="51">
        <f t="shared" si="8"/>
        <v>226.50205761316872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9717139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137</v>
      </c>
      <c r="P23" s="124">
        <v>137</v>
      </c>
      <c r="Q23" s="124">
        <v>60507141</v>
      </c>
      <c r="R23" s="47">
        <f t="shared" si="4"/>
        <v>5884</v>
      </c>
      <c r="S23" s="48">
        <f t="shared" si="5"/>
        <v>141.21600000000001</v>
      </c>
      <c r="T23" s="48">
        <f t="shared" si="6"/>
        <v>5.8840000000000003</v>
      </c>
      <c r="U23" s="125">
        <v>5.6</v>
      </c>
      <c r="V23" s="125">
        <f t="shared" si="7"/>
        <v>5.6</v>
      </c>
      <c r="W23" s="126" t="s">
        <v>133</v>
      </c>
      <c r="X23" s="128">
        <v>0</v>
      </c>
      <c r="Y23" s="128">
        <v>1015</v>
      </c>
      <c r="Z23" s="128">
        <v>1187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42182244</v>
      </c>
      <c r="AH23" s="50">
        <f t="shared" si="9"/>
        <v>1344</v>
      </c>
      <c r="AI23" s="51">
        <f t="shared" si="8"/>
        <v>228.41604350781779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9717139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7</v>
      </c>
      <c r="E24" s="42">
        <f t="shared" si="1"/>
        <v>4.9295774647887329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136</v>
      </c>
      <c r="P24" s="124">
        <v>136</v>
      </c>
      <c r="Q24" s="124">
        <v>60512886</v>
      </c>
      <c r="R24" s="47">
        <f t="shared" si="4"/>
        <v>5745</v>
      </c>
      <c r="S24" s="48">
        <f t="shared" si="5"/>
        <v>137.88</v>
      </c>
      <c r="T24" s="48">
        <f t="shared" si="6"/>
        <v>5.7450000000000001</v>
      </c>
      <c r="U24" s="125">
        <v>5.4</v>
      </c>
      <c r="V24" s="125">
        <f t="shared" si="7"/>
        <v>5.4</v>
      </c>
      <c r="W24" s="126" t="s">
        <v>133</v>
      </c>
      <c r="X24" s="128">
        <v>0</v>
      </c>
      <c r="Y24" s="128">
        <v>1016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42183564</v>
      </c>
      <c r="AH24" s="50">
        <f t="shared" si="9"/>
        <v>1320</v>
      </c>
      <c r="AI24" s="51">
        <f t="shared" si="8"/>
        <v>229.76501305483029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9717139</v>
      </c>
      <c r="AQ24" s="128">
        <f t="shared" si="0"/>
        <v>0</v>
      </c>
      <c r="AR24" s="54">
        <v>1.18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8</v>
      </c>
      <c r="E25" s="42">
        <f t="shared" si="1"/>
        <v>5.6338028169014089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139</v>
      </c>
      <c r="P25" s="124">
        <v>135</v>
      </c>
      <c r="Q25" s="124">
        <v>60518694</v>
      </c>
      <c r="R25" s="47">
        <f t="shared" si="4"/>
        <v>5808</v>
      </c>
      <c r="S25" s="48">
        <f t="shared" si="5"/>
        <v>139.392</v>
      </c>
      <c r="T25" s="48">
        <f t="shared" si="6"/>
        <v>5.8079999999999998</v>
      </c>
      <c r="U25" s="125">
        <v>5.3</v>
      </c>
      <c r="V25" s="125">
        <f t="shared" si="7"/>
        <v>5.3</v>
      </c>
      <c r="W25" s="126" t="s">
        <v>133</v>
      </c>
      <c r="X25" s="128">
        <v>0</v>
      </c>
      <c r="Y25" s="128">
        <v>995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42184908</v>
      </c>
      <c r="AH25" s="50">
        <f t="shared" si="9"/>
        <v>1344</v>
      </c>
      <c r="AI25" s="51">
        <f t="shared" si="8"/>
        <v>231.40495867768595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9717139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8</v>
      </c>
      <c r="E26" s="42">
        <f t="shared" si="1"/>
        <v>5.6338028169014089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136</v>
      </c>
      <c r="P26" s="124">
        <v>139</v>
      </c>
      <c r="Q26" s="124">
        <v>60524247</v>
      </c>
      <c r="R26" s="47">
        <f t="shared" si="4"/>
        <v>5553</v>
      </c>
      <c r="S26" s="48">
        <f t="shared" si="5"/>
        <v>133.27199999999999</v>
      </c>
      <c r="T26" s="48">
        <f t="shared" si="6"/>
        <v>5.5529999999999999</v>
      </c>
      <c r="U26" s="125">
        <v>5.2</v>
      </c>
      <c r="V26" s="125">
        <f t="shared" si="7"/>
        <v>5.2</v>
      </c>
      <c r="W26" s="126" t="s">
        <v>133</v>
      </c>
      <c r="X26" s="128">
        <v>0</v>
      </c>
      <c r="Y26" s="128">
        <v>1015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42186184</v>
      </c>
      <c r="AH26" s="50">
        <f t="shared" si="9"/>
        <v>1276</v>
      </c>
      <c r="AI26" s="51">
        <f t="shared" si="8"/>
        <v>229.78570142265443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9717139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6</v>
      </c>
      <c r="E27" s="42">
        <f t="shared" si="1"/>
        <v>4.2253521126760569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138</v>
      </c>
      <c r="Q27" s="124">
        <v>60530086</v>
      </c>
      <c r="R27" s="47">
        <f t="shared" si="4"/>
        <v>5839</v>
      </c>
      <c r="S27" s="48">
        <f t="shared" si="5"/>
        <v>140.136</v>
      </c>
      <c r="T27" s="48">
        <f t="shared" si="6"/>
        <v>5.8390000000000004</v>
      </c>
      <c r="U27" s="125">
        <v>4.9000000000000004</v>
      </c>
      <c r="V27" s="125">
        <f t="shared" si="7"/>
        <v>4.9000000000000004</v>
      </c>
      <c r="W27" s="126" t="s">
        <v>133</v>
      </c>
      <c r="X27" s="128">
        <v>0</v>
      </c>
      <c r="Y27" s="128">
        <v>1077</v>
      </c>
      <c r="Z27" s="128">
        <v>1187</v>
      </c>
      <c r="AA27" s="128">
        <v>1185</v>
      </c>
      <c r="AB27" s="128">
        <v>1186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42187536</v>
      </c>
      <c r="AH27" s="50">
        <f t="shared" si="9"/>
        <v>1352</v>
      </c>
      <c r="AI27" s="51">
        <f t="shared" si="8"/>
        <v>231.54649768796025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9717139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5</v>
      </c>
      <c r="E28" s="42">
        <f t="shared" si="1"/>
        <v>3.5211267605633805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148</v>
      </c>
      <c r="Q28" s="124">
        <v>60535956</v>
      </c>
      <c r="R28" s="47">
        <f t="shared" si="4"/>
        <v>5870</v>
      </c>
      <c r="S28" s="48">
        <f t="shared" si="5"/>
        <v>140.88</v>
      </c>
      <c r="T28" s="48">
        <f t="shared" si="6"/>
        <v>5.87</v>
      </c>
      <c r="U28" s="125">
        <v>4.5999999999999996</v>
      </c>
      <c r="V28" s="125">
        <f t="shared" si="7"/>
        <v>4.5999999999999996</v>
      </c>
      <c r="W28" s="126" t="s">
        <v>133</v>
      </c>
      <c r="X28" s="128">
        <v>0</v>
      </c>
      <c r="Y28" s="128">
        <v>1006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42188884</v>
      </c>
      <c r="AH28" s="50">
        <f t="shared" si="9"/>
        <v>1348</v>
      </c>
      <c r="AI28" s="51">
        <f t="shared" si="8"/>
        <v>229.64224872231685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9717139</v>
      </c>
      <c r="AQ28" s="128">
        <f t="shared" si="0"/>
        <v>0</v>
      </c>
      <c r="AR28" s="54">
        <v>1.29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133</v>
      </c>
      <c r="Q29" s="124">
        <v>60541453</v>
      </c>
      <c r="R29" s="47">
        <f t="shared" si="4"/>
        <v>5497</v>
      </c>
      <c r="S29" s="48">
        <f t="shared" si="5"/>
        <v>131.928</v>
      </c>
      <c r="T29" s="48">
        <f t="shared" si="6"/>
        <v>5.4969999999999999</v>
      </c>
      <c r="U29" s="125">
        <v>4.5</v>
      </c>
      <c r="V29" s="125">
        <f t="shared" si="7"/>
        <v>4.5</v>
      </c>
      <c r="W29" s="126" t="s">
        <v>133</v>
      </c>
      <c r="X29" s="128">
        <v>0</v>
      </c>
      <c r="Y29" s="128">
        <v>955</v>
      </c>
      <c r="Z29" s="128">
        <v>1187</v>
      </c>
      <c r="AA29" s="128">
        <v>1185</v>
      </c>
      <c r="AB29" s="128">
        <v>1168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42190172</v>
      </c>
      <c r="AH29" s="50">
        <f t="shared" si="9"/>
        <v>1288</v>
      </c>
      <c r="AI29" s="51">
        <f t="shared" si="8"/>
        <v>234.30962343096235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9717139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1"/>
        <v>6.3380281690140849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109</v>
      </c>
      <c r="P30" s="124">
        <v>127</v>
      </c>
      <c r="Q30" s="124">
        <v>60546885</v>
      </c>
      <c r="R30" s="47">
        <f t="shared" si="4"/>
        <v>5432</v>
      </c>
      <c r="S30" s="48">
        <f t="shared" si="5"/>
        <v>130.36799999999999</v>
      </c>
      <c r="T30" s="48">
        <f t="shared" si="6"/>
        <v>5.4320000000000004</v>
      </c>
      <c r="U30" s="125">
        <v>3.7</v>
      </c>
      <c r="V30" s="125">
        <f t="shared" si="7"/>
        <v>3.7</v>
      </c>
      <c r="W30" s="126" t="s">
        <v>140</v>
      </c>
      <c r="X30" s="128">
        <v>0</v>
      </c>
      <c r="Y30" s="128">
        <v>1128</v>
      </c>
      <c r="Z30" s="128">
        <v>1187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42191300</v>
      </c>
      <c r="AH30" s="50">
        <f t="shared" si="9"/>
        <v>1128</v>
      </c>
      <c r="AI30" s="51">
        <f t="shared" si="8"/>
        <v>207.65832106038289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9717139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1"/>
        <v>7.042253521126761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112</v>
      </c>
      <c r="P31" s="124">
        <v>123</v>
      </c>
      <c r="Q31" s="124">
        <v>60552077</v>
      </c>
      <c r="R31" s="47">
        <f t="shared" si="4"/>
        <v>5192</v>
      </c>
      <c r="S31" s="48">
        <f t="shared" si="5"/>
        <v>124.608</v>
      </c>
      <c r="T31" s="48">
        <f t="shared" si="6"/>
        <v>5.1920000000000002</v>
      </c>
      <c r="U31" s="125">
        <v>2.9</v>
      </c>
      <c r="V31" s="125">
        <f t="shared" si="7"/>
        <v>2.9</v>
      </c>
      <c r="W31" s="126" t="s">
        <v>140</v>
      </c>
      <c r="X31" s="128">
        <v>0</v>
      </c>
      <c r="Y31" s="128">
        <v>1057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42192364</v>
      </c>
      <c r="AH31" s="50">
        <f t="shared" si="9"/>
        <v>1064</v>
      </c>
      <c r="AI31" s="51">
        <f t="shared" si="8"/>
        <v>204.9306625577812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9717139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117</v>
      </c>
      <c r="Q32" s="124">
        <v>60557079</v>
      </c>
      <c r="R32" s="47">
        <f t="shared" si="4"/>
        <v>5002</v>
      </c>
      <c r="S32" s="48">
        <f t="shared" si="5"/>
        <v>120.048</v>
      </c>
      <c r="T32" s="48">
        <f t="shared" si="6"/>
        <v>5.0019999999999998</v>
      </c>
      <c r="U32" s="125">
        <v>2.6</v>
      </c>
      <c r="V32" s="125">
        <f t="shared" si="7"/>
        <v>2.6</v>
      </c>
      <c r="W32" s="126" t="s">
        <v>140</v>
      </c>
      <c r="X32" s="128">
        <v>0</v>
      </c>
      <c r="Y32" s="128">
        <v>1026</v>
      </c>
      <c r="Z32" s="128">
        <v>1188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42193388</v>
      </c>
      <c r="AH32" s="50">
        <f t="shared" si="9"/>
        <v>1024</v>
      </c>
      <c r="AI32" s="51">
        <f t="shared" si="8"/>
        <v>204.71811275489804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9717139</v>
      </c>
      <c r="AQ32" s="128">
        <v>0</v>
      </c>
      <c r="AR32" s="54">
        <v>1.1599999999999999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12</v>
      </c>
      <c r="E33" s="42">
        <f t="shared" si="1"/>
        <v>8.4507042253521139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128</v>
      </c>
      <c r="P33" s="124">
        <v>92</v>
      </c>
      <c r="Q33" s="124">
        <v>60560912</v>
      </c>
      <c r="R33" s="47">
        <f t="shared" si="4"/>
        <v>3833</v>
      </c>
      <c r="S33" s="48">
        <f t="shared" si="5"/>
        <v>91.992000000000004</v>
      </c>
      <c r="T33" s="48">
        <f t="shared" si="6"/>
        <v>3.8330000000000002</v>
      </c>
      <c r="U33" s="125">
        <v>3.8</v>
      </c>
      <c r="V33" s="125">
        <f t="shared" si="7"/>
        <v>3.8</v>
      </c>
      <c r="W33" s="126" t="s">
        <v>125</v>
      </c>
      <c r="X33" s="128">
        <v>0</v>
      </c>
      <c r="Y33" s="128">
        <v>0</v>
      </c>
      <c r="Z33" s="128">
        <v>1038</v>
      </c>
      <c r="AA33" s="128">
        <v>0</v>
      </c>
      <c r="AB33" s="128">
        <v>1037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42194028</v>
      </c>
      <c r="AH33" s="50">
        <f t="shared" si="9"/>
        <v>640</v>
      </c>
      <c r="AI33" s="51">
        <f t="shared" si="8"/>
        <v>166.97104096008349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9718422</v>
      </c>
      <c r="AQ33" s="128">
        <f t="shared" si="0"/>
        <v>1283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1"/>
        <v>10.563380281690142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131</v>
      </c>
      <c r="P34" s="124">
        <v>95</v>
      </c>
      <c r="Q34" s="124">
        <v>60564886</v>
      </c>
      <c r="R34" s="47">
        <f t="shared" si="4"/>
        <v>3974</v>
      </c>
      <c r="S34" s="48">
        <f t="shared" si="5"/>
        <v>95.376000000000005</v>
      </c>
      <c r="T34" s="48">
        <f t="shared" si="6"/>
        <v>3.9740000000000002</v>
      </c>
      <c r="U34" s="125">
        <v>5.4</v>
      </c>
      <c r="V34" s="125">
        <f t="shared" si="7"/>
        <v>5.4</v>
      </c>
      <c r="W34" s="126" t="s">
        <v>125</v>
      </c>
      <c r="X34" s="128">
        <v>0</v>
      </c>
      <c r="Y34" s="128">
        <v>0</v>
      </c>
      <c r="Z34" s="128">
        <v>1037</v>
      </c>
      <c r="AA34" s="128">
        <v>0</v>
      </c>
      <c r="AB34" s="128">
        <v>1038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42194676</v>
      </c>
      <c r="AH34" s="50">
        <f t="shared" si="9"/>
        <v>648</v>
      </c>
      <c r="AI34" s="51">
        <f t="shared" si="8"/>
        <v>163.0598892803221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9719897</v>
      </c>
      <c r="AQ34" s="128">
        <f t="shared" si="0"/>
        <v>1475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124365</v>
      </c>
      <c r="S35" s="67">
        <f>AVERAGE(S11:S34)</f>
        <v>124.36500000000001</v>
      </c>
      <c r="T35" s="67">
        <f>SUM(T11:T34)</f>
        <v>124.36500000000001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25828</v>
      </c>
      <c r="AI35" s="70">
        <f>$AH$35/$T35</f>
        <v>207.67900936758733</v>
      </c>
      <c r="AJ35" s="99"/>
      <c r="AK35" s="100"/>
      <c r="AL35" s="100"/>
      <c r="AM35" s="100"/>
      <c r="AN35" s="101"/>
      <c r="AO35" s="71"/>
      <c r="AP35" s="72">
        <f>AP34-AP10</f>
        <v>6747</v>
      </c>
      <c r="AQ35" s="73">
        <f>SUM(AQ11:AQ34)</f>
        <v>6747</v>
      </c>
      <c r="AR35" s="74">
        <f>AVERAGE(AR11:AR34)</f>
        <v>1.2050000000000001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230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197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231</v>
      </c>
      <c r="C46" s="116"/>
      <c r="D46" s="116"/>
      <c r="E46" s="116"/>
      <c r="F46" s="116"/>
      <c r="G46" s="116"/>
      <c r="H46" s="116"/>
      <c r="I46" s="117" t="s">
        <v>174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180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3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B54" name="Range2_12_5_1_1_1_2_2_1_1_1_1_1_1_1_1_1_1_1_2_1_1_1_2_1_1_1_1_1_1_1_1_1_1_1_1_1_1_1_1_2_1_1_1_1_1_1_1_1_1_2_1_1_3_1_1_1_3_1_1_1_1_1_1_1_1_1_1_1_1_1_1_1_1_1_1_1_1_1_1_1"/>
    <protectedRange sqref="W17:W32" name="Range1_16_3_1_1_1_1"/>
    <protectedRange sqref="P4:U4" name="Range1_16_1_1_1_1_1_1_2_2_2_2_2_2_2_2_2_2_2_2_2_2_2_2_2_2"/>
    <protectedRange sqref="P3:U3" name="Range1_16_1_1_1_1_1_1_2_2_2_2_2_2_2_2_2_2_2_2_2_2_2_2_2_2_2"/>
    <protectedRange sqref="B43" name="Range2_12_5_1_1_1_2_1_1_1_1_1_1_1_1_1_1_1_2_1_1_1_1_1_1_1_1_1_1_1_1_1_1_1_1_1_1_1_1_1_1_2_1_1_1_1_1_1_1_1_1_1_1_2_1_1_1"/>
    <protectedRange sqref="B44" name="Range2_12_5_1_1_1_2_2_1_1_1_1_1_1_1_1_1_1_1_1_1_1_1_1_1_1_1_1_1_1_1_1_1_1_1_1_1_1_1_1_1_1_1_1_1_1_1_1_1_1_1_1_1_1_1_1_1_2_1_1_1_1_1_1_1_1_1_1_1_2_1_1_1_1"/>
    <protectedRange sqref="B45" name="Range2_12_5_1_1_1_2_2_1_1_1_1_1_1_1_1_1_1_1_2_1_1_1_1_1_1_1_1_1_1_1_1_1_1_1_1_1_1_1_1_1_1_1_1_1_1_1_1_1_1_1_1_1_1_1_1_1_1_1_1_1_1_1_1_1_1_1_1_1_1_1_1_1_2_1_1_1_1_1_1_1_1_1_1_1_2_1_1_1_1"/>
    <protectedRange sqref="B46" name="Range2_12_5_1_1_1_2_2_1_1_1_1_1_1_1_1_1_1_1_2_1_1_1_2_1_1_1_2_1_1_1_3_1_1_1_1_1_1_1_1_1_1_1_1_1_1_1_1_1_1_1_1_1_1_1_1_1_1_1_1_1_1_1_1_1_1_1_1_1_1_1_1_1_1_1_1_1_1_1_1_1_1_1_1_1_1_1_1_1_1_2_1_1_1_1_1_1_1_1_1_1_1_2_1_1_1_1"/>
    <protectedRange sqref="B47" name="Range2_12_5_1_1_1_2_1_1_1_1_1_1_1_1_1_1_1_2_1_2_1_1_1_1_1_1_1_1_1_2_1_1_1_1_1_1_1_1_1_1_1_1_1_1_1_1_1_1_1_1_1_1_1_1_1_1_1_1_1_1_1_1_1_1_1_1_1_1_1_1_1_1_1_2_1_1_1_1_1_1_1_1_1_2_1_2_1_1_1_1"/>
    <protectedRange sqref="B48" name="Range2_12_5_1_1_1_1_1_2_1_1_1_1_1_1_1_1_1_1_1_1_1_1_1_1_1_1_1_1_2_1_1_1_1_1_1_1_1_1_1_1_1_1_3_1_1_1_2_1_1_1_1_1_1_1_1_1_1_1_1_2_1_1_1_1_1_1_1_1_1_1_1_1_1_1_1_1_1_1"/>
    <protectedRange sqref="B50" name="Range2_12_5_1_1_1_1_1_2_1_1_2_1_1_1_1_1_1_1_1_1_1_1_1_1_1_1_1_1_2_1_1_1_1_1_1_1_1_1_1_1_1_1_1_3_1_1_1_2_1_1_1_1_1_1_1_1_1_2_1_1_1_1_1_1_1_1_1_1_1_1_1_1_1_1_1_1"/>
    <protectedRange sqref="B49" name="Range2_12_5_1_1_1_2_2_1_1_1_1_1_1_1_1_1_1_1_2_1_1_1_1_1_1_1_1_1_3_1_3_1_2_1_1_1_1_1_1_1_1_1_1_1_1_1_2_1_1_1_1_1_2_1_1_1_1_1_1_1_1_2_1_1_3_1_1_1_2_1_1_1_1_1_1_1_1_1_1_1_1_1_1_1_1_1_2_1_1_1_1_1_1_1_1_1_1"/>
    <protectedRange sqref="B51" name="Range2_12_5_1_1_1_2_2_1_1_1_1_1_1_1_1_1_1_1_2_1_1_1_2_1_1_1_1_1_1_1_1_1_1_1_1_1_1_1_1_2_1_1_1_1_1_1_1_1_1_2_1_1_3_1_1_1_3_1_1_1_1_1_1_1_1_1_1_1_1_1_1_1_1_1_1_1_1_1_1_2_1_1"/>
    <protectedRange sqref="B52" name="Range2_12_5_1_1_1_1_1_2_1_2_1_1_1_2_1_1_1_1_1_1_1_1_1_1_2_1_1_1_1_1_2_1_1_1_1_1_1_1_2_1_1_3_1_1_1_2_1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114" priority="5" operator="containsText" text="N/A">
      <formula>NOT(ISERROR(SEARCH("N/A",X11)))</formula>
    </cfRule>
    <cfRule type="cellIs" dxfId="113" priority="23" operator="equal">
      <formula>0</formula>
    </cfRule>
  </conditionalFormatting>
  <conditionalFormatting sqref="X11:AE34">
    <cfRule type="cellIs" dxfId="112" priority="22" operator="greaterThanOrEqual">
      <formula>1185</formula>
    </cfRule>
  </conditionalFormatting>
  <conditionalFormatting sqref="X11:AE34">
    <cfRule type="cellIs" dxfId="111" priority="21" operator="between">
      <formula>0.1</formula>
      <formula>1184</formula>
    </cfRule>
  </conditionalFormatting>
  <conditionalFormatting sqref="X8 AJ11:AO34">
    <cfRule type="cellIs" dxfId="110" priority="20" operator="equal">
      <formula>0</formula>
    </cfRule>
  </conditionalFormatting>
  <conditionalFormatting sqref="X8 AJ11:AO34">
    <cfRule type="cellIs" dxfId="109" priority="19" operator="greaterThan">
      <formula>1179</formula>
    </cfRule>
  </conditionalFormatting>
  <conditionalFormatting sqref="X8 AJ11:AO34">
    <cfRule type="cellIs" dxfId="108" priority="18" operator="greaterThan">
      <formula>99</formula>
    </cfRule>
  </conditionalFormatting>
  <conditionalFormatting sqref="X8 AJ11:AO34">
    <cfRule type="cellIs" dxfId="107" priority="17" operator="greaterThan">
      <formula>0.99</formula>
    </cfRule>
  </conditionalFormatting>
  <conditionalFormatting sqref="AB8">
    <cfRule type="cellIs" dxfId="106" priority="16" operator="equal">
      <formula>0</formula>
    </cfRule>
  </conditionalFormatting>
  <conditionalFormatting sqref="AB8">
    <cfRule type="cellIs" dxfId="105" priority="15" operator="greaterThan">
      <formula>1179</formula>
    </cfRule>
  </conditionalFormatting>
  <conditionalFormatting sqref="AB8">
    <cfRule type="cellIs" dxfId="104" priority="14" operator="greaterThan">
      <formula>99</formula>
    </cfRule>
  </conditionalFormatting>
  <conditionalFormatting sqref="AB8">
    <cfRule type="cellIs" dxfId="103" priority="13" operator="greaterThan">
      <formula>0.99</formula>
    </cfRule>
  </conditionalFormatting>
  <conditionalFormatting sqref="AQ11:AQ34">
    <cfRule type="cellIs" dxfId="102" priority="12" operator="equal">
      <formula>0</formula>
    </cfRule>
  </conditionalFormatting>
  <conditionalFormatting sqref="AQ11:AQ34">
    <cfRule type="cellIs" dxfId="101" priority="11" operator="greaterThan">
      <formula>1179</formula>
    </cfRule>
  </conditionalFormatting>
  <conditionalFormatting sqref="AQ11:AQ34">
    <cfRule type="cellIs" dxfId="100" priority="10" operator="greaterThan">
      <formula>99</formula>
    </cfRule>
  </conditionalFormatting>
  <conditionalFormatting sqref="AQ11:AQ34">
    <cfRule type="cellIs" dxfId="99" priority="9" operator="greaterThan">
      <formula>0.99</formula>
    </cfRule>
  </conditionalFormatting>
  <conditionalFormatting sqref="AI11:AI34">
    <cfRule type="cellIs" dxfId="98" priority="8" operator="greaterThan">
      <formula>$AI$8</formula>
    </cfRule>
  </conditionalFormatting>
  <conditionalFormatting sqref="AH11:AH34">
    <cfRule type="cellIs" dxfId="97" priority="6" operator="greaterThan">
      <formula>$AH$8</formula>
    </cfRule>
    <cfRule type="cellIs" dxfId="96" priority="7" operator="greaterThan">
      <formula>$AH$8</formula>
    </cfRule>
  </conditionalFormatting>
  <conditionalFormatting sqref="AP11:AP34">
    <cfRule type="cellIs" dxfId="95" priority="4" operator="equal">
      <formula>0</formula>
    </cfRule>
  </conditionalFormatting>
  <conditionalFormatting sqref="AP11:AP34">
    <cfRule type="cellIs" dxfId="94" priority="3" operator="greaterThan">
      <formula>1179</formula>
    </cfRule>
  </conditionalFormatting>
  <conditionalFormatting sqref="AP11:AP34">
    <cfRule type="cellIs" dxfId="93" priority="2" operator="greaterThan">
      <formula>99</formula>
    </cfRule>
  </conditionalFormatting>
  <conditionalFormatting sqref="AP11:AP34">
    <cfRule type="cellIs" dxfId="92" priority="1" operator="greaterThan">
      <formula>0.99</formula>
    </cfRule>
  </conditionalFormatting>
  <dataValidations count="5">
    <dataValidation type="list" allowBlank="1" showInputMessage="1" showErrorMessage="1" sqref="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4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5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8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188" t="s">
        <v>10</v>
      </c>
      <c r="I7" s="189" t="s">
        <v>11</v>
      </c>
      <c r="J7" s="189" t="s">
        <v>12</v>
      </c>
      <c r="K7" s="189" t="s">
        <v>13</v>
      </c>
      <c r="L7" s="13"/>
      <c r="M7" s="13"/>
      <c r="N7" s="13"/>
      <c r="O7" s="18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8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89" t="s">
        <v>22</v>
      </c>
      <c r="AG7" s="189" t="s">
        <v>23</v>
      </c>
      <c r="AH7" s="189" t="s">
        <v>24</v>
      </c>
      <c r="AI7" s="18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8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42335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25776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8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86" t="s">
        <v>51</v>
      </c>
      <c r="V9" s="18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84" t="s">
        <v>55</v>
      </c>
      <c r="AG9" s="184" t="s">
        <v>56</v>
      </c>
      <c r="AH9" s="247" t="s">
        <v>57</v>
      </c>
      <c r="AI9" s="262" t="s">
        <v>58</v>
      </c>
      <c r="AJ9" s="186" t="s">
        <v>59</v>
      </c>
      <c r="AK9" s="186" t="s">
        <v>60</v>
      </c>
      <c r="AL9" s="186" t="s">
        <v>61</v>
      </c>
      <c r="AM9" s="186" t="s">
        <v>62</v>
      </c>
      <c r="AN9" s="186" t="s">
        <v>63</v>
      </c>
      <c r="AO9" s="186" t="s">
        <v>64</v>
      </c>
      <c r="AP9" s="186" t="s">
        <v>65</v>
      </c>
      <c r="AQ9" s="245" t="s">
        <v>66</v>
      </c>
      <c r="AR9" s="18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186" t="s">
        <v>72</v>
      </c>
      <c r="C10" s="186" t="s">
        <v>73</v>
      </c>
      <c r="D10" s="186" t="s">
        <v>74</v>
      </c>
      <c r="E10" s="186" t="s">
        <v>75</v>
      </c>
      <c r="F10" s="186" t="s">
        <v>74</v>
      </c>
      <c r="G10" s="186" t="s">
        <v>75</v>
      </c>
      <c r="H10" s="264"/>
      <c r="I10" s="186" t="s">
        <v>75</v>
      </c>
      <c r="J10" s="186" t="s">
        <v>75</v>
      </c>
      <c r="K10" s="18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26'!Q34</f>
        <v>60564886</v>
      </c>
      <c r="R10" s="255"/>
      <c r="S10" s="256"/>
      <c r="T10" s="257"/>
      <c r="U10" s="186" t="s">
        <v>75</v>
      </c>
      <c r="V10" s="18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26'!AG34:AG34</f>
        <v>42194676</v>
      </c>
      <c r="AH10" s="247"/>
      <c r="AI10" s="263"/>
      <c r="AJ10" s="186" t="s">
        <v>84</v>
      </c>
      <c r="AK10" s="186" t="s">
        <v>84</v>
      </c>
      <c r="AL10" s="186" t="s">
        <v>84</v>
      </c>
      <c r="AM10" s="186" t="s">
        <v>84</v>
      </c>
      <c r="AN10" s="186" t="s">
        <v>84</v>
      </c>
      <c r="AO10" s="186" t="s">
        <v>84</v>
      </c>
      <c r="AP10" s="2">
        <f>'NOV 26'!AP34:AP34</f>
        <v>9719897</v>
      </c>
      <c r="AQ10" s="246"/>
      <c r="AR10" s="18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16</v>
      </c>
      <c r="E11" s="42">
        <f>D11/1.42</f>
        <v>11.267605633802818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124</v>
      </c>
      <c r="P11" s="124">
        <v>81</v>
      </c>
      <c r="Q11" s="124">
        <v>60568415</v>
      </c>
      <c r="R11" s="47">
        <f>IF(ISBLANK(Q11),"-",Q11-Q10)</f>
        <v>3529</v>
      </c>
      <c r="S11" s="48">
        <f>R11*24/1000</f>
        <v>84.695999999999998</v>
      </c>
      <c r="T11" s="48">
        <f>R11/1000</f>
        <v>3.5289999999999999</v>
      </c>
      <c r="U11" s="125">
        <v>7</v>
      </c>
      <c r="V11" s="125">
        <f>U11</f>
        <v>7</v>
      </c>
      <c r="W11" s="126" t="s">
        <v>125</v>
      </c>
      <c r="X11" s="128">
        <v>0</v>
      </c>
      <c r="Y11" s="128">
        <v>0</v>
      </c>
      <c r="Z11" s="128">
        <v>977</v>
      </c>
      <c r="AA11" s="128">
        <v>0</v>
      </c>
      <c r="AB11" s="128">
        <v>977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42195228</v>
      </c>
      <c r="AH11" s="50">
        <f>IF(ISBLANK(AG11),"-",AG11-AG10)</f>
        <v>552</v>
      </c>
      <c r="AI11" s="51">
        <f>AH11/T11</f>
        <v>156.41824879569285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0.37</v>
      </c>
      <c r="AP11" s="128">
        <v>9721371</v>
      </c>
      <c r="AQ11" s="128">
        <f t="shared" ref="AQ11:AQ34" si="0">AP11-AP10</f>
        <v>1474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18</v>
      </c>
      <c r="E12" s="42">
        <f t="shared" ref="E12:E34" si="1">D12/1.42</f>
        <v>12.67605633802817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85</v>
      </c>
      <c r="Q12" s="124">
        <v>60571925</v>
      </c>
      <c r="R12" s="47">
        <f t="shared" ref="R12:R34" si="4">IF(ISBLANK(Q12),"-",Q12-Q11)</f>
        <v>3510</v>
      </c>
      <c r="S12" s="48">
        <f t="shared" ref="S12:S34" si="5">R12*24/1000</f>
        <v>84.24</v>
      </c>
      <c r="T12" s="48">
        <f t="shared" ref="T12:T34" si="6">R12/1000</f>
        <v>3.51</v>
      </c>
      <c r="U12" s="125">
        <v>8.6</v>
      </c>
      <c r="V12" s="125">
        <f t="shared" ref="V12:V34" si="7">U12</f>
        <v>8.6</v>
      </c>
      <c r="W12" s="126" t="s">
        <v>125</v>
      </c>
      <c r="X12" s="128">
        <v>0</v>
      </c>
      <c r="Y12" s="128">
        <v>0</v>
      </c>
      <c r="Z12" s="128">
        <v>977</v>
      </c>
      <c r="AA12" s="128">
        <v>0</v>
      </c>
      <c r="AB12" s="128">
        <v>977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42195756</v>
      </c>
      <c r="AH12" s="50">
        <f>IF(ISBLANK(AG12),"-",AG12-AG11)</f>
        <v>528</v>
      </c>
      <c r="AI12" s="51">
        <f t="shared" ref="AI12:AI34" si="8">AH12/T12</f>
        <v>150.42735042735043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0.37</v>
      </c>
      <c r="AP12" s="128">
        <v>9722906</v>
      </c>
      <c r="AQ12" s="128">
        <f t="shared" si="0"/>
        <v>1535</v>
      </c>
      <c r="AR12" s="54">
        <v>1.07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23</v>
      </c>
      <c r="E13" s="42">
        <f t="shared" si="1"/>
        <v>16.197183098591552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90</v>
      </c>
      <c r="P13" s="124">
        <v>88</v>
      </c>
      <c r="Q13" s="124">
        <v>60575493</v>
      </c>
      <c r="R13" s="47">
        <f t="shared" si="4"/>
        <v>3568</v>
      </c>
      <c r="S13" s="48">
        <f t="shared" si="5"/>
        <v>85.632000000000005</v>
      </c>
      <c r="T13" s="48">
        <f t="shared" si="6"/>
        <v>3.5680000000000001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978</v>
      </c>
      <c r="AA13" s="128">
        <v>0</v>
      </c>
      <c r="AB13" s="128">
        <v>977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42196284</v>
      </c>
      <c r="AH13" s="50">
        <f>IF(ISBLANK(AG13),"-",AG13-AG12)</f>
        <v>528</v>
      </c>
      <c r="AI13" s="51">
        <f t="shared" si="8"/>
        <v>147.98206278026905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0.37</v>
      </c>
      <c r="AP13" s="128">
        <v>9723762</v>
      </c>
      <c r="AQ13" s="128">
        <f t="shared" si="0"/>
        <v>856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27</v>
      </c>
      <c r="E14" s="42">
        <f t="shared" si="1"/>
        <v>19.014084507042256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100</v>
      </c>
      <c r="P14" s="124">
        <v>105</v>
      </c>
      <c r="Q14" s="124">
        <v>60579346</v>
      </c>
      <c r="R14" s="47">
        <f t="shared" si="4"/>
        <v>3853</v>
      </c>
      <c r="S14" s="48">
        <f t="shared" si="5"/>
        <v>92.471999999999994</v>
      </c>
      <c r="T14" s="48">
        <f t="shared" si="6"/>
        <v>3.8530000000000002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977</v>
      </c>
      <c r="AA14" s="128">
        <v>0</v>
      </c>
      <c r="AB14" s="128">
        <v>978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42196828</v>
      </c>
      <c r="AH14" s="50">
        <f t="shared" ref="AH14:AH34" si="9">IF(ISBLANK(AG14),"-",AG14-AG13)</f>
        <v>544</v>
      </c>
      <c r="AI14" s="51">
        <f t="shared" si="8"/>
        <v>141.18868414222683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9723762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100</v>
      </c>
      <c r="Q15" s="124">
        <v>60583549</v>
      </c>
      <c r="R15" s="47">
        <f t="shared" si="4"/>
        <v>4203</v>
      </c>
      <c r="S15" s="48">
        <f t="shared" si="5"/>
        <v>100.872</v>
      </c>
      <c r="T15" s="48">
        <f t="shared" si="6"/>
        <v>4.2030000000000003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1048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42197388</v>
      </c>
      <c r="AH15" s="50">
        <f t="shared" si="9"/>
        <v>560</v>
      </c>
      <c r="AI15" s="51">
        <f t="shared" si="8"/>
        <v>133.23816321674994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9723762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10</v>
      </c>
      <c r="E16" s="42">
        <f t="shared" si="1"/>
        <v>7.042253521126761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117</v>
      </c>
      <c r="Q16" s="124">
        <v>60588354</v>
      </c>
      <c r="R16" s="47">
        <f t="shared" si="4"/>
        <v>4805</v>
      </c>
      <c r="S16" s="48">
        <f t="shared" si="5"/>
        <v>115.32</v>
      </c>
      <c r="T16" s="48">
        <f t="shared" si="6"/>
        <v>4.8049999999999997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1187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42198192</v>
      </c>
      <c r="AH16" s="50">
        <f t="shared" si="9"/>
        <v>804</v>
      </c>
      <c r="AI16" s="51">
        <f t="shared" si="8"/>
        <v>167.32570239334029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9723762</v>
      </c>
      <c r="AQ16" s="128">
        <f t="shared" si="0"/>
        <v>0</v>
      </c>
      <c r="AR16" s="54">
        <v>1.23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150</v>
      </c>
      <c r="Q17" s="124">
        <v>60594397</v>
      </c>
      <c r="R17" s="47">
        <f t="shared" si="4"/>
        <v>6043</v>
      </c>
      <c r="S17" s="48">
        <f t="shared" si="5"/>
        <v>145.03200000000001</v>
      </c>
      <c r="T17" s="48">
        <f t="shared" si="6"/>
        <v>6.0430000000000001</v>
      </c>
      <c r="U17" s="125">
        <v>9.1</v>
      </c>
      <c r="V17" s="125">
        <f t="shared" si="7"/>
        <v>9.1</v>
      </c>
      <c r="W17" s="126" t="s">
        <v>133</v>
      </c>
      <c r="X17" s="128">
        <v>1058</v>
      </c>
      <c r="Y17" s="128">
        <v>0</v>
      </c>
      <c r="Z17" s="128">
        <v>1188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42199524</v>
      </c>
      <c r="AH17" s="50">
        <f t="shared" si="9"/>
        <v>1332</v>
      </c>
      <c r="AI17" s="51">
        <f t="shared" si="8"/>
        <v>220.4203210325997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9723762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151</v>
      </c>
      <c r="Q18" s="124">
        <v>60600550</v>
      </c>
      <c r="R18" s="47">
        <f t="shared" si="4"/>
        <v>6153</v>
      </c>
      <c r="S18" s="48">
        <f t="shared" si="5"/>
        <v>147.672</v>
      </c>
      <c r="T18" s="48">
        <f t="shared" si="6"/>
        <v>6.1529999999999996</v>
      </c>
      <c r="U18" s="125">
        <v>8.4</v>
      </c>
      <c r="V18" s="125">
        <f t="shared" si="7"/>
        <v>8.4</v>
      </c>
      <c r="W18" s="126" t="s">
        <v>133</v>
      </c>
      <c r="X18" s="128">
        <v>1077</v>
      </c>
      <c r="Y18" s="128">
        <v>0</v>
      </c>
      <c r="Z18" s="128">
        <v>1187</v>
      </c>
      <c r="AA18" s="128">
        <v>1185</v>
      </c>
      <c r="AB18" s="128">
        <v>1186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42200900</v>
      </c>
      <c r="AH18" s="50">
        <f t="shared" si="9"/>
        <v>1376</v>
      </c>
      <c r="AI18" s="51">
        <f t="shared" si="8"/>
        <v>223.63074922801886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9723762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157</v>
      </c>
      <c r="Q19" s="124">
        <v>60606737</v>
      </c>
      <c r="R19" s="47">
        <f t="shared" si="4"/>
        <v>6187</v>
      </c>
      <c r="S19" s="48">
        <f t="shared" si="5"/>
        <v>148.488</v>
      </c>
      <c r="T19" s="48">
        <f t="shared" si="6"/>
        <v>6.1870000000000003</v>
      </c>
      <c r="U19" s="125">
        <v>7.7</v>
      </c>
      <c r="V19" s="125">
        <f t="shared" si="7"/>
        <v>7.7</v>
      </c>
      <c r="W19" s="126" t="s">
        <v>133</v>
      </c>
      <c r="X19" s="128">
        <v>1098</v>
      </c>
      <c r="Y19" s="128">
        <v>0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42202276</v>
      </c>
      <c r="AH19" s="50">
        <f t="shared" si="9"/>
        <v>1376</v>
      </c>
      <c r="AI19" s="51">
        <f t="shared" si="8"/>
        <v>222.4018102472927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9723762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149</v>
      </c>
      <c r="Q20" s="124">
        <v>60612949</v>
      </c>
      <c r="R20" s="47">
        <f t="shared" si="4"/>
        <v>6212</v>
      </c>
      <c r="S20" s="48">
        <f t="shared" si="5"/>
        <v>149.08799999999999</v>
      </c>
      <c r="T20" s="48">
        <f t="shared" si="6"/>
        <v>6.2119999999999997</v>
      </c>
      <c r="U20" s="125">
        <v>7</v>
      </c>
      <c r="V20" s="125">
        <f t="shared" si="7"/>
        <v>7</v>
      </c>
      <c r="W20" s="126" t="s">
        <v>133</v>
      </c>
      <c r="X20" s="128">
        <v>1067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42203652</v>
      </c>
      <c r="AH20" s="50">
        <f t="shared" si="9"/>
        <v>1376</v>
      </c>
      <c r="AI20" s="51">
        <f t="shared" si="8"/>
        <v>221.5067611075338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9723762</v>
      </c>
      <c r="AQ20" s="128">
        <f t="shared" si="0"/>
        <v>0</v>
      </c>
      <c r="AR20" s="54">
        <v>1.27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149</v>
      </c>
      <c r="Q21" s="124">
        <v>60619047</v>
      </c>
      <c r="R21" s="47">
        <f t="shared" si="4"/>
        <v>6098</v>
      </c>
      <c r="S21" s="48">
        <f t="shared" si="5"/>
        <v>146.352</v>
      </c>
      <c r="T21" s="48">
        <f t="shared" si="6"/>
        <v>6.0979999999999999</v>
      </c>
      <c r="U21" s="125">
        <v>6.5</v>
      </c>
      <c r="V21" s="125">
        <f t="shared" si="7"/>
        <v>6.5</v>
      </c>
      <c r="W21" s="126" t="s">
        <v>133</v>
      </c>
      <c r="X21" s="128">
        <v>1067</v>
      </c>
      <c r="Y21" s="128">
        <v>0</v>
      </c>
      <c r="Z21" s="128">
        <v>1188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42205020</v>
      </c>
      <c r="AH21" s="50">
        <f t="shared" si="9"/>
        <v>1368</v>
      </c>
      <c r="AI21" s="51">
        <f t="shared" si="8"/>
        <v>224.33584781895703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9723762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136</v>
      </c>
      <c r="P22" s="124">
        <v>146</v>
      </c>
      <c r="Q22" s="124">
        <v>60625107</v>
      </c>
      <c r="R22" s="47">
        <f t="shared" si="4"/>
        <v>6060</v>
      </c>
      <c r="S22" s="48">
        <f t="shared" si="5"/>
        <v>145.44</v>
      </c>
      <c r="T22" s="48">
        <f t="shared" si="6"/>
        <v>6.06</v>
      </c>
      <c r="U22" s="125">
        <v>6.1</v>
      </c>
      <c r="V22" s="125">
        <f t="shared" si="7"/>
        <v>6.1</v>
      </c>
      <c r="W22" s="126" t="s">
        <v>133</v>
      </c>
      <c r="X22" s="128">
        <v>1047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42206380</v>
      </c>
      <c r="AH22" s="50">
        <f t="shared" si="9"/>
        <v>1360</v>
      </c>
      <c r="AI22" s="51">
        <f t="shared" si="8"/>
        <v>224.42244224422444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9723762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143</v>
      </c>
      <c r="Q23" s="124">
        <v>60630979</v>
      </c>
      <c r="R23" s="47">
        <f t="shared" si="4"/>
        <v>5872</v>
      </c>
      <c r="S23" s="48">
        <f t="shared" si="5"/>
        <v>140.928</v>
      </c>
      <c r="T23" s="48">
        <f t="shared" si="6"/>
        <v>5.8719999999999999</v>
      </c>
      <c r="U23" s="125">
        <v>5.7</v>
      </c>
      <c r="V23" s="125">
        <f t="shared" si="7"/>
        <v>5.7</v>
      </c>
      <c r="W23" s="126" t="s">
        <v>133</v>
      </c>
      <c r="X23" s="128">
        <v>1035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42207724</v>
      </c>
      <c r="AH23" s="50">
        <f t="shared" si="9"/>
        <v>1344</v>
      </c>
      <c r="AI23" s="51">
        <f t="shared" si="8"/>
        <v>228.88283378746596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9723762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132</v>
      </c>
      <c r="P24" s="124">
        <v>143</v>
      </c>
      <c r="Q24" s="124">
        <v>60636831</v>
      </c>
      <c r="R24" s="47">
        <f t="shared" si="4"/>
        <v>5852</v>
      </c>
      <c r="S24" s="48">
        <f t="shared" si="5"/>
        <v>140.44800000000001</v>
      </c>
      <c r="T24" s="48">
        <f t="shared" si="6"/>
        <v>5.8520000000000003</v>
      </c>
      <c r="U24" s="125">
        <v>5.3</v>
      </c>
      <c r="V24" s="125">
        <f t="shared" si="7"/>
        <v>5.3</v>
      </c>
      <c r="W24" s="126" t="s">
        <v>133</v>
      </c>
      <c r="X24" s="128">
        <v>1036</v>
      </c>
      <c r="Y24" s="128">
        <v>0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42209064</v>
      </c>
      <c r="AH24" s="50">
        <f t="shared" si="9"/>
        <v>1340</v>
      </c>
      <c r="AI24" s="51">
        <f t="shared" si="8"/>
        <v>228.98154477101843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9723762</v>
      </c>
      <c r="AQ24" s="128">
        <f t="shared" si="0"/>
        <v>0</v>
      </c>
      <c r="AR24" s="54">
        <v>1.21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130</v>
      </c>
      <c r="P25" s="124">
        <v>139</v>
      </c>
      <c r="Q25" s="124">
        <v>60642796</v>
      </c>
      <c r="R25" s="47">
        <f t="shared" si="4"/>
        <v>5965</v>
      </c>
      <c r="S25" s="48">
        <f t="shared" si="5"/>
        <v>143.16</v>
      </c>
      <c r="T25" s="48">
        <f t="shared" si="6"/>
        <v>5.9649999999999999</v>
      </c>
      <c r="U25" s="125">
        <v>5</v>
      </c>
      <c r="V25" s="125">
        <f t="shared" si="7"/>
        <v>5</v>
      </c>
      <c r="W25" s="126" t="s">
        <v>133</v>
      </c>
      <c r="X25" s="128">
        <v>1036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42210444</v>
      </c>
      <c r="AH25" s="50">
        <f t="shared" si="9"/>
        <v>1380</v>
      </c>
      <c r="AI25" s="51">
        <f t="shared" si="8"/>
        <v>231.34953897736798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9723762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140</v>
      </c>
      <c r="Q26" s="124">
        <v>60648194</v>
      </c>
      <c r="R26" s="47">
        <f t="shared" si="4"/>
        <v>5398</v>
      </c>
      <c r="S26" s="48">
        <f t="shared" si="5"/>
        <v>129.55199999999999</v>
      </c>
      <c r="T26" s="48">
        <f t="shared" si="6"/>
        <v>5.3979999999999997</v>
      </c>
      <c r="U26" s="125">
        <v>4.9000000000000004</v>
      </c>
      <c r="V26" s="125">
        <f t="shared" si="7"/>
        <v>4.9000000000000004</v>
      </c>
      <c r="W26" s="126" t="s">
        <v>133</v>
      </c>
      <c r="X26" s="128">
        <v>1036</v>
      </c>
      <c r="Y26" s="128">
        <v>0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42211696</v>
      </c>
      <c r="AH26" s="50">
        <f t="shared" si="9"/>
        <v>1252</v>
      </c>
      <c r="AI26" s="51">
        <f t="shared" si="8"/>
        <v>231.93775472397186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9723762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125</v>
      </c>
      <c r="P27" s="124">
        <v>144</v>
      </c>
      <c r="Q27" s="124">
        <v>60654126</v>
      </c>
      <c r="R27" s="47">
        <f t="shared" si="4"/>
        <v>5932</v>
      </c>
      <c r="S27" s="48">
        <f t="shared" si="5"/>
        <v>142.36799999999999</v>
      </c>
      <c r="T27" s="48">
        <f t="shared" si="6"/>
        <v>5.9320000000000004</v>
      </c>
      <c r="U27" s="125">
        <v>4.5999999999999996</v>
      </c>
      <c r="V27" s="125">
        <f t="shared" si="7"/>
        <v>4.5999999999999996</v>
      </c>
      <c r="W27" s="126" t="s">
        <v>133</v>
      </c>
      <c r="X27" s="128">
        <v>1128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42213084</v>
      </c>
      <c r="AH27" s="50">
        <f t="shared" si="9"/>
        <v>1388</v>
      </c>
      <c r="AI27" s="51">
        <f t="shared" si="8"/>
        <v>233.98516520566417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9723762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136</v>
      </c>
      <c r="Q28" s="124">
        <v>60659795</v>
      </c>
      <c r="R28" s="47">
        <f t="shared" si="4"/>
        <v>5669</v>
      </c>
      <c r="S28" s="48">
        <f t="shared" si="5"/>
        <v>136.05600000000001</v>
      </c>
      <c r="T28" s="48">
        <f t="shared" si="6"/>
        <v>5.6689999999999996</v>
      </c>
      <c r="U28" s="125">
        <v>4.4000000000000004</v>
      </c>
      <c r="V28" s="125">
        <f t="shared" si="7"/>
        <v>4.4000000000000004</v>
      </c>
      <c r="W28" s="126" t="s">
        <v>133</v>
      </c>
      <c r="X28" s="128">
        <v>1025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42214420</v>
      </c>
      <c r="AH28" s="50">
        <f t="shared" si="9"/>
        <v>1336</v>
      </c>
      <c r="AI28" s="51">
        <f t="shared" si="8"/>
        <v>235.66766625507145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9723762</v>
      </c>
      <c r="AQ28" s="128">
        <f t="shared" si="0"/>
        <v>0</v>
      </c>
      <c r="AR28" s="54">
        <v>0.98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137</v>
      </c>
      <c r="Q29" s="124">
        <v>60665447</v>
      </c>
      <c r="R29" s="47">
        <f t="shared" si="4"/>
        <v>5652</v>
      </c>
      <c r="S29" s="48">
        <f t="shared" si="5"/>
        <v>135.648</v>
      </c>
      <c r="T29" s="48">
        <f t="shared" si="6"/>
        <v>5.6520000000000001</v>
      </c>
      <c r="U29" s="125">
        <v>3.9</v>
      </c>
      <c r="V29" s="125">
        <f t="shared" si="7"/>
        <v>3.9</v>
      </c>
      <c r="W29" s="126" t="s">
        <v>133</v>
      </c>
      <c r="X29" s="128">
        <v>1025</v>
      </c>
      <c r="Y29" s="128">
        <v>0</v>
      </c>
      <c r="Z29" s="128">
        <v>1188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42215740</v>
      </c>
      <c r="AH29" s="50">
        <f t="shared" si="9"/>
        <v>1320</v>
      </c>
      <c r="AI29" s="51">
        <f t="shared" si="8"/>
        <v>233.54564755838641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9723762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"/>
        <v>4.9295774647887329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108</v>
      </c>
      <c r="P30" s="124">
        <v>130</v>
      </c>
      <c r="Q30" s="124">
        <v>60670873</v>
      </c>
      <c r="R30" s="47">
        <f t="shared" si="4"/>
        <v>5426</v>
      </c>
      <c r="S30" s="48">
        <f t="shared" si="5"/>
        <v>130.22399999999999</v>
      </c>
      <c r="T30" s="48">
        <f t="shared" si="6"/>
        <v>5.4260000000000002</v>
      </c>
      <c r="U30" s="125">
        <v>3</v>
      </c>
      <c r="V30" s="125">
        <f t="shared" si="7"/>
        <v>3</v>
      </c>
      <c r="W30" s="126" t="s">
        <v>140</v>
      </c>
      <c r="X30" s="128">
        <v>1181</v>
      </c>
      <c r="Y30" s="128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42216864</v>
      </c>
      <c r="AH30" s="50">
        <f t="shared" si="9"/>
        <v>1124</v>
      </c>
      <c r="AI30" s="51">
        <f t="shared" si="8"/>
        <v>207.15075562108368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9723762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1"/>
        <v>5.6338028169014089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109</v>
      </c>
      <c r="P31" s="124">
        <v>130</v>
      </c>
      <c r="Q31" s="124">
        <v>60676012</v>
      </c>
      <c r="R31" s="47">
        <f t="shared" si="4"/>
        <v>5139</v>
      </c>
      <c r="S31" s="48">
        <f t="shared" si="5"/>
        <v>123.336</v>
      </c>
      <c r="T31" s="48">
        <f t="shared" si="6"/>
        <v>5.1390000000000002</v>
      </c>
      <c r="U31" s="125">
        <v>2.1</v>
      </c>
      <c r="V31" s="125">
        <f t="shared" si="7"/>
        <v>2.1</v>
      </c>
      <c r="W31" s="126" t="s">
        <v>140</v>
      </c>
      <c r="X31" s="128">
        <v>1180</v>
      </c>
      <c r="Y31" s="128">
        <v>0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42217928</v>
      </c>
      <c r="AH31" s="50">
        <f t="shared" si="9"/>
        <v>1064</v>
      </c>
      <c r="AI31" s="51">
        <f t="shared" si="8"/>
        <v>207.0441720179023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9723762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9</v>
      </c>
      <c r="E32" s="42">
        <f t="shared" si="1"/>
        <v>6.3380281690140849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111</v>
      </c>
      <c r="P32" s="124">
        <v>120</v>
      </c>
      <c r="Q32" s="124">
        <v>60681284</v>
      </c>
      <c r="R32" s="47">
        <f t="shared" si="4"/>
        <v>5272</v>
      </c>
      <c r="S32" s="48">
        <f t="shared" si="5"/>
        <v>126.52800000000001</v>
      </c>
      <c r="T32" s="48">
        <f t="shared" si="6"/>
        <v>5.2720000000000002</v>
      </c>
      <c r="U32" s="125">
        <v>1.3</v>
      </c>
      <c r="V32" s="125">
        <f t="shared" si="7"/>
        <v>1.3</v>
      </c>
      <c r="W32" s="126" t="s">
        <v>140</v>
      </c>
      <c r="X32" s="128">
        <v>1098</v>
      </c>
      <c r="Y32" s="128">
        <v>0</v>
      </c>
      <c r="Z32" s="128">
        <v>1168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42219016</v>
      </c>
      <c r="AH32" s="50">
        <f t="shared" si="9"/>
        <v>1088</v>
      </c>
      <c r="AI32" s="51">
        <f t="shared" si="8"/>
        <v>206.37329286798177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9723762</v>
      </c>
      <c r="AQ32" s="128">
        <v>0</v>
      </c>
      <c r="AR32" s="54">
        <v>1.1100000000000001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1"/>
        <v>6.3380281690140849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134</v>
      </c>
      <c r="P33" s="124">
        <v>102</v>
      </c>
      <c r="Q33" s="124">
        <v>60685518</v>
      </c>
      <c r="R33" s="47">
        <f t="shared" si="4"/>
        <v>4234</v>
      </c>
      <c r="S33" s="48">
        <f t="shared" si="5"/>
        <v>101.616</v>
      </c>
      <c r="T33" s="48">
        <f t="shared" si="6"/>
        <v>4.234</v>
      </c>
      <c r="U33" s="125">
        <v>2.2999999999999998</v>
      </c>
      <c r="V33" s="125">
        <f t="shared" si="7"/>
        <v>2.2999999999999998</v>
      </c>
      <c r="W33" s="126" t="s">
        <v>125</v>
      </c>
      <c r="X33" s="128">
        <v>0</v>
      </c>
      <c r="Y33" s="128">
        <v>0</v>
      </c>
      <c r="Z33" s="128">
        <v>1078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42219756</v>
      </c>
      <c r="AH33" s="50">
        <f t="shared" si="9"/>
        <v>740</v>
      </c>
      <c r="AI33" s="51">
        <f t="shared" si="8"/>
        <v>174.7756258856873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9724974</v>
      </c>
      <c r="AQ33" s="128">
        <f t="shared" si="0"/>
        <v>1212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11</v>
      </c>
      <c r="E34" s="42">
        <f t="shared" si="1"/>
        <v>7.746478873239437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127</v>
      </c>
      <c r="P34" s="124">
        <v>95</v>
      </c>
      <c r="Q34" s="124">
        <v>60689600</v>
      </c>
      <c r="R34" s="47">
        <f t="shared" si="4"/>
        <v>4082</v>
      </c>
      <c r="S34" s="48">
        <f t="shared" si="5"/>
        <v>97.968000000000004</v>
      </c>
      <c r="T34" s="48">
        <f t="shared" si="6"/>
        <v>4.0819999999999999</v>
      </c>
      <c r="U34" s="125">
        <v>3.7</v>
      </c>
      <c r="V34" s="125">
        <f t="shared" si="7"/>
        <v>3.7</v>
      </c>
      <c r="W34" s="126" t="s">
        <v>125</v>
      </c>
      <c r="X34" s="128">
        <v>0</v>
      </c>
      <c r="Y34" s="128">
        <v>0</v>
      </c>
      <c r="Z34" s="128">
        <v>1080</v>
      </c>
      <c r="AA34" s="128">
        <v>0</v>
      </c>
      <c r="AB34" s="128">
        <v>1080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42220452</v>
      </c>
      <c r="AH34" s="50">
        <f t="shared" si="9"/>
        <v>696</v>
      </c>
      <c r="AI34" s="51">
        <f t="shared" si="8"/>
        <v>170.50465458108772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9726257</v>
      </c>
      <c r="AQ34" s="128">
        <f t="shared" si="0"/>
        <v>1283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124714</v>
      </c>
      <c r="S35" s="67">
        <f>AVERAGE(S11:S34)</f>
        <v>124.714</v>
      </c>
      <c r="T35" s="67">
        <f>SUM(T11:T34)</f>
        <v>124.714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25776</v>
      </c>
      <c r="AI35" s="70">
        <f>$AH$35/$T35</f>
        <v>206.68088586686338</v>
      </c>
      <c r="AJ35" s="99"/>
      <c r="AK35" s="100"/>
      <c r="AL35" s="100"/>
      <c r="AM35" s="100"/>
      <c r="AN35" s="101"/>
      <c r="AO35" s="71"/>
      <c r="AP35" s="72">
        <f>AP34-AP10</f>
        <v>6360</v>
      </c>
      <c r="AQ35" s="73">
        <f>SUM(AQ11:AQ34)</f>
        <v>6360</v>
      </c>
      <c r="AR35" s="74">
        <f>AVERAGE(AR11:AR34)</f>
        <v>1.145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219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192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232</v>
      </c>
      <c r="C46" s="116"/>
      <c r="D46" s="116"/>
      <c r="E46" s="116"/>
      <c r="F46" s="116"/>
      <c r="G46" s="116"/>
      <c r="H46" s="116"/>
      <c r="I46" s="117" t="s">
        <v>174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177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3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W17:W32" name="Range1_16_3_1_1_1_1"/>
    <protectedRange sqref="P4:U4" name="Range1_16_1_1_1_1_1_1_2_2_2_2_2_2_2_2_2_2_2_2_2_2_2_2_2_2"/>
    <protectedRange sqref="P3:U3" name="Range1_16_1_1_1_1_1_1_2_2_2_2_2_2_2_2_2_2_2_2_2_2_2_2_2_2_2_2"/>
    <protectedRange sqref="B43" name="Range2_12_5_1_1_1_2_1_1_1_1_1_1_1_1_1_1_1_2_1_1_1_1_1_1_1_1_1_1_1_1_1_1_1_1_1_1_1_1_1_1_2_1_1_1_1_1_1_1_1_1_1_1_2_1_1_1_1"/>
    <protectedRange sqref="B44" name="Range2_12_5_1_1_1_2_2_1_1_1_1_1_1_1_1_1_1_1_1_1_1_1_1_1_1_1_1_1_1_1_1_1_1_1_1_1_1_1_1_1_1_1_1_1_1_1_1_1_1_1_1_1_1_1_1_1_2_1_1_1_1_1_1_1_1_1_1_1_2_1_1_1_1_1"/>
    <protectedRange sqref="B45" name="Range2_12_5_1_1_1_2_2_1_1_1_1_1_1_1_1_1_1_1_2_1_1_1_1_1_1_1_1_1_1_1_1_1_1_1_1_1_1_1_1_1_1_1_1_1_1_1_1_1_1_1_1_1_1_1_1_1_1_1_1_1_1_1_1_1_1_1_1_1_1_1_1_1_2_1_1_1_1_1_1_1_1_1_1_1_2_1_1_1_1_1"/>
    <protectedRange sqref="B46" name="Range2_12_5_1_1_1_2_2_1_1_1_1_1_1_1_1_1_1_1_2_1_1_1_2_1_1_1_2_1_1_1_3_1_1_1_1_1_1_1_1_1_1_1_1_1_1_1_1_1_1_1_1_1_1_1_1_1_1_1_1_1_1_1_1_1_1_1_1_1_1_1_1_1_1_1_1_1_1_1_1_1_1_1_1_1_1_1_1_1_1_2_1_1_1_1_1_1_1_1_1_1_1_2_1_1_1_1_1"/>
    <protectedRange sqref="B47" name="Range2_12_5_1_1_1_2_1_1_1_1_1_1_1_1_1_1_1_2_1_2_1_1_1_1_1_1_1_1_1_2_1_1_1_1_1_1_1_1_1_1_1_1_1_1_1_1_1_1_1_1_1_1_1_1_1_1_1_1_1_1_1_1_1_1_1_1_1_1_1_1_1_1_1_2_1_1_1_1_1_1_1_1_1_2_1_2_1_1_1_1_1"/>
    <protectedRange sqref="B48" name="Range2_12_5_1_1_1_1_1_2_1_1_1_1_1_1_1_1_1_1_1_1_1_1_1_1_1_1_1_1_2_1_1_1_1_1_1_1_1_1_1_1_1_1_3_1_1_1_2_1_1_1_1_1_1_1_1_1_1_1_1_2_1_1_1_1_1_1_1_1_1_1_1_1_1_1_1_1_1_1_1"/>
    <protectedRange sqref="B50" name="Range2_12_5_1_1_1_1_1_2_1_1_2_1_1_1_1_1_1_1_1_1_1_1_1_1_1_1_1_1_2_1_1_1_1_1_1_1_1_1_1_1_1_1_1_3_1_1_1_2_1_1_1_1_1_1_1_1_1_2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"/>
    <protectedRange sqref="B54" name="Range2_12_5_1_1_1_2_2_1_1_1_1_1_1_1_1_1_1_1_2_1_1_1_2_1_1_1_1_1_1_1_1_1_1_1_1_1_1_1_1_2_1_1_1_1_1_1_1_1_1_2_1_1_3_1_1_1_3_1_1_1_1_1_1_1_1_1_1_1_1_1_1_1_1_1_1_1_1_1_1_1_1"/>
    <protectedRange sqref="B51" name="Range2_12_5_1_1_1_2_2_1_1_1_1_1_1_1_1_1_1_1_2_1_1_1_2_1_1_1_1_1_1_1_1_1_1_1_1_1_1_1_1_2_1_1_1_1_1_1_1_1_1_2_1_1_3_1_1_1_3_1_1_1_1_1_1_1_1_1_1_1_1_1_1_1_1_1_1_1_1_1_1_2_1_1_1"/>
    <protectedRange sqref="B52" name="Range2_12_5_1_1_1_1_1_2_1_2_1_1_1_2_1_1_1_1_1_1_1_1_1_1_2_1_1_1_1_1_2_1_1_1_1_1_1_1_2_1_1_3_1_1_1_2_1_1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91" priority="5" operator="containsText" text="N/A">
      <formula>NOT(ISERROR(SEARCH("N/A",X11)))</formula>
    </cfRule>
    <cfRule type="cellIs" dxfId="90" priority="23" operator="equal">
      <formula>0</formula>
    </cfRule>
  </conditionalFormatting>
  <conditionalFormatting sqref="X11:AE34">
    <cfRule type="cellIs" dxfId="89" priority="22" operator="greaterThanOrEqual">
      <formula>1185</formula>
    </cfRule>
  </conditionalFormatting>
  <conditionalFormatting sqref="X11:AE34">
    <cfRule type="cellIs" dxfId="88" priority="21" operator="between">
      <formula>0.1</formula>
      <formula>1184</formula>
    </cfRule>
  </conditionalFormatting>
  <conditionalFormatting sqref="X8 AJ11:AO34">
    <cfRule type="cellIs" dxfId="87" priority="20" operator="equal">
      <formula>0</formula>
    </cfRule>
  </conditionalFormatting>
  <conditionalFormatting sqref="X8 AJ11:AO34">
    <cfRule type="cellIs" dxfId="86" priority="19" operator="greaterThan">
      <formula>1179</formula>
    </cfRule>
  </conditionalFormatting>
  <conditionalFormatting sqref="X8 AJ11:AO34">
    <cfRule type="cellIs" dxfId="85" priority="18" operator="greaterThan">
      <formula>99</formula>
    </cfRule>
  </conditionalFormatting>
  <conditionalFormatting sqref="X8 AJ11:AO34">
    <cfRule type="cellIs" dxfId="84" priority="17" operator="greaterThan">
      <formula>0.99</formula>
    </cfRule>
  </conditionalFormatting>
  <conditionalFormatting sqref="AB8">
    <cfRule type="cellIs" dxfId="83" priority="16" operator="equal">
      <formula>0</formula>
    </cfRule>
  </conditionalFormatting>
  <conditionalFormatting sqref="AB8">
    <cfRule type="cellIs" dxfId="82" priority="15" operator="greaterThan">
      <formula>1179</formula>
    </cfRule>
  </conditionalFormatting>
  <conditionalFormatting sqref="AB8">
    <cfRule type="cellIs" dxfId="81" priority="14" operator="greaterThan">
      <formula>99</formula>
    </cfRule>
  </conditionalFormatting>
  <conditionalFormatting sqref="AB8">
    <cfRule type="cellIs" dxfId="80" priority="13" operator="greaterThan">
      <formula>0.99</formula>
    </cfRule>
  </conditionalFormatting>
  <conditionalFormatting sqref="AQ11:AQ34">
    <cfRule type="cellIs" dxfId="79" priority="12" operator="equal">
      <formula>0</formula>
    </cfRule>
  </conditionalFormatting>
  <conditionalFormatting sqref="AQ11:AQ34">
    <cfRule type="cellIs" dxfId="78" priority="11" operator="greaterThan">
      <formula>1179</formula>
    </cfRule>
  </conditionalFormatting>
  <conditionalFormatting sqref="AQ11:AQ34">
    <cfRule type="cellIs" dxfId="77" priority="10" operator="greaterThan">
      <formula>99</formula>
    </cfRule>
  </conditionalFormatting>
  <conditionalFormatting sqref="AQ11:AQ34">
    <cfRule type="cellIs" dxfId="76" priority="9" operator="greaterThan">
      <formula>0.99</formula>
    </cfRule>
  </conditionalFormatting>
  <conditionalFormatting sqref="AI11:AI34">
    <cfRule type="cellIs" dxfId="75" priority="8" operator="greaterThan">
      <formula>$AI$8</formula>
    </cfRule>
  </conditionalFormatting>
  <conditionalFormatting sqref="AH11:AH34">
    <cfRule type="cellIs" dxfId="74" priority="6" operator="greaterThan">
      <formula>$AH$8</formula>
    </cfRule>
    <cfRule type="cellIs" dxfId="73" priority="7" operator="greaterThan">
      <formula>$AH$8</formula>
    </cfRule>
  </conditionalFormatting>
  <conditionalFormatting sqref="AP11:AP34">
    <cfRule type="cellIs" dxfId="72" priority="4" operator="equal">
      <formula>0</formula>
    </cfRule>
  </conditionalFormatting>
  <conditionalFormatting sqref="AP11:AP34">
    <cfRule type="cellIs" dxfId="71" priority="3" operator="greaterThan">
      <formula>1179</formula>
    </cfRule>
  </conditionalFormatting>
  <conditionalFormatting sqref="AP11:AP34">
    <cfRule type="cellIs" dxfId="70" priority="2" operator="greaterThan">
      <formula>99</formula>
    </cfRule>
  </conditionalFormatting>
  <conditionalFormatting sqref="AP11:AP34">
    <cfRule type="cellIs" dxfId="69" priority="1" operator="greaterThan">
      <formula>0.99</formula>
    </cfRule>
  </conditionalFormatting>
  <dataValidations count="5">
    <dataValidation type="list" allowBlank="1" showInputMessage="1" showErrorMessage="1" sqref="P3:P4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4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131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205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208" t="s">
        <v>10</v>
      </c>
      <c r="I7" s="209" t="s">
        <v>11</v>
      </c>
      <c r="J7" s="209" t="s">
        <v>12</v>
      </c>
      <c r="K7" s="209" t="s">
        <v>13</v>
      </c>
      <c r="L7" s="13"/>
      <c r="M7" s="13"/>
      <c r="N7" s="13"/>
      <c r="O7" s="20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20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209" t="s">
        <v>22</v>
      </c>
      <c r="AG7" s="209" t="s">
        <v>23</v>
      </c>
      <c r="AH7" s="209" t="s">
        <v>24</v>
      </c>
      <c r="AI7" s="20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209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42336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25952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20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206" t="s">
        <v>51</v>
      </c>
      <c r="V9" s="206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04" t="s">
        <v>55</v>
      </c>
      <c r="AG9" s="204" t="s">
        <v>56</v>
      </c>
      <c r="AH9" s="247" t="s">
        <v>57</v>
      </c>
      <c r="AI9" s="262" t="s">
        <v>58</v>
      </c>
      <c r="AJ9" s="206" t="s">
        <v>59</v>
      </c>
      <c r="AK9" s="206" t="s">
        <v>60</v>
      </c>
      <c r="AL9" s="206" t="s">
        <v>61</v>
      </c>
      <c r="AM9" s="206" t="s">
        <v>62</v>
      </c>
      <c r="AN9" s="206" t="s">
        <v>63</v>
      </c>
      <c r="AO9" s="206" t="s">
        <v>64</v>
      </c>
      <c r="AP9" s="206" t="s">
        <v>65</v>
      </c>
      <c r="AQ9" s="245" t="s">
        <v>66</v>
      </c>
      <c r="AR9" s="206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206" t="s">
        <v>72</v>
      </c>
      <c r="C10" s="206" t="s">
        <v>73</v>
      </c>
      <c r="D10" s="206" t="s">
        <v>74</v>
      </c>
      <c r="E10" s="206" t="s">
        <v>75</v>
      </c>
      <c r="F10" s="206" t="s">
        <v>74</v>
      </c>
      <c r="G10" s="206" t="s">
        <v>75</v>
      </c>
      <c r="H10" s="264"/>
      <c r="I10" s="206" t="s">
        <v>75</v>
      </c>
      <c r="J10" s="206" t="s">
        <v>75</v>
      </c>
      <c r="K10" s="206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27'!Q34</f>
        <v>60689600</v>
      </c>
      <c r="R10" s="255"/>
      <c r="S10" s="256"/>
      <c r="T10" s="257"/>
      <c r="U10" s="206" t="s">
        <v>75</v>
      </c>
      <c r="V10" s="206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27'!AG34:AG34</f>
        <v>42220452</v>
      </c>
      <c r="AH10" s="247"/>
      <c r="AI10" s="263"/>
      <c r="AJ10" s="206" t="s">
        <v>84</v>
      </c>
      <c r="AK10" s="206" t="s">
        <v>84</v>
      </c>
      <c r="AL10" s="206" t="s">
        <v>84</v>
      </c>
      <c r="AM10" s="206" t="s">
        <v>84</v>
      </c>
      <c r="AN10" s="206" t="s">
        <v>84</v>
      </c>
      <c r="AO10" s="206" t="s">
        <v>84</v>
      </c>
      <c r="AP10" s="2">
        <f>'NOV 27'!AP34:AP34</f>
        <v>9726257</v>
      </c>
      <c r="AQ10" s="246"/>
      <c r="AR10" s="207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129</v>
      </c>
      <c r="P11" s="124">
        <v>89</v>
      </c>
      <c r="Q11" s="124">
        <v>60693341</v>
      </c>
      <c r="R11" s="47">
        <f>IF(ISBLANK(Q11),"-",Q11-Q10)</f>
        <v>3741</v>
      </c>
      <c r="S11" s="48">
        <f>R11*24/1000</f>
        <v>89.784000000000006</v>
      </c>
      <c r="T11" s="48">
        <f>R11/1000</f>
        <v>3.7410000000000001</v>
      </c>
      <c r="U11" s="125">
        <v>5.4</v>
      </c>
      <c r="V11" s="125">
        <f>U11</f>
        <v>5.4</v>
      </c>
      <c r="W11" s="126" t="s">
        <v>125</v>
      </c>
      <c r="X11" s="128">
        <v>0</v>
      </c>
      <c r="Y11" s="128">
        <v>0</v>
      </c>
      <c r="Z11" s="128">
        <v>1037</v>
      </c>
      <c r="AA11" s="128">
        <v>0</v>
      </c>
      <c r="AB11" s="128">
        <v>1037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42221072</v>
      </c>
      <c r="AH11" s="50">
        <f>IF(ISBLANK(AG11),"-",AG11-AG10)</f>
        <v>620</v>
      </c>
      <c r="AI11" s="51">
        <f>AH11/T11</f>
        <v>165.73108794439989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9727764</v>
      </c>
      <c r="AQ11" s="128">
        <f t="shared" ref="AQ11:AQ34" si="0">AP11-AP10</f>
        <v>1507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126</v>
      </c>
      <c r="P12" s="124">
        <v>82</v>
      </c>
      <c r="Q12" s="124">
        <v>60696948</v>
      </c>
      <c r="R12" s="47">
        <f t="shared" ref="R12:R34" si="4">IF(ISBLANK(Q12),"-",Q12-Q11)</f>
        <v>3607</v>
      </c>
      <c r="S12" s="48">
        <f t="shared" ref="S12:S34" si="5">R12*24/1000</f>
        <v>86.567999999999998</v>
      </c>
      <c r="T12" s="48">
        <f t="shared" ref="T12:T34" si="6">R12/1000</f>
        <v>3.6070000000000002</v>
      </c>
      <c r="U12" s="125">
        <v>7</v>
      </c>
      <c r="V12" s="125">
        <f t="shared" ref="V12:V34" si="7">U12</f>
        <v>7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42221632</v>
      </c>
      <c r="AH12" s="50">
        <f>IF(ISBLANK(AG12),"-",AG12-AG11)</f>
        <v>560</v>
      </c>
      <c r="AI12" s="51">
        <f t="shared" ref="AI12:AI34" si="8">AH12/T12</f>
        <v>155.25367341280841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9729128</v>
      </c>
      <c r="AQ12" s="128">
        <f t="shared" si="0"/>
        <v>1364</v>
      </c>
      <c r="AR12" s="54">
        <v>1.1200000000000001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14</v>
      </c>
      <c r="E13" s="42">
        <f t="shared" si="1"/>
        <v>9.8591549295774659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125</v>
      </c>
      <c r="P13" s="124">
        <v>87</v>
      </c>
      <c r="Q13" s="124">
        <v>60700496</v>
      </c>
      <c r="R13" s="47">
        <f t="shared" si="4"/>
        <v>3548</v>
      </c>
      <c r="S13" s="48">
        <f t="shared" si="5"/>
        <v>85.152000000000001</v>
      </c>
      <c r="T13" s="48">
        <f t="shared" si="6"/>
        <v>3.548</v>
      </c>
      <c r="U13" s="125">
        <v>8.6</v>
      </c>
      <c r="V13" s="125">
        <f t="shared" si="7"/>
        <v>8.6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42222180</v>
      </c>
      <c r="AH13" s="50">
        <f>IF(ISBLANK(AG13),"-",AG13-AG12)</f>
        <v>548</v>
      </c>
      <c r="AI13" s="51">
        <f t="shared" si="8"/>
        <v>154.45321307779031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9730882</v>
      </c>
      <c r="AQ13" s="128">
        <f t="shared" si="0"/>
        <v>1754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B14" s="41">
        <v>2.125</v>
      </c>
      <c r="C14" s="41">
        <v>0.16666666666666699</v>
      </c>
      <c r="D14" s="123">
        <v>17</v>
      </c>
      <c r="E14" s="42">
        <f t="shared" si="1"/>
        <v>11.971830985915494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97</v>
      </c>
      <c r="P14" s="124">
        <v>94</v>
      </c>
      <c r="Q14" s="124">
        <v>60704289</v>
      </c>
      <c r="R14" s="47">
        <f t="shared" si="4"/>
        <v>3793</v>
      </c>
      <c r="S14" s="48">
        <f t="shared" si="5"/>
        <v>91.031999999999996</v>
      </c>
      <c r="T14" s="48">
        <f t="shared" si="6"/>
        <v>3.7930000000000001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42222752</v>
      </c>
      <c r="AH14" s="50">
        <f t="shared" ref="AH14:AH34" si="9">IF(ISBLANK(AG14),"-",AG14-AG13)</f>
        <v>572</v>
      </c>
      <c r="AI14" s="51">
        <f t="shared" si="8"/>
        <v>150.80411283944107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9731920</v>
      </c>
      <c r="AQ14" s="128">
        <f t="shared" si="0"/>
        <v>1038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17</v>
      </c>
      <c r="E15" s="42">
        <f t="shared" si="1"/>
        <v>11.971830985915494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110</v>
      </c>
      <c r="P15" s="124">
        <v>107</v>
      </c>
      <c r="Q15" s="124">
        <v>60708315</v>
      </c>
      <c r="R15" s="47">
        <f t="shared" si="4"/>
        <v>4026</v>
      </c>
      <c r="S15" s="48">
        <f t="shared" si="5"/>
        <v>96.623999999999995</v>
      </c>
      <c r="T15" s="48">
        <f t="shared" si="6"/>
        <v>4.0259999999999998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1047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42223324</v>
      </c>
      <c r="AH15" s="50">
        <f t="shared" si="9"/>
        <v>572</v>
      </c>
      <c r="AI15" s="51">
        <f t="shared" si="8"/>
        <v>142.07650273224044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9731920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13</v>
      </c>
      <c r="E16" s="42">
        <f t="shared" si="1"/>
        <v>9.1549295774647899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128</v>
      </c>
      <c r="Q16" s="124">
        <v>60713419</v>
      </c>
      <c r="R16" s="47">
        <f t="shared" si="4"/>
        <v>5104</v>
      </c>
      <c r="S16" s="48">
        <f t="shared" si="5"/>
        <v>122.496</v>
      </c>
      <c r="T16" s="48">
        <f t="shared" si="6"/>
        <v>5.1040000000000001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42224244</v>
      </c>
      <c r="AH16" s="50">
        <f t="shared" si="9"/>
        <v>920</v>
      </c>
      <c r="AI16" s="51">
        <f t="shared" si="8"/>
        <v>180.25078369905955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9731920</v>
      </c>
      <c r="AQ16" s="128">
        <f t="shared" si="0"/>
        <v>0</v>
      </c>
      <c r="AR16" s="54">
        <v>1.23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7</v>
      </c>
      <c r="E17" s="42">
        <f t="shared" si="1"/>
        <v>4.9295774647887329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131</v>
      </c>
      <c r="P17" s="124">
        <v>145</v>
      </c>
      <c r="Q17" s="124">
        <v>60719506</v>
      </c>
      <c r="R17" s="47">
        <f t="shared" si="4"/>
        <v>6087</v>
      </c>
      <c r="S17" s="48">
        <f t="shared" si="5"/>
        <v>146.08799999999999</v>
      </c>
      <c r="T17" s="48">
        <f t="shared" si="6"/>
        <v>6.0869999999999997</v>
      </c>
      <c r="U17" s="125">
        <v>9.3000000000000007</v>
      </c>
      <c r="V17" s="125">
        <f t="shared" si="7"/>
        <v>9.3000000000000007</v>
      </c>
      <c r="W17" s="126" t="s">
        <v>133</v>
      </c>
      <c r="X17" s="128">
        <v>0</v>
      </c>
      <c r="Y17" s="128">
        <v>1149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42225572</v>
      </c>
      <c r="AH17" s="50">
        <f t="shared" si="9"/>
        <v>1328</v>
      </c>
      <c r="AI17" s="51">
        <f t="shared" si="8"/>
        <v>218.16987021521277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9731920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152</v>
      </c>
      <c r="Q18" s="124">
        <v>60725774</v>
      </c>
      <c r="R18" s="47">
        <f t="shared" si="4"/>
        <v>6268</v>
      </c>
      <c r="S18" s="48">
        <f t="shared" si="5"/>
        <v>150.43199999999999</v>
      </c>
      <c r="T18" s="48">
        <f t="shared" si="6"/>
        <v>6.2679999999999998</v>
      </c>
      <c r="U18" s="125">
        <v>8.6999999999999993</v>
      </c>
      <c r="V18" s="125">
        <f t="shared" si="7"/>
        <v>8.6999999999999993</v>
      </c>
      <c r="W18" s="126" t="s">
        <v>133</v>
      </c>
      <c r="X18" s="128">
        <v>0</v>
      </c>
      <c r="Y18" s="128">
        <v>1148</v>
      </c>
      <c r="Z18" s="128">
        <v>1188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42226960</v>
      </c>
      <c r="AH18" s="50">
        <f t="shared" si="9"/>
        <v>1388</v>
      </c>
      <c r="AI18" s="51">
        <f t="shared" si="8"/>
        <v>221.44224633056797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9731920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131</v>
      </c>
      <c r="P19" s="124">
        <v>153</v>
      </c>
      <c r="Q19" s="124">
        <v>60732017</v>
      </c>
      <c r="R19" s="47">
        <f t="shared" si="4"/>
        <v>6243</v>
      </c>
      <c r="S19" s="48">
        <f t="shared" si="5"/>
        <v>149.83199999999999</v>
      </c>
      <c r="T19" s="48">
        <f t="shared" si="6"/>
        <v>6.2430000000000003</v>
      </c>
      <c r="U19" s="125">
        <v>7.9</v>
      </c>
      <c r="V19" s="125">
        <f t="shared" si="7"/>
        <v>7.9</v>
      </c>
      <c r="W19" s="126" t="s">
        <v>133</v>
      </c>
      <c r="X19" s="128">
        <v>0</v>
      </c>
      <c r="Y19" s="128">
        <v>1149</v>
      </c>
      <c r="Z19" s="128">
        <v>1186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42228336</v>
      </c>
      <c r="AH19" s="50">
        <f t="shared" si="9"/>
        <v>1376</v>
      </c>
      <c r="AI19" s="51">
        <f t="shared" si="8"/>
        <v>220.40685567835976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9731920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1"/>
        <v>3.5211267605633805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150</v>
      </c>
      <c r="Q20" s="124">
        <v>60738301</v>
      </c>
      <c r="R20" s="47">
        <f t="shared" si="4"/>
        <v>6284</v>
      </c>
      <c r="S20" s="48">
        <f t="shared" si="5"/>
        <v>150.816</v>
      </c>
      <c r="T20" s="48">
        <f t="shared" si="6"/>
        <v>6.2839999999999998</v>
      </c>
      <c r="U20" s="125">
        <v>7.3</v>
      </c>
      <c r="V20" s="125">
        <f t="shared" si="7"/>
        <v>7.3</v>
      </c>
      <c r="W20" s="126" t="s">
        <v>133</v>
      </c>
      <c r="X20" s="128">
        <v>0</v>
      </c>
      <c r="Y20" s="128">
        <v>1129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42229716</v>
      </c>
      <c r="AH20" s="50">
        <f t="shared" si="9"/>
        <v>1380</v>
      </c>
      <c r="AI20" s="51">
        <f t="shared" si="8"/>
        <v>219.6053469127944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9731920</v>
      </c>
      <c r="AQ20" s="128">
        <f t="shared" si="0"/>
        <v>0</v>
      </c>
      <c r="AR20" s="54">
        <v>1.25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1"/>
        <v>3.5211267605633805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148</v>
      </c>
      <c r="Q21" s="124">
        <v>60744508</v>
      </c>
      <c r="R21" s="47">
        <f t="shared" si="4"/>
        <v>6207</v>
      </c>
      <c r="S21" s="48">
        <f t="shared" si="5"/>
        <v>148.96799999999999</v>
      </c>
      <c r="T21" s="48">
        <f t="shared" si="6"/>
        <v>6.2069999999999999</v>
      </c>
      <c r="U21" s="125">
        <v>6.7</v>
      </c>
      <c r="V21" s="125">
        <f t="shared" si="7"/>
        <v>6.7</v>
      </c>
      <c r="W21" s="126" t="s">
        <v>133</v>
      </c>
      <c r="X21" s="128">
        <v>0</v>
      </c>
      <c r="Y21" s="128">
        <v>1128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42231100</v>
      </c>
      <c r="AH21" s="50">
        <f t="shared" si="9"/>
        <v>1384</v>
      </c>
      <c r="AI21" s="51">
        <f t="shared" si="8"/>
        <v>222.97406154341871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9731920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135</v>
      </c>
      <c r="P22" s="124">
        <v>150</v>
      </c>
      <c r="Q22" s="124">
        <v>60750710</v>
      </c>
      <c r="R22" s="47">
        <f t="shared" si="4"/>
        <v>6202</v>
      </c>
      <c r="S22" s="48">
        <f t="shared" si="5"/>
        <v>148.84800000000001</v>
      </c>
      <c r="T22" s="48">
        <f t="shared" si="6"/>
        <v>6.202</v>
      </c>
      <c r="U22" s="125">
        <v>6.1</v>
      </c>
      <c r="V22" s="125">
        <f t="shared" si="7"/>
        <v>6.1</v>
      </c>
      <c r="W22" s="126" t="s">
        <v>133</v>
      </c>
      <c r="X22" s="128">
        <v>0</v>
      </c>
      <c r="Y22" s="128">
        <v>1098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42232480</v>
      </c>
      <c r="AH22" s="50">
        <f t="shared" si="9"/>
        <v>1380</v>
      </c>
      <c r="AI22" s="51">
        <f t="shared" si="8"/>
        <v>222.50886810706223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9731920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148</v>
      </c>
      <c r="Q23" s="124">
        <v>60756723</v>
      </c>
      <c r="R23" s="47">
        <f t="shared" si="4"/>
        <v>6013</v>
      </c>
      <c r="S23" s="48">
        <f t="shared" si="5"/>
        <v>144.31200000000001</v>
      </c>
      <c r="T23" s="48">
        <f t="shared" si="6"/>
        <v>6.0129999999999999</v>
      </c>
      <c r="U23" s="125">
        <v>5.7</v>
      </c>
      <c r="V23" s="125">
        <f t="shared" si="7"/>
        <v>5.7</v>
      </c>
      <c r="W23" s="126" t="s">
        <v>133</v>
      </c>
      <c r="X23" s="128">
        <v>0</v>
      </c>
      <c r="Y23" s="128">
        <v>1088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42233836</v>
      </c>
      <c r="AH23" s="50">
        <f t="shared" si="9"/>
        <v>1356</v>
      </c>
      <c r="AI23" s="51">
        <f t="shared" si="8"/>
        <v>225.51139198403459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9731920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137</v>
      </c>
      <c r="P24" s="124">
        <v>144</v>
      </c>
      <c r="Q24" s="124">
        <v>60762719</v>
      </c>
      <c r="R24" s="47">
        <f t="shared" si="4"/>
        <v>5996</v>
      </c>
      <c r="S24" s="48">
        <f t="shared" si="5"/>
        <v>143.904</v>
      </c>
      <c r="T24" s="48">
        <f t="shared" si="6"/>
        <v>5.9960000000000004</v>
      </c>
      <c r="U24" s="125">
        <v>5.3</v>
      </c>
      <c r="V24" s="125">
        <f t="shared" si="7"/>
        <v>5.3</v>
      </c>
      <c r="W24" s="126" t="s">
        <v>133</v>
      </c>
      <c r="X24" s="128">
        <v>0</v>
      </c>
      <c r="Y24" s="128">
        <v>1046</v>
      </c>
      <c r="Z24" s="128">
        <v>1186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42235194</v>
      </c>
      <c r="AH24" s="50">
        <f t="shared" si="9"/>
        <v>1358</v>
      </c>
      <c r="AI24" s="51">
        <f t="shared" si="8"/>
        <v>226.48432288192126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9731920</v>
      </c>
      <c r="AQ24" s="128">
        <f t="shared" si="0"/>
        <v>0</v>
      </c>
      <c r="AR24" s="54">
        <v>1.2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139</v>
      </c>
      <c r="P25" s="124">
        <v>143</v>
      </c>
      <c r="Q25" s="124">
        <v>60768633</v>
      </c>
      <c r="R25" s="47">
        <f t="shared" si="4"/>
        <v>5914</v>
      </c>
      <c r="S25" s="48">
        <f t="shared" si="5"/>
        <v>141.93600000000001</v>
      </c>
      <c r="T25" s="48">
        <f t="shared" si="6"/>
        <v>5.9139999999999997</v>
      </c>
      <c r="U25" s="125">
        <v>5</v>
      </c>
      <c r="V25" s="125">
        <f t="shared" si="7"/>
        <v>5</v>
      </c>
      <c r="W25" s="126" t="s">
        <v>133</v>
      </c>
      <c r="X25" s="128">
        <v>0</v>
      </c>
      <c r="Y25" s="128">
        <v>1046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42236532</v>
      </c>
      <c r="AH25" s="50">
        <f t="shared" si="9"/>
        <v>1338</v>
      </c>
      <c r="AI25" s="51">
        <f t="shared" si="8"/>
        <v>226.24281366249579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9731920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134</v>
      </c>
      <c r="P26" s="124">
        <v>141</v>
      </c>
      <c r="Q26" s="124">
        <v>60774498</v>
      </c>
      <c r="R26" s="47">
        <f t="shared" si="4"/>
        <v>5865</v>
      </c>
      <c r="S26" s="48">
        <f t="shared" si="5"/>
        <v>140.76</v>
      </c>
      <c r="T26" s="48">
        <f t="shared" si="6"/>
        <v>5.8650000000000002</v>
      </c>
      <c r="U26" s="125">
        <v>4.8</v>
      </c>
      <c r="V26" s="125">
        <f t="shared" si="7"/>
        <v>4.8</v>
      </c>
      <c r="W26" s="126" t="s">
        <v>133</v>
      </c>
      <c r="X26" s="128">
        <v>0</v>
      </c>
      <c r="Y26" s="128">
        <v>1046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42237872</v>
      </c>
      <c r="AH26" s="50">
        <f t="shared" si="9"/>
        <v>1340</v>
      </c>
      <c r="AI26" s="51">
        <f t="shared" si="8"/>
        <v>228.47399829497016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9731920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140</v>
      </c>
      <c r="Q27" s="124">
        <v>60780277</v>
      </c>
      <c r="R27" s="47">
        <f t="shared" si="4"/>
        <v>5779</v>
      </c>
      <c r="S27" s="48">
        <f t="shared" si="5"/>
        <v>138.696</v>
      </c>
      <c r="T27" s="48">
        <f t="shared" si="6"/>
        <v>5.7789999999999999</v>
      </c>
      <c r="U27" s="125">
        <v>4.4000000000000004</v>
      </c>
      <c r="V27" s="125">
        <f t="shared" si="7"/>
        <v>4.4000000000000004</v>
      </c>
      <c r="W27" s="126" t="s">
        <v>133</v>
      </c>
      <c r="X27" s="128">
        <v>0</v>
      </c>
      <c r="Y27" s="128">
        <v>1046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42239204</v>
      </c>
      <c r="AH27" s="50">
        <f t="shared" si="9"/>
        <v>1332</v>
      </c>
      <c r="AI27" s="51">
        <f t="shared" si="8"/>
        <v>230.48970410105554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9731920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137</v>
      </c>
      <c r="Q28" s="124">
        <v>60785977</v>
      </c>
      <c r="R28" s="47">
        <f t="shared" si="4"/>
        <v>5700</v>
      </c>
      <c r="S28" s="48">
        <f t="shared" si="5"/>
        <v>136.80000000000001</v>
      </c>
      <c r="T28" s="48">
        <f t="shared" si="6"/>
        <v>5.7</v>
      </c>
      <c r="U28" s="125">
        <v>4.0999999999999996</v>
      </c>
      <c r="V28" s="125">
        <f t="shared" si="7"/>
        <v>4.0999999999999996</v>
      </c>
      <c r="W28" s="126" t="s">
        <v>133</v>
      </c>
      <c r="X28" s="128">
        <v>0</v>
      </c>
      <c r="Y28" s="128">
        <v>1017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42240524</v>
      </c>
      <c r="AH28" s="50">
        <f t="shared" si="9"/>
        <v>1320</v>
      </c>
      <c r="AI28" s="51">
        <f t="shared" si="8"/>
        <v>231.57894736842104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9731920</v>
      </c>
      <c r="AQ28" s="128">
        <f t="shared" si="0"/>
        <v>0</v>
      </c>
      <c r="AR28" s="54">
        <v>1.02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133</v>
      </c>
      <c r="Q29" s="124">
        <v>60791619</v>
      </c>
      <c r="R29" s="47">
        <f t="shared" si="4"/>
        <v>5642</v>
      </c>
      <c r="S29" s="48">
        <f t="shared" si="5"/>
        <v>135.40799999999999</v>
      </c>
      <c r="T29" s="48">
        <f t="shared" si="6"/>
        <v>5.6420000000000003</v>
      </c>
      <c r="U29" s="125">
        <v>4</v>
      </c>
      <c r="V29" s="125">
        <f t="shared" si="7"/>
        <v>4</v>
      </c>
      <c r="W29" s="126" t="s">
        <v>133</v>
      </c>
      <c r="X29" s="128">
        <v>0</v>
      </c>
      <c r="Y29" s="128">
        <v>996</v>
      </c>
      <c r="Z29" s="128">
        <v>1186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42241836</v>
      </c>
      <c r="AH29" s="50">
        <f t="shared" si="9"/>
        <v>1312</v>
      </c>
      <c r="AI29" s="51">
        <f t="shared" si="8"/>
        <v>232.54165189649058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9731920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8</v>
      </c>
      <c r="E30" s="42">
        <f t="shared" si="1"/>
        <v>5.6338028169014089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113</v>
      </c>
      <c r="P30" s="124">
        <v>130</v>
      </c>
      <c r="Q30" s="124">
        <v>60796914</v>
      </c>
      <c r="R30" s="47">
        <f t="shared" si="4"/>
        <v>5295</v>
      </c>
      <c r="S30" s="48">
        <f t="shared" si="5"/>
        <v>127.08</v>
      </c>
      <c r="T30" s="48">
        <f t="shared" si="6"/>
        <v>5.2949999999999999</v>
      </c>
      <c r="U30" s="125">
        <v>3.3</v>
      </c>
      <c r="V30" s="125">
        <f t="shared" si="7"/>
        <v>3.3</v>
      </c>
      <c r="W30" s="126" t="s">
        <v>140</v>
      </c>
      <c r="X30" s="128">
        <v>0</v>
      </c>
      <c r="Y30" s="128">
        <v>1077</v>
      </c>
      <c r="Z30" s="128">
        <v>1187</v>
      </c>
      <c r="AA30" s="128">
        <v>0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42242908</v>
      </c>
      <c r="AH30" s="50">
        <f t="shared" si="9"/>
        <v>1072</v>
      </c>
      <c r="AI30" s="51">
        <f t="shared" si="8"/>
        <v>202.45514636449482</v>
      </c>
      <c r="AJ30" s="108">
        <v>0</v>
      </c>
      <c r="AK30" s="108">
        <v>1</v>
      </c>
      <c r="AL30" s="108">
        <v>1</v>
      </c>
      <c r="AM30" s="108">
        <v>0</v>
      </c>
      <c r="AN30" s="108">
        <v>1</v>
      </c>
      <c r="AO30" s="108">
        <v>0</v>
      </c>
      <c r="AP30" s="128">
        <v>9731920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1"/>
        <v>6.3380281690140849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128</v>
      </c>
      <c r="Q31" s="124">
        <v>60802214</v>
      </c>
      <c r="R31" s="47">
        <f t="shared" si="4"/>
        <v>5300</v>
      </c>
      <c r="S31" s="48">
        <f t="shared" si="5"/>
        <v>127.2</v>
      </c>
      <c r="T31" s="48">
        <f t="shared" si="6"/>
        <v>5.3</v>
      </c>
      <c r="U31" s="125">
        <v>2.6</v>
      </c>
      <c r="V31" s="125">
        <f t="shared" si="7"/>
        <v>2.6</v>
      </c>
      <c r="W31" s="126" t="s">
        <v>140</v>
      </c>
      <c r="X31" s="128">
        <v>0</v>
      </c>
      <c r="Y31" s="128">
        <v>1047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42243972</v>
      </c>
      <c r="AH31" s="50">
        <f t="shared" si="9"/>
        <v>1064</v>
      </c>
      <c r="AI31" s="51">
        <f t="shared" si="8"/>
        <v>200.75471698113208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9731920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113</v>
      </c>
      <c r="P32" s="124">
        <v>114</v>
      </c>
      <c r="Q32" s="124">
        <v>60807292</v>
      </c>
      <c r="R32" s="47">
        <f t="shared" si="4"/>
        <v>5078</v>
      </c>
      <c r="S32" s="48">
        <f t="shared" si="5"/>
        <v>121.872</v>
      </c>
      <c r="T32" s="48">
        <f t="shared" si="6"/>
        <v>5.0780000000000003</v>
      </c>
      <c r="U32" s="125">
        <v>2.1</v>
      </c>
      <c r="V32" s="125">
        <f t="shared" si="7"/>
        <v>2.1</v>
      </c>
      <c r="W32" s="126" t="s">
        <v>140</v>
      </c>
      <c r="X32" s="128">
        <v>0</v>
      </c>
      <c r="Y32" s="128">
        <v>994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42245008</v>
      </c>
      <c r="AH32" s="50">
        <f t="shared" si="9"/>
        <v>1036</v>
      </c>
      <c r="AI32" s="51">
        <f t="shared" si="8"/>
        <v>204.01732965734541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9731920</v>
      </c>
      <c r="AQ32" s="128">
        <v>0</v>
      </c>
      <c r="AR32" s="54">
        <v>1.05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9</v>
      </c>
      <c r="E33" s="42">
        <f t="shared" si="1"/>
        <v>6.3380281690140849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128</v>
      </c>
      <c r="P33" s="124">
        <v>94</v>
      </c>
      <c r="Q33" s="124">
        <v>60811304</v>
      </c>
      <c r="R33" s="47">
        <f t="shared" si="4"/>
        <v>4012</v>
      </c>
      <c r="S33" s="48">
        <f t="shared" si="5"/>
        <v>96.287999999999997</v>
      </c>
      <c r="T33" s="48">
        <f t="shared" si="6"/>
        <v>4.0119999999999996</v>
      </c>
      <c r="U33" s="125">
        <v>3.2</v>
      </c>
      <c r="V33" s="125">
        <f t="shared" si="7"/>
        <v>3.2</v>
      </c>
      <c r="W33" s="126" t="s">
        <v>125</v>
      </c>
      <c r="X33" s="128">
        <v>0</v>
      </c>
      <c r="Y33" s="128">
        <v>0</v>
      </c>
      <c r="Z33" s="128">
        <v>1077</v>
      </c>
      <c r="AA33" s="128">
        <v>0</v>
      </c>
      <c r="AB33" s="128">
        <v>1078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42245716</v>
      </c>
      <c r="AH33" s="50">
        <f t="shared" si="9"/>
        <v>708</v>
      </c>
      <c r="AI33" s="51">
        <f t="shared" si="8"/>
        <v>176.47058823529414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9733014</v>
      </c>
      <c r="AQ33" s="128">
        <f t="shared" si="0"/>
        <v>1094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10</v>
      </c>
      <c r="E34" s="42">
        <f t="shared" si="1"/>
        <v>7.042253521126761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95</v>
      </c>
      <c r="Q34" s="124">
        <v>60815259</v>
      </c>
      <c r="R34" s="47">
        <f t="shared" si="4"/>
        <v>3955</v>
      </c>
      <c r="S34" s="48">
        <f t="shared" si="5"/>
        <v>94.92</v>
      </c>
      <c r="T34" s="48">
        <f t="shared" si="6"/>
        <v>3.9550000000000001</v>
      </c>
      <c r="U34" s="125">
        <v>4.5</v>
      </c>
      <c r="V34" s="125">
        <f t="shared" si="7"/>
        <v>4.5</v>
      </c>
      <c r="W34" s="126" t="s">
        <v>125</v>
      </c>
      <c r="X34" s="128">
        <v>0</v>
      </c>
      <c r="Y34" s="128">
        <v>0</v>
      </c>
      <c r="Z34" s="128">
        <v>1078</v>
      </c>
      <c r="AA34" s="128">
        <v>0</v>
      </c>
      <c r="AB34" s="128">
        <v>1077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42246404</v>
      </c>
      <c r="AH34" s="50">
        <f t="shared" si="9"/>
        <v>688</v>
      </c>
      <c r="AI34" s="51">
        <f t="shared" si="8"/>
        <v>173.95701643489255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9734183</v>
      </c>
      <c r="AQ34" s="128">
        <f t="shared" si="0"/>
        <v>1169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125659</v>
      </c>
      <c r="S35" s="67">
        <f>AVERAGE(S11:S34)</f>
        <v>125.65899999999998</v>
      </c>
      <c r="T35" s="67">
        <f>SUM(T11:T34)</f>
        <v>125.65899999999999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25952</v>
      </c>
      <c r="AI35" s="70">
        <f>$AH$35/$T35</f>
        <v>206.52718866137724</v>
      </c>
      <c r="AJ35" s="99"/>
      <c r="AK35" s="100"/>
      <c r="AL35" s="100"/>
      <c r="AM35" s="100"/>
      <c r="AN35" s="101"/>
      <c r="AO35" s="71"/>
      <c r="AP35" s="72">
        <f>AP34-AP10</f>
        <v>7926</v>
      </c>
      <c r="AQ35" s="73">
        <f>SUM(AQ11:AQ34)</f>
        <v>7926</v>
      </c>
      <c r="AR35" s="74">
        <f>AVERAGE(AR11:AR34)</f>
        <v>1.145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171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232</v>
      </c>
      <c r="C46" s="116"/>
      <c r="D46" s="116"/>
      <c r="E46" s="116"/>
      <c r="F46" s="116"/>
      <c r="G46" s="116"/>
      <c r="H46" s="116"/>
      <c r="I46" s="117" t="s">
        <v>174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158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180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3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W17:W32" name="Range1_16_3_1_1_1_1"/>
    <protectedRange sqref="P4:U4" name="Range1_16_1_1_1_1_1_1_2_2_2_2_2_2_2_2_2_2_2_2_2_2_2_2_2_2"/>
    <protectedRange sqref="B54" name="Range2_12_5_1_1_1_2_2_1_1_1_1_1_1_1_1_1_1_1_2_1_1_1_2_1_1_1_1_1_1_1_1_1_1_1_1_1_1_1_1_2_1_1_1_1_1_1_1_1_1_2_1_1_3_1_1_1_3_1_1_1_1_1_1_1_1_1_1_1_1_1_1_1_1_1_1_1_1_1_1_1_1"/>
    <protectedRange sqref="P3:U3" name="Range1_16_1_1_1_1_1_1_2_2_2_2_2_2_2_2_2_2_2_2_2_2_2_2_2_2_2_2_2"/>
    <protectedRange sqref="B43" name="Range2_12_5_1_1_1_2_1_1_1_1_1_1_1_1_1_1_1_2_1_1_1_1_1_1_1_1_1_1_1_1_1_1_1_1_1_1_1_1_1_1_2_1_1_1_1_1_1_1_1_1_1_1_2_1_1_1_1_2"/>
    <protectedRange sqref="B44" name="Range2_12_5_1_1_1_2_2_1_1_1_1_1_1_1_1_1_1_1_1_1_1_1_1_1_1_1_1_1_1_1_1_1_1_1_1_1_1_1_1_1_1_1_1_1_1_1_1_1_1_1_1_1_1_1_1_1_2_1_1_1_1_1_1_1_1_1_1_1_2_1_1_1_1_1_2"/>
    <protectedRange sqref="B45" name="Range2_12_5_1_1_1_2_2_1_1_1_1_1_1_1_1_1_1_1_2_1_1_1_1_1_1_1_1_1_1_1_1_1_1_1_1_1_1_1_1_1_1_1_1_1_1_1_1_1_1_1_1_1_1_1_1_1_1_1_1_1_1_1_1_1_1_1_1_1_1_1_1_1_2_1_1_1_1_1_1_1_1_1_1_1_2_1_1_1_1_1_2"/>
    <protectedRange sqref="B46" name="Range2_12_5_1_1_1_2_2_1_1_1_1_1_1_1_1_1_1_1_2_1_1_1_2_1_1_1_2_1_1_1_3_1_1_1_1_1_1_1_1_1_1_1_1_1_1_1_1_1_1_1_1_1_1_1_1_1_1_1_1_1_1_1_1_1_1_1_1_1_1_1_1_1_1_1_1_1_1_1_1_1_1_1_1_1_1_1_1_1_1_2_1_1_1_1_1_1_1_1_1_1_1_2_1_1_1_1_1_2"/>
    <protectedRange sqref="B47" name="Range2_12_5_1_1_1_2_1_1_1_1_1_1_1_1_1_1_1_2_1_2_1_1_1_1_1_1_1_1_1_2_1_1_1_1_1_1_1_1_1_1_1_1_1_1_1_1_1_1_1_1_1_1_1_1_1_1_1_1_1_1_1_1_1_1_1_1_1_1_1_1_1_1_1_2_1_1_1_1_1_1_1_1_1_2_1_2_1_1_1_1_1_2"/>
    <protectedRange sqref="B48" name="Range2_12_5_1_1_1_1_1_2_1_1_1_1_1_1_1_1_1_1_1_1_1_1_1_1_1_1_1_1_2_1_1_1_1_1_1_1_1_1_1_1_1_1_3_1_1_1_2_1_1_1_1_1_1_1_1_1_1_1_1_2_1_1_1_1_1_1_1_1_1_1_1_1_1_1_1_1_1_1_1_1"/>
    <protectedRange sqref="B50" name="Range2_12_5_1_1_1_1_1_2_1_1_2_1_1_1_1_1_1_1_1_1_1_1_1_1_1_1_1_1_2_1_1_1_1_1_1_1_1_1_1_1_1_1_1_3_1_1_1_2_1_1_1_1_1_1_1_1_1_2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"/>
    <protectedRange sqref="B51" name="Range2_12_5_1_1_1_2_2_1_1_1_1_1_1_1_1_1_1_1_2_1_1_1_2_1_1_1_1_1_1_1_1_1_1_1_1_1_1_1_1_2_1_1_1_1_1_1_1_1_1_2_1_1_3_1_1_1_3_1_1_1_1_1_1_1_1_1_1_1_1_1_1_1_1_1_1_1_1_1_1_2_1_1_1_1"/>
    <protectedRange sqref="B52" name="Range2_12_5_1_1_1_1_1_2_1_2_1_1_1_2_1_1_1_1_1_1_1_1_1_1_2_1_1_1_1_1_2_1_1_1_1_1_1_1_2_1_1_3_1_1_1_2_1_1_1_1_1_1_1_1_1_1_1_1_1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8" priority="5" operator="containsText" text="N/A">
      <formula>NOT(ISERROR(SEARCH("N/A",X11)))</formula>
    </cfRule>
    <cfRule type="cellIs" dxfId="67" priority="23" operator="equal">
      <formula>0</formula>
    </cfRule>
  </conditionalFormatting>
  <conditionalFormatting sqref="X11:AE34">
    <cfRule type="cellIs" dxfId="66" priority="22" operator="greaterThanOrEqual">
      <formula>1185</formula>
    </cfRule>
  </conditionalFormatting>
  <conditionalFormatting sqref="X11:AE34">
    <cfRule type="cellIs" dxfId="65" priority="21" operator="between">
      <formula>0.1</formula>
      <formula>1184</formula>
    </cfRule>
  </conditionalFormatting>
  <conditionalFormatting sqref="X8 AJ11:AO34">
    <cfRule type="cellIs" dxfId="64" priority="20" operator="equal">
      <formula>0</formula>
    </cfRule>
  </conditionalFormatting>
  <conditionalFormatting sqref="X8 AJ11:AO34">
    <cfRule type="cellIs" dxfId="63" priority="19" operator="greaterThan">
      <formula>1179</formula>
    </cfRule>
  </conditionalFormatting>
  <conditionalFormatting sqref="X8 AJ11:AO34">
    <cfRule type="cellIs" dxfId="62" priority="18" operator="greaterThan">
      <formula>99</formula>
    </cfRule>
  </conditionalFormatting>
  <conditionalFormatting sqref="X8 AJ11:AO34">
    <cfRule type="cellIs" dxfId="61" priority="17" operator="greaterThan">
      <formula>0.99</formula>
    </cfRule>
  </conditionalFormatting>
  <conditionalFormatting sqref="AB8">
    <cfRule type="cellIs" dxfId="60" priority="16" operator="equal">
      <formula>0</formula>
    </cfRule>
  </conditionalFormatting>
  <conditionalFormatting sqref="AB8">
    <cfRule type="cellIs" dxfId="59" priority="15" operator="greaterThan">
      <formula>1179</formula>
    </cfRule>
  </conditionalFormatting>
  <conditionalFormatting sqref="AB8">
    <cfRule type="cellIs" dxfId="58" priority="14" operator="greaterThan">
      <formula>99</formula>
    </cfRule>
  </conditionalFormatting>
  <conditionalFormatting sqref="AB8">
    <cfRule type="cellIs" dxfId="57" priority="13" operator="greaterThan">
      <formula>0.99</formula>
    </cfRule>
  </conditionalFormatting>
  <conditionalFormatting sqref="AQ11:AQ34">
    <cfRule type="cellIs" dxfId="56" priority="12" operator="equal">
      <formula>0</formula>
    </cfRule>
  </conditionalFormatting>
  <conditionalFormatting sqref="AQ11:AQ34">
    <cfRule type="cellIs" dxfId="55" priority="11" operator="greaterThan">
      <formula>1179</formula>
    </cfRule>
  </conditionalFormatting>
  <conditionalFormatting sqref="AQ11:AQ34">
    <cfRule type="cellIs" dxfId="54" priority="10" operator="greaterThan">
      <formula>99</formula>
    </cfRule>
  </conditionalFormatting>
  <conditionalFormatting sqref="AQ11:AQ34">
    <cfRule type="cellIs" dxfId="53" priority="9" operator="greaterThan">
      <formula>0.99</formula>
    </cfRule>
  </conditionalFormatting>
  <conditionalFormatting sqref="AI11:AI34">
    <cfRule type="cellIs" dxfId="52" priority="8" operator="greaterThan">
      <formula>$AI$8</formula>
    </cfRule>
  </conditionalFormatting>
  <conditionalFormatting sqref="AH11:AH34">
    <cfRule type="cellIs" dxfId="51" priority="6" operator="greaterThan">
      <formula>$AH$8</formula>
    </cfRule>
    <cfRule type="cellIs" dxfId="50" priority="7" operator="greaterThan">
      <formula>$AH$8</formula>
    </cfRule>
  </conditionalFormatting>
  <conditionalFormatting sqref="AP11:AP34">
    <cfRule type="cellIs" dxfId="49" priority="4" operator="equal">
      <formula>0</formula>
    </cfRule>
  </conditionalFormatting>
  <conditionalFormatting sqref="AP11:AP34">
    <cfRule type="cellIs" dxfId="48" priority="3" operator="greaterThan">
      <formula>1179</formula>
    </cfRule>
  </conditionalFormatting>
  <conditionalFormatting sqref="AP11:AP34">
    <cfRule type="cellIs" dxfId="47" priority="2" operator="greaterThan">
      <formula>99</formula>
    </cfRule>
  </conditionalFormatting>
  <conditionalFormatting sqref="AP11:AP34">
    <cfRule type="cellIs" dxfId="46" priority="1" operator="greaterThan">
      <formula>0.99</formula>
    </cfRule>
  </conditionalFormatting>
  <dataValidations count="5">
    <dataValidation type="list" allowBlank="1" showInputMessage="1" showErrorMessage="1" sqref="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4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7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213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210" t="s">
        <v>10</v>
      </c>
      <c r="I7" s="215" t="s">
        <v>11</v>
      </c>
      <c r="J7" s="215" t="s">
        <v>12</v>
      </c>
      <c r="K7" s="215" t="s">
        <v>13</v>
      </c>
      <c r="L7" s="13"/>
      <c r="M7" s="13"/>
      <c r="N7" s="13"/>
      <c r="O7" s="210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215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215" t="s">
        <v>22</v>
      </c>
      <c r="AG7" s="215" t="s">
        <v>23</v>
      </c>
      <c r="AH7" s="215" t="s">
        <v>24</v>
      </c>
      <c r="AI7" s="215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215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42337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25456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215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214" t="s">
        <v>51</v>
      </c>
      <c r="V9" s="214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12" t="s">
        <v>55</v>
      </c>
      <c r="AG9" s="212" t="s">
        <v>56</v>
      </c>
      <c r="AH9" s="247" t="s">
        <v>57</v>
      </c>
      <c r="AI9" s="262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5" t="s">
        <v>66</v>
      </c>
      <c r="AR9" s="214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64"/>
      <c r="I10" s="214" t="s">
        <v>75</v>
      </c>
      <c r="J10" s="214" t="s">
        <v>75</v>
      </c>
      <c r="K10" s="214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28'!Q34</f>
        <v>60815259</v>
      </c>
      <c r="R10" s="255"/>
      <c r="S10" s="256"/>
      <c r="T10" s="257"/>
      <c r="U10" s="214" t="s">
        <v>75</v>
      </c>
      <c r="V10" s="214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28'!AG34:AG34</f>
        <v>42246404</v>
      </c>
      <c r="AH10" s="247"/>
      <c r="AI10" s="263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2">
        <f>'NOV 28'!AP34:AP34</f>
        <v>9734183</v>
      </c>
      <c r="AQ10" s="246"/>
      <c r="AR10" s="211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119</v>
      </c>
      <c r="P11" s="124">
        <v>81</v>
      </c>
      <c r="Q11" s="124">
        <v>60818850</v>
      </c>
      <c r="R11" s="47">
        <f>IF(ISBLANK(Q11),"-",Q11-Q10)</f>
        <v>3591</v>
      </c>
      <c r="S11" s="48">
        <f>R11*24/1000</f>
        <v>86.183999999999997</v>
      </c>
      <c r="T11" s="48">
        <f>R11/1000</f>
        <v>3.5910000000000002</v>
      </c>
      <c r="U11" s="125">
        <v>5.9</v>
      </c>
      <c r="V11" s="125">
        <f>U11</f>
        <v>5.9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998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42247012</v>
      </c>
      <c r="AH11" s="50">
        <f>IF(ISBLANK(AG11),"-",AG11-AG10)</f>
        <v>608</v>
      </c>
      <c r="AI11" s="51">
        <f>AH11/T11</f>
        <v>169.31216931216932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9735535</v>
      </c>
      <c r="AQ11" s="128">
        <f t="shared" ref="AQ11:AQ34" si="0">AP11-AP10</f>
        <v>1352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119</v>
      </c>
      <c r="P12" s="124">
        <v>82</v>
      </c>
      <c r="Q12" s="124">
        <v>60822188</v>
      </c>
      <c r="R12" s="47">
        <f t="shared" ref="R12:R34" si="4">IF(ISBLANK(Q12),"-",Q12-Q11)</f>
        <v>3338</v>
      </c>
      <c r="S12" s="48">
        <f t="shared" ref="S12:S34" si="5">R12*24/1000</f>
        <v>80.111999999999995</v>
      </c>
      <c r="T12" s="48">
        <f t="shared" ref="T12:T34" si="6">R12/1000</f>
        <v>3.3380000000000001</v>
      </c>
      <c r="U12" s="125">
        <v>7.5</v>
      </c>
      <c r="V12" s="125">
        <f t="shared" ref="V12:V34" si="7">U12</f>
        <v>7.5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996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42247556</v>
      </c>
      <c r="AH12" s="50">
        <f>IF(ISBLANK(AG12),"-",AG12-AG11)</f>
        <v>544</v>
      </c>
      <c r="AI12" s="51">
        <f t="shared" ref="AI12:AI34" si="8">AH12/T12</f>
        <v>162.97183942480527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9736986</v>
      </c>
      <c r="AQ12" s="128">
        <f t="shared" si="0"/>
        <v>1451</v>
      </c>
      <c r="AR12" s="54">
        <v>1.01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84</v>
      </c>
      <c r="Q13" s="124">
        <v>60825631</v>
      </c>
      <c r="R13" s="47">
        <f t="shared" si="4"/>
        <v>3443</v>
      </c>
      <c r="S13" s="48">
        <f t="shared" si="5"/>
        <v>82.632000000000005</v>
      </c>
      <c r="T13" s="48">
        <f t="shared" si="6"/>
        <v>3.4430000000000001</v>
      </c>
      <c r="U13" s="125">
        <v>8.6</v>
      </c>
      <c r="V13" s="125">
        <f t="shared" si="7"/>
        <v>8.6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42248100</v>
      </c>
      <c r="AH13" s="50">
        <f>IF(ISBLANK(AG13),"-",AG13-AG12)</f>
        <v>544</v>
      </c>
      <c r="AI13" s="51">
        <f t="shared" si="8"/>
        <v>158.0017426662794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9738470</v>
      </c>
      <c r="AQ13" s="128">
        <f t="shared" si="0"/>
        <v>1484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A14" s="107" t="s">
        <v>174</v>
      </c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93</v>
      </c>
      <c r="P14" s="124">
        <v>90</v>
      </c>
      <c r="Q14" s="124">
        <v>60829288</v>
      </c>
      <c r="R14" s="47">
        <f t="shared" si="4"/>
        <v>3657</v>
      </c>
      <c r="S14" s="48">
        <f t="shared" si="5"/>
        <v>87.768000000000001</v>
      </c>
      <c r="T14" s="48">
        <f t="shared" si="6"/>
        <v>3.657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42248660</v>
      </c>
      <c r="AH14" s="50">
        <f t="shared" ref="AH14:AH34" si="9">IF(ISBLANK(AG14),"-",AG14-AG13)</f>
        <v>560</v>
      </c>
      <c r="AI14" s="51">
        <f t="shared" si="8"/>
        <v>153.13098167897184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9739406</v>
      </c>
      <c r="AQ14" s="128">
        <f t="shared" si="0"/>
        <v>936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100</v>
      </c>
      <c r="P15" s="124">
        <v>100</v>
      </c>
      <c r="Q15" s="124">
        <v>60833250</v>
      </c>
      <c r="R15" s="47">
        <f t="shared" si="4"/>
        <v>3962</v>
      </c>
      <c r="S15" s="48">
        <f t="shared" si="5"/>
        <v>95.087999999999994</v>
      </c>
      <c r="T15" s="48">
        <f t="shared" si="6"/>
        <v>3.9620000000000002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998</v>
      </c>
      <c r="AA15" s="128">
        <v>0</v>
      </c>
      <c r="AB15" s="128">
        <v>998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42249236</v>
      </c>
      <c r="AH15" s="50">
        <f t="shared" si="9"/>
        <v>576</v>
      </c>
      <c r="AI15" s="51">
        <f t="shared" si="8"/>
        <v>145.3811206461383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9739406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18</v>
      </c>
      <c r="E16" s="42">
        <f t="shared" si="1"/>
        <v>12.67605633802817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120</v>
      </c>
      <c r="P16" s="124">
        <v>117</v>
      </c>
      <c r="Q16" s="124">
        <v>60837831</v>
      </c>
      <c r="R16" s="47">
        <f t="shared" si="4"/>
        <v>4581</v>
      </c>
      <c r="S16" s="48">
        <f t="shared" si="5"/>
        <v>109.944</v>
      </c>
      <c r="T16" s="48">
        <f t="shared" si="6"/>
        <v>4.5810000000000004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1138</v>
      </c>
      <c r="AA16" s="128">
        <v>0</v>
      </c>
      <c r="AB16" s="128">
        <v>1148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42250060</v>
      </c>
      <c r="AH16" s="50">
        <f t="shared" si="9"/>
        <v>824</v>
      </c>
      <c r="AI16" s="51">
        <f t="shared" si="8"/>
        <v>179.87339008950011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9739406</v>
      </c>
      <c r="AQ16" s="128">
        <f t="shared" si="0"/>
        <v>0</v>
      </c>
      <c r="AR16" s="54">
        <v>1.3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11</v>
      </c>
      <c r="E17" s="42">
        <f t="shared" si="1"/>
        <v>7.746478873239437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142</v>
      </c>
      <c r="P17" s="124">
        <v>135</v>
      </c>
      <c r="Q17" s="124">
        <v>60843990</v>
      </c>
      <c r="R17" s="47">
        <f t="shared" si="4"/>
        <v>6159</v>
      </c>
      <c r="S17" s="48">
        <f t="shared" si="5"/>
        <v>147.816</v>
      </c>
      <c r="T17" s="48">
        <f t="shared" si="6"/>
        <v>6.1589999999999998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1178</v>
      </c>
      <c r="AA17" s="128">
        <v>1185</v>
      </c>
      <c r="AB17" s="128">
        <v>1178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42251212</v>
      </c>
      <c r="AH17" s="50">
        <f t="shared" si="9"/>
        <v>1152</v>
      </c>
      <c r="AI17" s="51">
        <f t="shared" si="8"/>
        <v>187.04335119337554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9739406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1"/>
        <v>5.6338028169014089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144</v>
      </c>
      <c r="P18" s="124">
        <v>140</v>
      </c>
      <c r="Q18" s="124">
        <v>60849279</v>
      </c>
      <c r="R18" s="47">
        <f t="shared" si="4"/>
        <v>5289</v>
      </c>
      <c r="S18" s="48">
        <f t="shared" si="5"/>
        <v>126.93600000000001</v>
      </c>
      <c r="T18" s="48">
        <f t="shared" si="6"/>
        <v>5.2889999999999997</v>
      </c>
      <c r="U18" s="125">
        <v>9.5</v>
      </c>
      <c r="V18" s="125">
        <f t="shared" si="7"/>
        <v>9.5</v>
      </c>
      <c r="W18" s="126" t="s">
        <v>143</v>
      </c>
      <c r="X18" s="128">
        <v>0</v>
      </c>
      <c r="Y18" s="128">
        <v>0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42252492</v>
      </c>
      <c r="AH18" s="50">
        <f t="shared" si="9"/>
        <v>1280</v>
      </c>
      <c r="AI18" s="51">
        <f t="shared" si="8"/>
        <v>242.01172244280585</v>
      </c>
      <c r="AJ18" s="108">
        <v>0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9739406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7</v>
      </c>
      <c r="E19" s="42">
        <f t="shared" si="1"/>
        <v>4.9295774647887329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146</v>
      </c>
      <c r="Q19" s="124">
        <v>60855391</v>
      </c>
      <c r="R19" s="47">
        <f t="shared" si="4"/>
        <v>6112</v>
      </c>
      <c r="S19" s="48">
        <f t="shared" si="5"/>
        <v>146.68799999999999</v>
      </c>
      <c r="T19" s="48">
        <f t="shared" si="6"/>
        <v>6.1120000000000001</v>
      </c>
      <c r="U19" s="125">
        <v>9.4</v>
      </c>
      <c r="V19" s="125">
        <f t="shared" si="7"/>
        <v>9.4</v>
      </c>
      <c r="W19" s="126" t="s">
        <v>133</v>
      </c>
      <c r="X19" s="128">
        <v>1067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42253860</v>
      </c>
      <c r="AH19" s="50">
        <f t="shared" si="9"/>
        <v>1368</v>
      </c>
      <c r="AI19" s="51">
        <f t="shared" si="8"/>
        <v>223.8219895287958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9739406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133</v>
      </c>
      <c r="P20" s="124">
        <v>148</v>
      </c>
      <c r="Q20" s="124">
        <v>60861570</v>
      </c>
      <c r="R20" s="47">
        <f t="shared" si="4"/>
        <v>6179</v>
      </c>
      <c r="S20" s="48">
        <f t="shared" si="5"/>
        <v>148.29599999999999</v>
      </c>
      <c r="T20" s="48">
        <f t="shared" si="6"/>
        <v>6.1790000000000003</v>
      </c>
      <c r="U20" s="125">
        <v>8.8000000000000007</v>
      </c>
      <c r="V20" s="125">
        <f t="shared" si="7"/>
        <v>8.8000000000000007</v>
      </c>
      <c r="W20" s="126" t="s">
        <v>133</v>
      </c>
      <c r="X20" s="128">
        <v>1088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42255248</v>
      </c>
      <c r="AH20" s="50">
        <f t="shared" si="9"/>
        <v>1388</v>
      </c>
      <c r="AI20" s="51">
        <f t="shared" si="8"/>
        <v>224.63181744618871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9739406</v>
      </c>
      <c r="AQ20" s="128">
        <f t="shared" si="0"/>
        <v>0</v>
      </c>
      <c r="AR20" s="54">
        <v>1.31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151</v>
      </c>
      <c r="Q21" s="124">
        <v>60867732</v>
      </c>
      <c r="R21" s="47">
        <f t="shared" si="4"/>
        <v>6162</v>
      </c>
      <c r="S21" s="48">
        <f t="shared" si="5"/>
        <v>147.88800000000001</v>
      </c>
      <c r="T21" s="48">
        <f t="shared" si="6"/>
        <v>6.1619999999999999</v>
      </c>
      <c r="U21" s="125">
        <v>8.1</v>
      </c>
      <c r="V21" s="125">
        <f t="shared" si="7"/>
        <v>8.1</v>
      </c>
      <c r="W21" s="126" t="s">
        <v>133</v>
      </c>
      <c r="X21" s="128">
        <v>1067</v>
      </c>
      <c r="Y21" s="128">
        <v>0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42256628</v>
      </c>
      <c r="AH21" s="50">
        <f t="shared" si="9"/>
        <v>1380</v>
      </c>
      <c r="AI21" s="51">
        <f t="shared" si="8"/>
        <v>223.95326192794548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9739406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134</v>
      </c>
      <c r="P22" s="124">
        <v>149</v>
      </c>
      <c r="Q22" s="124">
        <v>60873912</v>
      </c>
      <c r="R22" s="47">
        <f t="shared" si="4"/>
        <v>6180</v>
      </c>
      <c r="S22" s="48">
        <f t="shared" si="5"/>
        <v>148.32</v>
      </c>
      <c r="T22" s="48">
        <f t="shared" si="6"/>
        <v>6.18</v>
      </c>
      <c r="U22" s="125">
        <v>7.5</v>
      </c>
      <c r="V22" s="125">
        <f t="shared" si="7"/>
        <v>7.5</v>
      </c>
      <c r="W22" s="126" t="s">
        <v>133</v>
      </c>
      <c r="X22" s="128">
        <v>1057</v>
      </c>
      <c r="Y22" s="128">
        <v>0</v>
      </c>
      <c r="Z22" s="128">
        <v>1187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42258008</v>
      </c>
      <c r="AH22" s="50">
        <f t="shared" si="9"/>
        <v>1380</v>
      </c>
      <c r="AI22" s="51">
        <f t="shared" si="8"/>
        <v>223.30097087378641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9739406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7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136</v>
      </c>
      <c r="P23" s="124">
        <v>139</v>
      </c>
      <c r="Q23" s="124">
        <v>60879936</v>
      </c>
      <c r="R23" s="47">
        <f t="shared" si="4"/>
        <v>6024</v>
      </c>
      <c r="S23" s="48">
        <f t="shared" si="5"/>
        <v>144.57599999999999</v>
      </c>
      <c r="T23" s="48">
        <f t="shared" si="6"/>
        <v>6.024</v>
      </c>
      <c r="U23" s="125">
        <v>7</v>
      </c>
      <c r="V23" s="125">
        <f t="shared" si="7"/>
        <v>7</v>
      </c>
      <c r="W23" s="126" t="s">
        <v>133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1186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42259360</v>
      </c>
      <c r="AH23" s="50">
        <f t="shared" si="9"/>
        <v>1352</v>
      </c>
      <c r="AI23" s="51">
        <f t="shared" si="8"/>
        <v>224.43559096945552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9739406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142</v>
      </c>
      <c r="Q24" s="124">
        <v>60886163</v>
      </c>
      <c r="R24" s="47">
        <f t="shared" si="4"/>
        <v>6227</v>
      </c>
      <c r="S24" s="48">
        <f t="shared" si="5"/>
        <v>149.44800000000001</v>
      </c>
      <c r="T24" s="48">
        <f t="shared" si="6"/>
        <v>6.2270000000000003</v>
      </c>
      <c r="U24" s="125">
        <v>6.6</v>
      </c>
      <c r="V24" s="125">
        <f t="shared" si="7"/>
        <v>6.6</v>
      </c>
      <c r="W24" s="126" t="s">
        <v>133</v>
      </c>
      <c r="X24" s="128">
        <v>1067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42260764</v>
      </c>
      <c r="AH24" s="50">
        <f t="shared" si="9"/>
        <v>1404</v>
      </c>
      <c r="AI24" s="51">
        <f t="shared" si="8"/>
        <v>225.4697286012526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9739406</v>
      </c>
      <c r="AQ24" s="128">
        <f t="shared" si="0"/>
        <v>0</v>
      </c>
      <c r="AR24" s="54">
        <v>1.28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7</v>
      </c>
      <c r="E25" s="42">
        <f t="shared" si="1"/>
        <v>4.9295774647887329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141</v>
      </c>
      <c r="Q25" s="124">
        <v>60892310</v>
      </c>
      <c r="R25" s="47">
        <f t="shared" si="4"/>
        <v>6147</v>
      </c>
      <c r="S25" s="48">
        <f t="shared" si="5"/>
        <v>147.52799999999999</v>
      </c>
      <c r="T25" s="48">
        <f t="shared" si="6"/>
        <v>6.1470000000000002</v>
      </c>
      <c r="U25" s="125">
        <v>6.1</v>
      </c>
      <c r="V25" s="125">
        <f t="shared" si="7"/>
        <v>6.1</v>
      </c>
      <c r="W25" s="126" t="s">
        <v>133</v>
      </c>
      <c r="X25" s="128">
        <v>1046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42262164</v>
      </c>
      <c r="AH25" s="50">
        <f t="shared" si="9"/>
        <v>1400</v>
      </c>
      <c r="AI25" s="51">
        <f t="shared" si="8"/>
        <v>227.7533756303888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9739406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7</v>
      </c>
      <c r="E26" s="42">
        <f t="shared" si="1"/>
        <v>4.9295774647887329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135</v>
      </c>
      <c r="P26" s="124">
        <v>138</v>
      </c>
      <c r="Q26" s="124">
        <v>60897861</v>
      </c>
      <c r="R26" s="47">
        <f t="shared" si="4"/>
        <v>5551</v>
      </c>
      <c r="S26" s="48">
        <f t="shared" si="5"/>
        <v>133.22399999999999</v>
      </c>
      <c r="T26" s="48">
        <f t="shared" si="6"/>
        <v>5.5510000000000002</v>
      </c>
      <c r="U26" s="125">
        <v>5.7</v>
      </c>
      <c r="V26" s="125">
        <f t="shared" si="7"/>
        <v>5.7</v>
      </c>
      <c r="W26" s="126" t="s">
        <v>133</v>
      </c>
      <c r="X26" s="128">
        <v>1016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42263446</v>
      </c>
      <c r="AH26" s="50">
        <f t="shared" si="9"/>
        <v>1282</v>
      </c>
      <c r="AI26" s="51">
        <f t="shared" si="8"/>
        <v>230.94937849036208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9739406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132</v>
      </c>
      <c r="P27" s="124">
        <v>137</v>
      </c>
      <c r="Q27" s="124">
        <v>60903334</v>
      </c>
      <c r="R27" s="47">
        <f t="shared" si="4"/>
        <v>5473</v>
      </c>
      <c r="S27" s="48">
        <f t="shared" si="5"/>
        <v>131.352</v>
      </c>
      <c r="T27" s="48">
        <f t="shared" si="6"/>
        <v>5.4729999999999999</v>
      </c>
      <c r="U27" s="125">
        <v>5.5</v>
      </c>
      <c r="V27" s="125">
        <f t="shared" si="7"/>
        <v>5.5</v>
      </c>
      <c r="W27" s="126" t="s">
        <v>133</v>
      </c>
      <c r="X27" s="128">
        <v>1015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42264728</v>
      </c>
      <c r="AH27" s="50">
        <f t="shared" si="9"/>
        <v>1282</v>
      </c>
      <c r="AI27" s="51">
        <f t="shared" si="8"/>
        <v>234.24081856385894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9739406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134</v>
      </c>
      <c r="Q28" s="124">
        <v>60909445</v>
      </c>
      <c r="R28" s="47">
        <f t="shared" si="4"/>
        <v>6111</v>
      </c>
      <c r="S28" s="48">
        <f t="shared" si="5"/>
        <v>146.66399999999999</v>
      </c>
      <c r="T28" s="48">
        <f t="shared" si="6"/>
        <v>6.1109999999999998</v>
      </c>
      <c r="U28" s="125">
        <v>5.0999999999999996</v>
      </c>
      <c r="V28" s="125">
        <f t="shared" si="7"/>
        <v>5.0999999999999996</v>
      </c>
      <c r="W28" s="126" t="s">
        <v>133</v>
      </c>
      <c r="X28" s="128">
        <v>1006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42266146</v>
      </c>
      <c r="AH28" s="50">
        <f t="shared" si="9"/>
        <v>1418</v>
      </c>
      <c r="AI28" s="51">
        <f t="shared" si="8"/>
        <v>232.04058255604647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9739406</v>
      </c>
      <c r="AQ28" s="128">
        <f t="shared" si="0"/>
        <v>0</v>
      </c>
      <c r="AR28" s="54">
        <v>1.1299999999999999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5</v>
      </c>
      <c r="E29" s="42">
        <f t="shared" si="1"/>
        <v>3.5211267605633805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135</v>
      </c>
      <c r="P29" s="124">
        <v>131</v>
      </c>
      <c r="Q29" s="124">
        <v>60914695</v>
      </c>
      <c r="R29" s="47">
        <f t="shared" si="4"/>
        <v>5250</v>
      </c>
      <c r="S29" s="48">
        <f t="shared" si="5"/>
        <v>126</v>
      </c>
      <c r="T29" s="48">
        <f t="shared" si="6"/>
        <v>5.25</v>
      </c>
      <c r="U29" s="125">
        <v>5</v>
      </c>
      <c r="V29" s="125">
        <f t="shared" si="7"/>
        <v>5</v>
      </c>
      <c r="W29" s="126" t="s">
        <v>133</v>
      </c>
      <c r="X29" s="128">
        <v>975</v>
      </c>
      <c r="Y29" s="128">
        <v>0</v>
      </c>
      <c r="Z29" s="128">
        <v>1188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42267396</v>
      </c>
      <c r="AH29" s="50">
        <f t="shared" si="9"/>
        <v>1250</v>
      </c>
      <c r="AI29" s="51">
        <f t="shared" si="8"/>
        <v>238.0952380952381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9739406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9</v>
      </c>
      <c r="E30" s="42">
        <f t="shared" si="1"/>
        <v>6.3380281690140849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113</v>
      </c>
      <c r="P30" s="124">
        <v>126</v>
      </c>
      <c r="Q30" s="124">
        <v>60920027</v>
      </c>
      <c r="R30" s="47">
        <f t="shared" si="4"/>
        <v>5332</v>
      </c>
      <c r="S30" s="48">
        <f t="shared" si="5"/>
        <v>127.968</v>
      </c>
      <c r="T30" s="48">
        <f t="shared" si="6"/>
        <v>5.3319999999999999</v>
      </c>
      <c r="U30" s="125">
        <v>4.4000000000000004</v>
      </c>
      <c r="V30" s="125">
        <f t="shared" si="7"/>
        <v>4.4000000000000004</v>
      </c>
      <c r="W30" s="126" t="s">
        <v>140</v>
      </c>
      <c r="X30" s="128">
        <v>1067</v>
      </c>
      <c r="Y30" s="128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42268500</v>
      </c>
      <c r="AH30" s="50">
        <f t="shared" si="9"/>
        <v>1104</v>
      </c>
      <c r="AI30" s="51">
        <f t="shared" si="8"/>
        <v>207.05176294073519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9739406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12</v>
      </c>
      <c r="E31" s="42">
        <f t="shared" si="1"/>
        <v>8.4507042253521139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120</v>
      </c>
      <c r="P31" s="124">
        <v>117</v>
      </c>
      <c r="Q31" s="124">
        <v>60925301</v>
      </c>
      <c r="R31" s="47">
        <f t="shared" si="4"/>
        <v>5274</v>
      </c>
      <c r="S31" s="48">
        <f t="shared" si="5"/>
        <v>126.57599999999999</v>
      </c>
      <c r="T31" s="48">
        <f t="shared" si="6"/>
        <v>5.274</v>
      </c>
      <c r="U31" s="125">
        <v>3.7</v>
      </c>
      <c r="V31" s="125">
        <f t="shared" si="7"/>
        <v>3.7</v>
      </c>
      <c r="W31" s="126" t="s">
        <v>140</v>
      </c>
      <c r="X31" s="128">
        <v>995</v>
      </c>
      <c r="Y31" s="128">
        <v>0</v>
      </c>
      <c r="Z31" s="128">
        <v>1188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42269568</v>
      </c>
      <c r="AH31" s="50">
        <f t="shared" si="9"/>
        <v>1068</v>
      </c>
      <c r="AI31" s="51">
        <f t="shared" si="8"/>
        <v>202.5028441410694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9739406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15</v>
      </c>
      <c r="E32" s="42">
        <f t="shared" si="1"/>
        <v>10.563380281690142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116</v>
      </c>
      <c r="P32" s="124">
        <v>113</v>
      </c>
      <c r="Q32" s="124">
        <v>60930162</v>
      </c>
      <c r="R32" s="47">
        <f t="shared" si="4"/>
        <v>4861</v>
      </c>
      <c r="S32" s="48">
        <f t="shared" si="5"/>
        <v>116.664</v>
      </c>
      <c r="T32" s="48">
        <f t="shared" si="6"/>
        <v>4.8609999999999998</v>
      </c>
      <c r="U32" s="125">
        <v>3.4</v>
      </c>
      <c r="V32" s="125">
        <f t="shared" si="7"/>
        <v>3.4</v>
      </c>
      <c r="W32" s="126" t="s">
        <v>140</v>
      </c>
      <c r="X32" s="128">
        <v>944</v>
      </c>
      <c r="Y32" s="128">
        <v>0</v>
      </c>
      <c r="Z32" s="128">
        <v>1148</v>
      </c>
      <c r="AA32" s="128">
        <v>0</v>
      </c>
      <c r="AB32" s="128">
        <v>1148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42270564</v>
      </c>
      <c r="AH32" s="50">
        <f t="shared" si="9"/>
        <v>996</v>
      </c>
      <c r="AI32" s="51">
        <f t="shared" si="8"/>
        <v>204.8961119111294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9739406</v>
      </c>
      <c r="AQ32" s="128">
        <v>0</v>
      </c>
      <c r="AR32" s="54">
        <v>1.1100000000000001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129</v>
      </c>
      <c r="P33" s="124">
        <v>87</v>
      </c>
      <c r="Q33" s="124">
        <v>60934153</v>
      </c>
      <c r="R33" s="47">
        <f t="shared" si="4"/>
        <v>3991</v>
      </c>
      <c r="S33" s="48">
        <f t="shared" si="5"/>
        <v>95.784000000000006</v>
      </c>
      <c r="T33" s="48">
        <f t="shared" si="6"/>
        <v>3.9910000000000001</v>
      </c>
      <c r="U33" s="125">
        <v>4.8</v>
      </c>
      <c r="V33" s="125">
        <f t="shared" si="7"/>
        <v>4.8</v>
      </c>
      <c r="W33" s="126" t="s">
        <v>125</v>
      </c>
      <c r="X33" s="128">
        <v>0</v>
      </c>
      <c r="Y33" s="128">
        <v>0</v>
      </c>
      <c r="Z33" s="128">
        <v>1048</v>
      </c>
      <c r="AA33" s="128">
        <v>0</v>
      </c>
      <c r="AB33" s="128">
        <v>1048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42271220</v>
      </c>
      <c r="AH33" s="50">
        <f t="shared" si="9"/>
        <v>656</v>
      </c>
      <c r="AI33" s="51">
        <f t="shared" si="8"/>
        <v>164.36983212227511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9740730</v>
      </c>
      <c r="AQ33" s="128">
        <f t="shared" si="0"/>
        <v>1324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126</v>
      </c>
      <c r="P34" s="124">
        <v>90</v>
      </c>
      <c r="Q34" s="124">
        <v>60938017</v>
      </c>
      <c r="R34" s="47">
        <f t="shared" si="4"/>
        <v>3864</v>
      </c>
      <c r="S34" s="48">
        <f t="shared" si="5"/>
        <v>92.736000000000004</v>
      </c>
      <c r="T34" s="48">
        <f t="shared" si="6"/>
        <v>3.8639999999999999</v>
      </c>
      <c r="U34" s="125">
        <v>6.1</v>
      </c>
      <c r="V34" s="125">
        <f t="shared" si="7"/>
        <v>6.1</v>
      </c>
      <c r="W34" s="126" t="s">
        <v>125</v>
      </c>
      <c r="X34" s="128">
        <v>0</v>
      </c>
      <c r="Y34" s="128">
        <v>0</v>
      </c>
      <c r="Z34" s="128">
        <v>1047</v>
      </c>
      <c r="AA34" s="128">
        <v>0</v>
      </c>
      <c r="AB34" s="128">
        <v>1048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42271860</v>
      </c>
      <c r="AH34" s="50">
        <f t="shared" si="9"/>
        <v>640</v>
      </c>
      <c r="AI34" s="51">
        <f t="shared" si="8"/>
        <v>165.63146997929607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9741979</v>
      </c>
      <c r="AQ34" s="128">
        <f t="shared" si="0"/>
        <v>1249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122758</v>
      </c>
      <c r="S35" s="67">
        <f>AVERAGE(S11:S34)</f>
        <v>122.758</v>
      </c>
      <c r="T35" s="67">
        <f>SUM(T11:T34)</f>
        <v>122.75800000000001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25456</v>
      </c>
      <c r="AI35" s="70">
        <f>$AH$35/$T35</f>
        <v>207.36734062138515</v>
      </c>
      <c r="AJ35" s="99"/>
      <c r="AK35" s="100"/>
      <c r="AL35" s="100"/>
      <c r="AM35" s="100"/>
      <c r="AN35" s="101"/>
      <c r="AO35" s="71"/>
      <c r="AP35" s="72">
        <f>AP34-AP10</f>
        <v>7796</v>
      </c>
      <c r="AQ35" s="73">
        <f>SUM(AQ11:AQ34)</f>
        <v>7796</v>
      </c>
      <c r="AR35" s="74">
        <f>AVERAGE(AR11:AR34)</f>
        <v>1.1900000000000002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191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233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234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235</v>
      </c>
      <c r="C46" s="116"/>
      <c r="D46" s="116"/>
      <c r="E46" s="116"/>
      <c r="F46" s="116"/>
      <c r="G46" s="116"/>
      <c r="H46" s="116"/>
      <c r="I46" s="117" t="s">
        <v>174</v>
      </c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18" t="s">
        <v>153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22" t="s">
        <v>137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147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177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E11:E34 W13:AG16 X17:AG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3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W17:W32" name="Range1_16_3_1_1_1_1"/>
    <protectedRange sqref="P4:U4" name="Range1_16_1_1_1_1_1_1_2_2_2_2_2_2_2_2_2_2_2_2_2_2_2_2_2_2"/>
    <protectedRange sqref="B54" name="Range2_12_5_1_1_1_2_2_1_1_1_1_1_1_1_1_1_1_1_2_1_1_1_2_1_1_1_1_1_1_1_1_1_1_1_1_1_1_1_1_2_1_1_1_1_1_1_1_1_1_2_1_1_3_1_1_1_3_1_1_1_1_1_1_1_1_1_1_1_1_1_1_1_1_1_1_1_1_1_1_1_1"/>
    <protectedRange sqref="P3:U3" name="Range1_16_1_1_1_1_1_1_2_2_2_2_2_2_2_2_2_2_2_2_2_2_2_2_2_2_2_2_2_2"/>
    <protectedRange sqref="B43" name="Range2_12_5_1_1_1_2_1_1_1_1_1_1_1_1_1_1_1_2_1_1_1_1_1_1_1_1_1_1_1_1_1_1_1_1_1_1_1_1_1_1_2_1_1_1_1_1_1_1_1_1_1_1_2_1_1_1_1_2_1"/>
    <protectedRange sqref="B44" name="Range2_12_5_1_1_1_2_2_1_1_1_1_1_1_1_1_1_1_1_1_1_1_1_1_1_1_1_1_1_1_1_1_1_1_1_1_1_1_1_1_1_1_1_1_1_1_1_1_1_1_1_1_1_1_1_1_1_2_1_1_1_1_1_1_1_1_1_1_1_2_1_1_1_1_1_2_1"/>
    <protectedRange sqref="B45" name="Range2_12_5_1_1_1_2_2_1_1_1_1_1_1_1_1_1_1_1_2_1_1_1_1_1_1_1_1_1_1_1_1_1_1_1_1_1_1_1_1_1_1_1_1_1_1_1_1_1_1_1_1_1_1_1_1_1_1_1_1_1_1_1_1_1_1_1_1_1_1_1_1_1_2_1_1_1_1_1_1_1_1_1_1_1_2_1_1_1_1_1_2_1"/>
    <protectedRange sqref="B46" name="Range2_12_5_1_1_1_2_2_1_1_1_1_1_1_1_1_1_1_1_2_1_1_1_2_1_1_1_2_1_1_1_3_1_1_1_1_1_1_1_1_1_1_1_1_1_1_1_1_1_1_1_1_1_1_1_1_1_1_1_1_1_1_1_1_1_1_1_1_1_1_1_1_1_1_1_1_1_1_1_1_1_1_1_1_1_1_1_1_1_1_2_1_1_1_1_1_1_1_1_1_1_1_2_1_1_1_1_1_2_1"/>
    <protectedRange sqref="B47" name="Range2_12_5_1_1_1_2_1_1_1_1_1_1_1_1_1_1_1_2_1_2_1_1_1_1_1_1_1_1_1_2_1_1_1_1_1_1_1_1_1_1_1_1_1_1_1_1_1_1_1_1_1_1_1_1_1_1_1_1_1_1_1_1_1_1_1_1_1_1_1_1_1_1_1_2_1_1_1_1_1_1_1_1_1_2_1_2_1_1_1_1_1_2_1"/>
    <protectedRange sqref="B48" name="Range2_12_5_1_1_1_1_1_2_1_1_1_1_1_1_1_1_1_1_1_1_1_1_1_1_1_1_1_1_2_1_1_1_1_1_1_1_1_1_1_1_1_1_3_1_1_1_2_1_1_1_1_1_1_1_1_1_1_1_1_2_1_1_1_1_1_1_1_1_1_1_1_1_1_1_1_1_1_1_1_1_1"/>
    <protectedRange sqref="B50" name="Range2_12_5_1_1_1_1_1_2_1_1_2_1_1_1_1_1_1_1_1_1_1_1_1_1_1_1_1_1_2_1_1_1_1_1_1_1_1_1_1_1_1_1_1_3_1_1_1_2_1_1_1_1_1_1_1_1_1_2_1_1_1_1_1_1_1_1_1_1_1_1_1_1_1_1_1_1_1_1_1"/>
    <protectedRange sqref="B49" name="Range2_12_5_1_1_1_2_2_1_1_1_1_1_1_1_1_1_1_1_2_1_1_1_1_1_1_1_1_1_3_1_3_1_2_1_1_1_1_1_1_1_1_1_1_1_1_1_2_1_1_1_1_1_2_1_1_1_1_1_1_1_1_2_1_1_3_1_1_1_2_1_1_1_1_1_1_1_1_1_1_1_1_1_1_1_1_1_2_1_1_1_1_1_1_1_1_1_1_1_1_1"/>
    <protectedRange sqref="B51" name="Range2_12_5_1_1_1_2_2_1_1_1_1_1_1_1_1_1_1_1_2_1_1_1_2_1_1_1_1_1_1_1_1_1_1_1_1_1_1_1_1_2_1_1_1_1_1_1_1_1_1_2_1_1_3_1_1_1_3_1_1_1_1_1_1_1_1_1_1_1_1_1_1_1_1_1_1_1_1_1_1_2_1_1_1_1_1"/>
    <protectedRange sqref="B52" name="Range2_12_5_1_1_1_1_1_2_1_2_1_1_1_2_1_1_1_1_1_1_1_1_1_1_2_1_1_1_1_1_2_1_1_1_1_1_1_1_2_1_1_3_1_1_1_2_1_1_1_1_1_1_1_1_1_1_1_1_1_1_1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45" priority="5" operator="containsText" text="N/A">
      <formula>NOT(ISERROR(SEARCH("N/A",X11)))</formula>
    </cfRule>
    <cfRule type="cellIs" dxfId="44" priority="23" operator="equal">
      <formula>0</formula>
    </cfRule>
  </conditionalFormatting>
  <conditionalFormatting sqref="X11:AE34">
    <cfRule type="cellIs" dxfId="43" priority="22" operator="greaterThanOrEqual">
      <formula>1185</formula>
    </cfRule>
  </conditionalFormatting>
  <conditionalFormatting sqref="X11:AE34">
    <cfRule type="cellIs" dxfId="42" priority="21" operator="between">
      <formula>0.1</formula>
      <formula>1184</formula>
    </cfRule>
  </conditionalFormatting>
  <conditionalFormatting sqref="X8 AJ11:AO34">
    <cfRule type="cellIs" dxfId="41" priority="20" operator="equal">
      <formula>0</formula>
    </cfRule>
  </conditionalFormatting>
  <conditionalFormatting sqref="X8 AJ11:AO34">
    <cfRule type="cellIs" dxfId="40" priority="19" operator="greaterThan">
      <formula>1179</formula>
    </cfRule>
  </conditionalFormatting>
  <conditionalFormatting sqref="X8 AJ11:AO34">
    <cfRule type="cellIs" dxfId="39" priority="18" operator="greaterThan">
      <formula>99</formula>
    </cfRule>
  </conditionalFormatting>
  <conditionalFormatting sqref="X8 AJ11:AO34">
    <cfRule type="cellIs" dxfId="38" priority="17" operator="greaterThan">
      <formula>0.99</formula>
    </cfRule>
  </conditionalFormatting>
  <conditionalFormatting sqref="AB8">
    <cfRule type="cellIs" dxfId="37" priority="16" operator="equal">
      <formula>0</formula>
    </cfRule>
  </conditionalFormatting>
  <conditionalFormatting sqref="AB8">
    <cfRule type="cellIs" dxfId="36" priority="15" operator="greaterThan">
      <formula>1179</formula>
    </cfRule>
  </conditionalFormatting>
  <conditionalFormatting sqref="AB8">
    <cfRule type="cellIs" dxfId="35" priority="14" operator="greaterThan">
      <formula>99</formula>
    </cfRule>
  </conditionalFormatting>
  <conditionalFormatting sqref="AB8">
    <cfRule type="cellIs" dxfId="34" priority="13" operator="greaterThan">
      <formula>0.99</formula>
    </cfRule>
  </conditionalFormatting>
  <conditionalFormatting sqref="AQ11:AQ34">
    <cfRule type="cellIs" dxfId="33" priority="12" operator="equal">
      <formula>0</formula>
    </cfRule>
  </conditionalFormatting>
  <conditionalFormatting sqref="AQ11:AQ34">
    <cfRule type="cellIs" dxfId="32" priority="11" operator="greaterThan">
      <formula>1179</formula>
    </cfRule>
  </conditionalFormatting>
  <conditionalFormatting sqref="AQ11:AQ34">
    <cfRule type="cellIs" dxfId="31" priority="10" operator="greaterThan">
      <formula>99</formula>
    </cfRule>
  </conditionalFormatting>
  <conditionalFormatting sqref="AQ11:AQ34">
    <cfRule type="cellIs" dxfId="30" priority="9" operator="greaterThan">
      <formula>0.99</formula>
    </cfRule>
  </conditionalFormatting>
  <conditionalFormatting sqref="AI11:AI34">
    <cfRule type="cellIs" dxfId="29" priority="8" operator="greaterThan">
      <formula>$AI$8</formula>
    </cfRule>
  </conditionalFormatting>
  <conditionalFormatting sqref="AH11:AH34">
    <cfRule type="cellIs" dxfId="28" priority="6" operator="greaterThan">
      <formula>$AH$8</formula>
    </cfRule>
    <cfRule type="cellIs" dxfId="27" priority="7" operator="greaterThan">
      <formula>$AH$8</formula>
    </cfRule>
  </conditionalFormatting>
  <conditionalFormatting sqref="AP11:AP34">
    <cfRule type="cellIs" dxfId="26" priority="4" operator="equal">
      <formula>0</formula>
    </cfRule>
  </conditionalFormatting>
  <conditionalFormatting sqref="AP11:AP34">
    <cfRule type="cellIs" dxfId="25" priority="3" operator="greaterThan">
      <formula>1179</formula>
    </cfRule>
  </conditionalFormatting>
  <conditionalFormatting sqref="AP11:AP34">
    <cfRule type="cellIs" dxfId="24" priority="2" operator="greaterThan">
      <formula>99</formula>
    </cfRule>
  </conditionalFormatting>
  <conditionalFormatting sqref="AP11:AP34">
    <cfRule type="cellIs" dxfId="23" priority="1" operator="greaterThan">
      <formula>0.99</formula>
    </cfRule>
  </conditionalFormatting>
  <dataValidations count="5">
    <dataValidation type="list" allowBlank="1" showInputMessage="1" showErrorMessage="1" sqref="P3:P4">
      <formula1>$AY$10:$AY$39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5">
      <formula1>$AY$10:$AY$38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3" workbookViewId="0">
      <selection activeCell="AP35" sqref="AP35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43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38" t="s">
        <v>10</v>
      </c>
      <c r="I7" s="139" t="s">
        <v>11</v>
      </c>
      <c r="J7" s="139" t="s">
        <v>12</v>
      </c>
      <c r="K7" s="139" t="s">
        <v>13</v>
      </c>
      <c r="L7" s="13"/>
      <c r="M7" s="13"/>
      <c r="N7" s="13"/>
      <c r="O7" s="138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39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39" t="s">
        <v>22</v>
      </c>
      <c r="AG7" s="139" t="s">
        <v>23</v>
      </c>
      <c r="AH7" s="139" t="s">
        <v>24</v>
      </c>
      <c r="AI7" s="139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39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42311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25780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39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40" t="s">
        <v>51</v>
      </c>
      <c r="V9" s="140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42" t="s">
        <v>55</v>
      </c>
      <c r="AG9" s="142" t="s">
        <v>56</v>
      </c>
      <c r="AH9" s="247" t="s">
        <v>57</v>
      </c>
      <c r="AI9" s="262" t="s">
        <v>58</v>
      </c>
      <c r="AJ9" s="140" t="s">
        <v>59</v>
      </c>
      <c r="AK9" s="140" t="s">
        <v>60</v>
      </c>
      <c r="AL9" s="140" t="s">
        <v>61</v>
      </c>
      <c r="AM9" s="140" t="s">
        <v>62</v>
      </c>
      <c r="AN9" s="140" t="s">
        <v>63</v>
      </c>
      <c r="AO9" s="140" t="s">
        <v>64</v>
      </c>
      <c r="AP9" s="140" t="s">
        <v>65</v>
      </c>
      <c r="AQ9" s="245" t="s">
        <v>66</v>
      </c>
      <c r="AR9" s="140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40" t="s">
        <v>72</v>
      </c>
      <c r="C10" s="140" t="s">
        <v>73</v>
      </c>
      <c r="D10" s="140" t="s">
        <v>74</v>
      </c>
      <c r="E10" s="140" t="s">
        <v>75</v>
      </c>
      <c r="F10" s="140" t="s">
        <v>74</v>
      </c>
      <c r="G10" s="140" t="s">
        <v>75</v>
      </c>
      <c r="H10" s="264"/>
      <c r="I10" s="140" t="s">
        <v>75</v>
      </c>
      <c r="J10" s="140" t="s">
        <v>75</v>
      </c>
      <c r="K10" s="140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2'!Q34</f>
        <v>57563434</v>
      </c>
      <c r="R10" s="255"/>
      <c r="S10" s="256"/>
      <c r="T10" s="257"/>
      <c r="U10" s="140" t="s">
        <v>75</v>
      </c>
      <c r="V10" s="140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2'!AG34:AG34</f>
        <v>41571100</v>
      </c>
      <c r="AH10" s="247"/>
      <c r="AI10" s="263"/>
      <c r="AJ10" s="140" t="s">
        <v>84</v>
      </c>
      <c r="AK10" s="140" t="s">
        <v>84</v>
      </c>
      <c r="AL10" s="140" t="s">
        <v>84</v>
      </c>
      <c r="AM10" s="140" t="s">
        <v>84</v>
      </c>
      <c r="AN10" s="140" t="s">
        <v>84</v>
      </c>
      <c r="AO10" s="140" t="s">
        <v>84</v>
      </c>
      <c r="AP10" s="2">
        <f>'NOV 2'!AP34:AP34</f>
        <v>9547094</v>
      </c>
      <c r="AQ10" s="246"/>
      <c r="AR10" s="141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16</v>
      </c>
      <c r="E11" s="42">
        <f>D11/1.42</f>
        <v>11.267605633802818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115</v>
      </c>
      <c r="P11" s="124">
        <v>83</v>
      </c>
      <c r="Q11" s="124">
        <v>57566844</v>
      </c>
      <c r="R11" s="47">
        <f>IF(ISBLANK(Q11),"-",Q11-Q10)</f>
        <v>3410</v>
      </c>
      <c r="S11" s="48">
        <f>R11*24/1000</f>
        <v>81.84</v>
      </c>
      <c r="T11" s="48">
        <f>R11/1000</f>
        <v>3.41</v>
      </c>
      <c r="U11" s="125">
        <v>6.3</v>
      </c>
      <c r="V11" s="125">
        <f>U11</f>
        <v>6.3</v>
      </c>
      <c r="W11" s="126" t="s">
        <v>125</v>
      </c>
      <c r="X11" s="128">
        <v>0</v>
      </c>
      <c r="Y11" s="128">
        <v>0</v>
      </c>
      <c r="Z11" s="128">
        <v>956</v>
      </c>
      <c r="AA11" s="128">
        <v>0</v>
      </c>
      <c r="AB11" s="128">
        <v>957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41571590</v>
      </c>
      <c r="AH11" s="50">
        <f>IF(ISBLANK(AG11),"-",AG11-AG10)</f>
        <v>490</v>
      </c>
      <c r="AI11" s="51">
        <f>AH11/T11</f>
        <v>143.69501466275659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9548534</v>
      </c>
      <c r="AQ11" s="128">
        <f t="shared" ref="AQ11:AQ34" si="0">AP11-AP10</f>
        <v>1440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118</v>
      </c>
      <c r="P12" s="124">
        <v>90</v>
      </c>
      <c r="Q12" s="124">
        <v>57570259</v>
      </c>
      <c r="R12" s="47">
        <f t="shared" ref="R12:R34" si="4">IF(ISBLANK(Q12),"-",Q12-Q11)</f>
        <v>3415</v>
      </c>
      <c r="S12" s="48">
        <f t="shared" ref="S12:S34" si="5">R12*24/1000</f>
        <v>81.96</v>
      </c>
      <c r="T12" s="48">
        <f t="shared" ref="T12:T34" si="6">R12/1000</f>
        <v>3.415</v>
      </c>
      <c r="U12" s="125">
        <v>7.5</v>
      </c>
      <c r="V12" s="125">
        <f t="shared" ref="V12:V34" si="7">U12</f>
        <v>7.5</v>
      </c>
      <c r="W12" s="126" t="s">
        <v>125</v>
      </c>
      <c r="X12" s="128">
        <v>0</v>
      </c>
      <c r="Y12" s="128">
        <v>0</v>
      </c>
      <c r="Z12" s="128">
        <v>956</v>
      </c>
      <c r="AA12" s="128">
        <v>0</v>
      </c>
      <c r="AB12" s="128">
        <v>957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41572084</v>
      </c>
      <c r="AH12" s="50">
        <f>IF(ISBLANK(AG12),"-",AG12-AG11)</f>
        <v>494</v>
      </c>
      <c r="AI12" s="51">
        <f t="shared" ref="AI12:AI34" si="8">AH12/T12</f>
        <v>144.65592972181551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9549981</v>
      </c>
      <c r="AQ12" s="128">
        <f t="shared" si="0"/>
        <v>1447</v>
      </c>
      <c r="AR12" s="54">
        <v>1.1100000000000001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17</v>
      </c>
      <c r="E13" s="42">
        <f t="shared" si="1"/>
        <v>11.971830985915494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85</v>
      </c>
      <c r="Q13" s="124">
        <v>57573675</v>
      </c>
      <c r="R13" s="47">
        <f t="shared" si="4"/>
        <v>3416</v>
      </c>
      <c r="S13" s="48">
        <f t="shared" si="5"/>
        <v>81.983999999999995</v>
      </c>
      <c r="T13" s="48">
        <f t="shared" si="6"/>
        <v>3.4159999999999999</v>
      </c>
      <c r="U13" s="125">
        <v>8.9</v>
      </c>
      <c r="V13" s="125">
        <f t="shared" si="7"/>
        <v>8.9</v>
      </c>
      <c r="W13" s="126" t="s">
        <v>125</v>
      </c>
      <c r="X13" s="128">
        <v>0</v>
      </c>
      <c r="Y13" s="128">
        <v>0</v>
      </c>
      <c r="Z13" s="128">
        <v>956</v>
      </c>
      <c r="AA13" s="128">
        <v>0</v>
      </c>
      <c r="AB13" s="128">
        <v>957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41572580</v>
      </c>
      <c r="AH13" s="50">
        <f>IF(ISBLANK(AG13),"-",AG13-AG12)</f>
        <v>496</v>
      </c>
      <c r="AI13" s="51">
        <f t="shared" si="8"/>
        <v>145.19906323185012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9551436</v>
      </c>
      <c r="AQ13" s="128">
        <f t="shared" si="0"/>
        <v>1455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1"/>
        <v>11.267605633802818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115</v>
      </c>
      <c r="P14" s="124">
        <v>90</v>
      </c>
      <c r="Q14" s="124">
        <v>57577455</v>
      </c>
      <c r="R14" s="47">
        <f t="shared" si="4"/>
        <v>3780</v>
      </c>
      <c r="S14" s="48">
        <f t="shared" si="5"/>
        <v>90.72</v>
      </c>
      <c r="T14" s="48">
        <f t="shared" si="6"/>
        <v>3.78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1048</v>
      </c>
      <c r="AA14" s="128">
        <v>0</v>
      </c>
      <c r="AB14" s="128">
        <v>1048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41573098</v>
      </c>
      <c r="AH14" s="50">
        <f t="shared" ref="AH14:AH34" si="9">IF(ISBLANK(AG14),"-",AG14-AG13)</f>
        <v>518</v>
      </c>
      <c r="AI14" s="51">
        <f t="shared" si="8"/>
        <v>137.03703703703704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9552035</v>
      </c>
      <c r="AQ14" s="128">
        <f t="shared" si="0"/>
        <v>599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111</v>
      </c>
      <c r="P15" s="124">
        <v>98</v>
      </c>
      <c r="Q15" s="124">
        <v>57581240</v>
      </c>
      <c r="R15" s="47">
        <f t="shared" si="4"/>
        <v>3785</v>
      </c>
      <c r="S15" s="48">
        <f t="shared" si="5"/>
        <v>90.84</v>
      </c>
      <c r="T15" s="48">
        <f t="shared" si="6"/>
        <v>3.7850000000000001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1068</v>
      </c>
      <c r="AA15" s="128">
        <v>0</v>
      </c>
      <c r="AB15" s="128">
        <v>1068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41573620</v>
      </c>
      <c r="AH15" s="50">
        <f t="shared" si="9"/>
        <v>522</v>
      </c>
      <c r="AI15" s="51">
        <f t="shared" si="8"/>
        <v>137.9128137384412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9552035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121</v>
      </c>
      <c r="Q16" s="124">
        <v>57586219</v>
      </c>
      <c r="R16" s="47">
        <f t="shared" si="4"/>
        <v>4979</v>
      </c>
      <c r="S16" s="48">
        <f t="shared" si="5"/>
        <v>119.496</v>
      </c>
      <c r="T16" s="48">
        <f t="shared" si="6"/>
        <v>4.9790000000000001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41574524</v>
      </c>
      <c r="AH16" s="50">
        <f t="shared" si="9"/>
        <v>904</v>
      </c>
      <c r="AI16" s="51">
        <f t="shared" si="8"/>
        <v>181.56256276360713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9552035</v>
      </c>
      <c r="AQ16" s="128">
        <f t="shared" si="0"/>
        <v>0</v>
      </c>
      <c r="AR16" s="54">
        <v>1.36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1"/>
        <v>4.2253521126760569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130</v>
      </c>
      <c r="P17" s="124">
        <v>152</v>
      </c>
      <c r="Q17" s="124">
        <v>57592294</v>
      </c>
      <c r="R17" s="47">
        <f t="shared" si="4"/>
        <v>6075</v>
      </c>
      <c r="S17" s="48">
        <f t="shared" si="5"/>
        <v>145.80000000000001</v>
      </c>
      <c r="T17" s="48">
        <f t="shared" si="6"/>
        <v>6.0750000000000002</v>
      </c>
      <c r="U17" s="125">
        <v>9.1999999999999993</v>
      </c>
      <c r="V17" s="125">
        <f t="shared" si="7"/>
        <v>9.1999999999999993</v>
      </c>
      <c r="W17" s="126" t="s">
        <v>133</v>
      </c>
      <c r="X17" s="128">
        <v>1097</v>
      </c>
      <c r="Y17" s="128">
        <v>0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41575880</v>
      </c>
      <c r="AH17" s="50">
        <f t="shared" si="9"/>
        <v>1356</v>
      </c>
      <c r="AI17" s="51">
        <f t="shared" si="8"/>
        <v>223.20987654320987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9552035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146</v>
      </c>
      <c r="Q18" s="124">
        <v>57598463</v>
      </c>
      <c r="R18" s="47">
        <f t="shared" si="4"/>
        <v>6169</v>
      </c>
      <c r="S18" s="48">
        <f t="shared" si="5"/>
        <v>148.05600000000001</v>
      </c>
      <c r="T18" s="48">
        <f t="shared" si="6"/>
        <v>6.1689999999999996</v>
      </c>
      <c r="U18" s="125">
        <v>8.4</v>
      </c>
      <c r="V18" s="125">
        <f t="shared" si="7"/>
        <v>8.4</v>
      </c>
      <c r="W18" s="126" t="s">
        <v>133</v>
      </c>
      <c r="X18" s="128">
        <v>1088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41577284</v>
      </c>
      <c r="AH18" s="50">
        <f t="shared" si="9"/>
        <v>1404</v>
      </c>
      <c r="AI18" s="51">
        <f t="shared" si="8"/>
        <v>227.58956070675961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9552035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151</v>
      </c>
      <c r="Q19" s="124">
        <v>57604705</v>
      </c>
      <c r="R19" s="47">
        <f t="shared" si="4"/>
        <v>6242</v>
      </c>
      <c r="S19" s="48">
        <f t="shared" si="5"/>
        <v>149.80799999999999</v>
      </c>
      <c r="T19" s="48">
        <f t="shared" si="6"/>
        <v>6.242</v>
      </c>
      <c r="U19" s="125">
        <v>7.6</v>
      </c>
      <c r="V19" s="125">
        <f t="shared" si="7"/>
        <v>7.6</v>
      </c>
      <c r="W19" s="126" t="s">
        <v>133</v>
      </c>
      <c r="X19" s="128">
        <v>1098</v>
      </c>
      <c r="Y19" s="128">
        <v>0</v>
      </c>
      <c r="Z19" s="128">
        <v>1186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41578688</v>
      </c>
      <c r="AH19" s="50">
        <f t="shared" si="9"/>
        <v>1404</v>
      </c>
      <c r="AI19" s="51">
        <f t="shared" si="8"/>
        <v>224.92790772188403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9552035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135</v>
      </c>
      <c r="P20" s="124">
        <v>148</v>
      </c>
      <c r="Q20" s="124">
        <v>57611025</v>
      </c>
      <c r="R20" s="47">
        <f t="shared" si="4"/>
        <v>6320</v>
      </c>
      <c r="S20" s="48">
        <f t="shared" si="5"/>
        <v>151.68</v>
      </c>
      <c r="T20" s="48">
        <f t="shared" si="6"/>
        <v>6.32</v>
      </c>
      <c r="U20" s="125">
        <v>6.8</v>
      </c>
      <c r="V20" s="125">
        <f t="shared" si="7"/>
        <v>6.8</v>
      </c>
      <c r="W20" s="126" t="s">
        <v>133</v>
      </c>
      <c r="X20" s="128">
        <v>1108</v>
      </c>
      <c r="Y20" s="128">
        <v>0</v>
      </c>
      <c r="Z20" s="128">
        <v>1187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41580112</v>
      </c>
      <c r="AH20" s="50">
        <f t="shared" si="9"/>
        <v>1424</v>
      </c>
      <c r="AI20" s="51">
        <f t="shared" si="8"/>
        <v>225.31645569620252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9552035</v>
      </c>
      <c r="AQ20" s="128">
        <f t="shared" si="0"/>
        <v>0</v>
      </c>
      <c r="AR20" s="54">
        <v>1.33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8</v>
      </c>
      <c r="E21" s="42">
        <f t="shared" si="1"/>
        <v>5.6338028169014089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152</v>
      </c>
      <c r="Q21" s="124">
        <v>57617463</v>
      </c>
      <c r="R21" s="47">
        <f t="shared" si="4"/>
        <v>6438</v>
      </c>
      <c r="S21" s="48">
        <f t="shared" si="5"/>
        <v>154.512</v>
      </c>
      <c r="T21" s="48">
        <f t="shared" si="6"/>
        <v>6.4379999999999997</v>
      </c>
      <c r="U21" s="125">
        <v>5.9</v>
      </c>
      <c r="V21" s="125">
        <f t="shared" si="7"/>
        <v>5.9</v>
      </c>
      <c r="W21" s="126" t="s">
        <v>133</v>
      </c>
      <c r="X21" s="128">
        <v>1118</v>
      </c>
      <c r="Y21" s="128">
        <v>0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41581572</v>
      </c>
      <c r="AH21" s="50">
        <f t="shared" si="9"/>
        <v>1460</v>
      </c>
      <c r="AI21" s="51">
        <f t="shared" si="8"/>
        <v>226.77850264057162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9552035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131</v>
      </c>
      <c r="P22" s="124">
        <v>142</v>
      </c>
      <c r="Q22" s="124">
        <v>57623413</v>
      </c>
      <c r="R22" s="47">
        <f t="shared" si="4"/>
        <v>5950</v>
      </c>
      <c r="S22" s="48">
        <f t="shared" si="5"/>
        <v>142.80000000000001</v>
      </c>
      <c r="T22" s="48">
        <f t="shared" si="6"/>
        <v>5.95</v>
      </c>
      <c r="U22" s="125">
        <v>5.4</v>
      </c>
      <c r="V22" s="125">
        <f t="shared" si="7"/>
        <v>5.4</v>
      </c>
      <c r="W22" s="126" t="s">
        <v>133</v>
      </c>
      <c r="X22" s="128">
        <v>1078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41582920</v>
      </c>
      <c r="AH22" s="50">
        <f t="shared" si="9"/>
        <v>1348</v>
      </c>
      <c r="AI22" s="51">
        <f t="shared" si="8"/>
        <v>226.55462184873949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9552035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139</v>
      </c>
      <c r="Q23" s="124">
        <v>57629363</v>
      </c>
      <c r="R23" s="47">
        <f t="shared" si="4"/>
        <v>5950</v>
      </c>
      <c r="S23" s="48">
        <f t="shared" si="5"/>
        <v>142.80000000000001</v>
      </c>
      <c r="T23" s="48">
        <f t="shared" si="6"/>
        <v>5.95</v>
      </c>
      <c r="U23" s="125">
        <v>4.8</v>
      </c>
      <c r="V23" s="125">
        <f t="shared" si="7"/>
        <v>4.8</v>
      </c>
      <c r="W23" s="126" t="s">
        <v>133</v>
      </c>
      <c r="X23" s="128">
        <v>1077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41584288</v>
      </c>
      <c r="AH23" s="50">
        <f t="shared" si="9"/>
        <v>1368</v>
      </c>
      <c r="AI23" s="51">
        <f t="shared" si="8"/>
        <v>229.9159663865546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9552035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131</v>
      </c>
      <c r="P24" s="124">
        <v>141</v>
      </c>
      <c r="Q24" s="124">
        <v>57634946</v>
      </c>
      <c r="R24" s="47">
        <f t="shared" si="4"/>
        <v>5583</v>
      </c>
      <c r="S24" s="48">
        <f t="shared" si="5"/>
        <v>133.99199999999999</v>
      </c>
      <c r="T24" s="48">
        <f t="shared" si="6"/>
        <v>5.5830000000000002</v>
      </c>
      <c r="U24" s="125">
        <v>4.4000000000000004</v>
      </c>
      <c r="V24" s="125">
        <f t="shared" si="7"/>
        <v>4.4000000000000004</v>
      </c>
      <c r="W24" s="126" t="s">
        <v>133</v>
      </c>
      <c r="X24" s="128">
        <v>1054</v>
      </c>
      <c r="Y24" s="128">
        <v>0</v>
      </c>
      <c r="Z24" s="128">
        <v>1188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41585576</v>
      </c>
      <c r="AH24" s="50">
        <f t="shared" si="9"/>
        <v>1288</v>
      </c>
      <c r="AI24" s="51">
        <f t="shared" si="8"/>
        <v>230.700340318825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9552035</v>
      </c>
      <c r="AQ24" s="128">
        <f t="shared" si="0"/>
        <v>0</v>
      </c>
      <c r="AR24" s="54">
        <v>1.28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132</v>
      </c>
      <c r="P25" s="124">
        <v>138</v>
      </c>
      <c r="Q25" s="124">
        <v>57641132</v>
      </c>
      <c r="R25" s="47">
        <f t="shared" si="4"/>
        <v>6186</v>
      </c>
      <c r="S25" s="48">
        <f t="shared" si="5"/>
        <v>148.464</v>
      </c>
      <c r="T25" s="48">
        <f t="shared" si="6"/>
        <v>6.1859999999999999</v>
      </c>
      <c r="U25" s="125">
        <v>3.9</v>
      </c>
      <c r="V25" s="125">
        <f t="shared" si="7"/>
        <v>3.9</v>
      </c>
      <c r="W25" s="126" t="s">
        <v>133</v>
      </c>
      <c r="X25" s="128">
        <v>1035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41587012</v>
      </c>
      <c r="AH25" s="50">
        <f t="shared" si="9"/>
        <v>1436</v>
      </c>
      <c r="AI25" s="51">
        <f t="shared" si="8"/>
        <v>232.1370837374717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9552035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134</v>
      </c>
      <c r="Q26" s="124">
        <v>57646856</v>
      </c>
      <c r="R26" s="47">
        <f t="shared" si="4"/>
        <v>5724</v>
      </c>
      <c r="S26" s="48">
        <f t="shared" si="5"/>
        <v>137.376</v>
      </c>
      <c r="T26" s="48">
        <f t="shared" si="6"/>
        <v>5.7240000000000002</v>
      </c>
      <c r="U26" s="125">
        <v>3.7</v>
      </c>
      <c r="V26" s="125">
        <f t="shared" si="7"/>
        <v>3.7</v>
      </c>
      <c r="W26" s="126" t="s">
        <v>133</v>
      </c>
      <c r="X26" s="128">
        <v>1024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41588340</v>
      </c>
      <c r="AH26" s="50">
        <f t="shared" si="9"/>
        <v>1328</v>
      </c>
      <c r="AI26" s="51">
        <f t="shared" si="8"/>
        <v>232.00559049615651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9552035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134</v>
      </c>
      <c r="P27" s="124">
        <v>136</v>
      </c>
      <c r="Q27" s="124">
        <v>57652407</v>
      </c>
      <c r="R27" s="47">
        <f t="shared" si="4"/>
        <v>5551</v>
      </c>
      <c r="S27" s="48">
        <f t="shared" si="5"/>
        <v>133.22399999999999</v>
      </c>
      <c r="T27" s="48">
        <f t="shared" si="6"/>
        <v>5.5510000000000002</v>
      </c>
      <c r="U27" s="125">
        <v>3.4</v>
      </c>
      <c r="V27" s="125">
        <f t="shared" si="7"/>
        <v>3.4</v>
      </c>
      <c r="W27" s="126" t="s">
        <v>133</v>
      </c>
      <c r="X27" s="128">
        <v>1026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41589620</v>
      </c>
      <c r="AH27" s="50">
        <f t="shared" si="9"/>
        <v>1280</v>
      </c>
      <c r="AI27" s="51">
        <f t="shared" si="8"/>
        <v>230.58908304809944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9552035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138</v>
      </c>
      <c r="Q28" s="124">
        <v>57658113</v>
      </c>
      <c r="R28" s="47">
        <f t="shared" si="4"/>
        <v>5706</v>
      </c>
      <c r="S28" s="48">
        <f t="shared" si="5"/>
        <v>136.94399999999999</v>
      </c>
      <c r="T28" s="48">
        <f t="shared" si="6"/>
        <v>5.7060000000000004</v>
      </c>
      <c r="U28" s="125">
        <v>3.1</v>
      </c>
      <c r="V28" s="125">
        <f t="shared" si="7"/>
        <v>3.1</v>
      </c>
      <c r="W28" s="126" t="s">
        <v>133</v>
      </c>
      <c r="X28" s="128">
        <v>1025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41590936</v>
      </c>
      <c r="AH28" s="50">
        <f t="shared" si="9"/>
        <v>1316</v>
      </c>
      <c r="AI28" s="51">
        <f t="shared" si="8"/>
        <v>230.63441990886784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9552035</v>
      </c>
      <c r="AQ28" s="128">
        <f t="shared" si="0"/>
        <v>0</v>
      </c>
      <c r="AR28" s="54">
        <v>1.23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132</v>
      </c>
      <c r="Q29" s="124">
        <v>57664182</v>
      </c>
      <c r="R29" s="47">
        <f t="shared" si="4"/>
        <v>6069</v>
      </c>
      <c r="S29" s="48">
        <f t="shared" si="5"/>
        <v>145.65600000000001</v>
      </c>
      <c r="T29" s="48">
        <f t="shared" si="6"/>
        <v>6.069</v>
      </c>
      <c r="U29" s="125">
        <v>2.9</v>
      </c>
      <c r="V29" s="125">
        <f t="shared" si="7"/>
        <v>2.9</v>
      </c>
      <c r="W29" s="126" t="s">
        <v>133</v>
      </c>
      <c r="X29" s="128">
        <v>1004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41592356</v>
      </c>
      <c r="AH29" s="50">
        <f t="shared" si="9"/>
        <v>1420</v>
      </c>
      <c r="AI29" s="51">
        <f t="shared" si="8"/>
        <v>233.97594331850388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9552035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129</v>
      </c>
      <c r="Q30" s="124">
        <v>57669436</v>
      </c>
      <c r="R30" s="47">
        <f t="shared" si="4"/>
        <v>5254</v>
      </c>
      <c r="S30" s="48">
        <f t="shared" si="5"/>
        <v>126.096</v>
      </c>
      <c r="T30" s="48">
        <f t="shared" si="6"/>
        <v>5.2539999999999996</v>
      </c>
      <c r="U30" s="125">
        <v>2.8</v>
      </c>
      <c r="V30" s="125">
        <f t="shared" si="7"/>
        <v>2.8</v>
      </c>
      <c r="W30" s="126" t="s">
        <v>133</v>
      </c>
      <c r="X30" s="128">
        <v>964</v>
      </c>
      <c r="Y30" s="128">
        <v>0</v>
      </c>
      <c r="Z30" s="128">
        <v>1157</v>
      </c>
      <c r="AA30" s="128">
        <v>1185</v>
      </c>
      <c r="AB30" s="128">
        <v>1157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41593588</v>
      </c>
      <c r="AH30" s="50">
        <f t="shared" si="9"/>
        <v>1232</v>
      </c>
      <c r="AI30" s="51">
        <f t="shared" si="8"/>
        <v>234.48800913589648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9552035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1"/>
        <v>6.3380281690140849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128</v>
      </c>
      <c r="Q31" s="124">
        <v>57674779</v>
      </c>
      <c r="R31" s="47">
        <f t="shared" si="4"/>
        <v>5343</v>
      </c>
      <c r="S31" s="48">
        <f t="shared" si="5"/>
        <v>128.232</v>
      </c>
      <c r="T31" s="48">
        <f t="shared" si="6"/>
        <v>5.343</v>
      </c>
      <c r="U31" s="125">
        <v>2.2999999999999998</v>
      </c>
      <c r="V31" s="125">
        <f t="shared" si="7"/>
        <v>2.2999999999999998</v>
      </c>
      <c r="W31" s="126" t="s">
        <v>140</v>
      </c>
      <c r="X31" s="128">
        <v>1088</v>
      </c>
      <c r="Y31" s="128">
        <v>0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41594676</v>
      </c>
      <c r="AH31" s="50">
        <f t="shared" si="9"/>
        <v>1088</v>
      </c>
      <c r="AI31" s="51">
        <f t="shared" si="8"/>
        <v>203.63091895938612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9552035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14</v>
      </c>
      <c r="E32" s="42">
        <f t="shared" si="1"/>
        <v>9.8591549295774659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102</v>
      </c>
      <c r="P32" s="124">
        <v>101</v>
      </c>
      <c r="Q32" s="124">
        <v>57679708</v>
      </c>
      <c r="R32" s="47">
        <f t="shared" si="4"/>
        <v>4929</v>
      </c>
      <c r="S32" s="48">
        <f t="shared" si="5"/>
        <v>118.29600000000001</v>
      </c>
      <c r="T32" s="48">
        <f t="shared" si="6"/>
        <v>4.9290000000000003</v>
      </c>
      <c r="U32" s="125">
        <v>1.9</v>
      </c>
      <c r="V32" s="125">
        <f t="shared" si="7"/>
        <v>1.9</v>
      </c>
      <c r="W32" s="126" t="s">
        <v>140</v>
      </c>
      <c r="X32" s="128">
        <v>994</v>
      </c>
      <c r="Y32" s="128">
        <v>0</v>
      </c>
      <c r="Z32" s="128">
        <v>1098</v>
      </c>
      <c r="AA32" s="128">
        <v>0</v>
      </c>
      <c r="AB32" s="128">
        <v>1098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41595680</v>
      </c>
      <c r="AH32" s="50">
        <f t="shared" si="9"/>
        <v>1004</v>
      </c>
      <c r="AI32" s="51">
        <f t="shared" si="8"/>
        <v>203.69243254209778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9552035</v>
      </c>
      <c r="AQ32" s="128">
        <f t="shared" si="0"/>
        <v>0</v>
      </c>
      <c r="AR32" s="54">
        <v>1.18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14</v>
      </c>
      <c r="E33" s="42">
        <f t="shared" si="1"/>
        <v>9.8591549295774659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120</v>
      </c>
      <c r="P33" s="124">
        <v>88</v>
      </c>
      <c r="Q33" s="124">
        <v>57683498</v>
      </c>
      <c r="R33" s="47">
        <f t="shared" si="4"/>
        <v>3790</v>
      </c>
      <c r="S33" s="48">
        <f t="shared" si="5"/>
        <v>90.96</v>
      </c>
      <c r="T33" s="48">
        <f t="shared" si="6"/>
        <v>3.79</v>
      </c>
      <c r="U33" s="125">
        <v>2.9</v>
      </c>
      <c r="V33" s="125">
        <f t="shared" si="7"/>
        <v>2.9</v>
      </c>
      <c r="W33" s="126" t="s">
        <v>125</v>
      </c>
      <c r="X33" s="128">
        <v>0</v>
      </c>
      <c r="Y33" s="128">
        <v>0</v>
      </c>
      <c r="Z33" s="128">
        <v>1027</v>
      </c>
      <c r="AA33" s="128">
        <v>0</v>
      </c>
      <c r="AB33" s="128">
        <v>1027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41596308</v>
      </c>
      <c r="AH33" s="50">
        <f t="shared" si="9"/>
        <v>628</v>
      </c>
      <c r="AI33" s="51">
        <f t="shared" si="8"/>
        <v>165.69920844327177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9553118</v>
      </c>
      <c r="AQ33" s="128">
        <f t="shared" si="0"/>
        <v>1083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17</v>
      </c>
      <c r="E34" s="42">
        <f t="shared" si="1"/>
        <v>11.971830985915494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113</v>
      </c>
      <c r="P34" s="124">
        <v>86</v>
      </c>
      <c r="Q34" s="124">
        <v>57687073</v>
      </c>
      <c r="R34" s="47">
        <f t="shared" si="4"/>
        <v>3575</v>
      </c>
      <c r="S34" s="48">
        <f t="shared" si="5"/>
        <v>85.8</v>
      </c>
      <c r="T34" s="48">
        <f t="shared" si="6"/>
        <v>3.5750000000000002</v>
      </c>
      <c r="U34" s="125">
        <v>4.3</v>
      </c>
      <c r="V34" s="125">
        <f t="shared" si="7"/>
        <v>4.3</v>
      </c>
      <c r="W34" s="126" t="s">
        <v>125</v>
      </c>
      <c r="X34" s="128">
        <v>0</v>
      </c>
      <c r="Y34" s="128">
        <v>0</v>
      </c>
      <c r="Z34" s="128">
        <v>1007</v>
      </c>
      <c r="AA34" s="128">
        <v>0</v>
      </c>
      <c r="AB34" s="128">
        <v>1007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41596880</v>
      </c>
      <c r="AH34" s="50">
        <f t="shared" si="9"/>
        <v>572</v>
      </c>
      <c r="AI34" s="51">
        <f t="shared" si="8"/>
        <v>160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9554362</v>
      </c>
      <c r="AQ34" s="128">
        <f t="shared" si="0"/>
        <v>1244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122.83333333333333</v>
      </c>
      <c r="Q35" s="65">
        <f>Q34-Q10</f>
        <v>123639</v>
      </c>
      <c r="R35" s="66">
        <f>SUM(R11:R34)</f>
        <v>123639</v>
      </c>
      <c r="S35" s="67">
        <f>AVERAGE(S11:S34)</f>
        <v>123.639</v>
      </c>
      <c r="T35" s="67">
        <f>SUM(T11:T34)</f>
        <v>123.63900000000004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25780</v>
      </c>
      <c r="AH35" s="69">
        <f>SUM(AH11:AH34)</f>
        <v>25780</v>
      </c>
      <c r="AI35" s="70">
        <f>$AH$35/$T35</f>
        <v>208.51025970769734</v>
      </c>
      <c r="AJ35" s="99"/>
      <c r="AK35" s="100"/>
      <c r="AL35" s="100"/>
      <c r="AM35" s="100"/>
      <c r="AN35" s="101"/>
      <c r="AO35" s="71"/>
      <c r="AP35" s="72">
        <f>AP34-AP10</f>
        <v>7268</v>
      </c>
      <c r="AQ35" s="73">
        <f>SUM(AQ11:AQ34)</f>
        <v>7268</v>
      </c>
      <c r="AR35" s="74">
        <f>AVERAGE(AR11:AR34)</f>
        <v>1.2483333333333333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152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164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34:AG34 X17:Y33 Z12:AG33 W12:Y16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B43" name="Range2_12_5_1_1_1_2_1_1_1_1_1_1_1_1_1_1_1_2_1_1_1_1_1_1_1_1_1_1_1_1_1_1_1_1"/>
    <protectedRange sqref="G54:H54" name="Range2_2_12_1_3_3_1_1_1_2_1_1_1_1_1_1_1_1_1_1_1_1_1_1_1_1"/>
    <protectedRange sqref="F54" name="Range2_2_12_1_3_1_2_1_1_1_3_1_1_1_1_1_3_1_1_1_1_1_1_1_1_2"/>
    <protectedRange sqref="D54:E54" name="Range2_2_12_1_3_1_2_1_1_1_3_1_1_1_1_1_1_1_2_1_1_1_1_1_1_1"/>
    <protectedRange sqref="G51:H51" name="Range2_2_12_1_3_1_2_1_1_1_2_1_1_1_1_1_1_2_1_1_1_1_1_1_1"/>
    <protectedRange sqref="D51:E51" name="Range2_2_12_1_3_1_2_1_1_1_2_1_1_1_1_3_1_1_1_1_1_2_1_2_1"/>
    <protectedRange sqref="F51" name="Range2_2_12_1_3_1_2_1_1_1_3_1_1_1_1_1_3_1_1_1_1_1_1_1_2_1"/>
    <protectedRange sqref="E52:H52" name="Range2_2_12_1_3_1_2_1_1_1_1_2_1_1_1_1_1_1_2_1_1_1"/>
    <protectedRange sqref="D52" name="Range2_2_12_1_3_1_2_1_1_1_2_1_2_3_1_1_1_1_1_1_1_1"/>
    <protectedRange sqref="G53:H53" name="Range2_2_12_1_3_1_2_1_1_1_2_1_1_1_1_1_1_2_1_1_1_1_1_2_1_1"/>
    <protectedRange sqref="D53:E53" name="Range2_2_12_1_3_1_2_1_1_1_2_1_1_1_1_3_1_1_1_1_1_2_1_1_1_1"/>
    <protectedRange sqref="F53" name="Range2_2_12_1_3_1_2_1_1_1_3_1_1_1_1_1_3_1_1_1_1_1_1_1_1_1_1"/>
    <protectedRange sqref="B44" name="Range2_12_5_1_1_1_2_2_1_1_1_1_1_1_1_1_1_1_1_1_1_1_1_1_1_1_1_1_1_1_1_1_1_1_1_1_1_1_1_1_1_1_1_1_1_1_1_1_1_1_1"/>
    <protectedRange sqref="B45" name="Range2_12_5_1_1_1_2_2_1_1_1_1_1_1_1_1_1_1_1_2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"/>
    <protectedRange sqref="P3:U3" name="Range1_16_1_1_1_1_1_1"/>
    <protectedRange sqref="B48" name="Range2_12_5_1_1_1_1_1_2_1_1_1_1_1_1_1_1_1_1_1_1_1_1_1_1_1_1_1_1_2_1_1_1_1_1_1_1_1_1_1_1_1_1_3_1_1_1_2_1_1_1_1_1_1_1_1_1"/>
    <protectedRange sqref="B49" name="Range2_12_5_1_1_1_1_1_2_1_1_2_1_1_1_1_1_1_1_1_1_1_1_1_1_1_1_1_1_2_1_1_1_1_1_1_1_1_1_1_1_1_1_1_3_1_1_1_2_1_1_1_1_1_1_1_1"/>
    <protectedRange sqref="B50" name="Range2_12_5_1_1_1_2_2_1_1_1_1_1_1_1_1_1_1_1_2_1_1_1_1_1_1_1_1_1_3_1_3_1_2_1_1_1_1_1_1_1_1_1_1_1_1_1_2_1_1_1_1_1_2_1_1_1_1_1_1_1_1_2_1_1_3_1_1_1_2_1_1_1_1_1_1_1_1_1_1"/>
    <protectedRange sqref="B51" name="Range2_12_5_1_1_1_2_2_1_1_1_1_1_1_1_1_1_1_1_2_1_1_1_2_1_1_1_1_1_1_1_1_1_1_1_1_1_1_1_1_2_1_1_1_1_1_1_1_1_1_2_1_1_3_1_1_1_3_1_1_1_1_1_1_1_1_1_1"/>
    <protectedRange sqref="B52" name="Range2_12_5_1_1_1_1_1_2_1_2_1_1_1_2_1_1_1_1_1_1_1_1_1_1_2_1_1_1_1_1_2_1_1_1_1_1_1_1_2_1_1_3_1_1_1_2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643" priority="5" operator="containsText" text="N/A">
      <formula>NOT(ISERROR(SEARCH("N/A",X11)))</formula>
    </cfRule>
    <cfRule type="cellIs" dxfId="642" priority="23" operator="equal">
      <formula>0</formula>
    </cfRule>
  </conditionalFormatting>
  <conditionalFormatting sqref="X11:AE34">
    <cfRule type="cellIs" dxfId="641" priority="22" operator="greaterThanOrEqual">
      <formula>1185</formula>
    </cfRule>
  </conditionalFormatting>
  <conditionalFormatting sqref="X11:AE34">
    <cfRule type="cellIs" dxfId="640" priority="21" operator="between">
      <formula>0.1</formula>
      <formula>1184</formula>
    </cfRule>
  </conditionalFormatting>
  <conditionalFormatting sqref="X8 AJ11:AO34">
    <cfRule type="cellIs" dxfId="639" priority="20" operator="equal">
      <formula>0</formula>
    </cfRule>
  </conditionalFormatting>
  <conditionalFormatting sqref="X8 AJ11:AO34">
    <cfRule type="cellIs" dxfId="638" priority="19" operator="greaterThan">
      <formula>1179</formula>
    </cfRule>
  </conditionalFormatting>
  <conditionalFormatting sqref="X8 AJ11:AO34">
    <cfRule type="cellIs" dxfId="637" priority="18" operator="greaterThan">
      <formula>99</formula>
    </cfRule>
  </conditionalFormatting>
  <conditionalFormatting sqref="X8 AJ11:AO34">
    <cfRule type="cellIs" dxfId="636" priority="17" operator="greaterThan">
      <formula>0.99</formula>
    </cfRule>
  </conditionalFormatting>
  <conditionalFormatting sqref="AB8">
    <cfRule type="cellIs" dxfId="635" priority="16" operator="equal">
      <formula>0</formula>
    </cfRule>
  </conditionalFormatting>
  <conditionalFormatting sqref="AB8">
    <cfRule type="cellIs" dxfId="634" priority="15" operator="greaterThan">
      <formula>1179</formula>
    </cfRule>
  </conditionalFormatting>
  <conditionalFormatting sqref="AB8">
    <cfRule type="cellIs" dxfId="633" priority="14" operator="greaterThan">
      <formula>99</formula>
    </cfRule>
  </conditionalFormatting>
  <conditionalFormatting sqref="AB8">
    <cfRule type="cellIs" dxfId="632" priority="13" operator="greaterThan">
      <formula>0.99</formula>
    </cfRule>
  </conditionalFormatting>
  <conditionalFormatting sqref="AQ11:AQ34">
    <cfRule type="cellIs" dxfId="631" priority="12" operator="equal">
      <formula>0</formula>
    </cfRule>
  </conditionalFormatting>
  <conditionalFormatting sqref="AQ11:AQ34">
    <cfRule type="cellIs" dxfId="630" priority="11" operator="greaterThan">
      <formula>1179</formula>
    </cfRule>
  </conditionalFormatting>
  <conditionalFormatting sqref="AQ11:AQ34">
    <cfRule type="cellIs" dxfId="629" priority="10" operator="greaterThan">
      <formula>99</formula>
    </cfRule>
  </conditionalFormatting>
  <conditionalFormatting sqref="AQ11:AQ34">
    <cfRule type="cellIs" dxfId="628" priority="9" operator="greaterThan">
      <formula>0.99</formula>
    </cfRule>
  </conditionalFormatting>
  <conditionalFormatting sqref="AI11:AI34">
    <cfRule type="cellIs" dxfId="627" priority="8" operator="greaterThan">
      <formula>$AI$8</formula>
    </cfRule>
  </conditionalFormatting>
  <conditionalFormatting sqref="AH11:AH34">
    <cfRule type="cellIs" dxfId="626" priority="6" operator="greaterThan">
      <formula>$AH$8</formula>
    </cfRule>
    <cfRule type="cellIs" dxfId="625" priority="7" operator="greaterThan">
      <formula>$AH$8</formula>
    </cfRule>
  </conditionalFormatting>
  <conditionalFormatting sqref="AP11:AP34">
    <cfRule type="cellIs" dxfId="624" priority="4" operator="equal">
      <formula>0</formula>
    </cfRule>
  </conditionalFormatting>
  <conditionalFormatting sqref="AP11:AP34">
    <cfRule type="cellIs" dxfId="623" priority="3" operator="greaterThan">
      <formula>1179</formula>
    </cfRule>
  </conditionalFormatting>
  <conditionalFormatting sqref="AP11:AP34">
    <cfRule type="cellIs" dxfId="622" priority="2" operator="greaterThan">
      <formula>99</formula>
    </cfRule>
  </conditionalFormatting>
  <conditionalFormatting sqref="AP11:AP34">
    <cfRule type="cellIs" dxfId="621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99"/>
  <sheetViews>
    <sheetView topLeftCell="A37" workbookViewId="0">
      <selection activeCell="P3" sqref="P3:U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1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1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1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1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131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1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213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1:51" ht="36" x14ac:dyDescent="0.25">
      <c r="B7" s="224" t="s">
        <v>8</v>
      </c>
      <c r="C7" s="225"/>
      <c r="D7" s="224" t="s">
        <v>9</v>
      </c>
      <c r="E7" s="226"/>
      <c r="F7" s="226"/>
      <c r="G7" s="225"/>
      <c r="H7" s="210" t="s">
        <v>10</v>
      </c>
      <c r="I7" s="215" t="s">
        <v>11</v>
      </c>
      <c r="J7" s="215" t="s">
        <v>12</v>
      </c>
      <c r="K7" s="215" t="s">
        <v>13</v>
      </c>
      <c r="L7" s="13"/>
      <c r="M7" s="13"/>
      <c r="N7" s="13"/>
      <c r="O7" s="210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215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215" t="s">
        <v>22</v>
      </c>
      <c r="AG7" s="215" t="s">
        <v>23</v>
      </c>
      <c r="AH7" s="215" t="s">
        <v>24</v>
      </c>
      <c r="AI7" s="215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215" t="s">
        <v>28</v>
      </c>
      <c r="AS7" s="28"/>
      <c r="AT7" s="13"/>
      <c r="AU7" s="13"/>
      <c r="AV7" s="13"/>
      <c r="AW7" s="13"/>
      <c r="AX7" s="13"/>
      <c r="AY7" s="13"/>
    </row>
    <row r="8" spans="1:51" x14ac:dyDescent="0.25">
      <c r="B8" s="227">
        <v>42338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26000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1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215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214" t="s">
        <v>51</v>
      </c>
      <c r="V9" s="214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212" t="s">
        <v>55</v>
      </c>
      <c r="AG9" s="212" t="s">
        <v>56</v>
      </c>
      <c r="AH9" s="247" t="s">
        <v>57</v>
      </c>
      <c r="AI9" s="262" t="s">
        <v>58</v>
      </c>
      <c r="AJ9" s="214" t="s">
        <v>59</v>
      </c>
      <c r="AK9" s="214" t="s">
        <v>60</v>
      </c>
      <c r="AL9" s="214" t="s">
        <v>61</v>
      </c>
      <c r="AM9" s="214" t="s">
        <v>62</v>
      </c>
      <c r="AN9" s="214" t="s">
        <v>63</v>
      </c>
      <c r="AO9" s="214" t="s">
        <v>64</v>
      </c>
      <c r="AP9" s="214" t="s">
        <v>65</v>
      </c>
      <c r="AQ9" s="245" t="s">
        <v>66</v>
      </c>
      <c r="AR9" s="214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1:51" x14ac:dyDescent="0.25">
      <c r="B10" s="214" t="s">
        <v>72</v>
      </c>
      <c r="C10" s="214" t="s">
        <v>73</v>
      </c>
      <c r="D10" s="214" t="s">
        <v>74</v>
      </c>
      <c r="E10" s="214" t="s">
        <v>75</v>
      </c>
      <c r="F10" s="214" t="s">
        <v>74</v>
      </c>
      <c r="G10" s="214" t="s">
        <v>75</v>
      </c>
      <c r="H10" s="264"/>
      <c r="I10" s="214" t="s">
        <v>75</v>
      </c>
      <c r="J10" s="214" t="s">
        <v>75</v>
      </c>
      <c r="K10" s="214" t="s">
        <v>75</v>
      </c>
      <c r="L10" s="29" t="s">
        <v>29</v>
      </c>
      <c r="M10" s="265"/>
      <c r="N10" s="29" t="s">
        <v>29</v>
      </c>
      <c r="O10" s="246"/>
      <c r="P10" s="246"/>
      <c r="Q10" s="2">
        <f>'NOV 29'!Q34</f>
        <v>60938017</v>
      </c>
      <c r="R10" s="255"/>
      <c r="S10" s="256"/>
      <c r="T10" s="257"/>
      <c r="U10" s="214" t="s">
        <v>75</v>
      </c>
      <c r="V10" s="214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29'!AG34:AG34</f>
        <v>42271860</v>
      </c>
      <c r="AH10" s="247"/>
      <c r="AI10" s="263"/>
      <c r="AJ10" s="214" t="s">
        <v>84</v>
      </c>
      <c r="AK10" s="214" t="s">
        <v>84</v>
      </c>
      <c r="AL10" s="214" t="s">
        <v>84</v>
      </c>
      <c r="AM10" s="214" t="s">
        <v>84</v>
      </c>
      <c r="AN10" s="214" t="s">
        <v>84</v>
      </c>
      <c r="AO10" s="214" t="s">
        <v>84</v>
      </c>
      <c r="AP10" s="2">
        <f>'NOV 29'!AP34:AP34</f>
        <v>9741979</v>
      </c>
      <c r="AQ10" s="246"/>
      <c r="AR10" s="211" t="s">
        <v>85</v>
      </c>
      <c r="AS10" s="247"/>
      <c r="AV10" s="40" t="s">
        <v>86</v>
      </c>
      <c r="AW10" s="40" t="s">
        <v>87</v>
      </c>
      <c r="AY10" s="84" t="s">
        <v>131</v>
      </c>
    </row>
    <row r="11" spans="1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119</v>
      </c>
      <c r="P11" s="124">
        <v>84</v>
      </c>
      <c r="Q11" s="124">
        <v>60941668</v>
      </c>
      <c r="R11" s="47">
        <f>IF(ISBLANK(Q11),"-",Q11-Q10)</f>
        <v>3651</v>
      </c>
      <c r="S11" s="48">
        <f>R11*24/1000</f>
        <v>87.623999999999995</v>
      </c>
      <c r="T11" s="48">
        <f>R11/1000</f>
        <v>3.6509999999999998</v>
      </c>
      <c r="U11" s="125">
        <v>7.4</v>
      </c>
      <c r="V11" s="125">
        <f>U11</f>
        <v>7.4</v>
      </c>
      <c r="W11" s="126" t="s">
        <v>125</v>
      </c>
      <c r="X11" s="128">
        <v>0</v>
      </c>
      <c r="Y11" s="128">
        <v>0</v>
      </c>
      <c r="Z11" s="128">
        <v>1007</v>
      </c>
      <c r="AA11" s="128">
        <v>0</v>
      </c>
      <c r="AB11" s="128">
        <v>1007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42272448</v>
      </c>
      <c r="AH11" s="50">
        <f>IF(ISBLANK(AG11),"-",AG11-AG10)</f>
        <v>588</v>
      </c>
      <c r="AI11" s="51">
        <f>AH11/T11</f>
        <v>161.05176663927691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0.37</v>
      </c>
      <c r="AP11" s="128">
        <v>9743223</v>
      </c>
      <c r="AQ11" s="128">
        <f t="shared" ref="AQ11:AQ34" si="0">AP11-AP10</f>
        <v>1244</v>
      </c>
      <c r="AR11" s="52"/>
      <c r="AS11" s="53" t="s">
        <v>113</v>
      </c>
      <c r="AV11" s="40" t="s">
        <v>88</v>
      </c>
      <c r="AW11" s="40" t="s">
        <v>91</v>
      </c>
      <c r="AY11" s="84" t="s">
        <v>132</v>
      </c>
    </row>
    <row r="12" spans="1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1">D12/1.42</f>
        <v>11.267605633802818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123</v>
      </c>
      <c r="P12" s="124">
        <v>86</v>
      </c>
      <c r="Q12" s="124">
        <v>60945263</v>
      </c>
      <c r="R12" s="47">
        <f t="shared" ref="R12:R34" si="4">IF(ISBLANK(Q12),"-",Q12-Q11)</f>
        <v>3595</v>
      </c>
      <c r="S12" s="48">
        <f t="shared" ref="S12:S34" si="5">R12*24/1000</f>
        <v>86.28</v>
      </c>
      <c r="T12" s="48">
        <f t="shared" ref="T12:T34" si="6">R12/1000</f>
        <v>3.5950000000000002</v>
      </c>
      <c r="U12" s="125">
        <v>8.3000000000000007</v>
      </c>
      <c r="V12" s="125">
        <f t="shared" ref="V12:V34" si="7">U12</f>
        <v>8.3000000000000007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1008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203">
        <v>42273014</v>
      </c>
      <c r="AH12" s="50">
        <f>IF(ISBLANK(AG12),"-",AG12-AG11)</f>
        <v>566</v>
      </c>
      <c r="AI12" s="51">
        <f t="shared" ref="AI12:AI34" si="8">AH12/T12</f>
        <v>157.44089012517384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0.37</v>
      </c>
      <c r="AP12" s="128">
        <v>9744438</v>
      </c>
      <c r="AQ12" s="128">
        <f t="shared" si="0"/>
        <v>1215</v>
      </c>
      <c r="AR12" s="54">
        <v>1.03</v>
      </c>
      <c r="AS12" s="53" t="s">
        <v>113</v>
      </c>
      <c r="AV12" s="40" t="s">
        <v>92</v>
      </c>
      <c r="AW12" s="40" t="s">
        <v>93</v>
      </c>
      <c r="AY12" s="84" t="s">
        <v>129</v>
      </c>
    </row>
    <row r="13" spans="1:51" x14ac:dyDescent="0.25">
      <c r="B13" s="41">
        <v>2.0833333333333299</v>
      </c>
      <c r="C13" s="41">
        <v>0.125</v>
      </c>
      <c r="D13" s="123">
        <v>19</v>
      </c>
      <c r="E13" s="42">
        <f t="shared" si="1"/>
        <v>13.380281690140846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91</v>
      </c>
      <c r="P13" s="124">
        <v>85</v>
      </c>
      <c r="Q13" s="124">
        <v>60948857</v>
      </c>
      <c r="R13" s="47">
        <f t="shared" si="4"/>
        <v>3594</v>
      </c>
      <c r="S13" s="48">
        <f t="shared" si="5"/>
        <v>86.256</v>
      </c>
      <c r="T13" s="48">
        <f t="shared" si="6"/>
        <v>3.5939999999999999</v>
      </c>
      <c r="U13" s="125">
        <v>9.5</v>
      </c>
      <c r="V13" s="125">
        <f t="shared" si="7"/>
        <v>9.5</v>
      </c>
      <c r="W13" s="126" t="s">
        <v>125</v>
      </c>
      <c r="X13" s="128">
        <v>0</v>
      </c>
      <c r="Y13" s="128">
        <v>0</v>
      </c>
      <c r="Z13" s="128">
        <v>1008</v>
      </c>
      <c r="AA13" s="128">
        <v>0</v>
      </c>
      <c r="AB13" s="128">
        <v>1008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203">
        <v>42273580</v>
      </c>
      <c r="AH13" s="50">
        <f>IF(ISBLANK(AG13),"-",AG13-AG12)</f>
        <v>566</v>
      </c>
      <c r="AI13" s="51">
        <f t="shared" si="8"/>
        <v>157.48469671675014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0.37</v>
      </c>
      <c r="AP13" s="128">
        <v>9745649</v>
      </c>
      <c r="AQ13" s="128">
        <f t="shared" si="0"/>
        <v>1211</v>
      </c>
      <c r="AR13" s="52"/>
      <c r="AS13" s="53" t="s">
        <v>113</v>
      </c>
      <c r="AV13" s="40" t="s">
        <v>94</v>
      </c>
      <c r="AW13" s="40" t="s">
        <v>95</v>
      </c>
    </row>
    <row r="14" spans="1:51" x14ac:dyDescent="0.25">
      <c r="A14" s="107" t="s">
        <v>174</v>
      </c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95</v>
      </c>
      <c r="P14" s="124">
        <v>89</v>
      </c>
      <c r="Q14" s="124">
        <v>60952711</v>
      </c>
      <c r="R14" s="47">
        <f t="shared" si="4"/>
        <v>3854</v>
      </c>
      <c r="S14" s="48">
        <f t="shared" si="5"/>
        <v>92.495999999999995</v>
      </c>
      <c r="T14" s="48">
        <f t="shared" si="6"/>
        <v>3.8540000000000001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42274148</v>
      </c>
      <c r="AH14" s="50">
        <f t="shared" ref="AH14:AH34" si="9">IF(ISBLANK(AG14),"-",AG14-AG13)</f>
        <v>568</v>
      </c>
      <c r="AI14" s="51">
        <f t="shared" si="8"/>
        <v>147.37934613388686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</v>
      </c>
      <c r="AP14" s="128">
        <v>9745649</v>
      </c>
      <c r="AQ14" s="128">
        <f t="shared" si="0"/>
        <v>0</v>
      </c>
      <c r="AR14" s="52"/>
      <c r="AS14" s="53" t="s">
        <v>113</v>
      </c>
      <c r="AT14" s="55"/>
      <c r="AV14" s="40" t="s">
        <v>96</v>
      </c>
      <c r="AW14" s="40" t="s">
        <v>97</v>
      </c>
      <c r="AY14" s="107"/>
    </row>
    <row r="15" spans="1:51" x14ac:dyDescent="0.25">
      <c r="A15" s="107" t="s">
        <v>174</v>
      </c>
      <c r="B15" s="41">
        <v>2.1666666666666701</v>
      </c>
      <c r="C15" s="41">
        <v>0.20833333333333301</v>
      </c>
      <c r="D15" s="123">
        <v>21</v>
      </c>
      <c r="E15" s="42">
        <f t="shared" si="1"/>
        <v>14.788732394366198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100</v>
      </c>
      <c r="P15" s="124">
        <v>100</v>
      </c>
      <c r="Q15" s="124">
        <v>60956635</v>
      </c>
      <c r="R15" s="47">
        <f t="shared" si="4"/>
        <v>3924</v>
      </c>
      <c r="S15" s="48">
        <f t="shared" si="5"/>
        <v>94.176000000000002</v>
      </c>
      <c r="T15" s="48">
        <f t="shared" si="6"/>
        <v>3.9239999999999999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998</v>
      </c>
      <c r="AA15" s="128">
        <v>0</v>
      </c>
      <c r="AB15" s="128">
        <v>997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42274716</v>
      </c>
      <c r="AH15" s="50">
        <f t="shared" si="9"/>
        <v>568</v>
      </c>
      <c r="AI15" s="51">
        <f t="shared" si="8"/>
        <v>144.75025484199796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9745649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1:51" x14ac:dyDescent="0.25">
      <c r="B16" s="41">
        <v>2.2083333333333299</v>
      </c>
      <c r="C16" s="41">
        <v>0.25</v>
      </c>
      <c r="D16" s="123">
        <v>17</v>
      </c>
      <c r="E16" s="42">
        <f t="shared" si="1"/>
        <v>11.971830985915494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120</v>
      </c>
      <c r="Q16" s="124">
        <v>60961117</v>
      </c>
      <c r="R16" s="47">
        <f t="shared" si="4"/>
        <v>4482</v>
      </c>
      <c r="S16" s="48">
        <f t="shared" si="5"/>
        <v>107.568</v>
      </c>
      <c r="T16" s="48">
        <f t="shared" si="6"/>
        <v>4.4820000000000002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42275404</v>
      </c>
      <c r="AH16" s="50">
        <f t="shared" si="9"/>
        <v>688</v>
      </c>
      <c r="AI16" s="51">
        <f t="shared" si="8"/>
        <v>153.50290049085228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9745649</v>
      </c>
      <c r="AQ16" s="128">
        <f t="shared" si="0"/>
        <v>0</v>
      </c>
      <c r="AR16" s="54">
        <v>1.19</v>
      </c>
      <c r="AS16" s="53" t="s">
        <v>101</v>
      </c>
      <c r="AV16" s="40" t="s">
        <v>102</v>
      </c>
      <c r="AW16" s="40" t="s">
        <v>103</v>
      </c>
      <c r="AY16" s="111"/>
    </row>
    <row r="17" spans="1:51" x14ac:dyDescent="0.25">
      <c r="B17" s="41">
        <v>2.25</v>
      </c>
      <c r="C17" s="41">
        <v>0.29166666666666702</v>
      </c>
      <c r="D17" s="123">
        <v>8</v>
      </c>
      <c r="E17" s="42">
        <f t="shared" si="1"/>
        <v>5.6338028169014089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144</v>
      </c>
      <c r="P17" s="124">
        <v>142</v>
      </c>
      <c r="Q17" s="124">
        <v>60966881</v>
      </c>
      <c r="R17" s="47">
        <f t="shared" si="4"/>
        <v>5764</v>
      </c>
      <c r="S17" s="48">
        <f t="shared" si="5"/>
        <v>138.33600000000001</v>
      </c>
      <c r="T17" s="48">
        <f t="shared" si="6"/>
        <v>5.7640000000000002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42276612</v>
      </c>
      <c r="AH17" s="50">
        <f t="shared" si="9"/>
        <v>1208</v>
      </c>
      <c r="AI17" s="51">
        <f t="shared" si="8"/>
        <v>209.57668285912561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9745649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7</v>
      </c>
      <c r="E18" s="42">
        <f t="shared" si="1"/>
        <v>4.9295774647887329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135</v>
      </c>
      <c r="P18" s="124">
        <v>149</v>
      </c>
      <c r="Q18" s="124">
        <v>60972988</v>
      </c>
      <c r="R18" s="47">
        <f t="shared" si="4"/>
        <v>6107</v>
      </c>
      <c r="S18" s="48">
        <f t="shared" si="5"/>
        <v>146.56800000000001</v>
      </c>
      <c r="T18" s="48">
        <f t="shared" si="6"/>
        <v>6.1070000000000002</v>
      </c>
      <c r="U18" s="125">
        <v>9.4</v>
      </c>
      <c r="V18" s="125">
        <f t="shared" si="7"/>
        <v>9.4</v>
      </c>
      <c r="W18" s="126" t="s">
        <v>133</v>
      </c>
      <c r="X18" s="128">
        <v>0</v>
      </c>
      <c r="Y18" s="128">
        <v>1057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42277972</v>
      </c>
      <c r="AH18" s="50">
        <f t="shared" si="9"/>
        <v>1360</v>
      </c>
      <c r="AI18" s="51">
        <f t="shared" si="8"/>
        <v>222.69526772556083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9745649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151</v>
      </c>
      <c r="Q19" s="124">
        <v>60979217</v>
      </c>
      <c r="R19" s="47">
        <f t="shared" si="4"/>
        <v>6229</v>
      </c>
      <c r="S19" s="48">
        <f t="shared" si="5"/>
        <v>149.49600000000001</v>
      </c>
      <c r="T19" s="48">
        <f t="shared" si="6"/>
        <v>6.2290000000000001</v>
      </c>
      <c r="U19" s="125">
        <v>8.9</v>
      </c>
      <c r="V19" s="125">
        <f t="shared" si="7"/>
        <v>8.9</v>
      </c>
      <c r="W19" s="126" t="s">
        <v>133</v>
      </c>
      <c r="X19" s="128">
        <v>0</v>
      </c>
      <c r="Y19" s="128">
        <v>1099</v>
      </c>
      <c r="Z19" s="128">
        <v>1187</v>
      </c>
      <c r="AA19" s="128">
        <v>1185</v>
      </c>
      <c r="AB19" s="128">
        <v>1188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42279364</v>
      </c>
      <c r="AH19" s="50">
        <f t="shared" si="9"/>
        <v>1392</v>
      </c>
      <c r="AI19" s="51">
        <f t="shared" si="8"/>
        <v>223.47086209664474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9745649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5</v>
      </c>
      <c r="E20" s="42">
        <f t="shared" si="1"/>
        <v>3.5211267605633805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132</v>
      </c>
      <c r="P20" s="124">
        <v>153</v>
      </c>
      <c r="Q20" s="124">
        <v>60985477</v>
      </c>
      <c r="R20" s="47">
        <f t="shared" si="4"/>
        <v>6260</v>
      </c>
      <c r="S20" s="48">
        <f t="shared" si="5"/>
        <v>150.24</v>
      </c>
      <c r="T20" s="48">
        <f t="shared" si="6"/>
        <v>6.26</v>
      </c>
      <c r="U20" s="125">
        <v>8.1999999999999993</v>
      </c>
      <c r="V20" s="125">
        <f t="shared" si="7"/>
        <v>8.1999999999999993</v>
      </c>
      <c r="W20" s="126" t="s">
        <v>133</v>
      </c>
      <c r="X20" s="128">
        <v>0</v>
      </c>
      <c r="Y20" s="128">
        <v>1098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42280752</v>
      </c>
      <c r="AH20" s="50">
        <f t="shared" si="9"/>
        <v>1388</v>
      </c>
      <c r="AI20" s="51">
        <f t="shared" si="8"/>
        <v>221.72523961661344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9745649</v>
      </c>
      <c r="AQ20" s="128">
        <f t="shared" si="0"/>
        <v>0</v>
      </c>
      <c r="AR20" s="54">
        <v>1.21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5</v>
      </c>
      <c r="E21" s="42">
        <f t="shared" si="1"/>
        <v>3.5211267605633805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131</v>
      </c>
      <c r="P21" s="124">
        <v>150</v>
      </c>
      <c r="Q21" s="124">
        <v>60991714</v>
      </c>
      <c r="R21" s="47">
        <f t="shared" si="4"/>
        <v>6237</v>
      </c>
      <c r="S21" s="48">
        <f t="shared" si="5"/>
        <v>149.68799999999999</v>
      </c>
      <c r="T21" s="48">
        <f t="shared" si="6"/>
        <v>6.2370000000000001</v>
      </c>
      <c r="U21" s="125">
        <v>7.4</v>
      </c>
      <c r="V21" s="125">
        <f t="shared" si="7"/>
        <v>7.4</v>
      </c>
      <c r="W21" s="126" t="s">
        <v>133</v>
      </c>
      <c r="X21" s="128">
        <v>0</v>
      </c>
      <c r="Y21" s="128">
        <v>1098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42282148</v>
      </c>
      <c r="AH21" s="50">
        <f t="shared" si="9"/>
        <v>1396</v>
      </c>
      <c r="AI21" s="51">
        <f t="shared" si="8"/>
        <v>223.82555715889049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9745649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5</v>
      </c>
      <c r="E22" s="42">
        <f t="shared" si="1"/>
        <v>3.5211267605633805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133</v>
      </c>
      <c r="P22" s="124">
        <v>147</v>
      </c>
      <c r="Q22" s="124">
        <v>60997888</v>
      </c>
      <c r="R22" s="47">
        <f t="shared" si="4"/>
        <v>6174</v>
      </c>
      <c r="S22" s="48">
        <f t="shared" si="5"/>
        <v>148.17599999999999</v>
      </c>
      <c r="T22" s="48">
        <f t="shared" si="6"/>
        <v>6.1740000000000004</v>
      </c>
      <c r="U22" s="125">
        <v>6.8</v>
      </c>
      <c r="V22" s="125">
        <f t="shared" si="7"/>
        <v>6.8</v>
      </c>
      <c r="W22" s="126" t="s">
        <v>133</v>
      </c>
      <c r="X22" s="128">
        <v>0</v>
      </c>
      <c r="Y22" s="128">
        <v>1098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42283532</v>
      </c>
      <c r="AH22" s="50">
        <f t="shared" si="9"/>
        <v>1384</v>
      </c>
      <c r="AI22" s="51">
        <f t="shared" si="8"/>
        <v>224.16585681891803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9745649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f t="shared" si="1"/>
        <v>3.5211267605633805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145</v>
      </c>
      <c r="Q23" s="124">
        <v>61003954</v>
      </c>
      <c r="R23" s="47">
        <f t="shared" si="4"/>
        <v>6066</v>
      </c>
      <c r="S23" s="48">
        <f t="shared" si="5"/>
        <v>145.584</v>
      </c>
      <c r="T23" s="48">
        <f t="shared" si="6"/>
        <v>6.0659999999999998</v>
      </c>
      <c r="U23" s="125">
        <v>6.3</v>
      </c>
      <c r="V23" s="125">
        <f t="shared" si="7"/>
        <v>6.3</v>
      </c>
      <c r="W23" s="126" t="s">
        <v>133</v>
      </c>
      <c r="X23" s="128">
        <v>0</v>
      </c>
      <c r="Y23" s="128">
        <v>1067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42284900</v>
      </c>
      <c r="AH23" s="50">
        <f t="shared" si="9"/>
        <v>1368</v>
      </c>
      <c r="AI23" s="51">
        <f t="shared" si="8"/>
        <v>225.51928783382789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9745649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144</v>
      </c>
      <c r="Q24" s="124">
        <v>61010138</v>
      </c>
      <c r="R24" s="47">
        <f t="shared" si="4"/>
        <v>6184</v>
      </c>
      <c r="S24" s="48">
        <f t="shared" si="5"/>
        <v>148.416</v>
      </c>
      <c r="T24" s="48">
        <f t="shared" si="6"/>
        <v>6.1840000000000002</v>
      </c>
      <c r="U24" s="125">
        <v>5.6</v>
      </c>
      <c r="V24" s="125">
        <f t="shared" si="7"/>
        <v>5.6</v>
      </c>
      <c r="W24" s="126" t="s">
        <v>133</v>
      </c>
      <c r="X24" s="128">
        <v>0</v>
      </c>
      <c r="Y24" s="128">
        <v>1119</v>
      </c>
      <c r="Z24" s="128">
        <v>1186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42286312</v>
      </c>
      <c r="AH24" s="50">
        <f t="shared" si="9"/>
        <v>1412</v>
      </c>
      <c r="AI24" s="51">
        <f t="shared" si="8"/>
        <v>228.33117723156533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9745649</v>
      </c>
      <c r="AQ24" s="128">
        <f t="shared" si="0"/>
        <v>0</v>
      </c>
      <c r="AR24" s="54">
        <v>1.43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146</v>
      </c>
      <c r="Q25" s="124">
        <v>61016375</v>
      </c>
      <c r="R25" s="47">
        <f t="shared" si="4"/>
        <v>6237</v>
      </c>
      <c r="S25" s="48">
        <f t="shared" si="5"/>
        <v>149.68799999999999</v>
      </c>
      <c r="T25" s="48">
        <f t="shared" si="6"/>
        <v>6.2370000000000001</v>
      </c>
      <c r="U25" s="125">
        <v>4.8</v>
      </c>
      <c r="V25" s="125">
        <f t="shared" si="7"/>
        <v>4.8</v>
      </c>
      <c r="W25" s="126" t="s">
        <v>133</v>
      </c>
      <c r="X25" s="128">
        <v>0</v>
      </c>
      <c r="Y25" s="128">
        <v>1098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42287748</v>
      </c>
      <c r="AH25" s="50">
        <f t="shared" si="9"/>
        <v>1436</v>
      </c>
      <c r="AI25" s="51">
        <f t="shared" si="8"/>
        <v>230.23889690556356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9745649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142</v>
      </c>
      <c r="Q26" s="124">
        <v>61022326</v>
      </c>
      <c r="R26" s="47">
        <f t="shared" si="4"/>
        <v>5951</v>
      </c>
      <c r="S26" s="48">
        <f t="shared" si="5"/>
        <v>142.82400000000001</v>
      </c>
      <c r="T26" s="48">
        <f t="shared" si="6"/>
        <v>5.9509999999999996</v>
      </c>
      <c r="U26" s="125">
        <v>4.2</v>
      </c>
      <c r="V26" s="125">
        <f t="shared" si="7"/>
        <v>4.2</v>
      </c>
      <c r="W26" s="126" t="s">
        <v>133</v>
      </c>
      <c r="X26" s="128">
        <v>0</v>
      </c>
      <c r="Y26" s="128">
        <v>1078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42289132</v>
      </c>
      <c r="AH26" s="50">
        <f t="shared" si="9"/>
        <v>1384</v>
      </c>
      <c r="AI26" s="51">
        <f t="shared" si="8"/>
        <v>232.56595530163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9745649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143</v>
      </c>
      <c r="Q27" s="124">
        <v>61028274</v>
      </c>
      <c r="R27" s="47">
        <f t="shared" si="4"/>
        <v>5948</v>
      </c>
      <c r="S27" s="48">
        <f t="shared" si="5"/>
        <v>142.75200000000001</v>
      </c>
      <c r="T27" s="48">
        <f t="shared" si="6"/>
        <v>5.9480000000000004</v>
      </c>
      <c r="U27" s="125">
        <v>3.5</v>
      </c>
      <c r="V27" s="125">
        <f t="shared" si="7"/>
        <v>3.5</v>
      </c>
      <c r="W27" s="126" t="s">
        <v>133</v>
      </c>
      <c r="X27" s="128">
        <v>0</v>
      </c>
      <c r="Y27" s="128">
        <v>1077</v>
      </c>
      <c r="Z27" s="128">
        <v>1187</v>
      </c>
      <c r="AA27" s="128">
        <v>1185</v>
      </c>
      <c r="AB27" s="128">
        <v>1188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42290524</v>
      </c>
      <c r="AH27" s="50">
        <f t="shared" si="9"/>
        <v>1392</v>
      </c>
      <c r="AI27" s="51">
        <f t="shared" si="8"/>
        <v>234.02824478816407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9745649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131</v>
      </c>
      <c r="P28" s="124">
        <v>137</v>
      </c>
      <c r="Q28" s="124">
        <v>61033902</v>
      </c>
      <c r="R28" s="47">
        <f t="shared" si="4"/>
        <v>5628</v>
      </c>
      <c r="S28" s="48">
        <f t="shared" si="5"/>
        <v>135.072</v>
      </c>
      <c r="T28" s="48">
        <f t="shared" si="6"/>
        <v>5.6280000000000001</v>
      </c>
      <c r="U28" s="125">
        <v>3</v>
      </c>
      <c r="V28" s="125">
        <f t="shared" si="7"/>
        <v>3</v>
      </c>
      <c r="W28" s="126" t="s">
        <v>133</v>
      </c>
      <c r="X28" s="128">
        <v>0</v>
      </c>
      <c r="Y28" s="128">
        <v>1046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42291824</v>
      </c>
      <c r="AH28" s="50">
        <f t="shared" si="9"/>
        <v>1300</v>
      </c>
      <c r="AI28" s="51">
        <f t="shared" si="8"/>
        <v>230.98791755508174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9745649</v>
      </c>
      <c r="AQ28" s="128">
        <f t="shared" si="0"/>
        <v>0</v>
      </c>
      <c r="AR28" s="54">
        <v>1.28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130</v>
      </c>
      <c r="P29" s="124">
        <v>139</v>
      </c>
      <c r="Q29" s="124">
        <v>61039662</v>
      </c>
      <c r="R29" s="47">
        <f t="shared" si="4"/>
        <v>5760</v>
      </c>
      <c r="S29" s="48">
        <f t="shared" si="5"/>
        <v>138.24</v>
      </c>
      <c r="T29" s="48">
        <f t="shared" si="6"/>
        <v>5.76</v>
      </c>
      <c r="U29" s="125">
        <v>2.6</v>
      </c>
      <c r="V29" s="125">
        <f t="shared" si="7"/>
        <v>2.6</v>
      </c>
      <c r="W29" s="126" t="s">
        <v>133</v>
      </c>
      <c r="X29" s="128">
        <v>0</v>
      </c>
      <c r="Y29" s="128">
        <v>1035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42293180</v>
      </c>
      <c r="AH29" s="50">
        <f t="shared" si="9"/>
        <v>1356</v>
      </c>
      <c r="AI29" s="51">
        <f t="shared" si="8"/>
        <v>235.41666666666669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9745649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132</v>
      </c>
      <c r="P30" s="124">
        <v>128</v>
      </c>
      <c r="Q30" s="124">
        <v>61045196</v>
      </c>
      <c r="R30" s="47">
        <f t="shared" si="4"/>
        <v>5534</v>
      </c>
      <c r="S30" s="48">
        <f t="shared" si="5"/>
        <v>132.816</v>
      </c>
      <c r="T30" s="48">
        <f t="shared" si="6"/>
        <v>5.5339999999999998</v>
      </c>
      <c r="U30" s="125">
        <v>2.5</v>
      </c>
      <c r="V30" s="125">
        <f t="shared" si="7"/>
        <v>2.5</v>
      </c>
      <c r="W30" s="126" t="s">
        <v>133</v>
      </c>
      <c r="X30" s="128">
        <v>0</v>
      </c>
      <c r="Y30" s="128">
        <v>954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42294492</v>
      </c>
      <c r="AH30" s="50">
        <f t="shared" si="9"/>
        <v>1312</v>
      </c>
      <c r="AI30" s="51">
        <f t="shared" si="8"/>
        <v>237.07986989519335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9745649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1"/>
        <v>6.3380281690140849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115</v>
      </c>
      <c r="P31" s="124">
        <v>122</v>
      </c>
      <c r="Q31" s="124">
        <v>61050776</v>
      </c>
      <c r="R31" s="47">
        <f t="shared" si="4"/>
        <v>5580</v>
      </c>
      <c r="S31" s="48">
        <f t="shared" si="5"/>
        <v>133.91999999999999</v>
      </c>
      <c r="T31" s="48">
        <f t="shared" si="6"/>
        <v>5.58</v>
      </c>
      <c r="U31" s="125">
        <v>2</v>
      </c>
      <c r="V31" s="125">
        <f t="shared" si="7"/>
        <v>2</v>
      </c>
      <c r="W31" s="126" t="s">
        <v>140</v>
      </c>
      <c r="X31" s="128">
        <v>0</v>
      </c>
      <c r="Y31" s="128">
        <v>1047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42295652</v>
      </c>
      <c r="AH31" s="50">
        <f t="shared" si="9"/>
        <v>1160</v>
      </c>
      <c r="AI31" s="51">
        <f t="shared" si="8"/>
        <v>207.88530465949822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9745649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1"/>
        <v>7.746478873239437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114</v>
      </c>
      <c r="P32" s="124">
        <v>115</v>
      </c>
      <c r="Q32" s="124">
        <v>61055453</v>
      </c>
      <c r="R32" s="47">
        <f t="shared" si="4"/>
        <v>4677</v>
      </c>
      <c r="S32" s="48">
        <f t="shared" si="5"/>
        <v>112.248</v>
      </c>
      <c r="T32" s="48">
        <f t="shared" si="6"/>
        <v>4.6769999999999996</v>
      </c>
      <c r="U32" s="125">
        <v>1.7</v>
      </c>
      <c r="V32" s="125">
        <f t="shared" si="7"/>
        <v>1.7</v>
      </c>
      <c r="W32" s="126" t="s">
        <v>140</v>
      </c>
      <c r="X32" s="128">
        <v>0</v>
      </c>
      <c r="Y32" s="128">
        <v>1004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42296612</v>
      </c>
      <c r="AH32" s="50">
        <f t="shared" si="9"/>
        <v>960</v>
      </c>
      <c r="AI32" s="51">
        <f t="shared" si="8"/>
        <v>205.25978191148172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9745649</v>
      </c>
      <c r="AQ32" s="128">
        <v>0</v>
      </c>
      <c r="AR32" s="54">
        <v>1.17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123</v>
      </c>
      <c r="P33" s="124">
        <v>92</v>
      </c>
      <c r="Q33" s="124">
        <v>61059437</v>
      </c>
      <c r="R33" s="47">
        <f t="shared" si="4"/>
        <v>3984</v>
      </c>
      <c r="S33" s="48">
        <f t="shared" si="5"/>
        <v>95.616</v>
      </c>
      <c r="T33" s="48">
        <f t="shared" si="6"/>
        <v>3.984</v>
      </c>
      <c r="U33" s="125">
        <v>2.7</v>
      </c>
      <c r="V33" s="125">
        <f t="shared" si="7"/>
        <v>2.7</v>
      </c>
      <c r="W33" s="126" t="s">
        <v>125</v>
      </c>
      <c r="X33" s="128">
        <v>0</v>
      </c>
      <c r="Y33" s="128">
        <v>0</v>
      </c>
      <c r="Z33" s="128">
        <v>1027</v>
      </c>
      <c r="AA33" s="128">
        <v>0</v>
      </c>
      <c r="AB33" s="128">
        <v>1006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42297284</v>
      </c>
      <c r="AH33" s="50">
        <f t="shared" si="9"/>
        <v>672</v>
      </c>
      <c r="AI33" s="51">
        <f t="shared" si="8"/>
        <v>168.67469879518072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9746710</v>
      </c>
      <c r="AQ33" s="128">
        <f t="shared" si="0"/>
        <v>1061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15</v>
      </c>
      <c r="E34" s="42">
        <f t="shared" si="1"/>
        <v>10.563380281690142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116</v>
      </c>
      <c r="P34" s="124">
        <v>85</v>
      </c>
      <c r="Q34" s="124">
        <v>61063157</v>
      </c>
      <c r="R34" s="47">
        <f t="shared" si="4"/>
        <v>3720</v>
      </c>
      <c r="S34" s="48">
        <f t="shared" si="5"/>
        <v>89.28</v>
      </c>
      <c r="T34" s="48">
        <f t="shared" si="6"/>
        <v>3.72</v>
      </c>
      <c r="U34" s="125">
        <v>4</v>
      </c>
      <c r="V34" s="125">
        <f t="shared" si="7"/>
        <v>4</v>
      </c>
      <c r="W34" s="126" t="s">
        <v>125</v>
      </c>
      <c r="X34" s="128">
        <v>0</v>
      </c>
      <c r="Y34" s="128">
        <v>0</v>
      </c>
      <c r="Z34" s="128">
        <v>987</v>
      </c>
      <c r="AA34" s="128">
        <v>0</v>
      </c>
      <c r="AB34" s="128">
        <v>987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42297860</v>
      </c>
      <c r="AH34" s="50">
        <f t="shared" si="9"/>
        <v>576</v>
      </c>
      <c r="AI34" s="51">
        <f t="shared" si="8"/>
        <v>154.83870967741936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9747887</v>
      </c>
      <c r="AQ34" s="128">
        <f t="shared" si="0"/>
        <v>1177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125140</v>
      </c>
      <c r="S35" s="67">
        <f>AVERAGE(S11:S34)</f>
        <v>125.14000000000003</v>
      </c>
      <c r="T35" s="67">
        <f>SUM(T11:T34)</f>
        <v>125.13999999999997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26000</v>
      </c>
      <c r="AI35" s="70">
        <f>$AH$35/$T35</f>
        <v>207.76730062330194</v>
      </c>
      <c r="AJ35" s="99"/>
      <c r="AK35" s="100"/>
      <c r="AL35" s="100"/>
      <c r="AM35" s="100"/>
      <c r="AN35" s="101"/>
      <c r="AO35" s="71"/>
      <c r="AP35" s="72">
        <f>AP34-AP10</f>
        <v>5908</v>
      </c>
      <c r="AQ35" s="73">
        <f>SUM(AQ11:AQ34)</f>
        <v>5908</v>
      </c>
      <c r="AR35" s="74">
        <f>AVERAGE(AR11:AR34)</f>
        <v>1.2183333333333333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145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227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07"/>
    </row>
    <row r="41" spans="2:51" x14ac:dyDescent="0.25">
      <c r="B41" s="86" t="s">
        <v>185</v>
      </c>
      <c r="C41" s="116"/>
      <c r="D41" s="116"/>
      <c r="E41" s="116"/>
      <c r="F41" s="116"/>
      <c r="G41" s="116"/>
      <c r="H41" s="116" t="s">
        <v>174</v>
      </c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267" t="s">
        <v>235</v>
      </c>
      <c r="C46" s="267"/>
      <c r="D46" s="267"/>
      <c r="E46" s="267"/>
      <c r="F46" s="267"/>
      <c r="G46" s="267"/>
      <c r="H46" s="267"/>
      <c r="I46" s="267"/>
      <c r="J46" s="267"/>
      <c r="K46" s="267"/>
      <c r="L46" s="267"/>
      <c r="M46" s="267"/>
      <c r="N46" s="267"/>
      <c r="O46" s="267"/>
      <c r="P46" s="267"/>
      <c r="Q46" s="267"/>
      <c r="R46" s="267"/>
      <c r="S46" s="267"/>
      <c r="T46" s="267"/>
      <c r="U46" s="267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29"/>
      <c r="D48" s="129"/>
      <c r="E48" s="129"/>
      <c r="F48" s="129"/>
      <c r="G48" s="129"/>
      <c r="H48" s="129"/>
      <c r="I48" s="130"/>
      <c r="J48" s="117"/>
      <c r="K48" s="117"/>
      <c r="L48" s="117"/>
      <c r="M48" s="117"/>
      <c r="N48" s="117"/>
      <c r="O48" s="117"/>
      <c r="P48" s="117"/>
      <c r="Q48" s="117"/>
      <c r="R48" s="117"/>
      <c r="S48" s="117"/>
      <c r="T48" s="120"/>
      <c r="U48" s="120"/>
      <c r="V48" s="120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1:51" x14ac:dyDescent="0.25">
      <c r="B49" s="122" t="s">
        <v>137</v>
      </c>
      <c r="C49" s="129"/>
      <c r="D49" s="129"/>
      <c r="E49" s="129"/>
      <c r="F49" s="129"/>
      <c r="G49" s="129"/>
      <c r="H49" s="129"/>
      <c r="I49" s="130"/>
      <c r="J49" s="117"/>
      <c r="K49" s="117"/>
      <c r="L49" s="117"/>
      <c r="M49" s="117"/>
      <c r="N49" s="117"/>
      <c r="O49" s="117"/>
      <c r="P49" s="117"/>
      <c r="Q49" s="117"/>
      <c r="R49" s="117"/>
      <c r="S49" s="117"/>
      <c r="T49" s="120"/>
      <c r="U49" s="120"/>
      <c r="V49" s="120"/>
      <c r="W49" s="112"/>
      <c r="X49" s="112"/>
      <c r="Y49" s="112"/>
      <c r="Z49" s="112"/>
      <c r="AA49" s="112"/>
      <c r="AB49" s="112"/>
      <c r="AC49" s="112"/>
      <c r="AD49" s="112"/>
      <c r="AE49" s="112"/>
      <c r="AM49" s="113"/>
      <c r="AN49" s="113"/>
      <c r="AO49" s="113"/>
      <c r="AP49" s="113"/>
      <c r="AQ49" s="113"/>
      <c r="AR49" s="113"/>
      <c r="AS49" s="114"/>
      <c r="AV49" s="111"/>
      <c r="AW49" s="107"/>
      <c r="AX49" s="107"/>
      <c r="AY49" s="107"/>
    </row>
    <row r="50" spans="1:51" x14ac:dyDescent="0.25">
      <c r="B50" s="118" t="s">
        <v>163</v>
      </c>
      <c r="C50" s="200"/>
      <c r="D50" s="200"/>
      <c r="E50" s="200"/>
      <c r="F50" s="200"/>
      <c r="G50" s="200"/>
      <c r="H50" s="200"/>
      <c r="I50" s="201"/>
      <c r="J50" s="202"/>
      <c r="K50" s="202"/>
      <c r="L50" s="202"/>
      <c r="M50" s="202"/>
      <c r="N50" s="202"/>
      <c r="O50" s="202"/>
      <c r="P50" s="202"/>
      <c r="Q50" s="202"/>
      <c r="R50" s="117"/>
      <c r="S50" s="117"/>
      <c r="T50" s="120"/>
      <c r="U50" s="120"/>
      <c r="V50" s="120"/>
      <c r="W50" s="112"/>
      <c r="X50" s="112"/>
      <c r="Y50" s="112"/>
      <c r="Z50" s="112"/>
      <c r="AA50" s="112"/>
      <c r="AB50" s="112"/>
      <c r="AC50" s="112"/>
      <c r="AD50" s="112"/>
      <c r="AE50" s="112"/>
      <c r="AM50" s="113"/>
      <c r="AN50" s="113"/>
      <c r="AO50" s="113"/>
      <c r="AP50" s="113"/>
      <c r="AQ50" s="113"/>
      <c r="AR50" s="113"/>
      <c r="AS50" s="114"/>
      <c r="AV50" s="111"/>
      <c r="AW50" s="107"/>
      <c r="AX50" s="107"/>
      <c r="AY50" s="107"/>
    </row>
    <row r="51" spans="1:51" x14ac:dyDescent="0.25">
      <c r="B51" s="91" t="s">
        <v>158</v>
      </c>
      <c r="C51" s="129"/>
      <c r="D51" s="129"/>
      <c r="E51" s="129"/>
      <c r="F51" s="129"/>
      <c r="G51" s="129"/>
      <c r="H51" s="129"/>
      <c r="I51" s="130"/>
      <c r="J51" s="117"/>
      <c r="K51" s="117"/>
      <c r="L51" s="117"/>
      <c r="M51" s="117"/>
      <c r="N51" s="117"/>
      <c r="O51" s="117"/>
      <c r="P51" s="117"/>
      <c r="Q51" s="117"/>
      <c r="R51" s="117"/>
      <c r="S51" s="117"/>
      <c r="T51" s="120"/>
      <c r="U51" s="120"/>
      <c r="V51" s="120"/>
      <c r="W51" s="112"/>
      <c r="X51" s="112"/>
      <c r="Y51" s="112"/>
      <c r="Z51" s="112"/>
      <c r="AA51" s="112"/>
      <c r="AB51" s="112"/>
      <c r="AC51" s="112"/>
      <c r="AD51" s="112"/>
      <c r="AE51" s="112"/>
      <c r="AM51" s="113"/>
      <c r="AN51" s="113"/>
      <c r="AO51" s="113"/>
      <c r="AP51" s="113"/>
      <c r="AQ51" s="113"/>
      <c r="AR51" s="113"/>
      <c r="AS51" s="114"/>
      <c r="AV51" s="111"/>
      <c r="AW51" s="107"/>
      <c r="AX51" s="107"/>
      <c r="AY51" s="107"/>
    </row>
    <row r="52" spans="1:51" x14ac:dyDescent="0.25">
      <c r="B52" s="122" t="s">
        <v>138</v>
      </c>
      <c r="C52" s="129"/>
      <c r="D52" s="129"/>
      <c r="E52" s="129"/>
      <c r="F52" s="129"/>
      <c r="G52" s="129"/>
      <c r="H52" s="129"/>
      <c r="I52" s="130"/>
      <c r="J52" s="117"/>
      <c r="K52" s="117"/>
      <c r="L52" s="117"/>
      <c r="M52" s="117"/>
      <c r="N52" s="117"/>
      <c r="O52" s="117"/>
      <c r="P52" s="117"/>
      <c r="Q52" s="117"/>
      <c r="R52" s="117"/>
      <c r="S52" s="117"/>
      <c r="T52" s="120"/>
      <c r="U52" s="82"/>
      <c r="V52" s="82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1:51" x14ac:dyDescent="0.25">
      <c r="B53" s="91" t="s">
        <v>159</v>
      </c>
      <c r="C53" s="118"/>
      <c r="D53" s="116"/>
      <c r="E53" s="94"/>
      <c r="F53" s="116"/>
      <c r="G53" s="116"/>
      <c r="H53" s="116"/>
      <c r="I53" s="116"/>
      <c r="J53" s="117"/>
      <c r="K53" s="117"/>
      <c r="L53" s="117"/>
      <c r="M53" s="117"/>
      <c r="N53" s="117"/>
      <c r="O53" s="117"/>
      <c r="P53" s="117"/>
      <c r="Q53" s="117"/>
      <c r="R53" s="117"/>
      <c r="S53" s="117"/>
      <c r="T53" s="120"/>
      <c r="U53" s="82"/>
      <c r="V53" s="82"/>
      <c r="W53" s="112"/>
      <c r="X53" s="112"/>
      <c r="Y53" s="112"/>
      <c r="Z53" s="9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1:51" x14ac:dyDescent="0.25">
      <c r="B54" s="91"/>
      <c r="C54" s="118"/>
      <c r="D54" s="116"/>
      <c r="E54" s="116"/>
      <c r="F54" s="116"/>
      <c r="G54" s="116"/>
      <c r="H54" s="116"/>
      <c r="I54" s="94"/>
      <c r="J54" s="117"/>
      <c r="K54" s="117"/>
      <c r="L54" s="117"/>
      <c r="M54" s="117"/>
      <c r="N54" s="117"/>
      <c r="O54" s="117"/>
      <c r="P54" s="117"/>
      <c r="Q54" s="117"/>
      <c r="R54" s="117"/>
      <c r="S54" s="92"/>
      <c r="T54" s="92"/>
      <c r="U54" s="92"/>
      <c r="V54" s="92"/>
      <c r="W54" s="92"/>
      <c r="X54" s="92"/>
      <c r="Y54" s="92"/>
      <c r="Z54" s="83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111"/>
      <c r="AW54" s="107"/>
      <c r="AX54" s="107"/>
      <c r="AY54" s="107"/>
    </row>
    <row r="55" spans="1:51" x14ac:dyDescent="0.25">
      <c r="B55" s="95"/>
      <c r="C55" s="115"/>
      <c r="D55" s="116"/>
      <c r="E55" s="116"/>
      <c r="F55" s="116"/>
      <c r="G55" s="116"/>
      <c r="H55" s="116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83"/>
      <c r="X55" s="83"/>
      <c r="Y55" s="83"/>
      <c r="Z55" s="112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3"/>
      <c r="AU55" s="83"/>
      <c r="AV55" s="111"/>
      <c r="AW55" s="107"/>
      <c r="AX55" s="107"/>
      <c r="AY55" s="107"/>
    </row>
    <row r="56" spans="1:51" x14ac:dyDescent="0.25">
      <c r="A56" s="112"/>
      <c r="I56" s="113"/>
      <c r="J56" s="113"/>
      <c r="K56" s="113"/>
      <c r="L56" s="113"/>
      <c r="M56" s="113"/>
      <c r="N56" s="113"/>
      <c r="O56" s="114"/>
      <c r="P56" s="109"/>
      <c r="R56" s="109"/>
      <c r="AS56" s="107"/>
      <c r="AT56" s="107"/>
      <c r="AU56" s="107"/>
      <c r="AV56" s="107"/>
      <c r="AW56" s="107"/>
      <c r="AX56" s="107"/>
      <c r="AY56" s="107"/>
    </row>
    <row r="57" spans="1:51" x14ac:dyDescent="0.25">
      <c r="A57" s="112"/>
      <c r="I57" s="113"/>
      <c r="J57" s="113"/>
      <c r="K57" s="113"/>
      <c r="L57" s="113"/>
      <c r="M57" s="113"/>
      <c r="N57" s="113"/>
      <c r="O57" s="114"/>
      <c r="P57" s="109"/>
      <c r="R57" s="109"/>
      <c r="AS57" s="107"/>
      <c r="AT57" s="107"/>
      <c r="AU57" s="107"/>
      <c r="AV57" s="107"/>
      <c r="AW57" s="107"/>
      <c r="AX57" s="107"/>
      <c r="AY57" s="107"/>
    </row>
    <row r="58" spans="1:51" x14ac:dyDescent="0.25">
      <c r="A58" s="112"/>
      <c r="I58" s="113"/>
      <c r="J58" s="113"/>
      <c r="K58" s="113"/>
      <c r="L58" s="113"/>
      <c r="M58" s="113"/>
      <c r="N58" s="113"/>
      <c r="O58" s="114"/>
      <c r="P58" s="109"/>
      <c r="R58" s="83"/>
      <c r="AS58" s="107"/>
      <c r="AT58" s="107"/>
      <c r="AU58" s="107"/>
      <c r="AV58" s="107"/>
      <c r="AW58" s="107"/>
      <c r="AX58" s="107"/>
      <c r="AY58" s="107"/>
    </row>
    <row r="59" spans="1:51" x14ac:dyDescent="0.25">
      <c r="A59" s="112"/>
      <c r="I59" s="113"/>
      <c r="J59" s="113"/>
      <c r="K59" s="113"/>
      <c r="L59" s="113"/>
      <c r="M59" s="113"/>
      <c r="N59" s="113"/>
      <c r="O59" s="114"/>
      <c r="R59" s="109"/>
      <c r="AS59" s="107"/>
      <c r="AT59" s="107"/>
      <c r="AU59" s="107"/>
      <c r="AV59" s="107"/>
      <c r="AW59" s="107"/>
      <c r="AX59" s="107"/>
      <c r="AY59" s="107"/>
    </row>
    <row r="60" spans="1:51" x14ac:dyDescent="0.25">
      <c r="O60" s="114"/>
      <c r="R60" s="109"/>
      <c r="AS60" s="107"/>
      <c r="AT60" s="107"/>
      <c r="AU60" s="107"/>
      <c r="AV60" s="107"/>
      <c r="AW60" s="107"/>
      <c r="AX60" s="107"/>
      <c r="AY60" s="107"/>
    </row>
    <row r="61" spans="1:51" x14ac:dyDescent="0.25">
      <c r="O61" s="114"/>
      <c r="R61" s="109"/>
      <c r="AS61" s="107"/>
      <c r="AT61" s="107"/>
      <c r="AU61" s="107"/>
      <c r="AV61" s="107"/>
      <c r="AW61" s="107"/>
      <c r="AX61" s="107"/>
      <c r="AY61" s="107"/>
    </row>
    <row r="62" spans="1:51" x14ac:dyDescent="0.25">
      <c r="O62" s="114"/>
      <c r="R62" s="109"/>
      <c r="AS62" s="107"/>
      <c r="AT62" s="107"/>
      <c r="AU62" s="107"/>
      <c r="AV62" s="107"/>
      <c r="AW62" s="107"/>
      <c r="AX62" s="107"/>
      <c r="AY62" s="107"/>
    </row>
    <row r="63" spans="1:51" x14ac:dyDescent="0.25">
      <c r="O63" s="114"/>
      <c r="R63" s="109"/>
      <c r="AS63" s="107"/>
      <c r="AT63" s="107"/>
      <c r="AU63" s="107"/>
      <c r="AV63" s="107"/>
      <c r="AW63" s="107"/>
      <c r="AX63" s="107"/>
      <c r="AY63" s="107"/>
    </row>
    <row r="64" spans="1:51" x14ac:dyDescent="0.25">
      <c r="O64" s="114"/>
      <c r="AS64" s="107"/>
      <c r="AT64" s="107"/>
      <c r="AU64" s="107"/>
      <c r="AV64" s="107"/>
      <c r="AW64" s="107"/>
      <c r="AX64" s="107"/>
      <c r="AY64" s="107"/>
    </row>
    <row r="65" spans="15:51" x14ac:dyDescent="0.25">
      <c r="O65" s="114"/>
      <c r="AS65" s="107"/>
      <c r="AT65" s="107"/>
      <c r="AU65" s="107"/>
      <c r="AV65" s="107"/>
      <c r="AW65" s="107"/>
      <c r="AX65" s="107"/>
      <c r="AY65" s="107"/>
    </row>
    <row r="66" spans="15:51" x14ac:dyDescent="0.25">
      <c r="O66" s="114"/>
      <c r="AS66" s="107"/>
      <c r="AT66" s="107"/>
      <c r="AU66" s="107"/>
      <c r="AV66" s="107"/>
      <c r="AW66" s="107"/>
      <c r="AX66" s="107"/>
      <c r="AY66" s="107"/>
    </row>
    <row r="67" spans="15:51" x14ac:dyDescent="0.25">
      <c r="O67" s="114"/>
      <c r="AS67" s="107"/>
      <c r="AT67" s="107"/>
      <c r="AU67" s="107"/>
      <c r="AV67" s="107"/>
      <c r="AW67" s="107"/>
      <c r="AX67" s="107"/>
      <c r="AY67" s="107"/>
    </row>
    <row r="68" spans="15:51" x14ac:dyDescent="0.25">
      <c r="O68" s="114"/>
      <c r="AS68" s="107"/>
      <c r="AT68" s="107"/>
      <c r="AU68" s="107"/>
      <c r="AV68" s="107"/>
      <c r="AW68" s="107"/>
      <c r="AX68" s="107"/>
      <c r="AY68" s="107"/>
    </row>
    <row r="69" spans="15:51" x14ac:dyDescent="0.25">
      <c r="O69" s="114"/>
      <c r="AS69" s="107"/>
      <c r="AT69" s="107"/>
      <c r="AU69" s="107"/>
      <c r="AV69" s="107"/>
      <c r="AW69" s="107"/>
      <c r="AX69" s="107"/>
      <c r="AY69" s="107"/>
    </row>
    <row r="70" spans="15:51" x14ac:dyDescent="0.25">
      <c r="O70" s="114"/>
      <c r="Q70" s="109"/>
      <c r="AS70" s="107"/>
      <c r="AT70" s="107"/>
      <c r="AU70" s="107"/>
      <c r="AV70" s="107"/>
      <c r="AW70" s="107"/>
      <c r="AX70" s="107"/>
      <c r="AY70" s="107"/>
    </row>
    <row r="71" spans="15:51" x14ac:dyDescent="0.25">
      <c r="O71" s="13"/>
      <c r="P71" s="109"/>
      <c r="Q71" s="109"/>
      <c r="AS71" s="107"/>
      <c r="AT71" s="107"/>
      <c r="AU71" s="107"/>
      <c r="AV71" s="107"/>
      <c r="AW71" s="107"/>
      <c r="AX71" s="107"/>
      <c r="AY71" s="107"/>
    </row>
    <row r="72" spans="15:51" x14ac:dyDescent="0.25">
      <c r="O72" s="13"/>
      <c r="P72" s="109"/>
      <c r="Q72" s="109"/>
      <c r="AS72" s="107"/>
      <c r="AT72" s="107"/>
      <c r="AU72" s="107"/>
      <c r="AV72" s="107"/>
      <c r="AW72" s="107"/>
      <c r="AX72" s="107"/>
      <c r="AY72" s="107"/>
    </row>
    <row r="73" spans="15:51" x14ac:dyDescent="0.25">
      <c r="O73" s="13"/>
      <c r="P73" s="109"/>
      <c r="Q73" s="109"/>
      <c r="AS73" s="107"/>
      <c r="AT73" s="107"/>
      <c r="AU73" s="107"/>
      <c r="AV73" s="107"/>
      <c r="AW73" s="107"/>
      <c r="AX73" s="107"/>
      <c r="AY73" s="107"/>
    </row>
    <row r="74" spans="15:51" x14ac:dyDescent="0.25">
      <c r="O74" s="13"/>
      <c r="P74" s="109"/>
      <c r="Q74" s="109"/>
      <c r="AS74" s="107"/>
      <c r="AT74" s="107"/>
      <c r="AU74" s="107"/>
      <c r="AV74" s="107"/>
      <c r="AW74" s="107"/>
      <c r="AX74" s="107"/>
      <c r="AY74" s="107"/>
    </row>
    <row r="75" spans="15:51" x14ac:dyDescent="0.25">
      <c r="O75" s="13"/>
      <c r="P75" s="109"/>
      <c r="Q75" s="109"/>
      <c r="AS75" s="107"/>
      <c r="AT75" s="107"/>
      <c r="AU75" s="107"/>
      <c r="AV75" s="107"/>
      <c r="AW75" s="107"/>
      <c r="AX75" s="107"/>
      <c r="AY75" s="107"/>
    </row>
    <row r="76" spans="15:51" x14ac:dyDescent="0.25">
      <c r="O76" s="13"/>
      <c r="P76" s="109"/>
      <c r="Q76" s="109"/>
      <c r="AS76" s="107"/>
      <c r="AT76" s="107"/>
      <c r="AU76" s="107"/>
      <c r="AV76" s="107"/>
      <c r="AW76" s="107"/>
      <c r="AX76" s="107"/>
      <c r="AY76" s="107"/>
    </row>
    <row r="77" spans="15:51" x14ac:dyDescent="0.25">
      <c r="O77" s="13"/>
      <c r="P77" s="109"/>
      <c r="Q77" s="109"/>
      <c r="AS77" s="107"/>
      <c r="AT77" s="107"/>
      <c r="AU77" s="107"/>
      <c r="AV77" s="107"/>
      <c r="AW77" s="107"/>
      <c r="AX77" s="107"/>
      <c r="AY77" s="107"/>
    </row>
    <row r="78" spans="15:51" x14ac:dyDescent="0.25">
      <c r="O78" s="13"/>
      <c r="P78" s="109"/>
      <c r="Q78" s="109"/>
      <c r="AS78" s="107"/>
      <c r="AT78" s="107"/>
      <c r="AU78" s="107"/>
      <c r="AV78" s="107"/>
      <c r="AW78" s="107"/>
      <c r="AX78" s="107"/>
      <c r="AY78" s="107"/>
    </row>
    <row r="79" spans="15:51" x14ac:dyDescent="0.25">
      <c r="O79" s="13"/>
      <c r="P79" s="109"/>
      <c r="Q79" s="109"/>
      <c r="AS79" s="107"/>
      <c r="AT79" s="107"/>
      <c r="AU79" s="107"/>
      <c r="AV79" s="107"/>
      <c r="AW79" s="107"/>
      <c r="AX79" s="107"/>
      <c r="AY79" s="107"/>
    </row>
    <row r="80" spans="15:51" x14ac:dyDescent="0.25">
      <c r="O80" s="13"/>
      <c r="P80" s="109"/>
      <c r="Q80" s="109"/>
      <c r="R80" s="109"/>
      <c r="S80" s="109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3"/>
      <c r="P81" s="109"/>
      <c r="Q81" s="109"/>
      <c r="R81" s="109"/>
      <c r="S81" s="109"/>
      <c r="T81" s="109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3"/>
      <c r="P82" s="109"/>
      <c r="Q82" s="109"/>
      <c r="R82" s="109"/>
      <c r="S82" s="109"/>
      <c r="T82" s="109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3"/>
      <c r="P83" s="109"/>
      <c r="T83" s="109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09"/>
      <c r="Q84" s="109"/>
      <c r="R84" s="109"/>
      <c r="S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R85" s="109"/>
      <c r="S85" s="109"/>
      <c r="T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R86" s="109"/>
      <c r="S86" s="109"/>
      <c r="T86" s="109"/>
      <c r="U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T87" s="109"/>
      <c r="U87" s="109"/>
      <c r="AS87" s="107"/>
      <c r="AT87" s="107"/>
      <c r="AU87" s="107"/>
      <c r="AV87" s="107"/>
      <c r="AW87" s="107"/>
      <c r="AX87" s="107"/>
    </row>
    <row r="98" spans="45:51" x14ac:dyDescent="0.25">
      <c r="AY98" s="107"/>
    </row>
    <row r="99" spans="45:51" x14ac:dyDescent="0.25">
      <c r="AS99" s="107"/>
      <c r="AT99" s="107"/>
      <c r="AU99" s="107"/>
      <c r="AV99" s="107"/>
      <c r="AW99" s="107"/>
      <c r="AX99" s="107"/>
    </row>
  </sheetData>
  <protectedRanges>
    <protectedRange sqref="N54:R54 T42:T43 T48:T51 S52:T53" name="Range2_12_5_1_1"/>
    <protectedRange sqref="N10 L10 L6 D6 D8 AD8 AF8 O8:U8 AJ8:AR8 AF10 AR11:AR34 L24:N31 N12:N23 N32:N34 N11:AG11 G11:G34 W12:AF12 O12:V34 W13:AG16 X17:AG34 E11:E34" name="Range1_16_3_1_1"/>
    <protectedRange sqref="J54:M54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AS16:AS34" name="Range1_1_1_1"/>
    <protectedRange sqref="P5:U5" name="Range1_16_1_1_1_1"/>
    <protectedRange sqref="H11:H34" name="Range1_1_1_1_1_1_1"/>
    <protectedRange sqref="S54:Y55 Z53:Z54 AA54:AU55 J55:R55" name="Range2_2_1_10_1_1_1_2"/>
    <protectedRange sqref="N52:R53" name="Range2_12_1_6_1_1"/>
    <protectedRange sqref="D53:D54 F55 I53:M53 G54:H55 E54:E55 J52:M52" name="Range2_2_12_1_7_1_1"/>
    <protectedRange sqref="D55" name="Range2_1_1_1_1_1_9_1_1_1_1"/>
    <protectedRange sqref="C54" name="Range2_1_1_2_1_1"/>
    <protectedRange sqref="F53:F54 E53 G53:H53" name="Range2_2_12_1_1_1_1_1"/>
    <protectedRange sqref="C53" name="Range2_1_4_2_1_1_1"/>
    <protectedRange sqref="C55" name="Range2_5_1_1_1"/>
    <protectedRange sqref="I54:I55" name="Range2_2_1_1_1_1"/>
    <protectedRange sqref="AS11:AS15" name="Range1_4_1_1_1_1"/>
    <protectedRange sqref="J11:J15 J26:J34" name="Range1_1_2_1_10_1_1_1_1"/>
    <protectedRange sqref="R58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48:S51" name="Range2_12_2_1_1_1_2_1_1"/>
    <protectedRange sqref="T46:T47" name="Range2_12_5_1_1_2_2"/>
    <protectedRange sqref="S46:S47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5" name="Range2_12_5_1_1_2"/>
    <protectedRange sqref="Q10 AG10 AP10 AG12" name="Range1_16_3_1_1_1_1_1"/>
    <protectedRange sqref="F11:F22" name="Range1_16_3_1_1_2_1_1_1_2_1"/>
    <protectedRange sqref="Q48:R51" name="Range2_12_1_6_1_1_1_2_3_1_1_3_1_1_1_1_1_1_1"/>
    <protectedRange sqref="N48:P51" name="Range2_12_1_2_3_1_1_1_2_3_1_1_3_1_1_1_1_1_1_1"/>
    <protectedRange sqref="J48:M51" name="Range2_2_12_1_4_3_1_1_1_3_3_1_1_3_1_1_1_1_1_1_1"/>
    <protectedRange sqref="Q46:R47" name="Range2_12_1_6_1_1_1_2_3_2_1_1_3_1"/>
    <protectedRange sqref="N46:P47" name="Range2_12_1_2_3_1_1_1_2_3_2_1_1_3_1"/>
    <protectedRange sqref="K46:M47" name="Range2_2_12_1_4_3_1_1_1_3_3_2_1_1_3_1"/>
    <protectedRange sqref="J46:J47" name="Range2_2_12_1_4_3_1_1_1_3_2_1_2_2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W33:W34" name="Range1_16_3_1_1_1"/>
    <protectedRange sqref="G48:H51" name="Range2_2_12_1_3_1_2_1_1_1_2_1_1_1_1_1_1_2_1_1"/>
    <protectedRange sqref="D48:E51" name="Range2_2_12_1_3_1_2_1_1_1_2_1_1_1_1_3_1_1_1_1"/>
    <protectedRange sqref="F48:F51" name="Range2_2_12_1_3_1_2_1_1_1_3_1_1_1_1_1_3_1_1_1_1"/>
    <protectedRange sqref="I48:I51" name="Range2_2_12_1_4_3_1_1_1_2_1_2_1_1_3_1_1_1_1_1_1"/>
    <protectedRange sqref="I52" name="Range2_2_12_1_4_3_1_1_1_3_3_1_1_3_1_1_1_1_1_1_2"/>
    <protectedRange sqref="E52:H52" name="Range2_2_12_1_3_1_2_1_1_1_1_2_1_1_1_1_1_1_2"/>
    <protectedRange sqref="D52" name="Range2_2_12_1_3_1_2_1_1_1_2_1_2_3_1_1_1_1_1_1"/>
    <protectedRange sqref="W17:W32" name="Range1_16_3_1_1_1_1"/>
    <protectedRange sqref="P4:U4" name="Range1_16_1_1_1_1_1_1_2_2_2_2_2_2_2_2_2_2_2_2_2_2_2_2_2_2"/>
    <protectedRange sqref="B54" name="Range2_12_5_1_1_1_2_2_1_1_1_1_1_1_1_1_1_1_1_2_1_1_1_2_1_1_1_1_1_1_1_1_1_1_1_1_1_1_1_1_2_1_1_1_1_1_1_1_1_1_2_1_1_3_1_1_1_3_1_1_1_1_1_1_1_1_1_1_1_1_1_1_1_1_1_1_1_1_1_1_1_1"/>
    <protectedRange sqref="P3:U3" name="Range1_16_1_1_1_1_1_1_2_2_2_2_2_2_2_2_2_2_2_2_2_2_2_2_2_2_2_2_2_2_2"/>
    <protectedRange sqref="B43" name="Range2_12_5_1_1_1_2_1_1_1_1_1_1_1_1_1_1_1_2_1_1_1_1_1_1_1_1_1_1_1_1_1_1_1_1_1_1_1_1_1_1_2_1_1_1_1_1_1_1_1_1_1_1_2_1_1_1_1_2_1_1"/>
    <protectedRange sqref="B44" name="Range2_12_5_1_1_1_2_2_1_1_1_1_1_1_1_1_1_1_1_1_1_1_1_1_1_1_1_1_1_1_1_1_1_1_1_1_1_1_1_1_1_1_1_1_1_1_1_1_1_1_1_1_1_1_1_1_1_2_1_1_1_1_1_1_1_1_1_1_1_2_1_1_1_1_1_2_1_1"/>
    <protectedRange sqref="B45" name="Range2_12_5_1_1_1_2_2_1_1_1_1_1_1_1_1_1_1_1_2_1_1_1_1_1_1_1_1_1_1_1_1_1_1_1_1_1_1_1_1_1_1_1_1_1_1_1_1_1_1_1_1_1_1_1_1_1_1_1_1_1_1_1_1_1_1_1_1_1_1_1_1_1_2_1_1_1_1_1_1_1_1_1_1_1_2_1_1_1_1_1_2_1_1"/>
    <protectedRange sqref="B47" name="Range2_12_5_1_1_1_2_1_1_1_1_1_1_1_1_1_1_1_2_1_2_1_1_1_1_1_1_1_1_1_2_1_1_1_1_1_1_1_1_1_1_1_1_1_1_1_1_1_1_1_1_1_1_1_1_1_1_1_1_1_1_1_1_1_1_1_1_1_1_1_1_1_1_1_2_1_1_1_1_1_1_1_1_1_2_1_2_1_1_1_1_1_2_1_1"/>
    <protectedRange sqref="B48" name="Range2_12_5_1_1_1_1_1_2_1_1_1_1_1_1_1_1_1_1_1_1_1_1_1_1_1_1_1_1_2_1_1_1_1_1_1_1_1_1_1_1_1_1_3_1_1_1_2_1_1_1_1_1_1_1_1_1_1_1_1_2_1_1_1_1_1_1_1_1_1_1_1_1_1_1_1_1_1_1_1_1_1_1"/>
    <protectedRange sqref="B49" name="Range2_12_5_1_1_1_1_1_2_1_1_2_1_1_1_1_1_1_1_1_1_1_1_1_1_1_1_1_1_2_1_1_1_1_1_1_1_1_1_1_1_1_1_1_3_1_1_1_2_1_1_1_1_1_1_1_1_1_2_1_1_1_1_1_1_1_1_1_1_1_1_1_1_1_1_1_1_1_1_1_1"/>
    <protectedRange sqref="B50" name="Range2_12_5_1_1_1_2_2_1_1_1_1_1_1_1_1_1_1_1_2_1_1_1_1_1_1_1_1_1_3_1_3_1_2_1_1_1_1_1_1_1_1_1_1_1_1_1_2_1_1_1_1_1_2_1_1_1_1_1_1_1_1_2_1_1_3_1_1_1_2_1_1_1_1_1_1_1_1_1_1_1_1_1_1_1_1_1_2_1_1_1_1_1_1_1_1_1_1_1_1_1_1"/>
    <protectedRange sqref="B46" name="Range2_12_5_1_1_1_2_2_1_1_1_1_1_1_1_1_1_1_1_2_1_1_1_2_1_1_1_2_1_1_1_3_1_1_1_1_1_1_1_1_1_1_1_1_1_1_1_1_1_1_1_1_1_1_1_1_1_1_1_1_1_1_1_1_1_1_1_1_1_1_1_1_1_1_1_1_1_1_1_1_1_1_1_1_1_1_1_1_1_1_2_1_1_1_1"/>
    <protectedRange sqref="B51" name="Range2_12_5_1_1_1_2_2_1_1_1_1_1_1_1_1_1_1_1_2_1_1_1_2_1_1_1_1_1_1_1_1_1_1_1_1_1_1_1_1_2_1_1_1_1_1_1_1_1_1_2_1_1_3_1_1_1_3_1_1_1_1_1_1_1_1_1_1_1_1_1_1_1_1_1_1_1_1_1_1_2_1_1_1_1_1_1"/>
    <protectedRange sqref="B52" name="Range2_12_5_1_1_1_1_1_2_1_2_1_1_1_2_1_1_1_1_1_1_1_1_1_1_2_1_1_1_1_1_2_1_1_1_1_1_1_1_2_1_1_3_1_1_1_2_1_1_1_1_1_1_1_1_1_1_1_1_1_1_1_1_1_1_1_1_1_1_1_1_1_1_1_1_1"/>
  </protectedRanges>
  <mergeCells count="42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B46:U46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22" priority="5" operator="containsText" text="N/A">
      <formula>NOT(ISERROR(SEARCH("N/A",X11)))</formula>
    </cfRule>
    <cfRule type="cellIs" dxfId="21" priority="23" operator="equal">
      <formula>0</formula>
    </cfRule>
  </conditionalFormatting>
  <conditionalFormatting sqref="X11:AE34">
    <cfRule type="cellIs" dxfId="20" priority="22" operator="greaterThanOrEqual">
      <formula>1185</formula>
    </cfRule>
  </conditionalFormatting>
  <conditionalFormatting sqref="X11:AE34">
    <cfRule type="cellIs" dxfId="19" priority="21" operator="between">
      <formula>0.1</formula>
      <formula>1184</formula>
    </cfRule>
  </conditionalFormatting>
  <conditionalFormatting sqref="X8 AJ11:AO34">
    <cfRule type="cellIs" dxfId="18" priority="20" operator="equal">
      <formula>0</formula>
    </cfRule>
  </conditionalFormatting>
  <conditionalFormatting sqref="X8 AJ11:AO34">
    <cfRule type="cellIs" dxfId="17" priority="19" operator="greaterThan">
      <formula>1179</formula>
    </cfRule>
  </conditionalFormatting>
  <conditionalFormatting sqref="X8 AJ11:AO34">
    <cfRule type="cellIs" dxfId="16" priority="18" operator="greaterThan">
      <formula>99</formula>
    </cfRule>
  </conditionalFormatting>
  <conditionalFormatting sqref="X8 AJ11:AO34">
    <cfRule type="cellIs" dxfId="15" priority="17" operator="greaterThan">
      <formula>0.99</formula>
    </cfRule>
  </conditionalFormatting>
  <conditionalFormatting sqref="AB8">
    <cfRule type="cellIs" dxfId="14" priority="16" operator="equal">
      <formula>0</formula>
    </cfRule>
  </conditionalFormatting>
  <conditionalFormatting sqref="AB8">
    <cfRule type="cellIs" dxfId="13" priority="15" operator="greaterThan">
      <formula>1179</formula>
    </cfRule>
  </conditionalFormatting>
  <conditionalFormatting sqref="AB8">
    <cfRule type="cellIs" dxfId="12" priority="14" operator="greaterThan">
      <formula>99</formula>
    </cfRule>
  </conditionalFormatting>
  <conditionalFormatting sqref="AB8">
    <cfRule type="cellIs" dxfId="11" priority="13" operator="greaterThan">
      <formula>0.99</formula>
    </cfRule>
  </conditionalFormatting>
  <conditionalFormatting sqref="AQ11:AQ34">
    <cfRule type="cellIs" dxfId="10" priority="12" operator="equal">
      <formula>0</formula>
    </cfRule>
  </conditionalFormatting>
  <conditionalFormatting sqref="AQ11:AQ34">
    <cfRule type="cellIs" dxfId="9" priority="11" operator="greaterThan">
      <formula>1179</formula>
    </cfRule>
  </conditionalFormatting>
  <conditionalFormatting sqref="AQ11:AQ34">
    <cfRule type="cellIs" dxfId="8" priority="10" operator="greaterThan">
      <formula>99</formula>
    </cfRule>
  </conditionalFormatting>
  <conditionalFormatting sqref="AQ11:AQ34">
    <cfRule type="cellIs" dxfId="7" priority="9" operator="greaterThan">
      <formula>0.99</formula>
    </cfRule>
  </conditionalFormatting>
  <conditionalFormatting sqref="AI11:AI34">
    <cfRule type="cellIs" dxfId="6" priority="8" operator="greaterThan">
      <formula>$AI$8</formula>
    </cfRule>
  </conditionalFormatting>
  <conditionalFormatting sqref="AH11:AH34">
    <cfRule type="cellIs" dxfId="5" priority="6" operator="greaterThan">
      <formula>$AH$8</formula>
    </cfRule>
    <cfRule type="cellIs" dxfId="4" priority="7" operator="greaterThan">
      <formula>$AH$8</formula>
    </cfRule>
  </conditionalFormatting>
  <conditionalFormatting sqref="AP11:AP34">
    <cfRule type="cellIs" dxfId="3" priority="4" operator="equal">
      <formula>0</formula>
    </cfRule>
  </conditionalFormatting>
  <conditionalFormatting sqref="AP11:AP34">
    <cfRule type="cellIs" dxfId="2" priority="3" operator="greaterThan">
      <formula>1179</formula>
    </cfRule>
  </conditionalFormatting>
  <conditionalFormatting sqref="AP11:AP34">
    <cfRule type="cellIs" dxfId="1" priority="2" operator="greaterThan">
      <formula>99</formula>
    </cfRule>
  </conditionalFormatting>
  <conditionalFormatting sqref="AP11:AP34">
    <cfRule type="cellIs" dxfId="0" priority="1" operator="greaterThan">
      <formula>0.99</formula>
    </cfRule>
  </conditionalFormatting>
  <dataValidations count="5">
    <dataValidation type="list" allowBlank="1" showInputMessage="1" showErrorMessage="1" sqref="P5">
      <formula1>$AY$10:$AY$38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  <dataValidation type="list" allowBlank="1" showInputMessage="1" showErrorMessage="1" sqref="P3:P4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6" workbookViewId="0">
      <selection activeCell="B51" sqref="B51:E5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53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7" t="s">
        <v>10</v>
      </c>
      <c r="I7" s="156" t="s">
        <v>11</v>
      </c>
      <c r="J7" s="156" t="s">
        <v>12</v>
      </c>
      <c r="K7" s="156" t="s">
        <v>13</v>
      </c>
      <c r="L7" s="13"/>
      <c r="M7" s="13"/>
      <c r="N7" s="13"/>
      <c r="O7" s="157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56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56" t="s">
        <v>22</v>
      </c>
      <c r="AG7" s="156" t="s">
        <v>23</v>
      </c>
      <c r="AH7" s="156" t="s">
        <v>24</v>
      </c>
      <c r="AI7" s="156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56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42312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26240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56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54" t="s">
        <v>51</v>
      </c>
      <c r="V9" s="154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52" t="s">
        <v>55</v>
      </c>
      <c r="AG9" s="152" t="s">
        <v>56</v>
      </c>
      <c r="AH9" s="247" t="s">
        <v>57</v>
      </c>
      <c r="AI9" s="262" t="s">
        <v>58</v>
      </c>
      <c r="AJ9" s="154" t="s">
        <v>59</v>
      </c>
      <c r="AK9" s="154" t="s">
        <v>60</v>
      </c>
      <c r="AL9" s="154" t="s">
        <v>61</v>
      </c>
      <c r="AM9" s="154" t="s">
        <v>62</v>
      </c>
      <c r="AN9" s="154" t="s">
        <v>63</v>
      </c>
      <c r="AO9" s="154" t="s">
        <v>64</v>
      </c>
      <c r="AP9" s="154" t="s">
        <v>65</v>
      </c>
      <c r="AQ9" s="245" t="s">
        <v>66</v>
      </c>
      <c r="AR9" s="154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54" t="s">
        <v>72</v>
      </c>
      <c r="C10" s="154" t="s">
        <v>73</v>
      </c>
      <c r="D10" s="154" t="s">
        <v>74</v>
      </c>
      <c r="E10" s="154" t="s">
        <v>75</v>
      </c>
      <c r="F10" s="154" t="s">
        <v>74</v>
      </c>
      <c r="G10" s="154" t="s">
        <v>75</v>
      </c>
      <c r="H10" s="264"/>
      <c r="I10" s="154" t="s">
        <v>75</v>
      </c>
      <c r="J10" s="154" t="s">
        <v>75</v>
      </c>
      <c r="K10" s="154" t="s">
        <v>75</v>
      </c>
      <c r="L10" s="29" t="s">
        <v>29</v>
      </c>
      <c r="M10" s="265"/>
      <c r="N10" s="29" t="s">
        <v>29</v>
      </c>
      <c r="O10" s="246"/>
      <c r="P10" s="246"/>
      <c r="Q10" s="2">
        <f>'NOV 3'!Q34</f>
        <v>57687073</v>
      </c>
      <c r="R10" s="255"/>
      <c r="S10" s="256"/>
      <c r="T10" s="257"/>
      <c r="U10" s="154" t="s">
        <v>75</v>
      </c>
      <c r="V10" s="154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3'!AG34:AG34</f>
        <v>41596880</v>
      </c>
      <c r="AH10" s="247"/>
      <c r="AI10" s="263"/>
      <c r="AJ10" s="154" t="s">
        <v>84</v>
      </c>
      <c r="AK10" s="154" t="s">
        <v>84</v>
      </c>
      <c r="AL10" s="154" t="s">
        <v>84</v>
      </c>
      <c r="AM10" s="154" t="s">
        <v>84</v>
      </c>
      <c r="AN10" s="154" t="s">
        <v>84</v>
      </c>
      <c r="AO10" s="154" t="s">
        <v>84</v>
      </c>
      <c r="AP10" s="2">
        <f>'NOV 3'!AP34:AP34</f>
        <v>9554362</v>
      </c>
      <c r="AQ10" s="246"/>
      <c r="AR10" s="155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15</v>
      </c>
      <c r="E11" s="42">
        <f>D11/1.42</f>
        <v>10.563380281690142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116</v>
      </c>
      <c r="P11" s="124">
        <v>81</v>
      </c>
      <c r="Q11" s="124">
        <v>57690476</v>
      </c>
      <c r="R11" s="47">
        <f>IF(ISBLANK(Q11),"-",Q11-Q10)</f>
        <v>3403</v>
      </c>
      <c r="S11" s="48">
        <f>R11*24/1000</f>
        <v>81.671999999999997</v>
      </c>
      <c r="T11" s="48">
        <f>R11/1000</f>
        <v>3.403</v>
      </c>
      <c r="U11" s="125">
        <v>5.7</v>
      </c>
      <c r="V11" s="125">
        <f>U11</f>
        <v>5.7</v>
      </c>
      <c r="W11" s="126" t="s">
        <v>125</v>
      </c>
      <c r="X11" s="128">
        <v>0</v>
      </c>
      <c r="Y11" s="128">
        <v>0</v>
      </c>
      <c r="Z11" s="128">
        <v>1008</v>
      </c>
      <c r="AA11" s="128">
        <v>0</v>
      </c>
      <c r="AB11" s="128">
        <v>1007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41597436</v>
      </c>
      <c r="AH11" s="50">
        <f>IF(ISBLANK(AG11),"-",AG11-AG10)</f>
        <v>556</v>
      </c>
      <c r="AI11" s="51">
        <f>AH11/T11</f>
        <v>163.38524831031444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9555696</v>
      </c>
      <c r="AQ11" s="128">
        <f t="shared" ref="AQ11:AQ34" si="0">AP11-AP10</f>
        <v>1334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17</v>
      </c>
      <c r="E12" s="42">
        <f t="shared" ref="E12:E34" si="1">D12/1.42</f>
        <v>11.971830985915494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117</v>
      </c>
      <c r="P12" s="124">
        <v>82</v>
      </c>
      <c r="Q12" s="124">
        <v>57693851</v>
      </c>
      <c r="R12" s="47">
        <f t="shared" ref="R12:R34" si="4">IF(ISBLANK(Q12),"-",Q12-Q11)</f>
        <v>3375</v>
      </c>
      <c r="S12" s="48">
        <f t="shared" ref="S12:S34" si="5">R12*24/1000</f>
        <v>81</v>
      </c>
      <c r="T12" s="48">
        <f t="shared" ref="T12:T34" si="6">R12/1000</f>
        <v>3.375</v>
      </c>
      <c r="U12" s="125">
        <v>7.2</v>
      </c>
      <c r="V12" s="125">
        <f t="shared" ref="V12:V34" si="7">U12</f>
        <v>7.2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41597980</v>
      </c>
      <c r="AH12" s="50">
        <f>IF(ISBLANK(AG12),"-",AG12-AG11)</f>
        <v>544</v>
      </c>
      <c r="AI12" s="51">
        <f t="shared" ref="AI12:AI34" si="8">AH12/T12</f>
        <v>161.18518518518519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9557154</v>
      </c>
      <c r="AQ12" s="128">
        <f t="shared" si="0"/>
        <v>1458</v>
      </c>
      <c r="AR12" s="54">
        <v>1.1599999999999999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121</v>
      </c>
      <c r="P13" s="124">
        <v>88</v>
      </c>
      <c r="Q13" s="124">
        <v>57697633</v>
      </c>
      <c r="R13" s="47">
        <f t="shared" si="4"/>
        <v>3782</v>
      </c>
      <c r="S13" s="48">
        <f t="shared" si="5"/>
        <v>90.768000000000001</v>
      </c>
      <c r="T13" s="48">
        <f t="shared" si="6"/>
        <v>3.782</v>
      </c>
      <c r="U13" s="125">
        <v>8.5</v>
      </c>
      <c r="V13" s="125">
        <f t="shared" si="7"/>
        <v>8.5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41598544</v>
      </c>
      <c r="AH13" s="50">
        <f>IF(ISBLANK(AG13),"-",AG13-AG12)</f>
        <v>564</v>
      </c>
      <c r="AI13" s="51">
        <f t="shared" si="8"/>
        <v>149.12744579587519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9558396</v>
      </c>
      <c r="AQ13" s="128">
        <f t="shared" si="0"/>
        <v>1242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18</v>
      </c>
      <c r="E14" s="42">
        <f t="shared" si="1"/>
        <v>12.67605633802817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96</v>
      </c>
      <c r="P14" s="124">
        <v>91</v>
      </c>
      <c r="Q14" s="124">
        <v>57701426</v>
      </c>
      <c r="R14" s="47">
        <f t="shared" si="4"/>
        <v>3793</v>
      </c>
      <c r="S14" s="48">
        <f t="shared" si="5"/>
        <v>91.031999999999996</v>
      </c>
      <c r="T14" s="48">
        <f t="shared" si="6"/>
        <v>3.7930000000000001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41599108</v>
      </c>
      <c r="AH14" s="50">
        <f t="shared" ref="AH14:AH34" si="9">IF(ISBLANK(AG14),"-",AG14-AG13)</f>
        <v>564</v>
      </c>
      <c r="AI14" s="51">
        <f t="shared" si="8"/>
        <v>148.69496440812023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9559427</v>
      </c>
      <c r="AQ14" s="128">
        <f t="shared" si="0"/>
        <v>1031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108</v>
      </c>
      <c r="Q15" s="124">
        <v>57705540</v>
      </c>
      <c r="R15" s="47">
        <f t="shared" si="4"/>
        <v>4114</v>
      </c>
      <c r="S15" s="48">
        <f t="shared" si="5"/>
        <v>98.736000000000004</v>
      </c>
      <c r="T15" s="48">
        <f t="shared" si="6"/>
        <v>4.1139999999999999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1067</v>
      </c>
      <c r="AA15" s="128">
        <v>0</v>
      </c>
      <c r="AB15" s="128">
        <v>1068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41599712</v>
      </c>
      <c r="AH15" s="50">
        <f t="shared" si="9"/>
        <v>604</v>
      </c>
      <c r="AI15" s="51">
        <f t="shared" si="8"/>
        <v>146.81575109382595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9559427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125</v>
      </c>
      <c r="Q16" s="124">
        <v>57710602</v>
      </c>
      <c r="R16" s="47">
        <f t="shared" si="4"/>
        <v>5062</v>
      </c>
      <c r="S16" s="48">
        <f t="shared" si="5"/>
        <v>121.488</v>
      </c>
      <c r="T16" s="48">
        <f t="shared" si="6"/>
        <v>5.0620000000000003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1187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41600620</v>
      </c>
      <c r="AH16" s="50">
        <f t="shared" si="9"/>
        <v>908</v>
      </c>
      <c r="AI16" s="51">
        <f t="shared" si="8"/>
        <v>179.37574081390753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9559427</v>
      </c>
      <c r="AQ16" s="128">
        <f t="shared" si="0"/>
        <v>0</v>
      </c>
      <c r="AR16" s="54">
        <v>1.3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128</v>
      </c>
      <c r="P17" s="124">
        <v>166</v>
      </c>
      <c r="Q17" s="124">
        <v>57716809</v>
      </c>
      <c r="R17" s="47">
        <f t="shared" si="4"/>
        <v>6207</v>
      </c>
      <c r="S17" s="48">
        <f t="shared" si="5"/>
        <v>148.96799999999999</v>
      </c>
      <c r="T17" s="48">
        <f t="shared" si="6"/>
        <v>6.2069999999999999</v>
      </c>
      <c r="U17" s="125">
        <v>9</v>
      </c>
      <c r="V17" s="125">
        <f t="shared" si="7"/>
        <v>9</v>
      </c>
      <c r="W17" s="126" t="s">
        <v>133</v>
      </c>
      <c r="X17" s="128">
        <v>0</v>
      </c>
      <c r="Y17" s="128">
        <v>1160</v>
      </c>
      <c r="Z17" s="128">
        <v>1187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41601996</v>
      </c>
      <c r="AH17" s="50">
        <f t="shared" si="9"/>
        <v>1376</v>
      </c>
      <c r="AI17" s="51">
        <f t="shared" si="8"/>
        <v>221.68519413565329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9559427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150</v>
      </c>
      <c r="Q18" s="124">
        <v>57723093</v>
      </c>
      <c r="R18" s="47">
        <f t="shared" si="4"/>
        <v>6284</v>
      </c>
      <c r="S18" s="48">
        <f t="shared" si="5"/>
        <v>150.816</v>
      </c>
      <c r="T18" s="48">
        <f t="shared" si="6"/>
        <v>6.2839999999999998</v>
      </c>
      <c r="U18" s="125">
        <v>8</v>
      </c>
      <c r="V18" s="125">
        <f t="shared" si="7"/>
        <v>8</v>
      </c>
      <c r="W18" s="126" t="s">
        <v>133</v>
      </c>
      <c r="X18" s="128">
        <v>0</v>
      </c>
      <c r="Y18" s="128">
        <v>1147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41603440</v>
      </c>
      <c r="AH18" s="50">
        <f t="shared" si="9"/>
        <v>1444</v>
      </c>
      <c r="AI18" s="51">
        <f t="shared" si="8"/>
        <v>229.78994271164865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9559427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154</v>
      </c>
      <c r="Q19" s="124">
        <v>57729457</v>
      </c>
      <c r="R19" s="47">
        <f t="shared" si="4"/>
        <v>6364</v>
      </c>
      <c r="S19" s="48">
        <f t="shared" si="5"/>
        <v>152.73599999999999</v>
      </c>
      <c r="T19" s="48">
        <f t="shared" si="6"/>
        <v>6.3639999999999999</v>
      </c>
      <c r="U19" s="125">
        <v>7</v>
      </c>
      <c r="V19" s="125">
        <f t="shared" si="7"/>
        <v>7</v>
      </c>
      <c r="W19" s="126" t="s">
        <v>133</v>
      </c>
      <c r="X19" s="128">
        <v>0</v>
      </c>
      <c r="Y19" s="128">
        <v>1158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41604884</v>
      </c>
      <c r="AH19" s="50">
        <f t="shared" si="9"/>
        <v>1444</v>
      </c>
      <c r="AI19" s="51">
        <f t="shared" si="8"/>
        <v>226.90131992457574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9559427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134</v>
      </c>
      <c r="P20" s="124">
        <v>149</v>
      </c>
      <c r="Q20" s="124">
        <v>57735858</v>
      </c>
      <c r="R20" s="47">
        <f t="shared" si="4"/>
        <v>6401</v>
      </c>
      <c r="S20" s="48">
        <f t="shared" si="5"/>
        <v>153.624</v>
      </c>
      <c r="T20" s="48">
        <f t="shared" si="6"/>
        <v>6.4009999999999998</v>
      </c>
      <c r="U20" s="125">
        <v>6</v>
      </c>
      <c r="V20" s="125">
        <f t="shared" si="7"/>
        <v>6</v>
      </c>
      <c r="W20" s="126" t="s">
        <v>133</v>
      </c>
      <c r="X20" s="128">
        <v>0</v>
      </c>
      <c r="Y20" s="128">
        <v>1158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41606332</v>
      </c>
      <c r="AH20" s="50">
        <f t="shared" si="9"/>
        <v>1448</v>
      </c>
      <c r="AI20" s="51">
        <f t="shared" si="8"/>
        <v>226.21465396031871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9559427</v>
      </c>
      <c r="AQ20" s="128">
        <f t="shared" si="0"/>
        <v>0</v>
      </c>
      <c r="AR20" s="54">
        <v>1.33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147</v>
      </c>
      <c r="Q21" s="124">
        <v>57742111</v>
      </c>
      <c r="R21" s="47">
        <f t="shared" si="4"/>
        <v>6253</v>
      </c>
      <c r="S21" s="48">
        <f t="shared" si="5"/>
        <v>150.072</v>
      </c>
      <c r="T21" s="48">
        <f t="shared" si="6"/>
        <v>6.2530000000000001</v>
      </c>
      <c r="U21" s="125">
        <v>5.2</v>
      </c>
      <c r="V21" s="125">
        <f t="shared" si="7"/>
        <v>5.2</v>
      </c>
      <c r="W21" s="126" t="s">
        <v>133</v>
      </c>
      <c r="X21" s="128">
        <v>0</v>
      </c>
      <c r="Y21" s="128">
        <v>1118</v>
      </c>
      <c r="Z21" s="128">
        <v>1186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41607760</v>
      </c>
      <c r="AH21" s="50">
        <f t="shared" si="9"/>
        <v>1428</v>
      </c>
      <c r="AI21" s="51">
        <f t="shared" si="8"/>
        <v>228.37038221653606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9559427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138</v>
      </c>
      <c r="P22" s="124">
        <v>156</v>
      </c>
      <c r="Q22" s="124">
        <v>57748277</v>
      </c>
      <c r="R22" s="47">
        <f t="shared" si="4"/>
        <v>6166</v>
      </c>
      <c r="S22" s="48">
        <f t="shared" si="5"/>
        <v>147.98400000000001</v>
      </c>
      <c r="T22" s="48">
        <f t="shared" si="6"/>
        <v>6.1660000000000004</v>
      </c>
      <c r="U22" s="125">
        <v>4.5999999999999996</v>
      </c>
      <c r="V22" s="125">
        <f t="shared" si="7"/>
        <v>4.5999999999999996</v>
      </c>
      <c r="W22" s="126" t="s">
        <v>133</v>
      </c>
      <c r="X22" s="128">
        <v>0</v>
      </c>
      <c r="Y22" s="128">
        <v>1065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41609148</v>
      </c>
      <c r="AH22" s="50">
        <f t="shared" si="9"/>
        <v>1388</v>
      </c>
      <c r="AI22" s="51">
        <f t="shared" si="8"/>
        <v>225.1054168018164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9559427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128</v>
      </c>
      <c r="P23" s="124">
        <v>145</v>
      </c>
      <c r="Q23" s="124">
        <v>57754252</v>
      </c>
      <c r="R23" s="47">
        <f t="shared" si="4"/>
        <v>5975</v>
      </c>
      <c r="S23" s="48">
        <f t="shared" si="5"/>
        <v>143.4</v>
      </c>
      <c r="T23" s="48">
        <f t="shared" si="6"/>
        <v>5.9749999999999996</v>
      </c>
      <c r="U23" s="125">
        <v>4</v>
      </c>
      <c r="V23" s="125">
        <f t="shared" si="7"/>
        <v>4</v>
      </c>
      <c r="W23" s="126" t="s">
        <v>133</v>
      </c>
      <c r="X23" s="128">
        <v>0</v>
      </c>
      <c r="Y23" s="128">
        <v>1097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41610516</v>
      </c>
      <c r="AH23" s="50">
        <f t="shared" si="9"/>
        <v>1368</v>
      </c>
      <c r="AI23" s="51">
        <f t="shared" si="8"/>
        <v>228.95397489539749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9559427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130</v>
      </c>
      <c r="P24" s="124">
        <v>139</v>
      </c>
      <c r="Q24" s="124">
        <v>57760253</v>
      </c>
      <c r="R24" s="47">
        <f t="shared" si="4"/>
        <v>6001</v>
      </c>
      <c r="S24" s="48">
        <f t="shared" si="5"/>
        <v>144.024</v>
      </c>
      <c r="T24" s="48">
        <f t="shared" si="6"/>
        <v>6.0010000000000003</v>
      </c>
      <c r="U24" s="125">
        <v>3.3</v>
      </c>
      <c r="V24" s="125">
        <f t="shared" si="7"/>
        <v>3.3</v>
      </c>
      <c r="W24" s="126" t="s">
        <v>133</v>
      </c>
      <c r="X24" s="128">
        <v>0</v>
      </c>
      <c r="Y24" s="128">
        <v>1076</v>
      </c>
      <c r="Z24" s="128">
        <v>1187</v>
      </c>
      <c r="AA24" s="128">
        <v>1185</v>
      </c>
      <c r="AB24" s="128">
        <v>1188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41611916</v>
      </c>
      <c r="AH24" s="50">
        <f t="shared" si="9"/>
        <v>1400</v>
      </c>
      <c r="AI24" s="51">
        <f t="shared" si="8"/>
        <v>233.29445092484585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9559427</v>
      </c>
      <c r="AQ24" s="128">
        <f t="shared" si="0"/>
        <v>0</v>
      </c>
      <c r="AR24" s="54">
        <v>1.28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131</v>
      </c>
      <c r="P25" s="124">
        <v>136</v>
      </c>
      <c r="Q25" s="124">
        <v>57766042</v>
      </c>
      <c r="R25" s="47">
        <f t="shared" si="4"/>
        <v>5789</v>
      </c>
      <c r="S25" s="48">
        <f t="shared" si="5"/>
        <v>138.93600000000001</v>
      </c>
      <c r="T25" s="48">
        <f t="shared" si="6"/>
        <v>5.7889999999999997</v>
      </c>
      <c r="U25" s="125">
        <v>3.1</v>
      </c>
      <c r="V25" s="125">
        <f t="shared" si="7"/>
        <v>3.1</v>
      </c>
      <c r="W25" s="126" t="s">
        <v>133</v>
      </c>
      <c r="X25" s="128">
        <v>0</v>
      </c>
      <c r="Y25" s="128">
        <v>1076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41613260</v>
      </c>
      <c r="AH25" s="50">
        <f t="shared" si="9"/>
        <v>1344</v>
      </c>
      <c r="AI25" s="51">
        <f t="shared" si="8"/>
        <v>232.16444981862153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9559427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130</v>
      </c>
      <c r="P26" s="124">
        <v>138</v>
      </c>
      <c r="Q26" s="124">
        <v>57771614</v>
      </c>
      <c r="R26" s="47">
        <f t="shared" si="4"/>
        <v>5572</v>
      </c>
      <c r="S26" s="48">
        <f t="shared" si="5"/>
        <v>133.72800000000001</v>
      </c>
      <c r="T26" s="48">
        <f t="shared" si="6"/>
        <v>5.5720000000000001</v>
      </c>
      <c r="U26" s="125">
        <v>2.9</v>
      </c>
      <c r="V26" s="125">
        <f t="shared" si="7"/>
        <v>2.9</v>
      </c>
      <c r="W26" s="126" t="s">
        <v>133</v>
      </c>
      <c r="X26" s="128">
        <v>0</v>
      </c>
      <c r="Y26" s="128">
        <v>1076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41614556</v>
      </c>
      <c r="AH26" s="50">
        <f t="shared" si="9"/>
        <v>1296</v>
      </c>
      <c r="AI26" s="51">
        <f t="shared" si="8"/>
        <v>232.59152907394113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9559427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129</v>
      </c>
      <c r="P27" s="124">
        <v>139</v>
      </c>
      <c r="Q27" s="124">
        <v>57777476</v>
      </c>
      <c r="R27" s="47">
        <f t="shared" si="4"/>
        <v>5862</v>
      </c>
      <c r="S27" s="48">
        <f t="shared" si="5"/>
        <v>140.68799999999999</v>
      </c>
      <c r="T27" s="48">
        <f t="shared" si="6"/>
        <v>5.8620000000000001</v>
      </c>
      <c r="U27" s="125">
        <v>2.8</v>
      </c>
      <c r="V27" s="125">
        <f t="shared" si="7"/>
        <v>2.8</v>
      </c>
      <c r="W27" s="126" t="s">
        <v>133</v>
      </c>
      <c r="X27" s="128">
        <v>0</v>
      </c>
      <c r="Y27" s="128">
        <v>1097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41615896</v>
      </c>
      <c r="AH27" s="50">
        <f t="shared" si="9"/>
        <v>1340</v>
      </c>
      <c r="AI27" s="51">
        <f t="shared" si="8"/>
        <v>228.59092459911292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9559427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136</v>
      </c>
      <c r="Q28" s="124">
        <v>57782926</v>
      </c>
      <c r="R28" s="47">
        <f t="shared" si="4"/>
        <v>5450</v>
      </c>
      <c r="S28" s="48">
        <f t="shared" si="5"/>
        <v>130.80000000000001</v>
      </c>
      <c r="T28" s="48">
        <f t="shared" si="6"/>
        <v>5.45</v>
      </c>
      <c r="U28" s="125">
        <v>2.7</v>
      </c>
      <c r="V28" s="125">
        <f t="shared" si="7"/>
        <v>2.7</v>
      </c>
      <c r="W28" s="126" t="s">
        <v>133</v>
      </c>
      <c r="X28" s="128">
        <v>0</v>
      </c>
      <c r="Y28" s="128">
        <v>985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41617144</v>
      </c>
      <c r="AH28" s="50">
        <f t="shared" si="9"/>
        <v>1248</v>
      </c>
      <c r="AI28" s="51">
        <f t="shared" si="8"/>
        <v>228.99082568807339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9559427</v>
      </c>
      <c r="AQ28" s="128">
        <f t="shared" si="0"/>
        <v>0</v>
      </c>
      <c r="AR28" s="54">
        <v>1.22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136</v>
      </c>
      <c r="P29" s="124">
        <v>130</v>
      </c>
      <c r="Q29" s="124">
        <v>57788653</v>
      </c>
      <c r="R29" s="47">
        <f t="shared" si="4"/>
        <v>5727</v>
      </c>
      <c r="S29" s="48">
        <f t="shared" si="5"/>
        <v>137.44800000000001</v>
      </c>
      <c r="T29" s="48">
        <f t="shared" si="6"/>
        <v>5.7270000000000003</v>
      </c>
      <c r="U29" s="125">
        <v>2.6</v>
      </c>
      <c r="V29" s="125">
        <f t="shared" si="7"/>
        <v>2.6</v>
      </c>
      <c r="W29" s="126" t="s">
        <v>133</v>
      </c>
      <c r="X29" s="128">
        <v>0</v>
      </c>
      <c r="Y29" s="128">
        <v>984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41618452</v>
      </c>
      <c r="AH29" s="50">
        <f t="shared" si="9"/>
        <v>1308</v>
      </c>
      <c r="AI29" s="51">
        <f t="shared" si="8"/>
        <v>228.39182818229438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9559427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132</v>
      </c>
      <c r="Q30" s="124">
        <v>57794027</v>
      </c>
      <c r="R30" s="47">
        <f t="shared" si="4"/>
        <v>5374</v>
      </c>
      <c r="S30" s="48">
        <f t="shared" si="5"/>
        <v>128.976</v>
      </c>
      <c r="T30" s="48">
        <f t="shared" si="6"/>
        <v>5.3739999999999997</v>
      </c>
      <c r="U30" s="125">
        <v>2.5</v>
      </c>
      <c r="V30" s="125">
        <f t="shared" si="7"/>
        <v>2.5</v>
      </c>
      <c r="W30" s="126" t="s">
        <v>133</v>
      </c>
      <c r="X30" s="128">
        <v>0</v>
      </c>
      <c r="Y30" s="128">
        <v>954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41619716</v>
      </c>
      <c r="AH30" s="50">
        <f t="shared" si="9"/>
        <v>1264</v>
      </c>
      <c r="AI30" s="51">
        <f t="shared" si="8"/>
        <v>235.20655005582435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9559427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9</v>
      </c>
      <c r="E31" s="42">
        <f t="shared" si="1"/>
        <v>6.3380281690140849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130</v>
      </c>
      <c r="Q31" s="124">
        <v>57799386</v>
      </c>
      <c r="R31" s="47">
        <f t="shared" si="4"/>
        <v>5359</v>
      </c>
      <c r="S31" s="48">
        <f t="shared" si="5"/>
        <v>128.61600000000001</v>
      </c>
      <c r="T31" s="48">
        <f t="shared" si="6"/>
        <v>5.359</v>
      </c>
      <c r="U31" s="125">
        <v>2.2000000000000002</v>
      </c>
      <c r="V31" s="125">
        <f t="shared" si="7"/>
        <v>2.2000000000000002</v>
      </c>
      <c r="W31" s="126" t="s">
        <v>140</v>
      </c>
      <c r="X31" s="128">
        <v>0</v>
      </c>
      <c r="Y31" s="128">
        <v>1098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41620820</v>
      </c>
      <c r="AH31" s="50">
        <f t="shared" si="9"/>
        <v>1104</v>
      </c>
      <c r="AI31" s="51">
        <f t="shared" si="8"/>
        <v>206.00858369098714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9559427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105</v>
      </c>
      <c r="P32" s="124">
        <v>111</v>
      </c>
      <c r="Q32" s="124">
        <v>57804560</v>
      </c>
      <c r="R32" s="47">
        <f t="shared" si="4"/>
        <v>5174</v>
      </c>
      <c r="S32" s="48">
        <f t="shared" si="5"/>
        <v>124.176</v>
      </c>
      <c r="T32" s="48">
        <f t="shared" si="6"/>
        <v>5.1740000000000004</v>
      </c>
      <c r="U32" s="125">
        <v>1.6</v>
      </c>
      <c r="V32" s="125">
        <f t="shared" si="7"/>
        <v>1.6</v>
      </c>
      <c r="W32" s="126" t="s">
        <v>140</v>
      </c>
      <c r="X32" s="128">
        <v>0</v>
      </c>
      <c r="Y32" s="128">
        <v>1066</v>
      </c>
      <c r="Z32" s="128">
        <v>1187</v>
      </c>
      <c r="AA32" s="128">
        <v>0</v>
      </c>
      <c r="AB32" s="128">
        <v>1187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41621888</v>
      </c>
      <c r="AH32" s="50">
        <f t="shared" si="9"/>
        <v>1068</v>
      </c>
      <c r="AI32" s="51">
        <f t="shared" si="8"/>
        <v>206.41669887901043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9559427</v>
      </c>
      <c r="AQ32" s="128">
        <f t="shared" si="0"/>
        <v>0</v>
      </c>
      <c r="AR32" s="54">
        <v>1.1399999999999999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13</v>
      </c>
      <c r="E33" s="42">
        <f t="shared" si="1"/>
        <v>9.1549295774647899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118</v>
      </c>
      <c r="P33" s="124">
        <v>91</v>
      </c>
      <c r="Q33" s="124">
        <v>57808380</v>
      </c>
      <c r="R33" s="47">
        <f t="shared" si="4"/>
        <v>3820</v>
      </c>
      <c r="S33" s="48">
        <f t="shared" si="5"/>
        <v>91.68</v>
      </c>
      <c r="T33" s="48">
        <f t="shared" si="6"/>
        <v>3.82</v>
      </c>
      <c r="U33" s="125">
        <v>2.6</v>
      </c>
      <c r="V33" s="125">
        <f t="shared" si="7"/>
        <v>2.6</v>
      </c>
      <c r="W33" s="126" t="s">
        <v>125</v>
      </c>
      <c r="X33" s="128">
        <v>0</v>
      </c>
      <c r="Y33" s="128">
        <v>0</v>
      </c>
      <c r="Z33" s="128">
        <v>1017</v>
      </c>
      <c r="AA33" s="128">
        <v>0</v>
      </c>
      <c r="AB33" s="128">
        <v>1018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41622540</v>
      </c>
      <c r="AH33" s="50">
        <f t="shared" si="9"/>
        <v>652</v>
      </c>
      <c r="AI33" s="51">
        <f t="shared" si="8"/>
        <v>170.68062827225131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9560532</v>
      </c>
      <c r="AQ33" s="128">
        <f t="shared" si="0"/>
        <v>1105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120</v>
      </c>
      <c r="P34" s="124">
        <v>83</v>
      </c>
      <c r="Q34" s="124">
        <v>57811976</v>
      </c>
      <c r="R34" s="47">
        <f t="shared" si="4"/>
        <v>3596</v>
      </c>
      <c r="S34" s="48">
        <f t="shared" si="5"/>
        <v>86.304000000000002</v>
      </c>
      <c r="T34" s="48">
        <f t="shared" si="6"/>
        <v>3.5960000000000001</v>
      </c>
      <c r="U34" s="125">
        <v>4.3</v>
      </c>
      <c r="V34" s="125">
        <f t="shared" si="7"/>
        <v>4.3</v>
      </c>
      <c r="W34" s="126" t="s">
        <v>125</v>
      </c>
      <c r="X34" s="128">
        <v>0</v>
      </c>
      <c r="Y34" s="128">
        <v>0</v>
      </c>
      <c r="Z34" s="128">
        <v>1007</v>
      </c>
      <c r="AA34" s="128">
        <v>0</v>
      </c>
      <c r="AB34" s="128">
        <v>1007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41623120</v>
      </c>
      <c r="AH34" s="50">
        <f t="shared" si="9"/>
        <v>580</v>
      </c>
      <c r="AI34" s="51">
        <f t="shared" si="8"/>
        <v>161.29032258064515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9562077</v>
      </c>
      <c r="AQ34" s="128">
        <f t="shared" si="0"/>
        <v>1545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125.29166666666667</v>
      </c>
      <c r="Q35" s="65">
        <f>Q34-Q10</f>
        <v>124903</v>
      </c>
      <c r="R35" s="66">
        <f>SUM(R11:R34)</f>
        <v>124903</v>
      </c>
      <c r="S35" s="67">
        <f>AVERAGE(S11:S34)</f>
        <v>124.90299999999998</v>
      </c>
      <c r="T35" s="67">
        <f>SUM(T11:T34)</f>
        <v>124.90299999999999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26240</v>
      </c>
      <c r="AH35" s="69">
        <f>SUM(AH11:AH34)</f>
        <v>26240</v>
      </c>
      <c r="AI35" s="70">
        <f>$AH$35/$T35</f>
        <v>210.08302442695532</v>
      </c>
      <c r="AJ35" s="99"/>
      <c r="AK35" s="100"/>
      <c r="AL35" s="100"/>
      <c r="AM35" s="100"/>
      <c r="AN35" s="101"/>
      <c r="AO35" s="71"/>
      <c r="AP35" s="72">
        <f>AP34-AP10</f>
        <v>7715</v>
      </c>
      <c r="AQ35" s="73">
        <f>SUM(AQ11:AQ34)</f>
        <v>7715</v>
      </c>
      <c r="AR35" s="74">
        <f>AVERAGE(AR11:AR34)</f>
        <v>1.2383333333333333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166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169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164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17:Y34 W12:Y16 Z12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D54:E54" name="Range2_2_12_1_3_1_2_1_1_1_3_1_1_1_1_1_1_1_2_1_1_1_1_1_1_1"/>
    <protectedRange sqref="G51:H51" name="Range2_2_12_1_3_1_2_1_1_1_2_1_1_1_1_1_1_2_1_1_1_1_1_1_1"/>
    <protectedRange sqref="D51:E51" name="Range2_2_12_1_3_1_2_1_1_1_2_1_1_1_1_3_1_1_1_1_1_2_1_2_1"/>
    <protectedRange sqref="F51" name="Range2_2_12_1_3_1_2_1_1_1_3_1_1_1_1_1_3_1_1_1_1_1_1_1_2_1"/>
    <protectedRange sqref="E52:H52" name="Range2_2_12_1_3_1_2_1_1_1_1_2_1_1_1_1_1_1_2_1_1_1"/>
    <protectedRange sqref="D52" name="Range2_2_12_1_3_1_2_1_1_1_2_1_2_3_1_1_1_1_1_1_1_1"/>
    <protectedRange sqref="G53:H53" name="Range2_2_12_1_3_1_2_1_1_1_2_1_1_1_1_1_1_2_1_1_1_1_1_2_1_1"/>
    <protectedRange sqref="D53:E53" name="Range2_2_12_1_3_1_2_1_1_1_2_1_1_1_1_3_1_1_1_1_1_2_1_1_1_1"/>
    <protectedRange sqref="F53" name="Range2_2_12_1_3_1_2_1_1_1_3_1_1_1_1_1_3_1_1_1_1_1_1_1_1_1_1"/>
    <protectedRange sqref="P3:U3" name="Range1_16_1_1_1_1_1_1_2"/>
    <protectedRange sqref="B43" name="Range2_12_5_1_1_1_2_1_1_1_1_1_1_1_1_1_1_1_2_1_1_1_1_1_1_1_1_1_1_1_1_1_1_1_1_1"/>
    <protectedRange sqref="B44" name="Range2_12_5_1_1_1_2_2_1_1_1_1_1_1_1_1_1_1_1_1_1_1_1_1_1_1_1_1_1_1_1_1_1_1_1_1_1_1_1_1_1_1_1_1_1_1_1_1_1_1_1_1"/>
    <protectedRange sqref="B45" name="Range2_12_5_1_1_1_2_2_1_1_1_1_1_1_1_1_1_1_1_2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"/>
    <protectedRange sqref="B48" name="Range2_12_5_1_1_1_1_1_2_1_1_1_1_1_1_1_1_1_1_1_1_1_1_1_1_1_1_1_1_2_1_1_1_1_1_1_1_1_1_1_1_1_1_3_1_1_1_2_1_1_1_1_1_1_1_1_1_1"/>
    <protectedRange sqref="B49" name="Range2_12_5_1_1_1_1_1_2_1_1_2_1_1_1_1_1_1_1_1_1_1_1_1_1_1_1_1_1_2_1_1_1_1_1_1_1_1_1_1_1_1_1_1_3_1_1_1_2_1_1_1_1_1_1_1_1_1"/>
    <protectedRange sqref="B50" name="Range2_12_5_1_1_1_2_2_1_1_1_1_1_1_1_1_1_1_1_2_1_1_1_1_1_1_1_1_1_3_1_3_1_2_1_1_1_1_1_1_1_1_1_1_1_1_1_2_1_1_1_1_1_2_1_1_1_1_1_1_1_1_2_1_1_3_1_1_1_2_1_1_1_1_1_1_1_1_1_1_1"/>
    <protectedRange sqref="B51" name="Range2_12_5_1_1_1_2_2_1_1_1_1_1_1_1_1_1_1_1_2_1_1_1_2_1_1_1_1_1_1_1_1_1_1_1_1_1_1_1_1_2_1_1_1_1_1_1_1_1_1_2_1_1_3_1_1_1_3_1_1_1_1_1_1_1_1_1_1_1"/>
    <protectedRange sqref="B52" name="Range2_12_5_1_1_1_1_1_2_1_2_1_1_1_2_1_1_1_1_1_1_1_1_1_1_2_1_1_1_1_1_2_1_1_1_1_1_1_1_2_1_1_3_1_1_1_2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620" priority="5" operator="containsText" text="N/A">
      <formula>NOT(ISERROR(SEARCH("N/A",X11)))</formula>
    </cfRule>
    <cfRule type="cellIs" dxfId="619" priority="23" operator="equal">
      <formula>0</formula>
    </cfRule>
  </conditionalFormatting>
  <conditionalFormatting sqref="X11:AE34">
    <cfRule type="cellIs" dxfId="618" priority="22" operator="greaterThanOrEqual">
      <formula>1185</formula>
    </cfRule>
  </conditionalFormatting>
  <conditionalFormatting sqref="X11:AE34">
    <cfRule type="cellIs" dxfId="617" priority="21" operator="between">
      <formula>0.1</formula>
      <formula>1184</formula>
    </cfRule>
  </conditionalFormatting>
  <conditionalFormatting sqref="X8 AJ11:AO34">
    <cfRule type="cellIs" dxfId="616" priority="20" operator="equal">
      <formula>0</formula>
    </cfRule>
  </conditionalFormatting>
  <conditionalFormatting sqref="X8 AJ11:AO34">
    <cfRule type="cellIs" dxfId="615" priority="19" operator="greaterThan">
      <formula>1179</formula>
    </cfRule>
  </conditionalFormatting>
  <conditionalFormatting sqref="X8 AJ11:AO34">
    <cfRule type="cellIs" dxfId="614" priority="18" operator="greaterThan">
      <formula>99</formula>
    </cfRule>
  </conditionalFormatting>
  <conditionalFormatting sqref="X8 AJ11:AO34">
    <cfRule type="cellIs" dxfId="613" priority="17" operator="greaterThan">
      <formula>0.99</formula>
    </cfRule>
  </conditionalFormatting>
  <conditionalFormatting sqref="AB8">
    <cfRule type="cellIs" dxfId="612" priority="16" operator="equal">
      <formula>0</formula>
    </cfRule>
  </conditionalFormatting>
  <conditionalFormatting sqref="AB8">
    <cfRule type="cellIs" dxfId="611" priority="15" operator="greaterThan">
      <formula>1179</formula>
    </cfRule>
  </conditionalFormatting>
  <conditionalFormatting sqref="AB8">
    <cfRule type="cellIs" dxfId="610" priority="14" operator="greaterThan">
      <formula>99</formula>
    </cfRule>
  </conditionalFormatting>
  <conditionalFormatting sqref="AB8">
    <cfRule type="cellIs" dxfId="609" priority="13" operator="greaterThan">
      <formula>0.99</formula>
    </cfRule>
  </conditionalFormatting>
  <conditionalFormatting sqref="AQ11:AQ34">
    <cfRule type="cellIs" dxfId="608" priority="12" operator="equal">
      <formula>0</formula>
    </cfRule>
  </conditionalFormatting>
  <conditionalFormatting sqref="AQ11:AQ34">
    <cfRule type="cellIs" dxfId="607" priority="11" operator="greaterThan">
      <formula>1179</formula>
    </cfRule>
  </conditionalFormatting>
  <conditionalFormatting sqref="AQ11:AQ34">
    <cfRule type="cellIs" dxfId="606" priority="10" operator="greaterThan">
      <formula>99</formula>
    </cfRule>
  </conditionalFormatting>
  <conditionalFormatting sqref="AQ11:AQ34">
    <cfRule type="cellIs" dxfId="605" priority="9" operator="greaterThan">
      <formula>0.99</formula>
    </cfRule>
  </conditionalFormatting>
  <conditionalFormatting sqref="AI11:AI34">
    <cfRule type="cellIs" dxfId="604" priority="8" operator="greaterThan">
      <formula>$AI$8</formula>
    </cfRule>
  </conditionalFormatting>
  <conditionalFormatting sqref="AH11:AH34">
    <cfRule type="cellIs" dxfId="603" priority="6" operator="greaterThan">
      <formula>$AH$8</formula>
    </cfRule>
    <cfRule type="cellIs" dxfId="602" priority="7" operator="greaterThan">
      <formula>$AH$8</formula>
    </cfRule>
  </conditionalFormatting>
  <conditionalFormatting sqref="AP11:AP34">
    <cfRule type="cellIs" dxfId="601" priority="4" operator="equal">
      <formula>0</formula>
    </cfRule>
  </conditionalFormatting>
  <conditionalFormatting sqref="AP11:AP34">
    <cfRule type="cellIs" dxfId="600" priority="3" operator="greaterThan">
      <formula>1179</formula>
    </cfRule>
  </conditionalFormatting>
  <conditionalFormatting sqref="AP11:AP34">
    <cfRule type="cellIs" dxfId="599" priority="2" operator="greaterThan">
      <formula>99</formula>
    </cfRule>
  </conditionalFormatting>
  <conditionalFormatting sqref="AP11:AP34">
    <cfRule type="cellIs" dxfId="598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3" workbookViewId="0">
      <selection activeCell="B48" sqref="B48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131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62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9" t="s">
        <v>10</v>
      </c>
      <c r="I7" s="164" t="s">
        <v>11</v>
      </c>
      <c r="J7" s="164" t="s">
        <v>12</v>
      </c>
      <c r="K7" s="164" t="s">
        <v>13</v>
      </c>
      <c r="L7" s="13"/>
      <c r="M7" s="13"/>
      <c r="N7" s="13"/>
      <c r="O7" s="159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64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64" t="s">
        <v>22</v>
      </c>
      <c r="AG7" s="164" t="s">
        <v>23</v>
      </c>
      <c r="AH7" s="164" t="s">
        <v>24</v>
      </c>
      <c r="AI7" s="164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6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42313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25776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64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63" t="s">
        <v>51</v>
      </c>
      <c r="V9" s="16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1" t="s">
        <v>55</v>
      </c>
      <c r="AG9" s="161" t="s">
        <v>56</v>
      </c>
      <c r="AH9" s="247" t="s">
        <v>57</v>
      </c>
      <c r="AI9" s="262" t="s">
        <v>58</v>
      </c>
      <c r="AJ9" s="163" t="s">
        <v>59</v>
      </c>
      <c r="AK9" s="163" t="s">
        <v>60</v>
      </c>
      <c r="AL9" s="163" t="s">
        <v>61</v>
      </c>
      <c r="AM9" s="163" t="s">
        <v>62</v>
      </c>
      <c r="AN9" s="163" t="s">
        <v>63</v>
      </c>
      <c r="AO9" s="163" t="s">
        <v>64</v>
      </c>
      <c r="AP9" s="163" t="s">
        <v>65</v>
      </c>
      <c r="AQ9" s="245" t="s">
        <v>66</v>
      </c>
      <c r="AR9" s="163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3" t="s">
        <v>72</v>
      </c>
      <c r="C10" s="163" t="s">
        <v>73</v>
      </c>
      <c r="D10" s="163" t="s">
        <v>74</v>
      </c>
      <c r="E10" s="163" t="s">
        <v>75</v>
      </c>
      <c r="F10" s="163" t="s">
        <v>74</v>
      </c>
      <c r="G10" s="163" t="s">
        <v>75</v>
      </c>
      <c r="H10" s="264"/>
      <c r="I10" s="163" t="s">
        <v>75</v>
      </c>
      <c r="J10" s="163" t="s">
        <v>75</v>
      </c>
      <c r="K10" s="163" t="s">
        <v>75</v>
      </c>
      <c r="L10" s="29" t="s">
        <v>29</v>
      </c>
      <c r="M10" s="265"/>
      <c r="N10" s="29" t="s">
        <v>29</v>
      </c>
      <c r="O10" s="246"/>
      <c r="P10" s="246"/>
      <c r="Q10" s="2">
        <f>'NOV 4'!Q34</f>
        <v>57811976</v>
      </c>
      <c r="R10" s="255"/>
      <c r="S10" s="256"/>
      <c r="T10" s="257"/>
      <c r="U10" s="163" t="s">
        <v>75</v>
      </c>
      <c r="V10" s="163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4'!AG34:AG34</f>
        <v>41623120</v>
      </c>
      <c r="AH10" s="247"/>
      <c r="AI10" s="263"/>
      <c r="AJ10" s="163" t="s">
        <v>84</v>
      </c>
      <c r="AK10" s="163" t="s">
        <v>84</v>
      </c>
      <c r="AL10" s="163" t="s">
        <v>84</v>
      </c>
      <c r="AM10" s="163" t="s">
        <v>84</v>
      </c>
      <c r="AN10" s="163" t="s">
        <v>84</v>
      </c>
      <c r="AO10" s="163" t="s">
        <v>84</v>
      </c>
      <c r="AP10" s="2">
        <f>'NOV 4'!AP34:AP34</f>
        <v>9562077</v>
      </c>
      <c r="AQ10" s="246"/>
      <c r="AR10" s="16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116</v>
      </c>
      <c r="P11" s="124">
        <v>83</v>
      </c>
      <c r="Q11" s="124">
        <v>57815368</v>
      </c>
      <c r="R11" s="47">
        <f>IF(ISBLANK(Q11),"-",Q11-Q10)</f>
        <v>3392</v>
      </c>
      <c r="S11" s="48">
        <f>R11*24/1000</f>
        <v>81.408000000000001</v>
      </c>
      <c r="T11" s="48">
        <f>R11/1000</f>
        <v>3.3919999999999999</v>
      </c>
      <c r="U11" s="125">
        <v>5.8</v>
      </c>
      <c r="V11" s="125">
        <f>U11</f>
        <v>5.8</v>
      </c>
      <c r="W11" s="126" t="s">
        <v>125</v>
      </c>
      <c r="X11" s="128">
        <v>0</v>
      </c>
      <c r="Y11" s="128">
        <v>0</v>
      </c>
      <c r="Z11" s="128">
        <v>1007</v>
      </c>
      <c r="AA11" s="128">
        <v>0</v>
      </c>
      <c r="AB11" s="128">
        <v>1007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41623684</v>
      </c>
      <c r="AH11" s="50">
        <f>IF(ISBLANK(AG11),"-",AG11-AG10)</f>
        <v>564</v>
      </c>
      <c r="AI11" s="51">
        <f>AH11/T11</f>
        <v>166.27358490566039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9563417</v>
      </c>
      <c r="AQ11" s="128">
        <f t="shared" ref="AQ11:AQ34" si="0">AP11-AP10</f>
        <v>1340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16</v>
      </c>
      <c r="E12" s="42">
        <f t="shared" ref="E12:E34" si="1">D12/1.42</f>
        <v>11.267605633802818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130</v>
      </c>
      <c r="P12" s="124">
        <v>81</v>
      </c>
      <c r="Q12" s="124">
        <v>57818820</v>
      </c>
      <c r="R12" s="47">
        <f t="shared" ref="R12:R34" si="4">IF(ISBLANK(Q12),"-",Q12-Q11)</f>
        <v>3452</v>
      </c>
      <c r="S12" s="48">
        <f t="shared" ref="S12:S34" si="5">R12*24/1000</f>
        <v>82.847999999999999</v>
      </c>
      <c r="T12" s="48">
        <f t="shared" ref="T12:T34" si="6">R12/1000</f>
        <v>3.452</v>
      </c>
      <c r="U12" s="125">
        <v>7.3</v>
      </c>
      <c r="V12" s="125">
        <f t="shared" ref="V12:V34" si="7">U12</f>
        <v>7.3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41624236</v>
      </c>
      <c r="AH12" s="50">
        <f>IF(ISBLANK(AG12),"-",AG12-AG11)</f>
        <v>552</v>
      </c>
      <c r="AI12" s="51">
        <f t="shared" ref="AI12:AI34" si="8">AH12/T12</f>
        <v>159.90730011587485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9564875</v>
      </c>
      <c r="AQ12" s="128">
        <f t="shared" si="0"/>
        <v>1458</v>
      </c>
      <c r="AR12" s="54">
        <v>1.08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120</v>
      </c>
      <c r="P13" s="124">
        <v>92</v>
      </c>
      <c r="Q13" s="124">
        <v>57822580</v>
      </c>
      <c r="R13" s="47">
        <f t="shared" si="4"/>
        <v>3760</v>
      </c>
      <c r="S13" s="48">
        <f t="shared" si="5"/>
        <v>90.24</v>
      </c>
      <c r="T13" s="48">
        <f t="shared" si="6"/>
        <v>3.76</v>
      </c>
      <c r="U13" s="125">
        <v>8.5</v>
      </c>
      <c r="V13" s="125">
        <f t="shared" si="7"/>
        <v>8.5</v>
      </c>
      <c r="W13" s="126" t="s">
        <v>125</v>
      </c>
      <c r="X13" s="128">
        <v>0</v>
      </c>
      <c r="Y13" s="128">
        <v>0</v>
      </c>
      <c r="Z13" s="128">
        <v>997</v>
      </c>
      <c r="AA13" s="128">
        <v>0</v>
      </c>
      <c r="AB13" s="128">
        <v>997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41624804</v>
      </c>
      <c r="AH13" s="50">
        <f>IF(ISBLANK(AG13),"-",AG13-AG12)</f>
        <v>568</v>
      </c>
      <c r="AI13" s="51">
        <f t="shared" si="8"/>
        <v>151.06382978723406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9566097</v>
      </c>
      <c r="AQ13" s="128">
        <f t="shared" si="0"/>
        <v>1222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1"/>
        <v>11.971830985915494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95</v>
      </c>
      <c r="P14" s="124">
        <v>93</v>
      </c>
      <c r="Q14" s="124">
        <v>57826341</v>
      </c>
      <c r="R14" s="47">
        <f t="shared" si="4"/>
        <v>3761</v>
      </c>
      <c r="S14" s="48">
        <f t="shared" si="5"/>
        <v>90.263999999999996</v>
      </c>
      <c r="T14" s="48">
        <f t="shared" si="6"/>
        <v>3.7610000000000001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997</v>
      </c>
      <c r="AA14" s="128">
        <v>0</v>
      </c>
      <c r="AB14" s="128">
        <v>997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41625372</v>
      </c>
      <c r="AH14" s="50">
        <f t="shared" ref="AH14:AH34" si="9">IF(ISBLANK(AG14),"-",AG14-AG13)</f>
        <v>568</v>
      </c>
      <c r="AI14" s="51">
        <f t="shared" si="8"/>
        <v>151.02366391917042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9567055</v>
      </c>
      <c r="AQ14" s="128">
        <f t="shared" si="0"/>
        <v>958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10</v>
      </c>
      <c r="E15" s="42">
        <f t="shared" si="1"/>
        <v>7.042253521126761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112</v>
      </c>
      <c r="P15" s="124">
        <v>96</v>
      </c>
      <c r="Q15" s="124">
        <v>57830340</v>
      </c>
      <c r="R15" s="47">
        <f t="shared" si="4"/>
        <v>3999</v>
      </c>
      <c r="S15" s="48">
        <f t="shared" si="5"/>
        <v>95.975999999999999</v>
      </c>
      <c r="T15" s="48">
        <f t="shared" si="6"/>
        <v>3.9990000000000001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1098</v>
      </c>
      <c r="AA15" s="128">
        <v>0</v>
      </c>
      <c r="AB15" s="128">
        <v>1098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41625956</v>
      </c>
      <c r="AH15" s="50">
        <f t="shared" si="9"/>
        <v>584</v>
      </c>
      <c r="AI15" s="51">
        <f t="shared" si="8"/>
        <v>146.03650912728182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9567055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7</v>
      </c>
      <c r="E16" s="42">
        <f t="shared" si="1"/>
        <v>4.9295774647887329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112</v>
      </c>
      <c r="Q16" s="124">
        <v>57835378</v>
      </c>
      <c r="R16" s="47">
        <f t="shared" si="4"/>
        <v>5038</v>
      </c>
      <c r="S16" s="48">
        <f t="shared" si="5"/>
        <v>120.91200000000001</v>
      </c>
      <c r="T16" s="48">
        <f t="shared" si="6"/>
        <v>5.0380000000000003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1189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41626856</v>
      </c>
      <c r="AH16" s="50">
        <f t="shared" si="9"/>
        <v>900</v>
      </c>
      <c r="AI16" s="51">
        <f t="shared" si="8"/>
        <v>178.64231838030963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9567055</v>
      </c>
      <c r="AQ16" s="128">
        <f t="shared" si="0"/>
        <v>0</v>
      </c>
      <c r="AR16" s="54">
        <v>1.21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151</v>
      </c>
      <c r="Q17" s="124">
        <v>57841356</v>
      </c>
      <c r="R17" s="47">
        <f t="shared" si="4"/>
        <v>5978</v>
      </c>
      <c r="S17" s="48">
        <f t="shared" si="5"/>
        <v>143.47200000000001</v>
      </c>
      <c r="T17" s="48">
        <f t="shared" si="6"/>
        <v>5.9779999999999998</v>
      </c>
      <c r="U17" s="125">
        <v>9</v>
      </c>
      <c r="V17" s="125">
        <f t="shared" si="7"/>
        <v>9</v>
      </c>
      <c r="W17" s="126" t="s">
        <v>133</v>
      </c>
      <c r="X17" s="128">
        <v>1058</v>
      </c>
      <c r="Y17" s="128">
        <v>0</v>
      </c>
      <c r="Z17" s="128">
        <v>1188</v>
      </c>
      <c r="AA17" s="128">
        <v>1185</v>
      </c>
      <c r="AB17" s="128">
        <v>1189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41628200</v>
      </c>
      <c r="AH17" s="50">
        <f t="shared" si="9"/>
        <v>1344</v>
      </c>
      <c r="AI17" s="51">
        <f t="shared" si="8"/>
        <v>224.82435597189698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9567055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136</v>
      </c>
      <c r="P18" s="124">
        <v>150</v>
      </c>
      <c r="Q18" s="124">
        <v>57847592</v>
      </c>
      <c r="R18" s="47">
        <f t="shared" si="4"/>
        <v>6236</v>
      </c>
      <c r="S18" s="48">
        <f t="shared" si="5"/>
        <v>149.66399999999999</v>
      </c>
      <c r="T18" s="48">
        <f t="shared" si="6"/>
        <v>6.2359999999999998</v>
      </c>
      <c r="U18" s="125">
        <v>8.5</v>
      </c>
      <c r="V18" s="125">
        <f t="shared" si="7"/>
        <v>8.5</v>
      </c>
      <c r="W18" s="126" t="s">
        <v>133</v>
      </c>
      <c r="X18" s="128">
        <v>1058</v>
      </c>
      <c r="Y18" s="128">
        <v>0</v>
      </c>
      <c r="Z18" s="128">
        <v>1188</v>
      </c>
      <c r="AA18" s="128">
        <v>1185</v>
      </c>
      <c r="AB18" s="128">
        <v>1189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41629592</v>
      </c>
      <c r="AH18" s="50">
        <f t="shared" si="9"/>
        <v>1392</v>
      </c>
      <c r="AI18" s="51">
        <f t="shared" si="8"/>
        <v>223.22001282873637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9567055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151</v>
      </c>
      <c r="Q19" s="124">
        <v>57853856</v>
      </c>
      <c r="R19" s="47">
        <f t="shared" si="4"/>
        <v>6264</v>
      </c>
      <c r="S19" s="48">
        <f t="shared" si="5"/>
        <v>150.33600000000001</v>
      </c>
      <c r="T19" s="48">
        <f t="shared" si="6"/>
        <v>6.2640000000000002</v>
      </c>
      <c r="U19" s="125">
        <v>7.8</v>
      </c>
      <c r="V19" s="125">
        <f t="shared" si="7"/>
        <v>7.8</v>
      </c>
      <c r="W19" s="126" t="s">
        <v>133</v>
      </c>
      <c r="X19" s="128">
        <v>1087</v>
      </c>
      <c r="Y19" s="128">
        <v>0</v>
      </c>
      <c r="Z19" s="128">
        <v>1188</v>
      </c>
      <c r="AA19" s="128">
        <v>1185</v>
      </c>
      <c r="AB19" s="128">
        <v>1189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41630996</v>
      </c>
      <c r="AH19" s="50">
        <f t="shared" si="9"/>
        <v>1404</v>
      </c>
      <c r="AI19" s="51">
        <f t="shared" si="8"/>
        <v>224.13793103448276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9567055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138</v>
      </c>
      <c r="P20" s="124">
        <v>156</v>
      </c>
      <c r="Q20" s="124">
        <v>57860130</v>
      </c>
      <c r="R20" s="47">
        <f t="shared" si="4"/>
        <v>6274</v>
      </c>
      <c r="S20" s="48">
        <f t="shared" si="5"/>
        <v>150.57599999999999</v>
      </c>
      <c r="T20" s="48">
        <f t="shared" si="6"/>
        <v>6.274</v>
      </c>
      <c r="U20" s="125">
        <v>7</v>
      </c>
      <c r="V20" s="125">
        <f t="shared" si="7"/>
        <v>7</v>
      </c>
      <c r="W20" s="126" t="s">
        <v>133</v>
      </c>
      <c r="X20" s="128">
        <v>1057</v>
      </c>
      <c r="Y20" s="128">
        <v>0</v>
      </c>
      <c r="Z20" s="128">
        <v>1188</v>
      </c>
      <c r="AA20" s="128">
        <v>1185</v>
      </c>
      <c r="AB20" s="128">
        <v>1188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41632411</v>
      </c>
      <c r="AH20" s="50">
        <f t="shared" si="9"/>
        <v>1415</v>
      </c>
      <c r="AI20" s="51">
        <f t="shared" si="8"/>
        <v>225.5339496334077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9567055</v>
      </c>
      <c r="AQ20" s="128">
        <f t="shared" si="0"/>
        <v>0</v>
      </c>
      <c r="AR20" s="54">
        <v>1.27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139</v>
      </c>
      <c r="P21" s="124">
        <v>140</v>
      </c>
      <c r="Q21" s="124">
        <v>57866420</v>
      </c>
      <c r="R21" s="47">
        <f t="shared" si="4"/>
        <v>6290</v>
      </c>
      <c r="S21" s="48">
        <f t="shared" si="5"/>
        <v>150.96</v>
      </c>
      <c r="T21" s="48">
        <f t="shared" si="6"/>
        <v>6.29</v>
      </c>
      <c r="U21" s="125">
        <v>6.4</v>
      </c>
      <c r="V21" s="125">
        <f t="shared" si="7"/>
        <v>6.4</v>
      </c>
      <c r="W21" s="126" t="s">
        <v>133</v>
      </c>
      <c r="X21" s="128">
        <v>1038</v>
      </c>
      <c r="Y21" s="128">
        <v>0</v>
      </c>
      <c r="Z21" s="128">
        <v>1188</v>
      </c>
      <c r="AA21" s="128">
        <v>1185</v>
      </c>
      <c r="AB21" s="128">
        <v>1188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41633814</v>
      </c>
      <c r="AH21" s="50">
        <f t="shared" si="9"/>
        <v>1403</v>
      </c>
      <c r="AI21" s="51">
        <f t="shared" si="8"/>
        <v>223.05246422893481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9567055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141</v>
      </c>
      <c r="P22" s="124">
        <v>148</v>
      </c>
      <c r="Q22" s="124">
        <v>57872495</v>
      </c>
      <c r="R22" s="47">
        <f t="shared" si="4"/>
        <v>6075</v>
      </c>
      <c r="S22" s="48">
        <f t="shared" si="5"/>
        <v>145.80000000000001</v>
      </c>
      <c r="T22" s="48">
        <f t="shared" si="6"/>
        <v>6.0750000000000002</v>
      </c>
      <c r="U22" s="125">
        <v>6</v>
      </c>
      <c r="V22" s="125">
        <f t="shared" si="7"/>
        <v>6</v>
      </c>
      <c r="W22" s="126" t="s">
        <v>133</v>
      </c>
      <c r="X22" s="128">
        <v>1026</v>
      </c>
      <c r="Y22" s="128">
        <v>0</v>
      </c>
      <c r="Z22" s="128">
        <v>1188</v>
      </c>
      <c r="AA22" s="128">
        <v>1185</v>
      </c>
      <c r="AB22" s="128">
        <v>1188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41635172</v>
      </c>
      <c r="AH22" s="50">
        <f t="shared" si="9"/>
        <v>1358</v>
      </c>
      <c r="AI22" s="51">
        <f t="shared" si="8"/>
        <v>223.53909465020575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9567055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136</v>
      </c>
      <c r="Q23" s="124">
        <v>57878170</v>
      </c>
      <c r="R23" s="47">
        <f t="shared" si="4"/>
        <v>5675</v>
      </c>
      <c r="S23" s="48">
        <f t="shared" si="5"/>
        <v>136.19999999999999</v>
      </c>
      <c r="T23" s="48">
        <f t="shared" si="6"/>
        <v>5.6749999999999998</v>
      </c>
      <c r="U23" s="125">
        <v>5.6</v>
      </c>
      <c r="V23" s="125">
        <f t="shared" si="7"/>
        <v>5.6</v>
      </c>
      <c r="W23" s="126" t="s">
        <v>133</v>
      </c>
      <c r="X23" s="128">
        <v>1026</v>
      </c>
      <c r="Y23" s="128">
        <v>0</v>
      </c>
      <c r="Z23" s="128">
        <v>1188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41636441</v>
      </c>
      <c r="AH23" s="50">
        <f t="shared" si="9"/>
        <v>1269</v>
      </c>
      <c r="AI23" s="51">
        <f t="shared" si="8"/>
        <v>223.61233480176213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9567055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6</v>
      </c>
      <c r="E24" s="42">
        <f t="shared" si="1"/>
        <v>4.2253521126760569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137</v>
      </c>
      <c r="Q24" s="124">
        <v>57884226</v>
      </c>
      <c r="R24" s="47">
        <f t="shared" si="4"/>
        <v>6056</v>
      </c>
      <c r="S24" s="48">
        <f t="shared" si="5"/>
        <v>145.34399999999999</v>
      </c>
      <c r="T24" s="48">
        <f t="shared" si="6"/>
        <v>6.056</v>
      </c>
      <c r="U24" s="125">
        <v>5.3</v>
      </c>
      <c r="V24" s="125">
        <f t="shared" si="7"/>
        <v>5.3</v>
      </c>
      <c r="W24" s="126" t="s">
        <v>133</v>
      </c>
      <c r="X24" s="128">
        <v>1025</v>
      </c>
      <c r="Y24" s="128">
        <v>0</v>
      </c>
      <c r="Z24" s="128">
        <v>1188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41637880</v>
      </c>
      <c r="AH24" s="50">
        <f t="shared" si="9"/>
        <v>1439</v>
      </c>
      <c r="AI24" s="51">
        <f t="shared" si="8"/>
        <v>237.61558784676353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9567055</v>
      </c>
      <c r="AQ24" s="128">
        <f t="shared" si="0"/>
        <v>0</v>
      </c>
      <c r="AR24" s="54">
        <v>1.25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139</v>
      </c>
      <c r="Q25" s="124">
        <v>57889993</v>
      </c>
      <c r="R25" s="47">
        <f t="shared" si="4"/>
        <v>5767</v>
      </c>
      <c r="S25" s="48">
        <f t="shared" si="5"/>
        <v>138.40799999999999</v>
      </c>
      <c r="T25" s="48">
        <f t="shared" si="6"/>
        <v>5.7670000000000003</v>
      </c>
      <c r="U25" s="125">
        <v>5</v>
      </c>
      <c r="V25" s="125">
        <f t="shared" si="7"/>
        <v>5</v>
      </c>
      <c r="W25" s="126" t="s">
        <v>133</v>
      </c>
      <c r="X25" s="128">
        <v>1025</v>
      </c>
      <c r="Y25" s="128">
        <v>0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41639216</v>
      </c>
      <c r="AH25" s="50">
        <f t="shared" si="9"/>
        <v>1336</v>
      </c>
      <c r="AI25" s="51">
        <f t="shared" si="8"/>
        <v>231.66290965840125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9567055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133</v>
      </c>
      <c r="P26" s="124">
        <v>133</v>
      </c>
      <c r="Q26" s="124">
        <v>57895627</v>
      </c>
      <c r="R26" s="47">
        <f t="shared" si="4"/>
        <v>5634</v>
      </c>
      <c r="S26" s="48">
        <f t="shared" si="5"/>
        <v>135.21600000000001</v>
      </c>
      <c r="T26" s="48">
        <f t="shared" si="6"/>
        <v>5.6340000000000003</v>
      </c>
      <c r="U26" s="125">
        <v>4.9000000000000004</v>
      </c>
      <c r="V26" s="125">
        <f t="shared" si="7"/>
        <v>4.9000000000000004</v>
      </c>
      <c r="W26" s="126" t="s">
        <v>133</v>
      </c>
      <c r="X26" s="128">
        <v>1026</v>
      </c>
      <c r="Y26" s="128">
        <v>0</v>
      </c>
      <c r="Z26" s="128">
        <v>1187</v>
      </c>
      <c r="AA26" s="128">
        <v>1185</v>
      </c>
      <c r="AB26" s="128">
        <v>1186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41640508</v>
      </c>
      <c r="AH26" s="50">
        <f t="shared" si="9"/>
        <v>1292</v>
      </c>
      <c r="AI26" s="51">
        <f t="shared" si="8"/>
        <v>229.32197373091941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9567055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133</v>
      </c>
      <c r="P27" s="124">
        <v>134</v>
      </c>
      <c r="Q27" s="124">
        <v>57901346</v>
      </c>
      <c r="R27" s="47">
        <f t="shared" si="4"/>
        <v>5719</v>
      </c>
      <c r="S27" s="48">
        <f t="shared" si="5"/>
        <v>137.256</v>
      </c>
      <c r="T27" s="48">
        <f t="shared" si="6"/>
        <v>5.7190000000000003</v>
      </c>
      <c r="U27" s="125">
        <v>4.7</v>
      </c>
      <c r="V27" s="125">
        <f t="shared" si="7"/>
        <v>4.7</v>
      </c>
      <c r="W27" s="126" t="s">
        <v>133</v>
      </c>
      <c r="X27" s="128">
        <v>1026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41641828</v>
      </c>
      <c r="AH27" s="50">
        <f t="shared" si="9"/>
        <v>1320</v>
      </c>
      <c r="AI27" s="51">
        <f t="shared" si="8"/>
        <v>230.8095820947718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9567055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132</v>
      </c>
      <c r="P28" s="124">
        <v>138</v>
      </c>
      <c r="Q28" s="124">
        <v>57907029</v>
      </c>
      <c r="R28" s="47">
        <f t="shared" si="4"/>
        <v>5683</v>
      </c>
      <c r="S28" s="48">
        <f t="shared" si="5"/>
        <v>136.392</v>
      </c>
      <c r="T28" s="48">
        <f t="shared" si="6"/>
        <v>5.6829999999999998</v>
      </c>
      <c r="U28" s="125">
        <v>4.5999999999999996</v>
      </c>
      <c r="V28" s="125">
        <f t="shared" si="7"/>
        <v>4.5999999999999996</v>
      </c>
      <c r="W28" s="126" t="s">
        <v>133</v>
      </c>
      <c r="X28" s="128">
        <v>1016</v>
      </c>
      <c r="Y28" s="128">
        <v>0</v>
      </c>
      <c r="Z28" s="128">
        <v>1186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41643136</v>
      </c>
      <c r="AH28" s="50">
        <f t="shared" si="9"/>
        <v>1308</v>
      </c>
      <c r="AI28" s="51">
        <f t="shared" si="8"/>
        <v>230.16012669364773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9567055</v>
      </c>
      <c r="AQ28" s="128">
        <f t="shared" si="0"/>
        <v>0</v>
      </c>
      <c r="AR28" s="54">
        <v>1.18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131</v>
      </c>
      <c r="Q29" s="124">
        <v>57912648</v>
      </c>
      <c r="R29" s="47">
        <f t="shared" si="4"/>
        <v>5619</v>
      </c>
      <c r="S29" s="48">
        <f t="shared" si="5"/>
        <v>134.85599999999999</v>
      </c>
      <c r="T29" s="48">
        <f t="shared" si="6"/>
        <v>5.6189999999999998</v>
      </c>
      <c r="U29" s="125">
        <v>4.5</v>
      </c>
      <c r="V29" s="125">
        <f t="shared" si="7"/>
        <v>4.5</v>
      </c>
      <c r="W29" s="126" t="s">
        <v>133</v>
      </c>
      <c r="X29" s="128">
        <v>995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41644452</v>
      </c>
      <c r="AH29" s="50">
        <f t="shared" si="9"/>
        <v>1316</v>
      </c>
      <c r="AI29" s="51">
        <f t="shared" si="8"/>
        <v>234.20537462181883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9567055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"/>
        <v>4.9295774647887329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109</v>
      </c>
      <c r="P30" s="124">
        <v>138</v>
      </c>
      <c r="Q30" s="124">
        <v>57918073</v>
      </c>
      <c r="R30" s="47">
        <f t="shared" si="4"/>
        <v>5425</v>
      </c>
      <c r="S30" s="48">
        <f t="shared" si="5"/>
        <v>130.19999999999999</v>
      </c>
      <c r="T30" s="48">
        <f t="shared" si="6"/>
        <v>5.4249999999999998</v>
      </c>
      <c r="U30" s="125">
        <v>3.6</v>
      </c>
      <c r="V30" s="125">
        <f t="shared" si="7"/>
        <v>3.6</v>
      </c>
      <c r="W30" s="126" t="s">
        <v>140</v>
      </c>
      <c r="X30" s="128">
        <v>1149</v>
      </c>
      <c r="Y30" s="128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41645584</v>
      </c>
      <c r="AH30" s="50">
        <f t="shared" si="9"/>
        <v>1132</v>
      </c>
      <c r="AI30" s="51">
        <f t="shared" si="8"/>
        <v>208.66359447004609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9567055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8</v>
      </c>
      <c r="E31" s="42">
        <f t="shared" si="1"/>
        <v>5.6338028169014089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108</v>
      </c>
      <c r="P31" s="124">
        <v>124</v>
      </c>
      <c r="Q31" s="124">
        <v>57923351</v>
      </c>
      <c r="R31" s="47">
        <f t="shared" si="4"/>
        <v>5278</v>
      </c>
      <c r="S31" s="48">
        <f t="shared" si="5"/>
        <v>126.672</v>
      </c>
      <c r="T31" s="48">
        <f t="shared" si="6"/>
        <v>5.2779999999999996</v>
      </c>
      <c r="U31" s="125">
        <v>2.7</v>
      </c>
      <c r="V31" s="125">
        <f t="shared" si="7"/>
        <v>2.7</v>
      </c>
      <c r="W31" s="126" t="s">
        <v>140</v>
      </c>
      <c r="X31" s="128">
        <v>1148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41646684</v>
      </c>
      <c r="AH31" s="50">
        <f t="shared" si="9"/>
        <v>1100</v>
      </c>
      <c r="AI31" s="51">
        <f t="shared" si="8"/>
        <v>208.41227737779462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9567055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107</v>
      </c>
      <c r="P32" s="124">
        <v>106</v>
      </c>
      <c r="Q32" s="124">
        <v>57928235</v>
      </c>
      <c r="R32" s="47">
        <f t="shared" si="4"/>
        <v>4884</v>
      </c>
      <c r="S32" s="48">
        <f t="shared" si="5"/>
        <v>117.21599999999999</v>
      </c>
      <c r="T32" s="48">
        <f t="shared" si="6"/>
        <v>4.8840000000000003</v>
      </c>
      <c r="U32" s="125">
        <v>2.2999999999999998</v>
      </c>
      <c r="V32" s="125">
        <f t="shared" si="7"/>
        <v>2.2999999999999998</v>
      </c>
      <c r="W32" s="126" t="s">
        <v>140</v>
      </c>
      <c r="X32" s="128">
        <v>994</v>
      </c>
      <c r="Y32" s="128">
        <v>0</v>
      </c>
      <c r="Z32" s="128">
        <v>1148</v>
      </c>
      <c r="AA32" s="128">
        <v>0</v>
      </c>
      <c r="AB32" s="128">
        <v>1148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41647684</v>
      </c>
      <c r="AH32" s="50">
        <f t="shared" si="9"/>
        <v>1000</v>
      </c>
      <c r="AI32" s="51">
        <f t="shared" si="8"/>
        <v>204.75020475020474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9567055</v>
      </c>
      <c r="AQ32" s="128">
        <f t="shared" si="0"/>
        <v>0</v>
      </c>
      <c r="AR32" s="54">
        <v>1.1200000000000001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14</v>
      </c>
      <c r="E33" s="42">
        <f t="shared" si="1"/>
        <v>9.8591549295774659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116</v>
      </c>
      <c r="P33" s="124">
        <v>86</v>
      </c>
      <c r="Q33" s="124">
        <v>57931993</v>
      </c>
      <c r="R33" s="47">
        <f t="shared" si="4"/>
        <v>3758</v>
      </c>
      <c r="S33" s="48">
        <f t="shared" si="5"/>
        <v>90.191999999999993</v>
      </c>
      <c r="T33" s="48">
        <f t="shared" si="6"/>
        <v>3.758</v>
      </c>
      <c r="U33" s="125">
        <v>3.3</v>
      </c>
      <c r="V33" s="125">
        <f t="shared" si="7"/>
        <v>3.3</v>
      </c>
      <c r="W33" s="126" t="s">
        <v>125</v>
      </c>
      <c r="X33" s="128">
        <v>0</v>
      </c>
      <c r="Y33" s="128">
        <v>0</v>
      </c>
      <c r="Z33" s="128">
        <v>1017</v>
      </c>
      <c r="AA33" s="128">
        <v>0</v>
      </c>
      <c r="AB33" s="128">
        <v>1017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41648308</v>
      </c>
      <c r="AH33" s="50">
        <f t="shared" si="9"/>
        <v>624</v>
      </c>
      <c r="AI33" s="51">
        <f t="shared" si="8"/>
        <v>166.04576902607769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9568173</v>
      </c>
      <c r="AQ33" s="128">
        <f t="shared" si="0"/>
        <v>1118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14</v>
      </c>
      <c r="E34" s="42">
        <f t="shared" si="1"/>
        <v>9.8591549295774659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117</v>
      </c>
      <c r="P34" s="124">
        <v>90</v>
      </c>
      <c r="Q34" s="124">
        <v>57935646</v>
      </c>
      <c r="R34" s="47">
        <f t="shared" si="4"/>
        <v>3653</v>
      </c>
      <c r="S34" s="48">
        <f t="shared" si="5"/>
        <v>87.671999999999997</v>
      </c>
      <c r="T34" s="48">
        <f t="shared" si="6"/>
        <v>3.653</v>
      </c>
      <c r="U34" s="125">
        <v>4.5999999999999996</v>
      </c>
      <c r="V34" s="125">
        <f t="shared" si="7"/>
        <v>4.5999999999999996</v>
      </c>
      <c r="W34" s="126" t="s">
        <v>125</v>
      </c>
      <c r="X34" s="128">
        <v>0</v>
      </c>
      <c r="Y34" s="128">
        <v>0</v>
      </c>
      <c r="Z34" s="128">
        <v>1018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41648896</v>
      </c>
      <c r="AH34" s="50">
        <f t="shared" si="9"/>
        <v>588</v>
      </c>
      <c r="AI34" s="51">
        <f t="shared" si="8"/>
        <v>160.96359156857378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9569285</v>
      </c>
      <c r="AQ34" s="128">
        <f t="shared" si="0"/>
        <v>1112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122.70833333333333</v>
      </c>
      <c r="Q35" s="65">
        <f>Q34-Q10</f>
        <v>123670</v>
      </c>
      <c r="R35" s="66">
        <f>SUM(R11:R34)</f>
        <v>123670</v>
      </c>
      <c r="S35" s="67">
        <f>AVERAGE(S11:S34)</f>
        <v>123.66999999999997</v>
      </c>
      <c r="T35" s="67">
        <f>SUM(T11:T34)</f>
        <v>123.67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25776</v>
      </c>
      <c r="AH35" s="69">
        <f>SUM(AH11:AH34)</f>
        <v>25776</v>
      </c>
      <c r="AI35" s="70">
        <f>$AH$35/$T35</f>
        <v>208.42564890434221</v>
      </c>
      <c r="AJ35" s="99"/>
      <c r="AK35" s="100"/>
      <c r="AL35" s="100"/>
      <c r="AM35" s="100"/>
      <c r="AN35" s="101"/>
      <c r="AO35" s="71"/>
      <c r="AP35" s="72">
        <f>AP34-AP10</f>
        <v>7208</v>
      </c>
      <c r="AQ35" s="73">
        <f>SUM(AQ11:AQ34)</f>
        <v>7208</v>
      </c>
      <c r="AR35" s="74">
        <f>AVERAGE(AR11:AR34)</f>
        <v>1.1850000000000001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168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153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22" t="s">
        <v>137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147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164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W12:AG16 X17:AG34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D54:E54" name="Range2_2_12_1_3_1_2_1_1_1_3_1_1_1_1_1_1_1_2_1_1_1_1_1_1_1"/>
    <protectedRange sqref="P3:U3" name="Range1_16_1_1_1_1_1_1_2"/>
    <protectedRange sqref="B43" name="Range2_12_5_1_1_1_2_1_1_1_1_1_1_1_1_1_1_1_2_1_1_1_1_1_1_1_1_1_1_1_1_1_1_1_1_1_1"/>
    <protectedRange sqref="B44" name="Range2_12_5_1_1_1_2_2_1_1_1_1_1_1_1_1_1_1_1_1_1_1_1_1_1_1_1_1_1_1_1_1_1_1_1_1_1_1_1_1_1_1_1_1_1_1_1_1_1_1_1_1_1"/>
    <protectedRange sqref="B45" name="Range2_12_5_1_1_1_2_2_1_1_1_1_1_1_1_1_1_1_1_2_1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_1"/>
    <protectedRange sqref="B48" name="Range2_12_5_1_1_1_1_1_2_1_1_1_1_1_1_1_1_1_1_1_1_1_1_1_1_1_1_1_1_2_1_1_1_1_1_1_1_1_1_1_1_1_1_3_1_1_1_2_1_1_1_1_1_1_1_1_1_1_1"/>
    <protectedRange sqref="B49" name="Range2_12_5_1_1_1_2_2_1_1_1_1_1_1_1_1_1_1_1_2_1_1_1_1_1_1_1_1_1_3_1_3_1_2_1_1_1_1_1_1_1_1_1_1_1_1_1_2_1_1_1_1_1_2_1_1_1_1_1_1_1_1_2_1_1_3_1_1_1_2_1_1_1_1_1_1_1_1_1_1_1_1"/>
    <protectedRange sqref="B50" name="Range2_12_5_1_1_1_1_1_2_1_1_2_1_1_1_1_1_1_1_1_1_1_1_1_1_1_1_1_1_2_1_1_1_1_1_1_1_1_1_1_1_1_1_1_3_1_1_1_2_1_1_1_1_1_1_1_1_1_1"/>
    <protectedRange sqref="G51:H51" name="Range2_2_12_1_3_1_2_1_1_1_2_1_1_1_1_1_1_2_1_1_1_1_1_1_1_1"/>
    <protectedRange sqref="D51:E51" name="Range2_2_12_1_3_1_2_1_1_1_2_1_1_1_1_3_1_1_1_1_1_2_1_2_1_1"/>
    <protectedRange sqref="F51" name="Range2_2_12_1_3_1_2_1_1_1_3_1_1_1_1_1_3_1_1_1_1_1_1_1_2_1_1"/>
    <protectedRange sqref="E52:H52" name="Range2_2_12_1_3_1_2_1_1_1_1_2_1_1_1_1_1_1_2_1_1_1_1"/>
    <protectedRange sqref="D52" name="Range2_2_12_1_3_1_2_1_1_1_2_1_2_3_1_1_1_1_1_1_1_1_1"/>
    <protectedRange sqref="G53:H53" name="Range2_2_12_1_3_1_2_1_1_1_2_1_1_1_1_1_1_2_1_1_1_1_1_2_1_1_1"/>
    <protectedRange sqref="D53:E53" name="Range2_2_12_1_3_1_2_1_1_1_2_1_1_1_1_3_1_1_1_1_1_2_1_1_1_1_1"/>
    <protectedRange sqref="F53" name="Range2_2_12_1_3_1_2_1_1_1_3_1_1_1_1_1_3_1_1_1_1_1_1_1_1_1_1_1"/>
    <protectedRange sqref="B51" name="Range2_12_5_1_1_1_2_2_1_1_1_1_1_1_1_1_1_1_1_2_1_1_1_2_1_1_1_1_1_1_1_1_1_1_1_1_1_1_1_1_2_1_1_1_1_1_1_1_1_1_2_1_1_3_1_1_1_3_1_1_1_1_1_1_1_1_1_1_1_1"/>
    <protectedRange sqref="B52" name="Range2_12_5_1_1_1_1_1_2_1_2_1_1_1_2_1_1_1_1_1_1_1_1_1_1_2_1_1_1_1_1_2_1_1_1_1_1_1_1_2_1_1_3_1_1_1_2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97" priority="5" operator="containsText" text="N/A">
      <formula>NOT(ISERROR(SEARCH("N/A",X11)))</formula>
    </cfRule>
    <cfRule type="cellIs" dxfId="596" priority="23" operator="equal">
      <formula>0</formula>
    </cfRule>
  </conditionalFormatting>
  <conditionalFormatting sqref="X11:AE34">
    <cfRule type="cellIs" dxfId="595" priority="22" operator="greaterThanOrEqual">
      <formula>1185</formula>
    </cfRule>
  </conditionalFormatting>
  <conditionalFormatting sqref="X11:AE34">
    <cfRule type="cellIs" dxfId="594" priority="21" operator="between">
      <formula>0.1</formula>
      <formula>1184</formula>
    </cfRule>
  </conditionalFormatting>
  <conditionalFormatting sqref="X8 AJ11:AO34">
    <cfRule type="cellIs" dxfId="593" priority="20" operator="equal">
      <formula>0</formula>
    </cfRule>
  </conditionalFormatting>
  <conditionalFormatting sqref="X8 AJ11:AO34">
    <cfRule type="cellIs" dxfId="592" priority="19" operator="greaterThan">
      <formula>1179</formula>
    </cfRule>
  </conditionalFormatting>
  <conditionalFormatting sqref="X8 AJ11:AO34">
    <cfRule type="cellIs" dxfId="591" priority="18" operator="greaterThan">
      <formula>99</formula>
    </cfRule>
  </conditionalFormatting>
  <conditionalFormatting sqref="X8 AJ11:AO34">
    <cfRule type="cellIs" dxfId="590" priority="17" operator="greaterThan">
      <formula>0.99</formula>
    </cfRule>
  </conditionalFormatting>
  <conditionalFormatting sqref="AB8">
    <cfRule type="cellIs" dxfId="589" priority="16" operator="equal">
      <formula>0</formula>
    </cfRule>
  </conditionalFormatting>
  <conditionalFormatting sqref="AB8">
    <cfRule type="cellIs" dxfId="588" priority="15" operator="greaterThan">
      <formula>1179</formula>
    </cfRule>
  </conditionalFormatting>
  <conditionalFormatting sqref="AB8">
    <cfRule type="cellIs" dxfId="587" priority="14" operator="greaterThan">
      <formula>99</formula>
    </cfRule>
  </conditionalFormatting>
  <conditionalFormatting sqref="AB8">
    <cfRule type="cellIs" dxfId="586" priority="13" operator="greaterThan">
      <formula>0.99</formula>
    </cfRule>
  </conditionalFormatting>
  <conditionalFormatting sqref="AQ11:AQ34">
    <cfRule type="cellIs" dxfId="585" priority="12" operator="equal">
      <formula>0</formula>
    </cfRule>
  </conditionalFormatting>
  <conditionalFormatting sqref="AQ11:AQ34">
    <cfRule type="cellIs" dxfId="584" priority="11" operator="greaterThan">
      <formula>1179</formula>
    </cfRule>
  </conditionalFormatting>
  <conditionalFormatting sqref="AQ11:AQ34">
    <cfRule type="cellIs" dxfId="583" priority="10" operator="greaterThan">
      <formula>99</formula>
    </cfRule>
  </conditionalFormatting>
  <conditionalFormatting sqref="AQ11:AQ34">
    <cfRule type="cellIs" dxfId="582" priority="9" operator="greaterThan">
      <formula>0.99</formula>
    </cfRule>
  </conditionalFormatting>
  <conditionalFormatting sqref="AI11:AI34">
    <cfRule type="cellIs" dxfId="581" priority="8" operator="greaterThan">
      <formula>$AI$8</formula>
    </cfRule>
  </conditionalFormatting>
  <conditionalFormatting sqref="AH11:AH34">
    <cfRule type="cellIs" dxfId="580" priority="6" operator="greaterThan">
      <formula>$AH$8</formula>
    </cfRule>
    <cfRule type="cellIs" dxfId="579" priority="7" operator="greaterThan">
      <formula>$AH$8</formula>
    </cfRule>
  </conditionalFormatting>
  <conditionalFormatting sqref="AP11:AP34">
    <cfRule type="cellIs" dxfId="578" priority="4" operator="equal">
      <formula>0</formula>
    </cfRule>
  </conditionalFormatting>
  <conditionalFormatting sqref="AP11:AP34">
    <cfRule type="cellIs" dxfId="577" priority="3" operator="greaterThan">
      <formula>1179</formula>
    </cfRule>
  </conditionalFormatting>
  <conditionalFormatting sqref="AP11:AP34">
    <cfRule type="cellIs" dxfId="576" priority="2" operator="greaterThan">
      <formula>99</formula>
    </cfRule>
  </conditionalFormatting>
  <conditionalFormatting sqref="AP11:AP34">
    <cfRule type="cellIs" dxfId="575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0" workbookViewId="0">
      <selection activeCell="B51" sqref="B51:C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62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9" t="s">
        <v>10</v>
      </c>
      <c r="I7" s="164" t="s">
        <v>11</v>
      </c>
      <c r="J7" s="164" t="s">
        <v>12</v>
      </c>
      <c r="K7" s="164" t="s">
        <v>13</v>
      </c>
      <c r="L7" s="13"/>
      <c r="M7" s="13"/>
      <c r="N7" s="13"/>
      <c r="O7" s="159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64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64" t="s">
        <v>22</v>
      </c>
      <c r="AG7" s="164" t="s">
        <v>23</v>
      </c>
      <c r="AH7" s="164" t="s">
        <v>24</v>
      </c>
      <c r="AI7" s="164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6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42314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26404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64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63" t="s">
        <v>51</v>
      </c>
      <c r="V9" s="16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1" t="s">
        <v>55</v>
      </c>
      <c r="AG9" s="161" t="s">
        <v>56</v>
      </c>
      <c r="AH9" s="247" t="s">
        <v>57</v>
      </c>
      <c r="AI9" s="262" t="s">
        <v>58</v>
      </c>
      <c r="AJ9" s="163" t="s">
        <v>59</v>
      </c>
      <c r="AK9" s="163" t="s">
        <v>60</v>
      </c>
      <c r="AL9" s="163" t="s">
        <v>61</v>
      </c>
      <c r="AM9" s="163" t="s">
        <v>62</v>
      </c>
      <c r="AN9" s="163" t="s">
        <v>63</v>
      </c>
      <c r="AO9" s="163" t="s">
        <v>64</v>
      </c>
      <c r="AP9" s="163" t="s">
        <v>65</v>
      </c>
      <c r="AQ9" s="245" t="s">
        <v>66</v>
      </c>
      <c r="AR9" s="163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3" t="s">
        <v>72</v>
      </c>
      <c r="C10" s="163" t="s">
        <v>73</v>
      </c>
      <c r="D10" s="163" t="s">
        <v>74</v>
      </c>
      <c r="E10" s="163" t="s">
        <v>75</v>
      </c>
      <c r="F10" s="163" t="s">
        <v>74</v>
      </c>
      <c r="G10" s="163" t="s">
        <v>75</v>
      </c>
      <c r="H10" s="264"/>
      <c r="I10" s="163" t="s">
        <v>75</v>
      </c>
      <c r="J10" s="163" t="s">
        <v>75</v>
      </c>
      <c r="K10" s="163" t="s">
        <v>75</v>
      </c>
      <c r="L10" s="29" t="s">
        <v>29</v>
      </c>
      <c r="M10" s="265"/>
      <c r="N10" s="29" t="s">
        <v>29</v>
      </c>
      <c r="O10" s="246"/>
      <c r="P10" s="246"/>
      <c r="Q10" s="2">
        <f>'NOV 5'!Q34</f>
        <v>57935646</v>
      </c>
      <c r="R10" s="255"/>
      <c r="S10" s="256"/>
      <c r="T10" s="257"/>
      <c r="U10" s="163" t="s">
        <v>75</v>
      </c>
      <c r="V10" s="163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5'!AG34:AG34</f>
        <v>41648896</v>
      </c>
      <c r="AH10" s="247"/>
      <c r="AI10" s="263"/>
      <c r="AJ10" s="163" t="s">
        <v>84</v>
      </c>
      <c r="AK10" s="163" t="s">
        <v>84</v>
      </c>
      <c r="AL10" s="163" t="s">
        <v>84</v>
      </c>
      <c r="AM10" s="163" t="s">
        <v>84</v>
      </c>
      <c r="AN10" s="163" t="s">
        <v>84</v>
      </c>
      <c r="AO10" s="163" t="s">
        <v>84</v>
      </c>
      <c r="AP10" s="2">
        <f>'NOV 5'!AP34:AP34</f>
        <v>9569285</v>
      </c>
      <c r="AQ10" s="246"/>
      <c r="AR10" s="16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14</v>
      </c>
      <c r="E11" s="42">
        <f>D11/1.42</f>
        <v>9.8591549295774659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121</v>
      </c>
      <c r="P11" s="124">
        <v>89</v>
      </c>
      <c r="Q11" s="124">
        <v>57939305</v>
      </c>
      <c r="R11" s="47">
        <f>IF(ISBLANK(Q11),"-",Q11-Q10)</f>
        <v>3659</v>
      </c>
      <c r="S11" s="48">
        <f>R11*24/1000</f>
        <v>87.816000000000003</v>
      </c>
      <c r="T11" s="48">
        <f>R11/1000</f>
        <v>3.6589999999999998</v>
      </c>
      <c r="U11" s="125">
        <v>6.6</v>
      </c>
      <c r="V11" s="125">
        <f>U11</f>
        <v>6.6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41649484</v>
      </c>
      <c r="AH11" s="50">
        <f>IF(ISBLANK(AG11),"-",AG11-AG10)</f>
        <v>588</v>
      </c>
      <c r="AI11" s="51">
        <f>AH11/T11</f>
        <v>160.69964471166986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9570612</v>
      </c>
      <c r="AQ11" s="128">
        <f t="shared" ref="AQ11:AQ34" si="0">AP11-AP10</f>
        <v>1327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1">D12/1.42</f>
        <v>10.563380281690142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122</v>
      </c>
      <c r="P12" s="124">
        <v>87</v>
      </c>
      <c r="Q12" s="124">
        <v>57942935</v>
      </c>
      <c r="R12" s="47">
        <f t="shared" ref="R12:R34" si="4">IF(ISBLANK(Q12),"-",Q12-Q11)</f>
        <v>3630</v>
      </c>
      <c r="S12" s="48">
        <f t="shared" ref="S12:S34" si="5">R12*24/1000</f>
        <v>87.12</v>
      </c>
      <c r="T12" s="48">
        <f t="shared" ref="T12:T34" si="6">R12/1000</f>
        <v>3.63</v>
      </c>
      <c r="U12" s="125">
        <v>7.4</v>
      </c>
      <c r="V12" s="125">
        <f t="shared" ref="V12:V34" si="7">U12</f>
        <v>7.4</v>
      </c>
      <c r="W12" s="126" t="s">
        <v>125</v>
      </c>
      <c r="X12" s="128">
        <v>0</v>
      </c>
      <c r="Y12" s="128">
        <v>0</v>
      </c>
      <c r="Z12" s="128">
        <v>1017</v>
      </c>
      <c r="AA12" s="128">
        <v>0</v>
      </c>
      <c r="AB12" s="128">
        <v>1017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41650068</v>
      </c>
      <c r="AH12" s="50">
        <f>IF(ISBLANK(AG12),"-",AG12-AG11)</f>
        <v>584</v>
      </c>
      <c r="AI12" s="51">
        <f t="shared" ref="AI12:AI34" si="8">AH12/T12</f>
        <v>160.88154269972452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9571913</v>
      </c>
      <c r="AQ12" s="128">
        <f t="shared" si="0"/>
        <v>1301</v>
      </c>
      <c r="AR12" s="54">
        <v>1.05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16</v>
      </c>
      <c r="E13" s="42">
        <f t="shared" si="1"/>
        <v>11.267605633802818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120</v>
      </c>
      <c r="P13" s="124">
        <v>90</v>
      </c>
      <c r="Q13" s="124">
        <v>57946736</v>
      </c>
      <c r="R13" s="47">
        <f t="shared" si="4"/>
        <v>3801</v>
      </c>
      <c r="S13" s="48">
        <f t="shared" si="5"/>
        <v>91.224000000000004</v>
      </c>
      <c r="T13" s="48">
        <f t="shared" si="6"/>
        <v>3.8010000000000002</v>
      </c>
      <c r="U13" s="125">
        <v>8.6999999999999993</v>
      </c>
      <c r="V13" s="125">
        <f t="shared" si="7"/>
        <v>8.6999999999999993</v>
      </c>
      <c r="W13" s="126" t="s">
        <v>125</v>
      </c>
      <c r="X13" s="128">
        <v>0</v>
      </c>
      <c r="Y13" s="128">
        <v>0</v>
      </c>
      <c r="Z13" s="128">
        <v>1007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41650656</v>
      </c>
      <c r="AH13" s="50">
        <f>IF(ISBLANK(AG13),"-",AG13-AG12)</f>
        <v>588</v>
      </c>
      <c r="AI13" s="51">
        <f t="shared" si="8"/>
        <v>154.69613259668509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9573122</v>
      </c>
      <c r="AQ13" s="128">
        <f t="shared" si="0"/>
        <v>1209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20</v>
      </c>
      <c r="E14" s="42">
        <f t="shared" si="1"/>
        <v>14.084507042253522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100</v>
      </c>
      <c r="P14" s="124">
        <v>95</v>
      </c>
      <c r="Q14" s="124">
        <v>57950587</v>
      </c>
      <c r="R14" s="47">
        <f t="shared" si="4"/>
        <v>3851</v>
      </c>
      <c r="S14" s="48">
        <f t="shared" si="5"/>
        <v>92.424000000000007</v>
      </c>
      <c r="T14" s="48">
        <f t="shared" si="6"/>
        <v>3.851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1008</v>
      </c>
      <c r="AA14" s="128">
        <v>0</v>
      </c>
      <c r="AB14" s="128">
        <v>1007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41651244</v>
      </c>
      <c r="AH14" s="50">
        <f t="shared" ref="AH14:AH34" si="9">IF(ISBLANK(AG14),"-",AG14-AG13)</f>
        <v>588</v>
      </c>
      <c r="AI14" s="51">
        <f t="shared" si="8"/>
        <v>152.68761360685536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9573936</v>
      </c>
      <c r="AQ14" s="128">
        <f t="shared" si="0"/>
        <v>814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114</v>
      </c>
      <c r="P15" s="124">
        <v>114</v>
      </c>
      <c r="Q15" s="124">
        <v>57954729</v>
      </c>
      <c r="R15" s="47">
        <f t="shared" si="4"/>
        <v>4142</v>
      </c>
      <c r="S15" s="48">
        <f t="shared" si="5"/>
        <v>99.408000000000001</v>
      </c>
      <c r="T15" s="48">
        <f t="shared" si="6"/>
        <v>4.1420000000000003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1088</v>
      </c>
      <c r="AA15" s="128">
        <v>0</v>
      </c>
      <c r="AB15" s="128">
        <v>1088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41651844</v>
      </c>
      <c r="AH15" s="50">
        <f t="shared" si="9"/>
        <v>600</v>
      </c>
      <c r="AI15" s="51">
        <f t="shared" si="8"/>
        <v>144.85755673587639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9573936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127</v>
      </c>
      <c r="P16" s="124">
        <v>126</v>
      </c>
      <c r="Q16" s="124">
        <v>57959716</v>
      </c>
      <c r="R16" s="47">
        <f t="shared" si="4"/>
        <v>4987</v>
      </c>
      <c r="S16" s="48">
        <f t="shared" si="5"/>
        <v>119.688</v>
      </c>
      <c r="T16" s="48">
        <f t="shared" si="6"/>
        <v>4.9870000000000001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41652748</v>
      </c>
      <c r="AH16" s="50">
        <f t="shared" si="9"/>
        <v>904</v>
      </c>
      <c r="AI16" s="51">
        <f t="shared" si="8"/>
        <v>181.27130539402447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9573936</v>
      </c>
      <c r="AQ16" s="128">
        <f t="shared" si="0"/>
        <v>0</v>
      </c>
      <c r="AR16" s="54">
        <v>1.01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132</v>
      </c>
      <c r="P17" s="124">
        <v>143</v>
      </c>
      <c r="Q17" s="124">
        <v>57965763</v>
      </c>
      <c r="R17" s="47">
        <f t="shared" si="4"/>
        <v>6047</v>
      </c>
      <c r="S17" s="48">
        <f t="shared" si="5"/>
        <v>145.12799999999999</v>
      </c>
      <c r="T17" s="48">
        <f t="shared" si="6"/>
        <v>6.0469999999999997</v>
      </c>
      <c r="U17" s="125">
        <v>9</v>
      </c>
      <c r="V17" s="125">
        <f t="shared" si="7"/>
        <v>9</v>
      </c>
      <c r="W17" s="126" t="s">
        <v>133</v>
      </c>
      <c r="X17" s="128">
        <v>0</v>
      </c>
      <c r="Y17" s="128">
        <v>1058</v>
      </c>
      <c r="Z17" s="128">
        <v>1186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41654084</v>
      </c>
      <c r="AH17" s="50">
        <f t="shared" si="9"/>
        <v>1336</v>
      </c>
      <c r="AI17" s="51">
        <f t="shared" si="8"/>
        <v>220.93600132297007</v>
      </c>
      <c r="AJ17" s="108">
        <v>0</v>
      </c>
      <c r="AK17" s="108">
        <v>1</v>
      </c>
      <c r="AL17" s="108">
        <v>1</v>
      </c>
      <c r="AM17" s="108">
        <v>1</v>
      </c>
      <c r="AN17" s="108">
        <v>1</v>
      </c>
      <c r="AO17" s="108">
        <v>0</v>
      </c>
      <c r="AP17" s="128">
        <v>9573936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5</v>
      </c>
      <c r="E18" s="42">
        <f t="shared" si="1"/>
        <v>3.5211267605633805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152</v>
      </c>
      <c r="Q18" s="124">
        <v>57972012</v>
      </c>
      <c r="R18" s="47">
        <f t="shared" si="4"/>
        <v>6249</v>
      </c>
      <c r="S18" s="48">
        <f t="shared" si="5"/>
        <v>149.976</v>
      </c>
      <c r="T18" s="48">
        <f t="shared" si="6"/>
        <v>6.2489999999999997</v>
      </c>
      <c r="U18" s="125">
        <v>8.3000000000000007</v>
      </c>
      <c r="V18" s="125">
        <f t="shared" si="7"/>
        <v>8.3000000000000007</v>
      </c>
      <c r="W18" s="126" t="s">
        <v>133</v>
      </c>
      <c r="X18" s="128">
        <v>0</v>
      </c>
      <c r="Y18" s="128">
        <v>1119</v>
      </c>
      <c r="Z18" s="128">
        <v>1186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41655500</v>
      </c>
      <c r="AH18" s="50">
        <f t="shared" si="9"/>
        <v>1416</v>
      </c>
      <c r="AI18" s="51">
        <f t="shared" si="8"/>
        <v>226.59625540086415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9573936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132</v>
      </c>
      <c r="P19" s="124">
        <v>152</v>
      </c>
      <c r="Q19" s="124">
        <v>57978299</v>
      </c>
      <c r="R19" s="47">
        <f t="shared" si="4"/>
        <v>6287</v>
      </c>
      <c r="S19" s="48">
        <f t="shared" si="5"/>
        <v>150.88800000000001</v>
      </c>
      <c r="T19" s="48">
        <f t="shared" si="6"/>
        <v>6.2869999999999999</v>
      </c>
      <c r="U19" s="125">
        <v>7.4</v>
      </c>
      <c r="V19" s="125">
        <f t="shared" si="7"/>
        <v>7.4</v>
      </c>
      <c r="W19" s="126" t="s">
        <v>133</v>
      </c>
      <c r="X19" s="128">
        <v>0</v>
      </c>
      <c r="Y19" s="128">
        <v>1118</v>
      </c>
      <c r="Z19" s="128">
        <v>1187</v>
      </c>
      <c r="AA19" s="128">
        <v>1185</v>
      </c>
      <c r="AB19" s="128">
        <v>1186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41656916</v>
      </c>
      <c r="AH19" s="50">
        <f t="shared" si="9"/>
        <v>1416</v>
      </c>
      <c r="AI19" s="51">
        <f t="shared" si="8"/>
        <v>225.22665818355335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9573936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136</v>
      </c>
      <c r="P20" s="124">
        <v>149</v>
      </c>
      <c r="Q20" s="124">
        <v>57984571</v>
      </c>
      <c r="R20" s="47">
        <f t="shared" si="4"/>
        <v>6272</v>
      </c>
      <c r="S20" s="48">
        <f t="shared" si="5"/>
        <v>150.52799999999999</v>
      </c>
      <c r="T20" s="48">
        <f t="shared" si="6"/>
        <v>6.2720000000000002</v>
      </c>
      <c r="U20" s="125">
        <v>6.6</v>
      </c>
      <c r="V20" s="125">
        <f t="shared" si="7"/>
        <v>6.6</v>
      </c>
      <c r="W20" s="126" t="s">
        <v>133</v>
      </c>
      <c r="X20" s="128">
        <v>0</v>
      </c>
      <c r="Y20" s="128">
        <v>1077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41658332</v>
      </c>
      <c r="AH20" s="50">
        <f t="shared" si="9"/>
        <v>1416</v>
      </c>
      <c r="AI20" s="51">
        <f t="shared" si="8"/>
        <v>225.76530612244898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9573936</v>
      </c>
      <c r="AQ20" s="128">
        <f t="shared" si="0"/>
        <v>0</v>
      </c>
      <c r="AR20" s="54">
        <v>1.33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137</v>
      </c>
      <c r="P21" s="124">
        <v>146</v>
      </c>
      <c r="Q21" s="124">
        <v>57990807</v>
      </c>
      <c r="R21" s="47">
        <f t="shared" si="4"/>
        <v>6236</v>
      </c>
      <c r="S21" s="48">
        <f t="shared" si="5"/>
        <v>149.66399999999999</v>
      </c>
      <c r="T21" s="48">
        <f t="shared" si="6"/>
        <v>6.2359999999999998</v>
      </c>
      <c r="U21" s="125">
        <v>6</v>
      </c>
      <c r="V21" s="125">
        <f t="shared" si="7"/>
        <v>6</v>
      </c>
      <c r="W21" s="126" t="s">
        <v>133</v>
      </c>
      <c r="X21" s="128">
        <v>0</v>
      </c>
      <c r="Y21" s="128">
        <v>1065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41659732</v>
      </c>
      <c r="AH21" s="50">
        <f t="shared" si="9"/>
        <v>1400</v>
      </c>
      <c r="AI21" s="51">
        <f t="shared" si="8"/>
        <v>224.50288646568313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9573936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139</v>
      </c>
      <c r="P22" s="124">
        <v>145</v>
      </c>
      <c r="Q22" s="124">
        <v>57996963</v>
      </c>
      <c r="R22" s="47">
        <f t="shared" si="4"/>
        <v>6156</v>
      </c>
      <c r="S22" s="48">
        <f t="shared" si="5"/>
        <v>147.744</v>
      </c>
      <c r="T22" s="48">
        <f t="shared" si="6"/>
        <v>6.1559999999999997</v>
      </c>
      <c r="U22" s="125">
        <v>5.5</v>
      </c>
      <c r="V22" s="125">
        <f t="shared" si="7"/>
        <v>5.5</v>
      </c>
      <c r="W22" s="126" t="s">
        <v>133</v>
      </c>
      <c r="X22" s="128">
        <v>0</v>
      </c>
      <c r="Y22" s="128">
        <v>1036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41661108</v>
      </c>
      <c r="AH22" s="50">
        <f t="shared" si="9"/>
        <v>1376</v>
      </c>
      <c r="AI22" s="51">
        <f t="shared" si="8"/>
        <v>223.52176738141651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9573936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131</v>
      </c>
      <c r="P23" s="124">
        <v>123</v>
      </c>
      <c r="Q23" s="124">
        <v>58002853</v>
      </c>
      <c r="R23" s="47">
        <f t="shared" si="4"/>
        <v>5890</v>
      </c>
      <c r="S23" s="48">
        <f t="shared" si="5"/>
        <v>141.36000000000001</v>
      </c>
      <c r="T23" s="48">
        <f t="shared" si="6"/>
        <v>5.89</v>
      </c>
      <c r="U23" s="125">
        <v>5.2</v>
      </c>
      <c r="V23" s="125">
        <f t="shared" si="7"/>
        <v>5.2</v>
      </c>
      <c r="W23" s="126" t="s">
        <v>133</v>
      </c>
      <c r="X23" s="128">
        <v>0</v>
      </c>
      <c r="Y23" s="128">
        <v>1057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41662425</v>
      </c>
      <c r="AH23" s="50">
        <f t="shared" si="9"/>
        <v>1317</v>
      </c>
      <c r="AI23" s="51">
        <f t="shared" si="8"/>
        <v>223.59932088285231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9573936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129</v>
      </c>
      <c r="P24" s="124">
        <v>141</v>
      </c>
      <c r="Q24" s="124">
        <v>58008750</v>
      </c>
      <c r="R24" s="47">
        <f t="shared" si="4"/>
        <v>5897</v>
      </c>
      <c r="S24" s="48">
        <f t="shared" si="5"/>
        <v>141.52799999999999</v>
      </c>
      <c r="T24" s="48">
        <f t="shared" si="6"/>
        <v>5.8970000000000002</v>
      </c>
      <c r="U24" s="125">
        <v>4.5999999999999996</v>
      </c>
      <c r="V24" s="125">
        <f t="shared" si="7"/>
        <v>4.5999999999999996</v>
      </c>
      <c r="W24" s="126" t="s">
        <v>133</v>
      </c>
      <c r="X24" s="128">
        <v>0</v>
      </c>
      <c r="Y24" s="128">
        <v>1087</v>
      </c>
      <c r="Z24" s="128">
        <v>1187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41663820</v>
      </c>
      <c r="AH24" s="50">
        <f t="shared" si="9"/>
        <v>1395</v>
      </c>
      <c r="AI24" s="51">
        <f t="shared" si="8"/>
        <v>236.56096320162794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9573936</v>
      </c>
      <c r="AQ24" s="128">
        <f t="shared" si="0"/>
        <v>0</v>
      </c>
      <c r="AR24" s="54">
        <v>1.26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129</v>
      </c>
      <c r="P25" s="124">
        <v>142</v>
      </c>
      <c r="Q25" s="124">
        <v>58014473</v>
      </c>
      <c r="R25" s="47">
        <f t="shared" si="4"/>
        <v>5723</v>
      </c>
      <c r="S25" s="48">
        <f t="shared" si="5"/>
        <v>137.352</v>
      </c>
      <c r="T25" s="48">
        <f t="shared" si="6"/>
        <v>5.7229999999999999</v>
      </c>
      <c r="U25" s="125">
        <v>4.4000000000000004</v>
      </c>
      <c r="V25" s="125">
        <f t="shared" si="7"/>
        <v>4.4000000000000004</v>
      </c>
      <c r="W25" s="126" t="s">
        <v>133</v>
      </c>
      <c r="X25" s="128">
        <v>0</v>
      </c>
      <c r="Y25" s="128">
        <v>1087</v>
      </c>
      <c r="Z25" s="128">
        <v>1187</v>
      </c>
      <c r="AA25" s="128">
        <v>1185</v>
      </c>
      <c r="AB25" s="128">
        <v>1186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41665148</v>
      </c>
      <c r="AH25" s="50">
        <f t="shared" si="9"/>
        <v>1328</v>
      </c>
      <c r="AI25" s="51">
        <f t="shared" si="8"/>
        <v>232.04612965228029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9573936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129</v>
      </c>
      <c r="P26" s="124">
        <v>139</v>
      </c>
      <c r="Q26" s="124">
        <v>58020318</v>
      </c>
      <c r="R26" s="47">
        <f t="shared" si="4"/>
        <v>5845</v>
      </c>
      <c r="S26" s="48">
        <f t="shared" si="5"/>
        <v>140.28</v>
      </c>
      <c r="T26" s="48">
        <f t="shared" si="6"/>
        <v>5.8449999999999998</v>
      </c>
      <c r="U26" s="125">
        <v>4.3</v>
      </c>
      <c r="V26" s="125">
        <f t="shared" si="7"/>
        <v>4.3</v>
      </c>
      <c r="W26" s="126" t="s">
        <v>133</v>
      </c>
      <c r="X26" s="128">
        <v>0</v>
      </c>
      <c r="Y26" s="128">
        <v>1077</v>
      </c>
      <c r="Z26" s="128">
        <v>1186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41666508</v>
      </c>
      <c r="AH26" s="50">
        <f t="shared" si="9"/>
        <v>1360</v>
      </c>
      <c r="AI26" s="51">
        <f t="shared" si="8"/>
        <v>232.67750213858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9573936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137</v>
      </c>
      <c r="Q27" s="124">
        <v>58026374</v>
      </c>
      <c r="R27" s="47">
        <f t="shared" si="4"/>
        <v>6056</v>
      </c>
      <c r="S27" s="48">
        <f t="shared" si="5"/>
        <v>145.34399999999999</v>
      </c>
      <c r="T27" s="48">
        <f t="shared" si="6"/>
        <v>6.056</v>
      </c>
      <c r="U27" s="125">
        <v>3.6</v>
      </c>
      <c r="V27" s="125">
        <f t="shared" si="7"/>
        <v>3.6</v>
      </c>
      <c r="W27" s="126" t="s">
        <v>133</v>
      </c>
      <c r="X27" s="128">
        <v>0</v>
      </c>
      <c r="Y27" s="128">
        <v>1176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41667924</v>
      </c>
      <c r="AH27" s="50">
        <f t="shared" si="9"/>
        <v>1416</v>
      </c>
      <c r="AI27" s="51">
        <f t="shared" si="8"/>
        <v>233.81770145310435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9573936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141</v>
      </c>
      <c r="Q28" s="124">
        <v>58031926</v>
      </c>
      <c r="R28" s="47">
        <f t="shared" si="4"/>
        <v>5552</v>
      </c>
      <c r="S28" s="48">
        <f t="shared" si="5"/>
        <v>133.24799999999999</v>
      </c>
      <c r="T28" s="48">
        <f t="shared" si="6"/>
        <v>5.5519999999999996</v>
      </c>
      <c r="U28" s="125">
        <v>3.3</v>
      </c>
      <c r="V28" s="125">
        <f t="shared" si="7"/>
        <v>3.3</v>
      </c>
      <c r="W28" s="126" t="s">
        <v>133</v>
      </c>
      <c r="X28" s="128">
        <v>0</v>
      </c>
      <c r="Y28" s="128">
        <v>1067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41669188</v>
      </c>
      <c r="AH28" s="50">
        <f t="shared" si="9"/>
        <v>1264</v>
      </c>
      <c r="AI28" s="51">
        <f t="shared" si="8"/>
        <v>227.6657060518732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9573936</v>
      </c>
      <c r="AQ28" s="128">
        <f t="shared" si="0"/>
        <v>0</v>
      </c>
      <c r="AR28" s="54">
        <v>1.21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136</v>
      </c>
      <c r="Q29" s="124">
        <v>58037623</v>
      </c>
      <c r="R29" s="47">
        <f t="shared" si="4"/>
        <v>5697</v>
      </c>
      <c r="S29" s="48">
        <f t="shared" si="5"/>
        <v>136.72800000000001</v>
      </c>
      <c r="T29" s="48">
        <f t="shared" si="6"/>
        <v>5.6970000000000001</v>
      </c>
      <c r="U29" s="125">
        <v>3.1</v>
      </c>
      <c r="V29" s="125">
        <f t="shared" si="7"/>
        <v>3.1</v>
      </c>
      <c r="W29" s="126" t="s">
        <v>133</v>
      </c>
      <c r="X29" s="128">
        <v>0</v>
      </c>
      <c r="Y29" s="128">
        <v>1024</v>
      </c>
      <c r="Z29" s="128">
        <v>1188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41670532</v>
      </c>
      <c r="AH29" s="50">
        <f t="shared" si="9"/>
        <v>1344</v>
      </c>
      <c r="AI29" s="51">
        <f t="shared" si="8"/>
        <v>235.91363875724065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9573936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135</v>
      </c>
      <c r="Q30" s="124">
        <v>58043196</v>
      </c>
      <c r="R30" s="47">
        <f t="shared" si="4"/>
        <v>5573</v>
      </c>
      <c r="S30" s="48">
        <f t="shared" si="5"/>
        <v>133.75200000000001</v>
      </c>
      <c r="T30" s="48">
        <f t="shared" si="6"/>
        <v>5.5730000000000004</v>
      </c>
      <c r="U30" s="125">
        <v>3</v>
      </c>
      <c r="V30" s="125">
        <f t="shared" si="7"/>
        <v>3</v>
      </c>
      <c r="W30" s="126" t="s">
        <v>140</v>
      </c>
      <c r="X30" s="128">
        <v>0</v>
      </c>
      <c r="Y30" s="128">
        <v>954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41671856</v>
      </c>
      <c r="AH30" s="50">
        <f t="shared" si="9"/>
        <v>1324</v>
      </c>
      <c r="AI30" s="51">
        <f t="shared" si="8"/>
        <v>237.57401758478377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9573936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1"/>
        <v>7.042253521126761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114</v>
      </c>
      <c r="P31" s="124">
        <v>128</v>
      </c>
      <c r="Q31" s="124">
        <v>58048623</v>
      </c>
      <c r="R31" s="47">
        <f t="shared" si="4"/>
        <v>5427</v>
      </c>
      <c r="S31" s="48">
        <f t="shared" si="5"/>
        <v>130.24799999999999</v>
      </c>
      <c r="T31" s="48">
        <f t="shared" si="6"/>
        <v>5.4269999999999996</v>
      </c>
      <c r="U31" s="125">
        <v>2.4</v>
      </c>
      <c r="V31" s="125">
        <f t="shared" si="7"/>
        <v>2.4</v>
      </c>
      <c r="W31" s="126" t="s">
        <v>140</v>
      </c>
      <c r="X31" s="128">
        <v>0</v>
      </c>
      <c r="Y31" s="128">
        <v>1056</v>
      </c>
      <c r="Z31" s="128">
        <v>1188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41672972</v>
      </c>
      <c r="AH31" s="50">
        <f t="shared" si="9"/>
        <v>1116</v>
      </c>
      <c r="AI31" s="51">
        <f t="shared" si="8"/>
        <v>205.63847429519072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9573936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11</v>
      </c>
      <c r="E32" s="42">
        <f t="shared" si="1"/>
        <v>7.746478873239437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117</v>
      </c>
      <c r="P32" s="124">
        <v>117</v>
      </c>
      <c r="Q32" s="124">
        <v>58053376</v>
      </c>
      <c r="R32" s="47">
        <f t="shared" si="4"/>
        <v>4753</v>
      </c>
      <c r="S32" s="48">
        <f t="shared" si="5"/>
        <v>114.072</v>
      </c>
      <c r="T32" s="48">
        <f t="shared" si="6"/>
        <v>4.7530000000000001</v>
      </c>
      <c r="U32" s="125">
        <v>2</v>
      </c>
      <c r="V32" s="125">
        <f t="shared" si="7"/>
        <v>2</v>
      </c>
      <c r="W32" s="126" t="s">
        <v>140</v>
      </c>
      <c r="X32" s="128">
        <v>0</v>
      </c>
      <c r="Y32" s="128">
        <v>1005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41673948</v>
      </c>
      <c r="AH32" s="50">
        <f t="shared" si="9"/>
        <v>976</v>
      </c>
      <c r="AI32" s="51">
        <f t="shared" si="8"/>
        <v>205.34399326741004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9573936</v>
      </c>
      <c r="AQ32" s="128">
        <f t="shared" si="0"/>
        <v>0</v>
      </c>
      <c r="AR32" s="54">
        <v>1.08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117</v>
      </c>
      <c r="P33" s="124">
        <v>93</v>
      </c>
      <c r="Q33" s="124">
        <v>58057240</v>
      </c>
      <c r="R33" s="47">
        <f t="shared" si="4"/>
        <v>3864</v>
      </c>
      <c r="S33" s="48">
        <f t="shared" si="5"/>
        <v>92.736000000000004</v>
      </c>
      <c r="T33" s="48">
        <f t="shared" si="6"/>
        <v>3.8639999999999999</v>
      </c>
      <c r="U33" s="125">
        <v>2.9</v>
      </c>
      <c r="V33" s="125">
        <f t="shared" si="7"/>
        <v>2.9</v>
      </c>
      <c r="W33" s="126" t="s">
        <v>125</v>
      </c>
      <c r="X33" s="128">
        <v>0</v>
      </c>
      <c r="Y33" s="128">
        <v>0</v>
      </c>
      <c r="Z33" s="128">
        <v>1058</v>
      </c>
      <c r="AA33" s="128">
        <v>0</v>
      </c>
      <c r="AB33" s="128">
        <v>1058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41674644</v>
      </c>
      <c r="AH33" s="50">
        <f t="shared" si="9"/>
        <v>696</v>
      </c>
      <c r="AI33" s="51">
        <f t="shared" si="8"/>
        <v>180.12422360248448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9574887</v>
      </c>
      <c r="AQ33" s="128">
        <f t="shared" si="0"/>
        <v>951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120</v>
      </c>
      <c r="P34" s="124">
        <v>87</v>
      </c>
      <c r="Q34" s="124">
        <v>58061053</v>
      </c>
      <c r="R34" s="47">
        <f t="shared" si="4"/>
        <v>3813</v>
      </c>
      <c r="S34" s="48">
        <f t="shared" si="5"/>
        <v>91.512</v>
      </c>
      <c r="T34" s="48">
        <f t="shared" si="6"/>
        <v>3.8130000000000002</v>
      </c>
      <c r="U34" s="125">
        <v>4.7</v>
      </c>
      <c r="V34" s="125">
        <f t="shared" si="7"/>
        <v>4.7</v>
      </c>
      <c r="W34" s="126" t="s">
        <v>125</v>
      </c>
      <c r="X34" s="128">
        <v>0</v>
      </c>
      <c r="Y34" s="128">
        <v>0</v>
      </c>
      <c r="Z34" s="128">
        <v>1017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41675300</v>
      </c>
      <c r="AH34" s="50">
        <f t="shared" si="9"/>
        <v>656</v>
      </c>
      <c r="AI34" s="51">
        <f t="shared" si="8"/>
        <v>172.04301075268816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9576232</v>
      </c>
      <c r="AQ34" s="128">
        <f t="shared" si="0"/>
        <v>1345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125.29166666666667</v>
      </c>
      <c r="Q35" s="65">
        <f>Q34-Q10</f>
        <v>125407</v>
      </c>
      <c r="R35" s="66">
        <f>SUM(R11:R34)</f>
        <v>125407</v>
      </c>
      <c r="S35" s="67">
        <f>AVERAGE(S11:S34)</f>
        <v>125.407</v>
      </c>
      <c r="T35" s="67">
        <f>SUM(T11:T34)</f>
        <v>125.40700000000001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>
        <f>AG34-AG10</f>
        <v>26404</v>
      </c>
      <c r="AH35" s="69">
        <f>SUM(AH11:AH34)</f>
        <v>26404</v>
      </c>
      <c r="AI35" s="70">
        <f>$AH$35/$T35</f>
        <v>210.54646072388303</v>
      </c>
      <c r="AJ35" s="99"/>
      <c r="AK35" s="100"/>
      <c r="AL35" s="100"/>
      <c r="AM35" s="100"/>
      <c r="AN35" s="101"/>
      <c r="AO35" s="71"/>
      <c r="AP35" s="72">
        <f>AP34-AP10</f>
        <v>6947</v>
      </c>
      <c r="AQ35" s="73">
        <f>SUM(AQ11:AQ34)</f>
        <v>6947</v>
      </c>
      <c r="AR35" s="74">
        <f>AVERAGE(AR11:AR34)</f>
        <v>1.1566666666666667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171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170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159</v>
      </c>
      <c r="C53" s="116"/>
      <c r="D53" s="116"/>
      <c r="E53" s="116"/>
      <c r="F53" s="116"/>
      <c r="G53" s="116"/>
      <c r="H53" s="116"/>
      <c r="I53" s="117"/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33:AG34 X17:X32 W16:X16 W12:AG15 Y16:AG32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P3:U3" name="Range1_16_1_1_1_1_1_1_2_2"/>
    <protectedRange sqref="B43" name="Range2_12_5_1_1_1_2_1_1_1_1_1_1_1_1_1_1_1_2_1_1_1_1_1_1_1_1_1_1_1_1_1_1_1_1_1_1_1"/>
    <protectedRange sqref="B44" name="Range2_12_5_1_1_1_2_2_1_1_1_1_1_1_1_1_1_1_1_1_1_1_1_1_1_1_1_1_1_1_1_1_1_1_1_1_1_1_1_1_1_1_1_1_1_1_1_1_1_1_1_1_1_1"/>
    <protectedRange sqref="B45" name="Range2_12_5_1_1_1_2_2_1_1_1_1_1_1_1_1_1_1_1_2_1_1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_1_1"/>
    <protectedRange sqref="B48" name="Range2_12_5_1_1_1_1_1_2_1_1_1_1_1_1_1_1_1_1_1_1_1_1_1_1_1_1_1_1_2_1_1_1_1_1_1_1_1_1_1_1_1_1_3_1_1_1_2_1_1_1_1_1_1_1_1_1_1_1_1"/>
    <protectedRange sqref="B49" name="Range2_12_5_1_1_1_1_1_2_1_1_2_1_1_1_1_1_1_1_1_1_1_1_1_1_1_1_1_1_2_1_1_1_1_1_1_1_1_1_1_1_1_1_1_3_1_1_1_2_1_1_1_1_1_1_1_1_1"/>
    <protectedRange sqref="B50" name="Range2_12_5_1_1_1_2_2_1_1_1_1_1_1_1_1_1_1_1_2_1_1_1_1_1_1_1_1_1_3_1_3_1_2_1_1_1_1_1_1_1_1_1_1_1_1_1_2_1_1_1_1_1_2_1_1_1_1_1_1_1_1_2_1_1_3_1_1_1_2_1_1_1_1_1_1_1_1_1_1_1"/>
    <protectedRange sqref="D54:E54" name="Range2_2_12_1_3_1_2_1_1_1_3_1_1_1_1_1_1_1_2_1_1_1_1_1_1_1_1"/>
    <protectedRange sqref="D51:E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B51" name="Range2_12_5_1_1_1_2_2_1_1_1_1_1_1_1_1_1_1_1_2_1_1_1_2_1_1_1_1_1_1_1_1_1_1_1_1_1_1_1_1_2_1_1_1_1_1_1_1_1_1_2_1_1_3_1_1_1_3_1_1_1_1_1_1_1_1_1_1_1"/>
    <protectedRange sqref="B52" name="Range2_12_5_1_1_1_1_1_2_1_2_1_1_1_2_1_1_1_1_1_1_1_1_1_1_2_1_1_1_1_1_2_1_1_1_1_1_1_1_2_1_1_3_1_1_1_2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74" priority="5" operator="containsText" text="N/A">
      <formula>NOT(ISERROR(SEARCH("N/A",X11)))</formula>
    </cfRule>
    <cfRule type="cellIs" dxfId="573" priority="23" operator="equal">
      <formula>0</formula>
    </cfRule>
  </conditionalFormatting>
  <conditionalFormatting sqref="X11:AE34">
    <cfRule type="cellIs" dxfId="572" priority="22" operator="greaterThanOrEqual">
      <formula>1185</formula>
    </cfRule>
  </conditionalFormatting>
  <conditionalFormatting sqref="X11:AE34">
    <cfRule type="cellIs" dxfId="571" priority="21" operator="between">
      <formula>0.1</formula>
      <formula>1184</formula>
    </cfRule>
  </conditionalFormatting>
  <conditionalFormatting sqref="X8 AJ11:AO34">
    <cfRule type="cellIs" dxfId="570" priority="20" operator="equal">
      <formula>0</formula>
    </cfRule>
  </conditionalFormatting>
  <conditionalFormatting sqref="X8 AJ11:AO34">
    <cfRule type="cellIs" dxfId="569" priority="19" operator="greaterThan">
      <formula>1179</formula>
    </cfRule>
  </conditionalFormatting>
  <conditionalFormatting sqref="X8 AJ11:AO34">
    <cfRule type="cellIs" dxfId="568" priority="18" operator="greaterThan">
      <formula>99</formula>
    </cfRule>
  </conditionalFormatting>
  <conditionalFormatting sqref="X8 AJ11:AO34">
    <cfRule type="cellIs" dxfId="567" priority="17" operator="greaterThan">
      <formula>0.99</formula>
    </cfRule>
  </conditionalFormatting>
  <conditionalFormatting sqref="AB8">
    <cfRule type="cellIs" dxfId="566" priority="16" operator="equal">
      <formula>0</formula>
    </cfRule>
  </conditionalFormatting>
  <conditionalFormatting sqref="AB8">
    <cfRule type="cellIs" dxfId="565" priority="15" operator="greaterThan">
      <formula>1179</formula>
    </cfRule>
  </conditionalFormatting>
  <conditionalFormatting sqref="AB8">
    <cfRule type="cellIs" dxfId="564" priority="14" operator="greaterThan">
      <formula>99</formula>
    </cfRule>
  </conditionalFormatting>
  <conditionalFormatting sqref="AB8">
    <cfRule type="cellIs" dxfId="563" priority="13" operator="greaterThan">
      <formula>0.99</formula>
    </cfRule>
  </conditionalFormatting>
  <conditionalFormatting sqref="AQ11:AQ34">
    <cfRule type="cellIs" dxfId="562" priority="12" operator="equal">
      <formula>0</formula>
    </cfRule>
  </conditionalFormatting>
  <conditionalFormatting sqref="AQ11:AQ34">
    <cfRule type="cellIs" dxfId="561" priority="11" operator="greaterThan">
      <formula>1179</formula>
    </cfRule>
  </conditionalFormatting>
  <conditionalFormatting sqref="AQ11:AQ34">
    <cfRule type="cellIs" dxfId="560" priority="10" operator="greaterThan">
      <formula>99</formula>
    </cfRule>
  </conditionalFormatting>
  <conditionalFormatting sqref="AQ11:AQ34">
    <cfRule type="cellIs" dxfId="559" priority="9" operator="greaterThan">
      <formula>0.99</formula>
    </cfRule>
  </conditionalFormatting>
  <conditionalFormatting sqref="AI11:AI34">
    <cfRule type="cellIs" dxfId="558" priority="8" operator="greaterThan">
      <formula>$AI$8</formula>
    </cfRule>
  </conditionalFormatting>
  <conditionalFormatting sqref="AH11:AH34">
    <cfRule type="cellIs" dxfId="557" priority="6" operator="greaterThan">
      <formula>$AH$8</formula>
    </cfRule>
    <cfRule type="cellIs" dxfId="556" priority="7" operator="greaterThan">
      <formula>$AH$8</formula>
    </cfRule>
  </conditionalFormatting>
  <conditionalFormatting sqref="AP11:AP34">
    <cfRule type="cellIs" dxfId="555" priority="4" operator="equal">
      <formula>0</formula>
    </cfRule>
  </conditionalFormatting>
  <conditionalFormatting sqref="AP11:AP34">
    <cfRule type="cellIs" dxfId="554" priority="3" operator="greaterThan">
      <formula>1179</formula>
    </cfRule>
  </conditionalFormatting>
  <conditionalFormatting sqref="AP11:AP34">
    <cfRule type="cellIs" dxfId="553" priority="2" operator="greaterThan">
      <formula>99</formula>
    </cfRule>
  </conditionalFormatting>
  <conditionalFormatting sqref="AP11:AP34">
    <cfRule type="cellIs" dxfId="552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61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131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62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9" t="s">
        <v>10</v>
      </c>
      <c r="I7" s="164" t="s">
        <v>11</v>
      </c>
      <c r="J7" s="164" t="s">
        <v>12</v>
      </c>
      <c r="K7" s="164" t="s">
        <v>13</v>
      </c>
      <c r="L7" s="13"/>
      <c r="M7" s="13"/>
      <c r="N7" s="13"/>
      <c r="O7" s="159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64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64" t="s">
        <v>22</v>
      </c>
      <c r="AG7" s="164" t="s">
        <v>23</v>
      </c>
      <c r="AH7" s="164" t="s">
        <v>24</v>
      </c>
      <c r="AI7" s="164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6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42315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26288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64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63" t="s">
        <v>51</v>
      </c>
      <c r="V9" s="16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1" t="s">
        <v>55</v>
      </c>
      <c r="AG9" s="161" t="s">
        <v>56</v>
      </c>
      <c r="AH9" s="247" t="s">
        <v>57</v>
      </c>
      <c r="AI9" s="262" t="s">
        <v>58</v>
      </c>
      <c r="AJ9" s="163" t="s">
        <v>59</v>
      </c>
      <c r="AK9" s="163" t="s">
        <v>60</v>
      </c>
      <c r="AL9" s="163" t="s">
        <v>61</v>
      </c>
      <c r="AM9" s="163" t="s">
        <v>62</v>
      </c>
      <c r="AN9" s="163" t="s">
        <v>63</v>
      </c>
      <c r="AO9" s="163" t="s">
        <v>64</v>
      </c>
      <c r="AP9" s="163" t="s">
        <v>65</v>
      </c>
      <c r="AQ9" s="245" t="s">
        <v>66</v>
      </c>
      <c r="AR9" s="163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3" t="s">
        <v>72</v>
      </c>
      <c r="C10" s="163" t="s">
        <v>73</v>
      </c>
      <c r="D10" s="163" t="s">
        <v>74</v>
      </c>
      <c r="E10" s="163" t="s">
        <v>75</v>
      </c>
      <c r="F10" s="163" t="s">
        <v>74</v>
      </c>
      <c r="G10" s="163" t="s">
        <v>75</v>
      </c>
      <c r="H10" s="264"/>
      <c r="I10" s="163" t="s">
        <v>75</v>
      </c>
      <c r="J10" s="163" t="s">
        <v>75</v>
      </c>
      <c r="K10" s="163" t="s">
        <v>75</v>
      </c>
      <c r="L10" s="29" t="s">
        <v>29</v>
      </c>
      <c r="M10" s="265"/>
      <c r="N10" s="29" t="s">
        <v>29</v>
      </c>
      <c r="O10" s="246"/>
      <c r="P10" s="246"/>
      <c r="Q10" s="2">
        <f>'NOV 6'!Q34</f>
        <v>58061053</v>
      </c>
      <c r="R10" s="255"/>
      <c r="S10" s="256"/>
      <c r="T10" s="257"/>
      <c r="U10" s="163" t="s">
        <v>75</v>
      </c>
      <c r="V10" s="163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6'!AG34:AG34</f>
        <v>41675300</v>
      </c>
      <c r="AH10" s="247"/>
      <c r="AI10" s="263"/>
      <c r="AJ10" s="163" t="s">
        <v>84</v>
      </c>
      <c r="AK10" s="163" t="s">
        <v>84</v>
      </c>
      <c r="AL10" s="163" t="s">
        <v>84</v>
      </c>
      <c r="AM10" s="163" t="s">
        <v>84</v>
      </c>
      <c r="AN10" s="163" t="s">
        <v>84</v>
      </c>
      <c r="AO10" s="163" t="s">
        <v>84</v>
      </c>
      <c r="AP10" s="2">
        <f>'NOV 6'!AP34:AP34</f>
        <v>9576232</v>
      </c>
      <c r="AQ10" s="246"/>
      <c r="AR10" s="16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13</v>
      </c>
      <c r="E11" s="42">
        <f>D11/1.42</f>
        <v>9.1549295774647899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115</v>
      </c>
      <c r="P11" s="124">
        <v>81</v>
      </c>
      <c r="Q11" s="124">
        <v>58064543</v>
      </c>
      <c r="R11" s="47">
        <f>IF(ISBLANK(Q11),"-",Q11-Q10)</f>
        <v>3490</v>
      </c>
      <c r="S11" s="48">
        <f>R11*24/1000</f>
        <v>83.76</v>
      </c>
      <c r="T11" s="48">
        <f>R11/1000</f>
        <v>3.49</v>
      </c>
      <c r="U11" s="125">
        <v>5.8</v>
      </c>
      <c r="V11" s="125">
        <f>U11</f>
        <v>5.8</v>
      </c>
      <c r="W11" s="126" t="s">
        <v>125</v>
      </c>
      <c r="X11" s="128">
        <v>0</v>
      </c>
      <c r="Y11" s="128">
        <v>0</v>
      </c>
      <c r="Z11" s="128">
        <v>997</v>
      </c>
      <c r="AA11" s="128">
        <v>0</v>
      </c>
      <c r="AB11" s="128">
        <v>997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41675876</v>
      </c>
      <c r="AH11" s="50">
        <f>IF(ISBLANK(AG11),"-",AG11-AG10)</f>
        <v>576</v>
      </c>
      <c r="AI11" s="51">
        <f>AH11/T11</f>
        <v>165.04297994269339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9577511</v>
      </c>
      <c r="AQ11" s="128">
        <f t="shared" ref="AQ11:AQ34" si="0">AP11-AP10</f>
        <v>1279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15</v>
      </c>
      <c r="E12" s="42">
        <f t="shared" ref="E12:E34" si="1">D12/1.42</f>
        <v>10.563380281690142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88</v>
      </c>
      <c r="Q12" s="124">
        <v>58067977</v>
      </c>
      <c r="R12" s="47">
        <f t="shared" ref="R12:R34" si="4">IF(ISBLANK(Q12),"-",Q12-Q11)</f>
        <v>3434</v>
      </c>
      <c r="S12" s="48">
        <f t="shared" ref="S12:S34" si="5">R12*24/1000</f>
        <v>82.415999999999997</v>
      </c>
      <c r="T12" s="48">
        <f t="shared" ref="T12:T34" si="6">R12/1000</f>
        <v>3.4340000000000002</v>
      </c>
      <c r="U12" s="125">
        <v>7.2</v>
      </c>
      <c r="V12" s="125">
        <f t="shared" ref="V12:V34" si="7">U12</f>
        <v>7.2</v>
      </c>
      <c r="W12" s="126" t="s">
        <v>125</v>
      </c>
      <c r="X12" s="128">
        <v>0</v>
      </c>
      <c r="Y12" s="128">
        <v>0</v>
      </c>
      <c r="Z12" s="128">
        <v>997</v>
      </c>
      <c r="AA12" s="128">
        <v>0</v>
      </c>
      <c r="AB12" s="128">
        <v>997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41676424</v>
      </c>
      <c r="AH12" s="50">
        <f>IF(ISBLANK(AG12),"-",AG12-AG11)</f>
        <v>548</v>
      </c>
      <c r="AI12" s="51">
        <f t="shared" ref="AI12:AI34" si="8">AH12/T12</f>
        <v>159.5806639487478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9578830</v>
      </c>
      <c r="AQ12" s="128">
        <f t="shared" si="0"/>
        <v>1319</v>
      </c>
      <c r="AR12" s="54">
        <v>1.02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94</v>
      </c>
      <c r="Q13" s="124">
        <v>58071668</v>
      </c>
      <c r="R13" s="47">
        <f t="shared" si="4"/>
        <v>3691</v>
      </c>
      <c r="S13" s="48">
        <f t="shared" si="5"/>
        <v>88.584000000000003</v>
      </c>
      <c r="T13" s="48">
        <f t="shared" si="6"/>
        <v>3.6909999999999998</v>
      </c>
      <c r="U13" s="125">
        <v>8.4</v>
      </c>
      <c r="V13" s="125">
        <f t="shared" si="7"/>
        <v>8.4</v>
      </c>
      <c r="W13" s="126" t="s">
        <v>125</v>
      </c>
      <c r="X13" s="128">
        <v>0</v>
      </c>
      <c r="Y13" s="128">
        <v>0</v>
      </c>
      <c r="Z13" s="128">
        <v>1008</v>
      </c>
      <c r="AA13" s="128">
        <v>0</v>
      </c>
      <c r="AB13" s="128">
        <v>1008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41677004</v>
      </c>
      <c r="AH13" s="50">
        <f>IF(ISBLANK(AG13),"-",AG13-AG12)</f>
        <v>580</v>
      </c>
      <c r="AI13" s="51">
        <f t="shared" si="8"/>
        <v>157.13898672446493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9580008</v>
      </c>
      <c r="AQ13" s="128">
        <f t="shared" si="0"/>
        <v>1178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17</v>
      </c>
      <c r="E14" s="42">
        <f t="shared" si="1"/>
        <v>11.971830985915494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123</v>
      </c>
      <c r="P14" s="124">
        <v>89</v>
      </c>
      <c r="Q14" s="124">
        <v>58075416</v>
      </c>
      <c r="R14" s="47">
        <f t="shared" si="4"/>
        <v>3748</v>
      </c>
      <c r="S14" s="48">
        <f t="shared" si="5"/>
        <v>89.951999999999998</v>
      </c>
      <c r="T14" s="48">
        <f t="shared" si="6"/>
        <v>3.7480000000000002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1008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41677588</v>
      </c>
      <c r="AH14" s="50">
        <f t="shared" ref="AH14:AH34" si="9">IF(ISBLANK(AG14),"-",AG14-AG13)</f>
        <v>584</v>
      </c>
      <c r="AI14" s="51">
        <f t="shared" si="8"/>
        <v>155.81643543223052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9581165</v>
      </c>
      <c r="AQ14" s="128">
        <f t="shared" si="0"/>
        <v>1157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20</v>
      </c>
      <c r="E15" s="42">
        <f t="shared" si="1"/>
        <v>14.084507042253522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105</v>
      </c>
      <c r="P15" s="124">
        <v>102</v>
      </c>
      <c r="Q15" s="124">
        <v>58079522</v>
      </c>
      <c r="R15" s="47">
        <f t="shared" si="4"/>
        <v>4106</v>
      </c>
      <c r="S15" s="48">
        <f t="shared" si="5"/>
        <v>98.543999999999997</v>
      </c>
      <c r="T15" s="48">
        <f t="shared" si="6"/>
        <v>4.1059999999999999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997</v>
      </c>
      <c r="AA15" s="128">
        <v>0</v>
      </c>
      <c r="AB15" s="128">
        <v>997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41678172</v>
      </c>
      <c r="AH15" s="50">
        <f t="shared" si="9"/>
        <v>584</v>
      </c>
      <c r="AI15" s="51">
        <f t="shared" si="8"/>
        <v>142.23088163662933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9581165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12</v>
      </c>
      <c r="E16" s="42">
        <f t="shared" si="1"/>
        <v>8.4507042253521139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128</v>
      </c>
      <c r="P16" s="124">
        <v>122</v>
      </c>
      <c r="Q16" s="124">
        <v>58084387</v>
      </c>
      <c r="R16" s="47">
        <f t="shared" si="4"/>
        <v>4865</v>
      </c>
      <c r="S16" s="48">
        <f t="shared" si="5"/>
        <v>116.76</v>
      </c>
      <c r="T16" s="48">
        <f t="shared" si="6"/>
        <v>4.8650000000000002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41679044</v>
      </c>
      <c r="AH16" s="50">
        <f t="shared" si="9"/>
        <v>872</v>
      </c>
      <c r="AI16" s="51">
        <f t="shared" si="8"/>
        <v>179.23946557040082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9581165</v>
      </c>
      <c r="AQ16" s="128">
        <f t="shared" si="0"/>
        <v>0</v>
      </c>
      <c r="AR16" s="54">
        <v>1.1299999999999999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6</v>
      </c>
      <c r="E17" s="42">
        <f t="shared" si="1"/>
        <v>4.2253521126760569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133</v>
      </c>
      <c r="P17" s="124">
        <v>146</v>
      </c>
      <c r="Q17" s="124">
        <v>58090393</v>
      </c>
      <c r="R17" s="47">
        <f t="shared" si="4"/>
        <v>6006</v>
      </c>
      <c r="S17" s="48">
        <f t="shared" si="5"/>
        <v>144.14400000000001</v>
      </c>
      <c r="T17" s="48">
        <f t="shared" si="6"/>
        <v>6.0060000000000002</v>
      </c>
      <c r="U17" s="125">
        <v>9.5</v>
      </c>
      <c r="V17" s="125">
        <f t="shared" si="7"/>
        <v>9.5</v>
      </c>
      <c r="W17" s="126" t="s">
        <v>133</v>
      </c>
      <c r="X17" s="128">
        <v>1017</v>
      </c>
      <c r="Y17" s="128">
        <v>0</v>
      </c>
      <c r="Z17" s="128">
        <v>1187</v>
      </c>
      <c r="AA17" s="128">
        <v>1185</v>
      </c>
      <c r="AB17" s="128">
        <v>1188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41680348</v>
      </c>
      <c r="AH17" s="50">
        <f t="shared" si="9"/>
        <v>1304</v>
      </c>
      <c r="AI17" s="51">
        <f t="shared" si="8"/>
        <v>217.11621711621711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9581165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134</v>
      </c>
      <c r="P18" s="124">
        <v>152</v>
      </c>
      <c r="Q18" s="124">
        <v>58096614</v>
      </c>
      <c r="R18" s="47">
        <f t="shared" si="4"/>
        <v>6221</v>
      </c>
      <c r="S18" s="48">
        <f t="shared" si="5"/>
        <v>149.304</v>
      </c>
      <c r="T18" s="48">
        <f t="shared" si="6"/>
        <v>6.2210000000000001</v>
      </c>
      <c r="U18" s="125">
        <v>9</v>
      </c>
      <c r="V18" s="125">
        <f t="shared" si="7"/>
        <v>9</v>
      </c>
      <c r="W18" s="126" t="s">
        <v>133</v>
      </c>
      <c r="X18" s="128">
        <v>1098</v>
      </c>
      <c r="Y18" s="128">
        <v>0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41681732</v>
      </c>
      <c r="AH18" s="50">
        <f t="shared" si="9"/>
        <v>1384</v>
      </c>
      <c r="AI18" s="51">
        <f t="shared" si="8"/>
        <v>222.47227133901302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9581165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5</v>
      </c>
      <c r="E19" s="42">
        <f t="shared" si="1"/>
        <v>3.5211267605633805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134</v>
      </c>
      <c r="P19" s="124">
        <v>152</v>
      </c>
      <c r="Q19" s="124">
        <v>58102928</v>
      </c>
      <c r="R19" s="47">
        <f t="shared" si="4"/>
        <v>6314</v>
      </c>
      <c r="S19" s="48">
        <f t="shared" si="5"/>
        <v>151.536</v>
      </c>
      <c r="T19" s="48">
        <f t="shared" si="6"/>
        <v>6.3140000000000001</v>
      </c>
      <c r="U19" s="125">
        <v>8.1</v>
      </c>
      <c r="V19" s="125">
        <f t="shared" si="7"/>
        <v>8.1</v>
      </c>
      <c r="W19" s="126" t="s">
        <v>133</v>
      </c>
      <c r="X19" s="128">
        <v>1108</v>
      </c>
      <c r="Y19" s="128">
        <v>0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41683140</v>
      </c>
      <c r="AH19" s="50">
        <f t="shared" si="9"/>
        <v>1408</v>
      </c>
      <c r="AI19" s="51">
        <f t="shared" si="8"/>
        <v>222.9965156794425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9581165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153</v>
      </c>
      <c r="Q20" s="124">
        <v>58109292</v>
      </c>
      <c r="R20" s="47">
        <f t="shared" si="4"/>
        <v>6364</v>
      </c>
      <c r="S20" s="48">
        <f t="shared" si="5"/>
        <v>152.73599999999999</v>
      </c>
      <c r="T20" s="48">
        <f t="shared" si="6"/>
        <v>6.3639999999999999</v>
      </c>
      <c r="U20" s="125">
        <v>7.3</v>
      </c>
      <c r="V20" s="125">
        <f t="shared" si="7"/>
        <v>7.3</v>
      </c>
      <c r="W20" s="126" t="s">
        <v>133</v>
      </c>
      <c r="X20" s="128">
        <v>1098</v>
      </c>
      <c r="Y20" s="128">
        <v>0</v>
      </c>
      <c r="Z20" s="128">
        <v>1187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41684556</v>
      </c>
      <c r="AH20" s="50">
        <f t="shared" si="9"/>
        <v>1416</v>
      </c>
      <c r="AI20" s="51">
        <f t="shared" si="8"/>
        <v>222.50157133878065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9581165</v>
      </c>
      <c r="AQ20" s="128">
        <f t="shared" si="0"/>
        <v>0</v>
      </c>
      <c r="AR20" s="54">
        <v>1.28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135</v>
      </c>
      <c r="P21" s="124">
        <v>150</v>
      </c>
      <c r="Q21" s="124">
        <v>58115737</v>
      </c>
      <c r="R21" s="47">
        <f t="shared" si="4"/>
        <v>6445</v>
      </c>
      <c r="S21" s="48">
        <f t="shared" si="5"/>
        <v>154.68</v>
      </c>
      <c r="T21" s="48">
        <f t="shared" si="6"/>
        <v>6.4450000000000003</v>
      </c>
      <c r="U21" s="125">
        <v>6.5</v>
      </c>
      <c r="V21" s="125">
        <f t="shared" si="7"/>
        <v>6.5</v>
      </c>
      <c r="W21" s="126" t="s">
        <v>133</v>
      </c>
      <c r="X21" s="128">
        <v>1138</v>
      </c>
      <c r="Y21" s="128">
        <v>0</v>
      </c>
      <c r="Z21" s="128">
        <v>1186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41685996</v>
      </c>
      <c r="AH21" s="50">
        <f t="shared" si="9"/>
        <v>1440</v>
      </c>
      <c r="AI21" s="51">
        <f t="shared" si="8"/>
        <v>223.42901474010861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9581165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6</v>
      </c>
      <c r="E22" s="42">
        <f t="shared" si="1"/>
        <v>4.2253521126760569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150</v>
      </c>
      <c r="Q22" s="124">
        <v>58122039</v>
      </c>
      <c r="R22" s="47">
        <f t="shared" si="4"/>
        <v>6302</v>
      </c>
      <c r="S22" s="48">
        <f t="shared" si="5"/>
        <v>151.24799999999999</v>
      </c>
      <c r="T22" s="48">
        <f t="shared" si="6"/>
        <v>6.3019999999999996</v>
      </c>
      <c r="U22" s="125">
        <v>5.7</v>
      </c>
      <c r="V22" s="125">
        <f t="shared" si="7"/>
        <v>5.7</v>
      </c>
      <c r="W22" s="126" t="s">
        <v>133</v>
      </c>
      <c r="X22" s="128">
        <v>1087</v>
      </c>
      <c r="Y22" s="128">
        <v>0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41687408</v>
      </c>
      <c r="AH22" s="50">
        <f t="shared" si="9"/>
        <v>1412</v>
      </c>
      <c r="AI22" s="51">
        <f t="shared" si="8"/>
        <v>224.05585528403682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9581165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4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133</v>
      </c>
      <c r="P23" s="124">
        <v>143</v>
      </c>
      <c r="Q23" s="124">
        <v>58128126</v>
      </c>
      <c r="R23" s="47">
        <f t="shared" si="4"/>
        <v>6087</v>
      </c>
      <c r="S23" s="48">
        <f t="shared" si="5"/>
        <v>146.08799999999999</v>
      </c>
      <c r="T23" s="48">
        <f t="shared" si="6"/>
        <v>6.0869999999999997</v>
      </c>
      <c r="U23" s="125">
        <v>5.0999999999999996</v>
      </c>
      <c r="V23" s="125">
        <f t="shared" si="7"/>
        <v>5.0999999999999996</v>
      </c>
      <c r="W23" s="126" t="s">
        <v>133</v>
      </c>
      <c r="X23" s="128">
        <v>1067</v>
      </c>
      <c r="Y23" s="128">
        <v>0</v>
      </c>
      <c r="Z23" s="128">
        <v>1187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41688796</v>
      </c>
      <c r="AH23" s="50">
        <f t="shared" si="9"/>
        <v>1388</v>
      </c>
      <c r="AI23" s="51">
        <f t="shared" si="8"/>
        <v>228.02694266469527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9581165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134</v>
      </c>
      <c r="P24" s="124">
        <v>141</v>
      </c>
      <c r="Q24" s="124">
        <v>58134278</v>
      </c>
      <c r="R24" s="47">
        <f t="shared" si="4"/>
        <v>6152</v>
      </c>
      <c r="S24" s="48">
        <f t="shared" si="5"/>
        <v>147.648</v>
      </c>
      <c r="T24" s="48">
        <f t="shared" si="6"/>
        <v>6.1520000000000001</v>
      </c>
      <c r="U24" s="125">
        <v>4.5</v>
      </c>
      <c r="V24" s="125">
        <f t="shared" si="7"/>
        <v>4.5</v>
      </c>
      <c r="W24" s="126" t="s">
        <v>133</v>
      </c>
      <c r="X24" s="128">
        <v>1057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41690212</v>
      </c>
      <c r="AH24" s="50">
        <f t="shared" si="9"/>
        <v>1416</v>
      </c>
      <c r="AI24" s="51">
        <f t="shared" si="8"/>
        <v>230.16905071521455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9581165</v>
      </c>
      <c r="AQ24" s="128">
        <f t="shared" si="0"/>
        <v>0</v>
      </c>
      <c r="AR24" s="54">
        <v>1.18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4</v>
      </c>
      <c r="E25" s="42">
        <f t="shared" si="1"/>
        <v>2.8169014084507045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134</v>
      </c>
      <c r="P25" s="124">
        <v>140</v>
      </c>
      <c r="Q25" s="124">
        <v>58140139</v>
      </c>
      <c r="R25" s="47">
        <f t="shared" si="4"/>
        <v>5861</v>
      </c>
      <c r="S25" s="48">
        <f t="shared" si="5"/>
        <v>140.66399999999999</v>
      </c>
      <c r="T25" s="48">
        <f t="shared" si="6"/>
        <v>5.8609999999999998</v>
      </c>
      <c r="U25" s="125">
        <v>4</v>
      </c>
      <c r="V25" s="125">
        <f t="shared" si="7"/>
        <v>4</v>
      </c>
      <c r="W25" s="126" t="s">
        <v>133</v>
      </c>
      <c r="X25" s="128">
        <v>1026</v>
      </c>
      <c r="Y25" s="128">
        <v>0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41691548</v>
      </c>
      <c r="AH25" s="50">
        <f t="shared" si="9"/>
        <v>1336</v>
      </c>
      <c r="AI25" s="51">
        <f t="shared" si="8"/>
        <v>227.94744924074391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9581165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4</v>
      </c>
      <c r="E26" s="42">
        <f t="shared" si="1"/>
        <v>2.8169014084507045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131</v>
      </c>
      <c r="P26" s="124">
        <v>138</v>
      </c>
      <c r="Q26" s="124">
        <v>58145929</v>
      </c>
      <c r="R26" s="47">
        <f t="shared" si="4"/>
        <v>5790</v>
      </c>
      <c r="S26" s="48">
        <f t="shared" si="5"/>
        <v>138.96</v>
      </c>
      <c r="T26" s="48">
        <f t="shared" si="6"/>
        <v>5.79</v>
      </c>
      <c r="U26" s="125">
        <v>3.6</v>
      </c>
      <c r="V26" s="125">
        <f t="shared" si="7"/>
        <v>3.6</v>
      </c>
      <c r="W26" s="126" t="s">
        <v>133</v>
      </c>
      <c r="X26" s="128">
        <v>1026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41692876</v>
      </c>
      <c r="AH26" s="50">
        <f t="shared" si="9"/>
        <v>1328</v>
      </c>
      <c r="AI26" s="51">
        <f t="shared" si="8"/>
        <v>229.36096718480138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9581165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3</v>
      </c>
      <c r="E27" s="42">
        <f t="shared" si="1"/>
        <v>2.1126760563380285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131</v>
      </c>
      <c r="P27" s="124">
        <v>137</v>
      </c>
      <c r="Q27" s="124">
        <v>58151800</v>
      </c>
      <c r="R27" s="47">
        <f t="shared" si="4"/>
        <v>5871</v>
      </c>
      <c r="S27" s="48">
        <f t="shared" si="5"/>
        <v>140.904</v>
      </c>
      <c r="T27" s="48">
        <f t="shared" si="6"/>
        <v>5.8710000000000004</v>
      </c>
      <c r="U27" s="125">
        <v>3.1</v>
      </c>
      <c r="V27" s="125">
        <f t="shared" si="7"/>
        <v>3.1</v>
      </c>
      <c r="W27" s="126" t="s">
        <v>133</v>
      </c>
      <c r="X27" s="128">
        <v>1036</v>
      </c>
      <c r="Y27" s="128">
        <v>0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41694228</v>
      </c>
      <c r="AH27" s="50">
        <f t="shared" si="9"/>
        <v>1352</v>
      </c>
      <c r="AI27" s="51">
        <f t="shared" si="8"/>
        <v>230.28444898654402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9581165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2</v>
      </c>
      <c r="E28" s="42">
        <f t="shared" si="1"/>
        <v>1.4084507042253522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135</v>
      </c>
      <c r="P28" s="124">
        <v>136</v>
      </c>
      <c r="Q28" s="124">
        <v>58157459</v>
      </c>
      <c r="R28" s="47">
        <f t="shared" si="4"/>
        <v>5659</v>
      </c>
      <c r="S28" s="48">
        <f t="shared" si="5"/>
        <v>135.816</v>
      </c>
      <c r="T28" s="48">
        <f t="shared" si="6"/>
        <v>5.6589999999999998</v>
      </c>
      <c r="U28" s="125">
        <v>2.8</v>
      </c>
      <c r="V28" s="125">
        <f t="shared" si="7"/>
        <v>2.8</v>
      </c>
      <c r="W28" s="126" t="s">
        <v>133</v>
      </c>
      <c r="X28" s="128">
        <v>1005</v>
      </c>
      <c r="Y28" s="128">
        <v>0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41695540</v>
      </c>
      <c r="AH28" s="50">
        <f t="shared" si="9"/>
        <v>1312</v>
      </c>
      <c r="AI28" s="51">
        <f t="shared" si="8"/>
        <v>231.84308181657536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9581165</v>
      </c>
      <c r="AQ28" s="128">
        <f t="shared" si="0"/>
        <v>0</v>
      </c>
      <c r="AR28" s="54">
        <v>1.21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134</v>
      </c>
      <c r="P29" s="124">
        <v>132</v>
      </c>
      <c r="Q29" s="124">
        <v>58163191</v>
      </c>
      <c r="R29" s="47">
        <f t="shared" si="4"/>
        <v>5732</v>
      </c>
      <c r="S29" s="48">
        <f t="shared" si="5"/>
        <v>137.56800000000001</v>
      </c>
      <c r="T29" s="48">
        <f t="shared" si="6"/>
        <v>5.7320000000000002</v>
      </c>
      <c r="U29" s="125">
        <v>2.7</v>
      </c>
      <c r="V29" s="125">
        <f t="shared" si="7"/>
        <v>2.7</v>
      </c>
      <c r="W29" s="126" t="s">
        <v>133</v>
      </c>
      <c r="X29" s="128">
        <v>995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41696868</v>
      </c>
      <c r="AH29" s="50">
        <f t="shared" si="9"/>
        <v>1328</v>
      </c>
      <c r="AI29" s="51">
        <f t="shared" si="8"/>
        <v>231.6817864619679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9581165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3</v>
      </c>
      <c r="E30" s="42">
        <f t="shared" si="1"/>
        <v>2.1126760563380285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136</v>
      </c>
      <c r="P30" s="124">
        <v>132</v>
      </c>
      <c r="Q30" s="124">
        <v>58168727</v>
      </c>
      <c r="R30" s="47">
        <f t="shared" si="4"/>
        <v>5536</v>
      </c>
      <c r="S30" s="48">
        <f t="shared" si="5"/>
        <v>132.864</v>
      </c>
      <c r="T30" s="48">
        <f t="shared" si="6"/>
        <v>5.5359999999999996</v>
      </c>
      <c r="U30" s="125">
        <v>2.6</v>
      </c>
      <c r="V30" s="125">
        <f t="shared" si="7"/>
        <v>2.6</v>
      </c>
      <c r="W30" s="126" t="s">
        <v>133</v>
      </c>
      <c r="X30" s="128">
        <v>995</v>
      </c>
      <c r="Y30" s="128">
        <v>0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41698180</v>
      </c>
      <c r="AH30" s="50">
        <f t="shared" si="9"/>
        <v>1312</v>
      </c>
      <c r="AI30" s="51">
        <f t="shared" si="8"/>
        <v>236.99421965317921</v>
      </c>
      <c r="AJ30" s="108">
        <v>1</v>
      </c>
      <c r="AK30" s="108">
        <v>0</v>
      </c>
      <c r="AL30" s="108">
        <v>1</v>
      </c>
      <c r="AM30" s="108">
        <v>1</v>
      </c>
      <c r="AN30" s="108">
        <v>1</v>
      </c>
      <c r="AO30" s="108">
        <v>0</v>
      </c>
      <c r="AP30" s="128">
        <v>9581165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1"/>
        <v>4.9295774647887329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128</v>
      </c>
      <c r="Q31" s="124">
        <v>58174109</v>
      </c>
      <c r="R31" s="47">
        <f t="shared" si="4"/>
        <v>5382</v>
      </c>
      <c r="S31" s="48">
        <f t="shared" si="5"/>
        <v>129.16800000000001</v>
      </c>
      <c r="T31" s="48">
        <f t="shared" si="6"/>
        <v>5.3819999999999997</v>
      </c>
      <c r="U31" s="125">
        <v>2.1</v>
      </c>
      <c r="V31" s="125">
        <f t="shared" si="7"/>
        <v>2.1</v>
      </c>
      <c r="W31" s="126" t="s">
        <v>140</v>
      </c>
      <c r="X31" s="128">
        <v>1087</v>
      </c>
      <c r="Y31" s="128">
        <v>0</v>
      </c>
      <c r="Z31" s="128">
        <v>1187</v>
      </c>
      <c r="AA31" s="128">
        <v>0</v>
      </c>
      <c r="AB31" s="128">
        <v>1187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41699292</v>
      </c>
      <c r="AH31" s="50">
        <f t="shared" si="9"/>
        <v>1112</v>
      </c>
      <c r="AI31" s="51">
        <f t="shared" si="8"/>
        <v>206.6146413972501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9581165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12</v>
      </c>
      <c r="E32" s="42">
        <f t="shared" si="1"/>
        <v>8.4507042253521139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105</v>
      </c>
      <c r="P32" s="124">
        <v>106</v>
      </c>
      <c r="Q32" s="124">
        <v>58179041</v>
      </c>
      <c r="R32" s="47">
        <f t="shared" si="4"/>
        <v>4932</v>
      </c>
      <c r="S32" s="48">
        <f t="shared" si="5"/>
        <v>118.36799999999999</v>
      </c>
      <c r="T32" s="48">
        <f t="shared" si="6"/>
        <v>4.9320000000000004</v>
      </c>
      <c r="U32" s="125">
        <v>1.6</v>
      </c>
      <c r="V32" s="125">
        <f t="shared" si="7"/>
        <v>1.6</v>
      </c>
      <c r="W32" s="126" t="s">
        <v>140</v>
      </c>
      <c r="X32" s="128">
        <v>994</v>
      </c>
      <c r="Y32" s="128">
        <v>0</v>
      </c>
      <c r="Z32" s="128">
        <v>1129</v>
      </c>
      <c r="AA32" s="128">
        <v>0</v>
      </c>
      <c r="AB32" s="128">
        <v>1128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41700300</v>
      </c>
      <c r="AH32" s="50">
        <f t="shared" si="9"/>
        <v>1008</v>
      </c>
      <c r="AI32" s="51">
        <f t="shared" si="8"/>
        <v>204.3795620437956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9581165</v>
      </c>
      <c r="AQ32" s="128">
        <f t="shared" si="0"/>
        <v>0</v>
      </c>
      <c r="AR32" s="54">
        <v>1.1100000000000001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11</v>
      </c>
      <c r="E33" s="42">
        <f t="shared" si="1"/>
        <v>7.746478873239437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119</v>
      </c>
      <c r="P33" s="124">
        <v>95</v>
      </c>
      <c r="Q33" s="124">
        <v>58182998</v>
      </c>
      <c r="R33" s="47">
        <f t="shared" si="4"/>
        <v>3957</v>
      </c>
      <c r="S33" s="48">
        <f t="shared" si="5"/>
        <v>94.968000000000004</v>
      </c>
      <c r="T33" s="48">
        <f t="shared" si="6"/>
        <v>3.9569999999999999</v>
      </c>
      <c r="U33" s="125">
        <v>2.6</v>
      </c>
      <c r="V33" s="125">
        <f t="shared" si="7"/>
        <v>2.6</v>
      </c>
      <c r="W33" s="126" t="s">
        <v>125</v>
      </c>
      <c r="X33" s="128">
        <v>0</v>
      </c>
      <c r="Y33" s="128">
        <v>0</v>
      </c>
      <c r="Z33" s="128">
        <v>1048</v>
      </c>
      <c r="AA33" s="128">
        <v>0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41700964</v>
      </c>
      <c r="AH33" s="50">
        <f t="shared" si="9"/>
        <v>664</v>
      </c>
      <c r="AI33" s="51">
        <f t="shared" si="8"/>
        <v>167.80389183725046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</v>
      </c>
      <c r="AP33" s="128">
        <v>9582256</v>
      </c>
      <c r="AQ33" s="128">
        <f t="shared" si="0"/>
        <v>1091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110</v>
      </c>
      <c r="P34" s="124">
        <v>99</v>
      </c>
      <c r="Q34" s="124">
        <v>58186796</v>
      </c>
      <c r="R34" s="47">
        <f t="shared" si="4"/>
        <v>3798</v>
      </c>
      <c r="S34" s="48">
        <f t="shared" si="5"/>
        <v>91.152000000000001</v>
      </c>
      <c r="T34" s="48">
        <f t="shared" si="6"/>
        <v>3.798</v>
      </c>
      <c r="U34" s="125">
        <v>3.8</v>
      </c>
      <c r="V34" s="125">
        <f t="shared" si="7"/>
        <v>3.8</v>
      </c>
      <c r="W34" s="126" t="s">
        <v>125</v>
      </c>
      <c r="X34" s="128">
        <v>0</v>
      </c>
      <c r="Y34" s="128">
        <v>0</v>
      </c>
      <c r="Z34" s="128">
        <v>1016</v>
      </c>
      <c r="AA34" s="128">
        <v>0</v>
      </c>
      <c r="AB34" s="128">
        <v>1017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41701588</v>
      </c>
      <c r="AH34" s="50">
        <f t="shared" si="9"/>
        <v>624</v>
      </c>
      <c r="AI34" s="51">
        <f t="shared" si="8"/>
        <v>164.29699842022117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</v>
      </c>
      <c r="AP34" s="128">
        <v>9583363</v>
      </c>
      <c r="AQ34" s="128">
        <f t="shared" si="0"/>
        <v>1107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125.25</v>
      </c>
      <c r="Q35" s="65"/>
      <c r="R35" s="66">
        <f>SUM(R11:R34)</f>
        <v>125743</v>
      </c>
      <c r="S35" s="67">
        <f>AVERAGE(S11:S34)</f>
        <v>125.74299999999999</v>
      </c>
      <c r="T35" s="67">
        <f>SUM(T11:T34)</f>
        <v>125.74300000000002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26288</v>
      </c>
      <c r="AI35" s="70">
        <f>$AH$35/$T35</f>
        <v>209.06133939861459</v>
      </c>
      <c r="AJ35" s="99"/>
      <c r="AK35" s="100"/>
      <c r="AL35" s="100"/>
      <c r="AM35" s="100"/>
      <c r="AN35" s="101"/>
      <c r="AO35" s="71"/>
      <c r="AP35" s="72">
        <f>AP34-AP10</f>
        <v>7131</v>
      </c>
      <c r="AQ35" s="73">
        <f>SUM(AQ11:AQ34)</f>
        <v>7131</v>
      </c>
      <c r="AR35" s="74">
        <f>AVERAGE(AR11:AR34)</f>
        <v>1.155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160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173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157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164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34:AG34 W16:X16 W12:AG15 X17:X33 Y16:AG33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:E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P3:U3" name="Range1_16_1_1_1_1_1_1_2_2_2"/>
    <protectedRange sqref="B43" name="Range2_12_5_1_1_1_2_1_1_1_1_1_1_1_1_1_1_1_2_1_1_1_1_1_1_1_1_1_1_1_1_1_1_1_1_1_1_1_1"/>
    <protectedRange sqref="B44" name="Range2_12_5_1_1_1_2_2_1_1_1_1_1_1_1_1_1_1_1_1_1_1_1_1_1_1_1_1_1_1_1_1_1_1_1_1_1_1_1_1_1_1_1_1_1_1_1_1_1_1_1_1_1_1_1"/>
    <protectedRange sqref="B45" name="Range2_12_5_1_1_1_2_2_1_1_1_1_1_1_1_1_1_1_1_2_1_1_1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_1_1_1"/>
    <protectedRange sqref="B48" name="Range2_12_5_1_1_1_1_1_2_1_1_1_1_1_1_1_1_1_1_1_1_1_1_1_1_1_1_1_1_2_1_1_1_1_1_1_1_1_1_1_1_1_1_3_1_1_1_2_1_1_1_1_1_1_1_1_1_1_1_1_2"/>
    <protectedRange sqref="B49" name="Range2_12_5_1_1_1_1_1_2_1_1_2_1_1_1_1_1_1_1_1_1_1_1_1_1_1_1_1_1_2_1_1_1_1_1_1_1_1_1_1_1_1_1_1_3_1_1_1_2_1_1_1_1_1_1_1_1_1_2"/>
    <protectedRange sqref="B50" name="Range2_12_5_1_1_1_2_2_1_1_1_1_1_1_1_1_1_1_1_2_1_1_1_1_1_1_1_1_1_3_1_3_1_2_1_1_1_1_1_1_1_1_1_1_1_1_1_2_1_1_1_1_1_2_1_1_1_1_1_1_1_1_2_1_1_3_1_1_1_2_1_1_1_1_1_1_1_1_1_1_1_1"/>
    <protectedRange sqref="B51" name="Range2_12_5_1_1_1_2_2_1_1_1_1_1_1_1_1_1_1_1_2_1_1_1_2_1_1_1_1_1_1_1_1_1_1_1_1_1_1_1_1_2_1_1_1_1_1_1_1_1_1_2_1_1_3_1_1_1_3_1_1_1_1_1_1_1_1_1_1_1_1"/>
    <protectedRange sqref="B52" name="Range2_12_5_1_1_1_1_1_2_1_2_1_1_1_2_1_1_1_1_1_1_1_1_1_1_2_1_1_1_1_1_2_1_1_1_1_1_1_1_2_1_1_3_1_1_1_2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51" priority="5" operator="containsText" text="N/A">
      <formula>NOT(ISERROR(SEARCH("N/A",X11)))</formula>
    </cfRule>
    <cfRule type="cellIs" dxfId="550" priority="23" operator="equal">
      <formula>0</formula>
    </cfRule>
  </conditionalFormatting>
  <conditionalFormatting sqref="X11:AE34">
    <cfRule type="cellIs" dxfId="549" priority="22" operator="greaterThanOrEqual">
      <formula>1185</formula>
    </cfRule>
  </conditionalFormatting>
  <conditionalFormatting sqref="X11:AE34">
    <cfRule type="cellIs" dxfId="548" priority="21" operator="between">
      <formula>0.1</formula>
      <formula>1184</formula>
    </cfRule>
  </conditionalFormatting>
  <conditionalFormatting sqref="X8 AJ11:AO34">
    <cfRule type="cellIs" dxfId="547" priority="20" operator="equal">
      <formula>0</formula>
    </cfRule>
  </conditionalFormatting>
  <conditionalFormatting sqref="X8 AJ11:AO34">
    <cfRule type="cellIs" dxfId="546" priority="19" operator="greaterThan">
      <formula>1179</formula>
    </cfRule>
  </conditionalFormatting>
  <conditionalFormatting sqref="X8 AJ11:AO34">
    <cfRule type="cellIs" dxfId="545" priority="18" operator="greaterThan">
      <formula>99</formula>
    </cfRule>
  </conditionalFormatting>
  <conditionalFormatting sqref="X8 AJ11:AO34">
    <cfRule type="cellIs" dxfId="544" priority="17" operator="greaterThan">
      <formula>0.99</formula>
    </cfRule>
  </conditionalFormatting>
  <conditionalFormatting sqref="AB8">
    <cfRule type="cellIs" dxfId="543" priority="16" operator="equal">
      <formula>0</formula>
    </cfRule>
  </conditionalFormatting>
  <conditionalFormatting sqref="AB8">
    <cfRule type="cellIs" dxfId="542" priority="15" operator="greaterThan">
      <formula>1179</formula>
    </cfRule>
  </conditionalFormatting>
  <conditionalFormatting sqref="AB8">
    <cfRule type="cellIs" dxfId="541" priority="14" operator="greaterThan">
      <formula>99</formula>
    </cfRule>
  </conditionalFormatting>
  <conditionalFormatting sqref="AB8">
    <cfRule type="cellIs" dxfId="540" priority="13" operator="greaterThan">
      <formula>0.99</formula>
    </cfRule>
  </conditionalFormatting>
  <conditionalFormatting sqref="AQ11:AQ34">
    <cfRule type="cellIs" dxfId="539" priority="12" operator="equal">
      <formula>0</formula>
    </cfRule>
  </conditionalFormatting>
  <conditionalFormatting sqref="AQ11:AQ34">
    <cfRule type="cellIs" dxfId="538" priority="11" operator="greaterThan">
      <formula>1179</formula>
    </cfRule>
  </conditionalFormatting>
  <conditionalFormatting sqref="AQ11:AQ34">
    <cfRule type="cellIs" dxfId="537" priority="10" operator="greaterThan">
      <formula>99</formula>
    </cfRule>
  </conditionalFormatting>
  <conditionalFormatting sqref="AQ11:AQ34">
    <cfRule type="cellIs" dxfId="536" priority="9" operator="greaterThan">
      <formula>0.99</formula>
    </cfRule>
  </conditionalFormatting>
  <conditionalFormatting sqref="AI11:AI34">
    <cfRule type="cellIs" dxfId="535" priority="8" operator="greaterThan">
      <formula>$AI$8</formula>
    </cfRule>
  </conditionalFormatting>
  <conditionalFormatting sqref="AH11:AH34">
    <cfRule type="cellIs" dxfId="534" priority="6" operator="greaterThan">
      <formula>$AH$8</formula>
    </cfRule>
    <cfRule type="cellIs" dxfId="533" priority="7" operator="greaterThan">
      <formula>$AH$8</formula>
    </cfRule>
  </conditionalFormatting>
  <conditionalFormatting sqref="AP11:AP34">
    <cfRule type="cellIs" dxfId="532" priority="4" operator="equal">
      <formula>0</formula>
    </cfRule>
  </conditionalFormatting>
  <conditionalFormatting sqref="AP11:AP34">
    <cfRule type="cellIs" dxfId="531" priority="3" operator="greaterThan">
      <formula>1179</formula>
    </cfRule>
  </conditionalFormatting>
  <conditionalFormatting sqref="AP11:AP34">
    <cfRule type="cellIs" dxfId="530" priority="2" operator="greaterThan">
      <formula>99</formula>
    </cfRule>
  </conditionalFormatting>
  <conditionalFormatting sqref="AP11:AP34">
    <cfRule type="cellIs" dxfId="529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53" workbookViewId="0">
      <selection activeCell="A34" sqref="A34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132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62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59" t="s">
        <v>10</v>
      </c>
      <c r="I7" s="164" t="s">
        <v>11</v>
      </c>
      <c r="J7" s="164" t="s">
        <v>12</v>
      </c>
      <c r="K7" s="164" t="s">
        <v>13</v>
      </c>
      <c r="L7" s="13"/>
      <c r="M7" s="13"/>
      <c r="N7" s="13"/>
      <c r="O7" s="159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64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64" t="s">
        <v>22</v>
      </c>
      <c r="AG7" s="164" t="s">
        <v>23</v>
      </c>
      <c r="AH7" s="164" t="s">
        <v>24</v>
      </c>
      <c r="AI7" s="164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64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42316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26128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64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63" t="s">
        <v>51</v>
      </c>
      <c r="V9" s="163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1" t="s">
        <v>55</v>
      </c>
      <c r="AG9" s="161" t="s">
        <v>56</v>
      </c>
      <c r="AH9" s="247" t="s">
        <v>57</v>
      </c>
      <c r="AI9" s="262" t="s">
        <v>58</v>
      </c>
      <c r="AJ9" s="163" t="s">
        <v>59</v>
      </c>
      <c r="AK9" s="163" t="s">
        <v>60</v>
      </c>
      <c r="AL9" s="163" t="s">
        <v>61</v>
      </c>
      <c r="AM9" s="163" t="s">
        <v>62</v>
      </c>
      <c r="AN9" s="163" t="s">
        <v>63</v>
      </c>
      <c r="AO9" s="163" t="s">
        <v>64</v>
      </c>
      <c r="AP9" s="163" t="s">
        <v>65</v>
      </c>
      <c r="AQ9" s="245" t="s">
        <v>66</v>
      </c>
      <c r="AR9" s="163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3" t="s">
        <v>72</v>
      </c>
      <c r="C10" s="163" t="s">
        <v>73</v>
      </c>
      <c r="D10" s="163" t="s">
        <v>74</v>
      </c>
      <c r="E10" s="163" t="s">
        <v>75</v>
      </c>
      <c r="F10" s="163" t="s">
        <v>74</v>
      </c>
      <c r="G10" s="163" t="s">
        <v>75</v>
      </c>
      <c r="H10" s="264"/>
      <c r="I10" s="163" t="s">
        <v>75</v>
      </c>
      <c r="J10" s="163" t="s">
        <v>75</v>
      </c>
      <c r="K10" s="163" t="s">
        <v>75</v>
      </c>
      <c r="L10" s="29" t="s">
        <v>29</v>
      </c>
      <c r="M10" s="265"/>
      <c r="N10" s="29" t="s">
        <v>29</v>
      </c>
      <c r="O10" s="246"/>
      <c r="P10" s="246"/>
      <c r="Q10" s="2">
        <f>'NOV 7'!Q34</f>
        <v>58186796</v>
      </c>
      <c r="R10" s="255"/>
      <c r="S10" s="256"/>
      <c r="T10" s="257"/>
      <c r="U10" s="163" t="s">
        <v>75</v>
      </c>
      <c r="V10" s="163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7'!AG34:AG34</f>
        <v>41701588</v>
      </c>
      <c r="AH10" s="247"/>
      <c r="AI10" s="263"/>
      <c r="AJ10" s="163" t="s">
        <v>84</v>
      </c>
      <c r="AK10" s="163" t="s">
        <v>84</v>
      </c>
      <c r="AL10" s="163" t="s">
        <v>84</v>
      </c>
      <c r="AM10" s="163" t="s">
        <v>84</v>
      </c>
      <c r="AN10" s="163" t="s">
        <v>84</v>
      </c>
      <c r="AO10" s="163" t="s">
        <v>84</v>
      </c>
      <c r="AP10" s="2">
        <f>'NOV 7'!AP34:AP34</f>
        <v>9583363</v>
      </c>
      <c r="AQ10" s="246"/>
      <c r="AR10" s="160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117</v>
      </c>
      <c r="P11" s="124">
        <v>84</v>
      </c>
      <c r="Q11" s="124">
        <v>58190335</v>
      </c>
      <c r="R11" s="47">
        <f>IF(ISBLANK(Q11),"-",Q11-Q10)</f>
        <v>3539</v>
      </c>
      <c r="S11" s="48">
        <f>R11*24/1000</f>
        <v>84.936000000000007</v>
      </c>
      <c r="T11" s="48">
        <f>R11/1000</f>
        <v>3.5390000000000001</v>
      </c>
      <c r="U11" s="125">
        <v>5.2</v>
      </c>
      <c r="V11" s="125">
        <f>U11</f>
        <v>5.2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41702172</v>
      </c>
      <c r="AH11" s="50">
        <f>IF(ISBLANK(AG11),"-",AG11-AG10)</f>
        <v>584</v>
      </c>
      <c r="AI11" s="51">
        <f>AH11/T11</f>
        <v>165.01836677027407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0.35</v>
      </c>
      <c r="AP11" s="128">
        <v>9584613</v>
      </c>
      <c r="AQ11" s="128">
        <f t="shared" ref="AQ11:AQ34" si="0">AP11-AP10</f>
        <v>1250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115</v>
      </c>
      <c r="P12" s="124">
        <v>82</v>
      </c>
      <c r="Q12" s="124">
        <v>58193798</v>
      </c>
      <c r="R12" s="47">
        <f t="shared" ref="R12:R34" si="4">IF(ISBLANK(Q12),"-",Q12-Q11)</f>
        <v>3463</v>
      </c>
      <c r="S12" s="48">
        <f t="shared" ref="S12:S34" si="5">R12*24/1000</f>
        <v>83.111999999999995</v>
      </c>
      <c r="T12" s="48">
        <f t="shared" ref="T12:T34" si="6">R12/1000</f>
        <v>3.4630000000000001</v>
      </c>
      <c r="U12" s="125">
        <v>6.6</v>
      </c>
      <c r="V12" s="125">
        <f t="shared" ref="V12:V34" si="7">U12</f>
        <v>6.6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1007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41702744</v>
      </c>
      <c r="AH12" s="50">
        <f>IF(ISBLANK(AG12),"-",AG12-AG11)</f>
        <v>572</v>
      </c>
      <c r="AI12" s="51">
        <f t="shared" ref="AI12:AI34" si="8">AH12/T12</f>
        <v>165.1747040138608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0.35</v>
      </c>
      <c r="AP12" s="128">
        <v>9585877</v>
      </c>
      <c r="AQ12" s="128">
        <f t="shared" si="0"/>
        <v>1264</v>
      </c>
      <c r="AR12" s="54">
        <v>1.07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14</v>
      </c>
      <c r="E13" s="42">
        <f t="shared" si="1"/>
        <v>9.8591549295774659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119</v>
      </c>
      <c r="P13" s="124">
        <v>90</v>
      </c>
      <c r="Q13" s="124">
        <v>58197518</v>
      </c>
      <c r="R13" s="47">
        <f t="shared" si="4"/>
        <v>3720</v>
      </c>
      <c r="S13" s="48">
        <f t="shared" si="5"/>
        <v>89.28</v>
      </c>
      <c r="T13" s="48">
        <f t="shared" si="6"/>
        <v>3.72</v>
      </c>
      <c r="U13" s="125">
        <v>7.8</v>
      </c>
      <c r="V13" s="125">
        <f t="shared" si="7"/>
        <v>7.8</v>
      </c>
      <c r="W13" s="126" t="s">
        <v>125</v>
      </c>
      <c r="X13" s="128">
        <v>0</v>
      </c>
      <c r="Y13" s="128">
        <v>0</v>
      </c>
      <c r="Z13" s="128">
        <v>1007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41703324</v>
      </c>
      <c r="AH13" s="50">
        <f>IF(ISBLANK(AG13),"-",AG13-AG12)</f>
        <v>580</v>
      </c>
      <c r="AI13" s="51">
        <f t="shared" si="8"/>
        <v>155.91397849462365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0.35</v>
      </c>
      <c r="AP13" s="128">
        <v>9587064</v>
      </c>
      <c r="AQ13" s="128">
        <f t="shared" si="0"/>
        <v>1187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13</v>
      </c>
      <c r="E14" s="42">
        <f t="shared" si="1"/>
        <v>9.1549295774647899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117</v>
      </c>
      <c r="P14" s="124">
        <v>91</v>
      </c>
      <c r="Q14" s="124">
        <v>58201203</v>
      </c>
      <c r="R14" s="47">
        <f t="shared" si="4"/>
        <v>3685</v>
      </c>
      <c r="S14" s="48">
        <f t="shared" si="5"/>
        <v>88.44</v>
      </c>
      <c r="T14" s="48">
        <f t="shared" si="6"/>
        <v>3.6850000000000001</v>
      </c>
      <c r="U14" s="125">
        <v>8.9</v>
      </c>
      <c r="V14" s="125">
        <f t="shared" si="7"/>
        <v>8.9</v>
      </c>
      <c r="W14" s="126" t="s">
        <v>125</v>
      </c>
      <c r="X14" s="128">
        <v>0</v>
      </c>
      <c r="Y14" s="128">
        <v>0</v>
      </c>
      <c r="Z14" s="128">
        <v>1007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41703900</v>
      </c>
      <c r="AH14" s="50">
        <f t="shared" ref="AH14:AH34" si="9">IF(ISBLANK(AG14),"-",AG14-AG13)</f>
        <v>576</v>
      </c>
      <c r="AI14" s="51">
        <f t="shared" si="8"/>
        <v>156.30936227951153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0.35</v>
      </c>
      <c r="AP14" s="128">
        <v>9588172</v>
      </c>
      <c r="AQ14" s="128">
        <f t="shared" si="0"/>
        <v>1108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19</v>
      </c>
      <c r="E15" s="42">
        <f t="shared" si="1"/>
        <v>13.380281690140846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102</v>
      </c>
      <c r="P15" s="124">
        <v>100</v>
      </c>
      <c r="Q15" s="124">
        <v>58205118</v>
      </c>
      <c r="R15" s="47">
        <f t="shared" si="4"/>
        <v>3915</v>
      </c>
      <c r="S15" s="48">
        <f t="shared" si="5"/>
        <v>93.96</v>
      </c>
      <c r="T15" s="48">
        <f t="shared" si="6"/>
        <v>3.915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1008</v>
      </c>
      <c r="AA15" s="128">
        <v>0</v>
      </c>
      <c r="AB15" s="128">
        <v>1008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41704524</v>
      </c>
      <c r="AH15" s="50">
        <f t="shared" si="9"/>
        <v>624</v>
      </c>
      <c r="AI15" s="51">
        <f t="shared" si="8"/>
        <v>159.38697318007664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0.35</v>
      </c>
      <c r="AP15" s="128">
        <v>9588666</v>
      </c>
      <c r="AQ15" s="128">
        <f t="shared" si="0"/>
        <v>494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15</v>
      </c>
      <c r="E16" s="42">
        <f t="shared" si="1"/>
        <v>10.563380281690142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125</v>
      </c>
      <c r="P16" s="124">
        <v>119</v>
      </c>
      <c r="Q16" s="124">
        <v>58209679</v>
      </c>
      <c r="R16" s="47">
        <f t="shared" si="4"/>
        <v>4561</v>
      </c>
      <c r="S16" s="48">
        <f t="shared" si="5"/>
        <v>109.464</v>
      </c>
      <c r="T16" s="48">
        <f t="shared" si="6"/>
        <v>4.5609999999999999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1158</v>
      </c>
      <c r="AA16" s="128">
        <v>0</v>
      </c>
      <c r="AB16" s="128">
        <v>1149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41705236</v>
      </c>
      <c r="AH16" s="50">
        <f t="shared" si="9"/>
        <v>712</v>
      </c>
      <c r="AI16" s="51">
        <f t="shared" si="8"/>
        <v>156.10611707958782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9588666</v>
      </c>
      <c r="AQ16" s="128">
        <f t="shared" si="0"/>
        <v>0</v>
      </c>
      <c r="AR16" s="54">
        <v>1.29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9</v>
      </c>
      <c r="E17" s="42">
        <f t="shared" si="1"/>
        <v>6.3380281690140849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145</v>
      </c>
      <c r="P17" s="124">
        <v>133</v>
      </c>
      <c r="Q17" s="124">
        <v>58215472</v>
      </c>
      <c r="R17" s="47">
        <f t="shared" si="4"/>
        <v>5793</v>
      </c>
      <c r="S17" s="48">
        <f t="shared" si="5"/>
        <v>139.03200000000001</v>
      </c>
      <c r="T17" s="48">
        <f t="shared" si="6"/>
        <v>5.7930000000000001</v>
      </c>
      <c r="U17" s="125">
        <v>9.5</v>
      </c>
      <c r="V17" s="125">
        <f t="shared" si="7"/>
        <v>9.5</v>
      </c>
      <c r="W17" s="126" t="s">
        <v>143</v>
      </c>
      <c r="X17" s="128">
        <v>0</v>
      </c>
      <c r="Y17" s="128">
        <v>0</v>
      </c>
      <c r="Z17" s="128">
        <v>1188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41706456</v>
      </c>
      <c r="AH17" s="50">
        <f t="shared" si="9"/>
        <v>1220</v>
      </c>
      <c r="AI17" s="51">
        <f t="shared" si="8"/>
        <v>210.59899879164507</v>
      </c>
      <c r="AJ17" s="108">
        <v>0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9588666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8</v>
      </c>
      <c r="E18" s="42">
        <f t="shared" si="1"/>
        <v>5.6338028169014089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140</v>
      </c>
      <c r="P18" s="124">
        <v>149</v>
      </c>
      <c r="Q18" s="124">
        <v>58221552</v>
      </c>
      <c r="R18" s="47">
        <f t="shared" si="4"/>
        <v>6080</v>
      </c>
      <c r="S18" s="48">
        <f t="shared" si="5"/>
        <v>145.91999999999999</v>
      </c>
      <c r="T18" s="48">
        <f t="shared" si="6"/>
        <v>6.08</v>
      </c>
      <c r="U18" s="125">
        <v>9.4</v>
      </c>
      <c r="V18" s="125">
        <f t="shared" si="7"/>
        <v>9.4</v>
      </c>
      <c r="W18" s="126" t="s">
        <v>133</v>
      </c>
      <c r="X18" s="128">
        <v>0</v>
      </c>
      <c r="Y18" s="128">
        <v>996</v>
      </c>
      <c r="Z18" s="128">
        <v>1187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41707772</v>
      </c>
      <c r="AH18" s="50">
        <f t="shared" si="9"/>
        <v>1316</v>
      </c>
      <c r="AI18" s="51">
        <f t="shared" si="8"/>
        <v>216.44736842105263</v>
      </c>
      <c r="AJ18" s="108">
        <v>0</v>
      </c>
      <c r="AK18" s="108">
        <v>1</v>
      </c>
      <c r="AL18" s="108">
        <v>1</v>
      </c>
      <c r="AM18" s="108">
        <v>1</v>
      </c>
      <c r="AN18" s="108">
        <v>1</v>
      </c>
      <c r="AO18" s="108">
        <v>0</v>
      </c>
      <c r="AP18" s="128">
        <v>9588666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154</v>
      </c>
      <c r="Q19" s="124">
        <v>58227828</v>
      </c>
      <c r="R19" s="47">
        <f t="shared" si="4"/>
        <v>6276</v>
      </c>
      <c r="S19" s="48">
        <f t="shared" si="5"/>
        <v>150.624</v>
      </c>
      <c r="T19" s="48">
        <f t="shared" si="6"/>
        <v>6.2759999999999998</v>
      </c>
      <c r="U19" s="125">
        <v>8.6999999999999993</v>
      </c>
      <c r="V19" s="125">
        <f t="shared" si="7"/>
        <v>8.6999999999999993</v>
      </c>
      <c r="W19" s="126" t="s">
        <v>133</v>
      </c>
      <c r="X19" s="128">
        <v>0</v>
      </c>
      <c r="Y19" s="128">
        <v>1079</v>
      </c>
      <c r="Z19" s="128">
        <v>1187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41709164</v>
      </c>
      <c r="AH19" s="50">
        <f t="shared" si="9"/>
        <v>1392</v>
      </c>
      <c r="AI19" s="51">
        <f t="shared" si="8"/>
        <v>221.79732313575528</v>
      </c>
      <c r="AJ19" s="108">
        <v>0</v>
      </c>
      <c r="AK19" s="108">
        <v>1</v>
      </c>
      <c r="AL19" s="108">
        <v>1</v>
      </c>
      <c r="AM19" s="108">
        <v>1</v>
      </c>
      <c r="AN19" s="108">
        <v>1</v>
      </c>
      <c r="AO19" s="108">
        <v>0</v>
      </c>
      <c r="AP19" s="128">
        <v>9588666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6</v>
      </c>
      <c r="E20" s="42">
        <f t="shared" si="1"/>
        <v>4.2253521126760569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137</v>
      </c>
      <c r="P20" s="124">
        <v>155</v>
      </c>
      <c r="Q20" s="124">
        <v>58234192</v>
      </c>
      <c r="R20" s="47">
        <f t="shared" si="4"/>
        <v>6364</v>
      </c>
      <c r="S20" s="48">
        <f t="shared" si="5"/>
        <v>152.73599999999999</v>
      </c>
      <c r="T20" s="48">
        <f t="shared" si="6"/>
        <v>6.3639999999999999</v>
      </c>
      <c r="U20" s="125">
        <v>8</v>
      </c>
      <c r="V20" s="125">
        <f t="shared" si="7"/>
        <v>8</v>
      </c>
      <c r="W20" s="126" t="s">
        <v>133</v>
      </c>
      <c r="X20" s="128">
        <v>0</v>
      </c>
      <c r="Y20" s="128">
        <v>1077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41710564</v>
      </c>
      <c r="AH20" s="50">
        <f t="shared" si="9"/>
        <v>1400</v>
      </c>
      <c r="AI20" s="51">
        <f t="shared" si="8"/>
        <v>219.98742928975489</v>
      </c>
      <c r="AJ20" s="108">
        <v>0</v>
      </c>
      <c r="AK20" s="108">
        <v>1</v>
      </c>
      <c r="AL20" s="108">
        <v>1</v>
      </c>
      <c r="AM20" s="108">
        <v>1</v>
      </c>
      <c r="AN20" s="108">
        <v>1</v>
      </c>
      <c r="AO20" s="108">
        <v>0</v>
      </c>
      <c r="AP20" s="128">
        <v>9588666</v>
      </c>
      <c r="AQ20" s="128">
        <f t="shared" si="0"/>
        <v>0</v>
      </c>
      <c r="AR20" s="54">
        <v>1.37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6</v>
      </c>
      <c r="E21" s="42">
        <f t="shared" si="1"/>
        <v>4.2253521126760569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134</v>
      </c>
      <c r="P21" s="124">
        <v>165</v>
      </c>
      <c r="Q21" s="124">
        <v>58240415</v>
      </c>
      <c r="R21" s="47">
        <f t="shared" si="4"/>
        <v>6223</v>
      </c>
      <c r="S21" s="48">
        <f t="shared" si="5"/>
        <v>149.352</v>
      </c>
      <c r="T21" s="48">
        <f t="shared" si="6"/>
        <v>6.2229999999999999</v>
      </c>
      <c r="U21" s="125">
        <v>7.3</v>
      </c>
      <c r="V21" s="125">
        <f t="shared" si="7"/>
        <v>7.3</v>
      </c>
      <c r="W21" s="126" t="s">
        <v>133</v>
      </c>
      <c r="X21" s="128">
        <v>0</v>
      </c>
      <c r="Y21" s="128">
        <v>1077</v>
      </c>
      <c r="Z21" s="128">
        <v>1187</v>
      </c>
      <c r="AA21" s="128">
        <v>1185</v>
      </c>
      <c r="AB21" s="128">
        <v>1187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41711972</v>
      </c>
      <c r="AH21" s="50">
        <f t="shared" si="9"/>
        <v>1408</v>
      </c>
      <c r="AI21" s="51">
        <f t="shared" si="8"/>
        <v>226.25743210670095</v>
      </c>
      <c r="AJ21" s="108">
        <v>0</v>
      </c>
      <c r="AK21" s="108">
        <v>1</v>
      </c>
      <c r="AL21" s="108">
        <v>1</v>
      </c>
      <c r="AM21" s="108">
        <v>1</v>
      </c>
      <c r="AN21" s="108">
        <v>1</v>
      </c>
      <c r="AO21" s="108">
        <v>0</v>
      </c>
      <c r="AP21" s="128">
        <v>9588666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7</v>
      </c>
      <c r="E22" s="42">
        <f t="shared" si="1"/>
        <v>4.9295774647887329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137</v>
      </c>
      <c r="P22" s="124">
        <v>149</v>
      </c>
      <c r="Q22" s="124">
        <v>58246607</v>
      </c>
      <c r="R22" s="47">
        <f t="shared" si="4"/>
        <v>6192</v>
      </c>
      <c r="S22" s="48">
        <f t="shared" si="5"/>
        <v>148.608</v>
      </c>
      <c r="T22" s="48">
        <f t="shared" si="6"/>
        <v>6.1920000000000002</v>
      </c>
      <c r="U22" s="125">
        <v>6.7</v>
      </c>
      <c r="V22" s="125">
        <f t="shared" si="7"/>
        <v>6.7</v>
      </c>
      <c r="W22" s="126" t="s">
        <v>133</v>
      </c>
      <c r="X22" s="128">
        <v>0</v>
      </c>
      <c r="Y22" s="128">
        <v>1036</v>
      </c>
      <c r="Z22" s="128">
        <v>1186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41713364</v>
      </c>
      <c r="AH22" s="50">
        <f t="shared" si="9"/>
        <v>1392</v>
      </c>
      <c r="AI22" s="51">
        <f t="shared" si="8"/>
        <v>224.80620155038758</v>
      </c>
      <c r="AJ22" s="108">
        <v>0</v>
      </c>
      <c r="AK22" s="108">
        <v>1</v>
      </c>
      <c r="AL22" s="108">
        <v>1</v>
      </c>
      <c r="AM22" s="108">
        <v>1</v>
      </c>
      <c r="AN22" s="108">
        <v>1</v>
      </c>
      <c r="AO22" s="108">
        <v>0</v>
      </c>
      <c r="AP22" s="128">
        <v>9588666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130</v>
      </c>
      <c r="P23" s="124">
        <v>144</v>
      </c>
      <c r="Q23" s="124">
        <v>58252658</v>
      </c>
      <c r="R23" s="47">
        <f t="shared" si="4"/>
        <v>6051</v>
      </c>
      <c r="S23" s="48">
        <f t="shared" si="5"/>
        <v>145.22399999999999</v>
      </c>
      <c r="T23" s="48">
        <f t="shared" si="6"/>
        <v>6.0510000000000002</v>
      </c>
      <c r="U23" s="125">
        <v>6.3</v>
      </c>
      <c r="V23" s="125">
        <f t="shared" si="7"/>
        <v>6.3</v>
      </c>
      <c r="W23" s="126" t="s">
        <v>133</v>
      </c>
      <c r="X23" s="128">
        <v>0</v>
      </c>
      <c r="Y23" s="128">
        <v>1087</v>
      </c>
      <c r="Z23" s="128">
        <v>1186</v>
      </c>
      <c r="AA23" s="128">
        <v>1185</v>
      </c>
      <c r="AB23" s="128">
        <v>1187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41714732</v>
      </c>
      <c r="AH23" s="50">
        <f t="shared" si="9"/>
        <v>1368</v>
      </c>
      <c r="AI23" s="51">
        <f t="shared" si="8"/>
        <v>226.07833415964302</v>
      </c>
      <c r="AJ23" s="108">
        <v>0</v>
      </c>
      <c r="AK23" s="108">
        <v>1</v>
      </c>
      <c r="AL23" s="108">
        <v>1</v>
      </c>
      <c r="AM23" s="108">
        <v>1</v>
      </c>
      <c r="AN23" s="108">
        <v>1</v>
      </c>
      <c r="AO23" s="108">
        <v>0</v>
      </c>
      <c r="AP23" s="128">
        <v>9588666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4</v>
      </c>
      <c r="E24" s="42">
        <f t="shared" si="1"/>
        <v>2.8169014084507045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126</v>
      </c>
      <c r="P24" s="124">
        <v>146</v>
      </c>
      <c r="Q24" s="124">
        <v>58258913</v>
      </c>
      <c r="R24" s="47">
        <f t="shared" si="4"/>
        <v>6255</v>
      </c>
      <c r="S24" s="48">
        <f t="shared" si="5"/>
        <v>150.12</v>
      </c>
      <c r="T24" s="48">
        <f t="shared" si="6"/>
        <v>6.2549999999999999</v>
      </c>
      <c r="U24" s="125">
        <v>5.5</v>
      </c>
      <c r="V24" s="125">
        <f t="shared" si="7"/>
        <v>5.5</v>
      </c>
      <c r="W24" s="126" t="s">
        <v>133</v>
      </c>
      <c r="X24" s="128">
        <v>0</v>
      </c>
      <c r="Y24" s="128">
        <v>1148</v>
      </c>
      <c r="Z24" s="128">
        <v>1187</v>
      </c>
      <c r="AA24" s="128">
        <v>1185</v>
      </c>
      <c r="AB24" s="128">
        <v>1186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41716188</v>
      </c>
      <c r="AH24" s="50">
        <f t="shared" si="9"/>
        <v>1456</v>
      </c>
      <c r="AI24" s="51">
        <f t="shared" si="8"/>
        <v>232.77378097521984</v>
      </c>
      <c r="AJ24" s="108">
        <v>0</v>
      </c>
      <c r="AK24" s="108">
        <v>1</v>
      </c>
      <c r="AL24" s="108">
        <v>1</v>
      </c>
      <c r="AM24" s="108">
        <v>1</v>
      </c>
      <c r="AN24" s="108">
        <v>1</v>
      </c>
      <c r="AO24" s="108">
        <v>0</v>
      </c>
      <c r="AP24" s="128">
        <v>9588666</v>
      </c>
      <c r="AQ24" s="128">
        <f t="shared" si="0"/>
        <v>0</v>
      </c>
      <c r="AR24" s="54">
        <v>1.34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5</v>
      </c>
      <c r="E25" s="42">
        <f t="shared" si="1"/>
        <v>3.5211267605633805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127</v>
      </c>
      <c r="P25" s="124">
        <v>141</v>
      </c>
      <c r="Q25" s="124">
        <v>58264915</v>
      </c>
      <c r="R25" s="47">
        <f t="shared" si="4"/>
        <v>6002</v>
      </c>
      <c r="S25" s="48">
        <f t="shared" si="5"/>
        <v>144.048</v>
      </c>
      <c r="T25" s="48">
        <f t="shared" si="6"/>
        <v>6.0019999999999998</v>
      </c>
      <c r="U25" s="125">
        <v>4.5999999999999996</v>
      </c>
      <c r="V25" s="125">
        <f t="shared" si="7"/>
        <v>4.5999999999999996</v>
      </c>
      <c r="W25" s="126" t="s">
        <v>133</v>
      </c>
      <c r="X25" s="128">
        <v>0</v>
      </c>
      <c r="Y25" s="128">
        <v>1119</v>
      </c>
      <c r="Z25" s="128">
        <v>1187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41717604</v>
      </c>
      <c r="AH25" s="50">
        <f t="shared" si="9"/>
        <v>1416</v>
      </c>
      <c r="AI25" s="51">
        <f t="shared" si="8"/>
        <v>235.92135954681774</v>
      </c>
      <c r="AJ25" s="108">
        <v>0</v>
      </c>
      <c r="AK25" s="108">
        <v>1</v>
      </c>
      <c r="AL25" s="108">
        <v>1</v>
      </c>
      <c r="AM25" s="108">
        <v>1</v>
      </c>
      <c r="AN25" s="108">
        <v>1</v>
      </c>
      <c r="AO25" s="108">
        <v>0</v>
      </c>
      <c r="AP25" s="128">
        <v>9588666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5</v>
      </c>
      <c r="E26" s="42">
        <f t="shared" si="1"/>
        <v>3.5211267605633805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126</v>
      </c>
      <c r="P26" s="124">
        <v>143</v>
      </c>
      <c r="Q26" s="124">
        <v>58270713</v>
      </c>
      <c r="R26" s="47">
        <f t="shared" si="4"/>
        <v>5798</v>
      </c>
      <c r="S26" s="48">
        <f t="shared" si="5"/>
        <v>139.15199999999999</v>
      </c>
      <c r="T26" s="48">
        <f t="shared" si="6"/>
        <v>5.798</v>
      </c>
      <c r="U26" s="125">
        <v>3.9</v>
      </c>
      <c r="V26" s="125">
        <f t="shared" si="7"/>
        <v>3.9</v>
      </c>
      <c r="W26" s="126" t="s">
        <v>133</v>
      </c>
      <c r="X26" s="128">
        <v>0</v>
      </c>
      <c r="Y26" s="128">
        <v>1117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41718968</v>
      </c>
      <c r="AH26" s="50">
        <f t="shared" si="9"/>
        <v>1364</v>
      </c>
      <c r="AI26" s="51">
        <f t="shared" si="8"/>
        <v>235.2535357019662</v>
      </c>
      <c r="AJ26" s="108">
        <v>0</v>
      </c>
      <c r="AK26" s="108">
        <v>1</v>
      </c>
      <c r="AL26" s="108">
        <v>1</v>
      </c>
      <c r="AM26" s="108">
        <v>1</v>
      </c>
      <c r="AN26" s="108">
        <v>1</v>
      </c>
      <c r="AO26" s="108">
        <v>0</v>
      </c>
      <c r="AP26" s="128">
        <v>9588666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4</v>
      </c>
      <c r="E27" s="42">
        <f t="shared" si="1"/>
        <v>2.8169014084507045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126</v>
      </c>
      <c r="P27" s="124">
        <v>139</v>
      </c>
      <c r="Q27" s="124">
        <v>58276834</v>
      </c>
      <c r="R27" s="47">
        <f t="shared" si="4"/>
        <v>6121</v>
      </c>
      <c r="S27" s="48">
        <f t="shared" si="5"/>
        <v>146.904</v>
      </c>
      <c r="T27" s="48">
        <f t="shared" si="6"/>
        <v>6.1210000000000004</v>
      </c>
      <c r="U27" s="125">
        <v>3.1</v>
      </c>
      <c r="V27" s="125">
        <f t="shared" si="7"/>
        <v>3.1</v>
      </c>
      <c r="W27" s="126" t="s">
        <v>133</v>
      </c>
      <c r="X27" s="128">
        <v>0</v>
      </c>
      <c r="Y27" s="128">
        <v>1128</v>
      </c>
      <c r="Z27" s="128">
        <v>1187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41720404</v>
      </c>
      <c r="AH27" s="50">
        <f t="shared" si="9"/>
        <v>1436</v>
      </c>
      <c r="AI27" s="51">
        <f t="shared" si="8"/>
        <v>234.60218918477372</v>
      </c>
      <c r="AJ27" s="108">
        <v>0</v>
      </c>
      <c r="AK27" s="108">
        <v>1</v>
      </c>
      <c r="AL27" s="108">
        <v>1</v>
      </c>
      <c r="AM27" s="108">
        <v>1</v>
      </c>
      <c r="AN27" s="108">
        <v>1</v>
      </c>
      <c r="AO27" s="108">
        <v>0</v>
      </c>
      <c r="AP27" s="128">
        <v>9588666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3</v>
      </c>
      <c r="E28" s="42">
        <f t="shared" si="1"/>
        <v>2.1126760563380285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129</v>
      </c>
      <c r="P28" s="124">
        <v>138</v>
      </c>
      <c r="Q28" s="124">
        <v>58282381</v>
      </c>
      <c r="R28" s="47">
        <f t="shared" si="4"/>
        <v>5547</v>
      </c>
      <c r="S28" s="48">
        <f t="shared" si="5"/>
        <v>133.12799999999999</v>
      </c>
      <c r="T28" s="48">
        <f t="shared" si="6"/>
        <v>5.5469999999999997</v>
      </c>
      <c r="U28" s="125">
        <v>2.7</v>
      </c>
      <c r="V28" s="125">
        <f t="shared" si="7"/>
        <v>2.7</v>
      </c>
      <c r="W28" s="126" t="s">
        <v>133</v>
      </c>
      <c r="X28" s="128">
        <v>0</v>
      </c>
      <c r="Y28" s="128">
        <v>1076</v>
      </c>
      <c r="Z28" s="128">
        <v>1187</v>
      </c>
      <c r="AA28" s="128">
        <v>1185</v>
      </c>
      <c r="AB28" s="128">
        <v>1187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41721692</v>
      </c>
      <c r="AH28" s="50">
        <f t="shared" si="9"/>
        <v>1288</v>
      </c>
      <c r="AI28" s="51">
        <f t="shared" si="8"/>
        <v>232.1975842797909</v>
      </c>
      <c r="AJ28" s="108">
        <v>0</v>
      </c>
      <c r="AK28" s="108">
        <v>1</v>
      </c>
      <c r="AL28" s="108">
        <v>1</v>
      </c>
      <c r="AM28" s="108">
        <v>1</v>
      </c>
      <c r="AN28" s="108">
        <v>1</v>
      </c>
      <c r="AO28" s="108">
        <v>0</v>
      </c>
      <c r="AP28" s="128">
        <v>9588666</v>
      </c>
      <c r="AQ28" s="128">
        <f t="shared" si="0"/>
        <v>0</v>
      </c>
      <c r="AR28" s="54">
        <v>1.26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3</v>
      </c>
      <c r="E29" s="42">
        <f t="shared" si="1"/>
        <v>2.1126760563380285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131</v>
      </c>
      <c r="P29" s="124">
        <v>136</v>
      </c>
      <c r="Q29" s="124">
        <v>58288173</v>
      </c>
      <c r="R29" s="47">
        <f t="shared" si="4"/>
        <v>5792</v>
      </c>
      <c r="S29" s="48">
        <f t="shared" si="5"/>
        <v>139.00800000000001</v>
      </c>
      <c r="T29" s="48">
        <f t="shared" si="6"/>
        <v>5.7919999999999998</v>
      </c>
      <c r="U29" s="125">
        <v>2.4</v>
      </c>
      <c r="V29" s="125">
        <f t="shared" si="7"/>
        <v>2.4</v>
      </c>
      <c r="W29" s="126" t="s">
        <v>133</v>
      </c>
      <c r="X29" s="128">
        <v>0</v>
      </c>
      <c r="Y29" s="128">
        <v>1034</v>
      </c>
      <c r="Z29" s="128">
        <v>1188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41723056</v>
      </c>
      <c r="AH29" s="50">
        <f t="shared" si="9"/>
        <v>1364</v>
      </c>
      <c r="AI29" s="51">
        <f t="shared" si="8"/>
        <v>235.49723756906079</v>
      </c>
      <c r="AJ29" s="108">
        <v>0</v>
      </c>
      <c r="AK29" s="108">
        <v>1</v>
      </c>
      <c r="AL29" s="108">
        <v>1</v>
      </c>
      <c r="AM29" s="108">
        <v>1</v>
      </c>
      <c r="AN29" s="108">
        <v>1</v>
      </c>
      <c r="AO29" s="108">
        <v>0</v>
      </c>
      <c r="AP29" s="128">
        <v>9588666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4</v>
      </c>
      <c r="E30" s="42">
        <f t="shared" si="1"/>
        <v>2.8169014084507045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135</v>
      </c>
      <c r="P30" s="124">
        <v>133</v>
      </c>
      <c r="Q30" s="124">
        <v>58293912</v>
      </c>
      <c r="R30" s="47">
        <f t="shared" si="4"/>
        <v>5739</v>
      </c>
      <c r="S30" s="48">
        <f t="shared" si="5"/>
        <v>137.73599999999999</v>
      </c>
      <c r="T30" s="48">
        <f t="shared" si="6"/>
        <v>5.7389999999999999</v>
      </c>
      <c r="U30" s="125">
        <v>2.2999999999999998</v>
      </c>
      <c r="V30" s="125">
        <f t="shared" si="7"/>
        <v>2.2999999999999998</v>
      </c>
      <c r="W30" s="126" t="s">
        <v>133</v>
      </c>
      <c r="X30" s="128">
        <v>0</v>
      </c>
      <c r="Y30" s="128">
        <v>965</v>
      </c>
      <c r="Z30" s="128">
        <v>1187</v>
      </c>
      <c r="AA30" s="128">
        <v>1185</v>
      </c>
      <c r="AB30" s="128">
        <v>1187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41724412</v>
      </c>
      <c r="AH30" s="50">
        <f t="shared" si="9"/>
        <v>1356</v>
      </c>
      <c r="AI30" s="51">
        <f t="shared" si="8"/>
        <v>236.27809722948248</v>
      </c>
      <c r="AJ30" s="108">
        <v>0</v>
      </c>
      <c r="AK30" s="108">
        <v>1</v>
      </c>
      <c r="AL30" s="108">
        <v>1</v>
      </c>
      <c r="AM30" s="108">
        <v>1</v>
      </c>
      <c r="AN30" s="108">
        <v>1</v>
      </c>
      <c r="AO30" s="108">
        <v>0</v>
      </c>
      <c r="AP30" s="128">
        <v>9588666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7</v>
      </c>
      <c r="E31" s="42">
        <f t="shared" si="1"/>
        <v>4.9295774647887329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111</v>
      </c>
      <c r="P31" s="124">
        <v>123</v>
      </c>
      <c r="Q31" s="124">
        <v>58298823</v>
      </c>
      <c r="R31" s="47">
        <f t="shared" si="4"/>
        <v>4911</v>
      </c>
      <c r="S31" s="48">
        <f t="shared" si="5"/>
        <v>117.864</v>
      </c>
      <c r="T31" s="48">
        <f t="shared" si="6"/>
        <v>4.9109999999999996</v>
      </c>
      <c r="U31" s="125">
        <v>1.7</v>
      </c>
      <c r="V31" s="125">
        <f t="shared" si="7"/>
        <v>1.7</v>
      </c>
      <c r="W31" s="126" t="s">
        <v>140</v>
      </c>
      <c r="X31" s="128">
        <v>0</v>
      </c>
      <c r="Y31" s="128">
        <v>1097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41725428</v>
      </c>
      <c r="AH31" s="50">
        <f t="shared" si="9"/>
        <v>1016</v>
      </c>
      <c r="AI31" s="51">
        <f t="shared" si="8"/>
        <v>206.88250865404197</v>
      </c>
      <c r="AJ31" s="108">
        <v>0</v>
      </c>
      <c r="AK31" s="108">
        <v>1</v>
      </c>
      <c r="AL31" s="108">
        <v>1</v>
      </c>
      <c r="AM31" s="108">
        <v>0</v>
      </c>
      <c r="AN31" s="108">
        <v>1</v>
      </c>
      <c r="AO31" s="108">
        <v>0</v>
      </c>
      <c r="AP31" s="128">
        <v>9588666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13</v>
      </c>
      <c r="E32" s="42">
        <f t="shared" si="1"/>
        <v>9.1549295774647899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117</v>
      </c>
      <c r="P32" s="124">
        <v>117</v>
      </c>
      <c r="Q32" s="124">
        <v>58303797</v>
      </c>
      <c r="R32" s="47">
        <f t="shared" si="4"/>
        <v>4974</v>
      </c>
      <c r="S32" s="48">
        <f t="shared" si="5"/>
        <v>119.376</v>
      </c>
      <c r="T32" s="48">
        <f t="shared" si="6"/>
        <v>4.9740000000000002</v>
      </c>
      <c r="U32" s="125">
        <v>1.6</v>
      </c>
      <c r="V32" s="125">
        <f t="shared" si="7"/>
        <v>1.6</v>
      </c>
      <c r="W32" s="126" t="s">
        <v>140</v>
      </c>
      <c r="X32" s="128">
        <v>0</v>
      </c>
      <c r="Y32" s="128">
        <v>954</v>
      </c>
      <c r="Z32" s="128">
        <v>1168</v>
      </c>
      <c r="AA32" s="128">
        <v>0</v>
      </c>
      <c r="AB32" s="128">
        <v>1168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41726432</v>
      </c>
      <c r="AH32" s="50">
        <f t="shared" si="9"/>
        <v>1004</v>
      </c>
      <c r="AI32" s="51">
        <f t="shared" si="8"/>
        <v>201.84961801367109</v>
      </c>
      <c r="AJ32" s="108">
        <v>0</v>
      </c>
      <c r="AK32" s="108">
        <v>1</v>
      </c>
      <c r="AL32" s="108">
        <v>1</v>
      </c>
      <c r="AM32" s="108">
        <v>0</v>
      </c>
      <c r="AN32" s="108">
        <v>1</v>
      </c>
      <c r="AO32" s="108">
        <v>0</v>
      </c>
      <c r="AP32" s="128">
        <v>9588666</v>
      </c>
      <c r="AQ32" s="128">
        <f t="shared" si="0"/>
        <v>0</v>
      </c>
      <c r="AR32" s="54">
        <v>1.3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122</v>
      </c>
      <c r="P33" s="124">
        <v>90</v>
      </c>
      <c r="Q33" s="124">
        <v>58307574</v>
      </c>
      <c r="R33" s="47">
        <f t="shared" si="4"/>
        <v>3777</v>
      </c>
      <c r="S33" s="48">
        <f t="shared" si="5"/>
        <v>90.647999999999996</v>
      </c>
      <c r="T33" s="48">
        <f t="shared" si="6"/>
        <v>3.7770000000000001</v>
      </c>
      <c r="U33" s="125">
        <v>2.8</v>
      </c>
      <c r="V33" s="125">
        <f t="shared" si="7"/>
        <v>2.8</v>
      </c>
      <c r="W33" s="126" t="s">
        <v>125</v>
      </c>
      <c r="X33" s="128">
        <v>0</v>
      </c>
      <c r="Y33" s="128">
        <v>0</v>
      </c>
      <c r="Z33" s="128">
        <v>1048</v>
      </c>
      <c r="AA33" s="128">
        <v>0</v>
      </c>
      <c r="AB33" s="128">
        <v>1048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41727084</v>
      </c>
      <c r="AH33" s="50">
        <f t="shared" si="9"/>
        <v>652</v>
      </c>
      <c r="AI33" s="51">
        <f t="shared" si="8"/>
        <v>172.6237754831877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9589884</v>
      </c>
      <c r="AQ33" s="128">
        <f t="shared" si="0"/>
        <v>1218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12</v>
      </c>
      <c r="E34" s="42">
        <f t="shared" si="1"/>
        <v>8.4507042253521139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123</v>
      </c>
      <c r="P34" s="124">
        <v>88</v>
      </c>
      <c r="Q34" s="124">
        <v>58311264</v>
      </c>
      <c r="R34" s="47">
        <f t="shared" si="4"/>
        <v>3690</v>
      </c>
      <c r="S34" s="48">
        <f t="shared" si="5"/>
        <v>88.56</v>
      </c>
      <c r="T34" s="48">
        <f t="shared" si="6"/>
        <v>3.69</v>
      </c>
      <c r="U34" s="125">
        <v>4.4000000000000004</v>
      </c>
      <c r="V34" s="125">
        <f t="shared" si="7"/>
        <v>4.4000000000000004</v>
      </c>
      <c r="W34" s="126" t="s">
        <v>125</v>
      </c>
      <c r="X34" s="128">
        <v>0</v>
      </c>
      <c r="Y34" s="128">
        <v>0</v>
      </c>
      <c r="Z34" s="128">
        <v>1048</v>
      </c>
      <c r="AA34" s="128">
        <v>0</v>
      </c>
      <c r="AB34" s="128">
        <v>1047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41727716</v>
      </c>
      <c r="AH34" s="50">
        <f t="shared" si="9"/>
        <v>632</v>
      </c>
      <c r="AI34" s="51">
        <f t="shared" si="8"/>
        <v>171.27371273712737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9591218</v>
      </c>
      <c r="AQ34" s="128">
        <f t="shared" si="0"/>
        <v>1334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>
        <f>AVERAGE(P11:P34)</f>
        <v>125.375</v>
      </c>
      <c r="Q35" s="65"/>
      <c r="R35" s="66">
        <f>SUM(R11:R34)</f>
        <v>124468</v>
      </c>
      <c r="S35" s="67">
        <f>AVERAGE(S11:S34)</f>
        <v>124.46800000000002</v>
      </c>
      <c r="T35" s="67">
        <f>SUM(T11:T34)</f>
        <v>124.46799999999999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26128</v>
      </c>
      <c r="AI35" s="70">
        <f>$AH$35/$T35</f>
        <v>209.91740849053573</v>
      </c>
      <c r="AJ35" s="99"/>
      <c r="AK35" s="100"/>
      <c r="AL35" s="100"/>
      <c r="AM35" s="100"/>
      <c r="AN35" s="101"/>
      <c r="AO35" s="71"/>
      <c r="AP35" s="72">
        <f>AP34-AP10</f>
        <v>7855</v>
      </c>
      <c r="AQ35" s="73">
        <f>SUM(AQ11:AQ34)</f>
        <v>7855</v>
      </c>
      <c r="AR35" s="74">
        <f>AVERAGE(AR11:AR34)</f>
        <v>1.2716666666666667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165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175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176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22" t="s">
        <v>137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18" t="s">
        <v>163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177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34:AG34 W16:X16 W12:AG15 X17:X33 Y16:AG33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:E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P3:U3" name="Range1_16_1_1_1_1_1_1_2_2_2_2"/>
    <protectedRange sqref="B43" name="Range2_12_5_1_1_1_2_1_1_1_1_1_1_1_1_1_1_1_2_1_1_1_1_1_1_1_1_1_1_1_1_1_1_1_1_1_1_1_1_1"/>
    <protectedRange sqref="B44" name="Range2_12_5_1_1_1_2_2_1_1_1_1_1_1_1_1_1_1_1_1_1_1_1_1_1_1_1_1_1_1_1_1_1_1_1_1_1_1_1_1_1_1_1_1_1_1_1_1_1_1_1_1_1_1_1_1"/>
    <protectedRange sqref="B45" name="Range2_12_5_1_1_1_2_2_1_1_1_1_1_1_1_1_1_1_1_2_1_1_1_1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_1_1_1_1"/>
    <protectedRange sqref="B48" name="Range2_12_5_1_1_1_1_1_2_1_1_1_1_1_1_1_1_1_1_1_1_1_1_1_1_1_1_1_1_2_1_1_1_1_1_1_1_1_1_1_1_1_1_3_1_1_1_2_1_1_1_1_1_1_1_1_1_1_1_1_2_1"/>
    <protectedRange sqref="B49" name="Range2_12_5_1_1_1_1_1_2_1_1_2_1_1_1_1_1_1_1_1_1_1_1_1_1_1_1_1_1_2_1_1_1_1_1_1_1_1_1_1_1_1_1_1_3_1_1_1_2_1_1_1_1_1_1_1_1_1_2_1"/>
    <protectedRange sqref="B50" name="Range2_12_5_1_1_1_2_2_1_1_1_1_1_1_1_1_1_1_1_2_1_1_1_1_1_1_1_1_1_3_1_3_1_2_1_1_1_1_1_1_1_1_1_1_1_1_1_2_1_1_1_1_1_2_1_1_1_1_1_1_1_1_2_1_1_3_1_1_1_2_1_1_1_1_1_1_1_1_1_1_1_1_1"/>
    <protectedRange sqref="B51" name="Range2_12_5_1_1_1_2_2_1_1_1_1_1_1_1_1_1_1_1_2_1_1_1_2_1_1_1_1_1_1_1_1_1_1_1_1_1_1_1_1_2_1_1_1_1_1_1_1_1_1_2_1_1_3_1_1_1_3_1_1_1_1_1_1_1_1_1_1_1_1_1"/>
    <protectedRange sqref="B52" name="Range2_12_5_1_1_1_1_1_2_1_2_1_1_1_2_1_1_1_1_1_1_1_1_1_1_2_1_1_1_1_1_2_1_1_1_1_1_1_1_2_1_1_3_1_1_1_2_1_1_1_1_1_1_1_1_1_1_1_1_1"/>
  </protectedRanges>
  <mergeCells count="41">
    <mergeCell ref="P3:U3"/>
    <mergeCell ref="P4:U4"/>
    <mergeCell ref="P5:U5"/>
    <mergeCell ref="B6:C6"/>
    <mergeCell ref="D6:H6"/>
    <mergeCell ref="L6:M6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</mergeCells>
  <conditionalFormatting sqref="X11:AE34">
    <cfRule type="containsText" dxfId="528" priority="5" operator="containsText" text="N/A">
      <formula>NOT(ISERROR(SEARCH("N/A",X11)))</formula>
    </cfRule>
    <cfRule type="cellIs" dxfId="527" priority="23" operator="equal">
      <formula>0</formula>
    </cfRule>
  </conditionalFormatting>
  <conditionalFormatting sqref="X11:AE34">
    <cfRule type="cellIs" dxfId="526" priority="22" operator="greaterThanOrEqual">
      <formula>1185</formula>
    </cfRule>
  </conditionalFormatting>
  <conditionalFormatting sqref="X11:AE34">
    <cfRule type="cellIs" dxfId="525" priority="21" operator="between">
      <formula>0.1</formula>
      <formula>1184</formula>
    </cfRule>
  </conditionalFormatting>
  <conditionalFormatting sqref="X8 AJ11:AO34">
    <cfRule type="cellIs" dxfId="524" priority="20" operator="equal">
      <formula>0</formula>
    </cfRule>
  </conditionalFormatting>
  <conditionalFormatting sqref="X8 AJ11:AO34">
    <cfRule type="cellIs" dxfId="523" priority="19" operator="greaterThan">
      <formula>1179</formula>
    </cfRule>
  </conditionalFormatting>
  <conditionalFormatting sqref="X8 AJ11:AO34">
    <cfRule type="cellIs" dxfId="522" priority="18" operator="greaterThan">
      <formula>99</formula>
    </cfRule>
  </conditionalFormatting>
  <conditionalFormatting sqref="X8 AJ11:AO34">
    <cfRule type="cellIs" dxfId="521" priority="17" operator="greaterThan">
      <formula>0.99</formula>
    </cfRule>
  </conditionalFormatting>
  <conditionalFormatting sqref="AB8">
    <cfRule type="cellIs" dxfId="520" priority="16" operator="equal">
      <formula>0</formula>
    </cfRule>
  </conditionalFormatting>
  <conditionalFormatting sqref="AB8">
    <cfRule type="cellIs" dxfId="519" priority="15" operator="greaterThan">
      <formula>1179</formula>
    </cfRule>
  </conditionalFormatting>
  <conditionalFormatting sqref="AB8">
    <cfRule type="cellIs" dxfId="518" priority="14" operator="greaterThan">
      <formula>99</formula>
    </cfRule>
  </conditionalFormatting>
  <conditionalFormatting sqref="AB8">
    <cfRule type="cellIs" dxfId="517" priority="13" operator="greaterThan">
      <formula>0.99</formula>
    </cfRule>
  </conditionalFormatting>
  <conditionalFormatting sqref="AQ11:AQ34">
    <cfRule type="cellIs" dxfId="516" priority="12" operator="equal">
      <formula>0</formula>
    </cfRule>
  </conditionalFormatting>
  <conditionalFormatting sqref="AQ11:AQ34">
    <cfRule type="cellIs" dxfId="515" priority="11" operator="greaterThan">
      <formula>1179</formula>
    </cfRule>
  </conditionalFormatting>
  <conditionalFormatting sqref="AQ11:AQ34">
    <cfRule type="cellIs" dxfId="514" priority="10" operator="greaterThan">
      <formula>99</formula>
    </cfRule>
  </conditionalFormatting>
  <conditionalFormatting sqref="AQ11:AQ34">
    <cfRule type="cellIs" dxfId="513" priority="9" operator="greaterThan">
      <formula>0.99</formula>
    </cfRule>
  </conditionalFormatting>
  <conditionalFormatting sqref="AI11:AI34">
    <cfRule type="cellIs" dxfId="512" priority="8" operator="greaterThan">
      <formula>$AI$8</formula>
    </cfRule>
  </conditionalFormatting>
  <conditionalFormatting sqref="AH11:AH34">
    <cfRule type="cellIs" dxfId="511" priority="6" operator="greaterThan">
      <formula>$AH$8</formula>
    </cfRule>
    <cfRule type="cellIs" dxfId="510" priority="7" operator="greaterThan">
      <formula>$AH$8</formula>
    </cfRule>
  </conditionalFormatting>
  <conditionalFormatting sqref="AP11:AP34">
    <cfRule type="cellIs" dxfId="509" priority="4" operator="equal">
      <formula>0</formula>
    </cfRule>
  </conditionalFormatting>
  <conditionalFormatting sqref="AP11:AP34">
    <cfRule type="cellIs" dxfId="508" priority="3" operator="greaterThan">
      <formula>1179</formula>
    </cfRule>
  </conditionalFormatting>
  <conditionalFormatting sqref="AP11:AP34">
    <cfRule type="cellIs" dxfId="507" priority="2" operator="greaterThan">
      <formula>99</formula>
    </cfRule>
  </conditionalFormatting>
  <conditionalFormatting sqref="AP11:AP34">
    <cfRule type="cellIs" dxfId="506" priority="1" operator="greaterThan">
      <formula>0.99</formula>
    </cfRule>
  </conditionalFormatting>
  <dataValidations count="4">
    <dataValidation type="list" allowBlank="1" showInputMessage="1" showErrorMessage="1" sqref="P3:P5">
      <formula1>$AY$10:$AY$39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P8:AQ8 N10 L10 D8 O8:T8">
      <formula1>#REF!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AY113"/>
  <sheetViews>
    <sheetView topLeftCell="A43" workbookViewId="0">
      <selection activeCell="B51" sqref="B51:B53"/>
    </sheetView>
  </sheetViews>
  <sheetFormatPr defaultRowHeight="15" x14ac:dyDescent="0.25"/>
  <cols>
    <col min="1" max="1" width="5.7109375" style="107" customWidth="1"/>
    <col min="2" max="2" width="10.28515625" style="107" customWidth="1"/>
    <col min="3" max="3" width="14" style="107" customWidth="1"/>
    <col min="4" max="7" width="9.140625" style="107"/>
    <col min="8" max="8" width="20.42578125" style="107" customWidth="1"/>
    <col min="9" max="10" width="9.140625" style="107"/>
    <col min="11" max="11" width="9" style="107" customWidth="1"/>
    <col min="12" max="14" width="9.140625" style="107" hidden="1" customWidth="1"/>
    <col min="15" max="16" width="9.28515625" style="107" bestFit="1" customWidth="1"/>
    <col min="17" max="18" width="9.140625" style="107" customWidth="1"/>
    <col min="19" max="19" width="11.5703125" style="107" bestFit="1" customWidth="1"/>
    <col min="20" max="20" width="10.5703125" style="107" bestFit="1" customWidth="1"/>
    <col min="21" max="22" width="9.28515625" style="107" bestFit="1" customWidth="1"/>
    <col min="23" max="23" width="9.140625" style="107"/>
    <col min="24" max="28" width="9.28515625" style="107" bestFit="1" customWidth="1"/>
    <col min="29" max="32" width="9.140625" style="107"/>
    <col min="33" max="33" width="10.5703125" style="107" bestFit="1" customWidth="1"/>
    <col min="34" max="35" width="9.28515625" style="107" bestFit="1" customWidth="1"/>
    <col min="36" max="44" width="9.140625" style="107"/>
    <col min="45" max="45" width="83.85546875" style="13" customWidth="1"/>
    <col min="46" max="47" width="9.140625" style="109"/>
    <col min="48" max="48" width="29.7109375" style="109" customWidth="1"/>
    <col min="49" max="49" width="22" style="109" customWidth="1"/>
    <col min="50" max="50" width="9.140625" style="109"/>
    <col min="51" max="51" width="38.5703125" style="109" bestFit="1" customWidth="1"/>
    <col min="52" max="16384" width="9.140625" style="107"/>
  </cols>
  <sheetData>
    <row r="2" spans="2:51" ht="21" x14ac:dyDescent="0.25">
      <c r="B2" s="3"/>
      <c r="C2" s="109"/>
      <c r="D2" s="109"/>
      <c r="E2" s="4"/>
      <c r="F2" s="4"/>
      <c r="G2" s="109"/>
      <c r="H2" s="5"/>
      <c r="I2" s="5"/>
      <c r="J2" s="109"/>
      <c r="K2" s="5"/>
      <c r="L2" s="5"/>
      <c r="M2" s="109"/>
      <c r="N2" s="109"/>
      <c r="O2" s="6"/>
      <c r="P2" s="7" t="s">
        <v>0</v>
      </c>
      <c r="Q2" s="7"/>
      <c r="R2" s="8"/>
      <c r="S2" s="9"/>
      <c r="T2" s="10"/>
      <c r="U2" s="10"/>
      <c r="V2" s="11"/>
      <c r="W2" s="12"/>
      <c r="X2" s="10"/>
      <c r="Y2" s="10"/>
      <c r="Z2" s="10"/>
      <c r="AA2" s="10"/>
      <c r="AB2" s="10"/>
      <c r="AC2" s="10"/>
      <c r="AD2" s="10"/>
      <c r="AE2" s="10"/>
      <c r="AM2" s="109"/>
      <c r="AN2" s="109"/>
      <c r="AO2" s="109"/>
      <c r="AP2" s="109"/>
      <c r="AQ2" s="109"/>
      <c r="AR2" s="109"/>
    </row>
    <row r="3" spans="2:51" ht="15.75" customHeight="1" x14ac:dyDescent="0.25">
      <c r="B3" s="14" t="s">
        <v>1</v>
      </c>
      <c r="C3" s="14"/>
      <c r="D3" s="14"/>
      <c r="E3" s="109"/>
      <c r="F3" s="5"/>
      <c r="G3" s="5"/>
      <c r="H3" s="109"/>
      <c r="I3" s="109"/>
      <c r="J3" s="109"/>
      <c r="K3" s="15"/>
      <c r="L3" s="16"/>
      <c r="M3" s="109"/>
      <c r="N3" s="109"/>
      <c r="O3" s="17" t="s">
        <v>2</v>
      </c>
      <c r="P3" s="216" t="s">
        <v>154</v>
      </c>
      <c r="Q3" s="217"/>
      <c r="R3" s="217"/>
      <c r="S3" s="217"/>
      <c r="T3" s="217"/>
      <c r="U3" s="218"/>
      <c r="V3" s="18"/>
      <c r="W3" s="18"/>
      <c r="X3" s="18"/>
      <c r="Y3" s="18"/>
      <c r="Z3" s="18"/>
      <c r="AH3" s="109"/>
      <c r="AI3" s="109"/>
      <c r="AJ3" s="109"/>
      <c r="AK3" s="109"/>
      <c r="AL3" s="13"/>
      <c r="AM3" s="109"/>
      <c r="AN3" s="109"/>
      <c r="AO3" s="109"/>
      <c r="AP3" s="109"/>
      <c r="AQ3" s="109"/>
      <c r="AR3" s="109"/>
      <c r="AS3" s="109"/>
    </row>
    <row r="4" spans="2:51" x14ac:dyDescent="0.25">
      <c r="B4" s="19" t="s">
        <v>3</v>
      </c>
      <c r="C4" s="19"/>
      <c r="D4" s="19"/>
      <c r="E4" s="109"/>
      <c r="F4" s="20"/>
      <c r="G4" s="109"/>
      <c r="H4" s="109"/>
      <c r="I4" s="109"/>
      <c r="J4" s="109"/>
      <c r="K4" s="109"/>
      <c r="L4" s="109"/>
      <c r="M4" s="109"/>
      <c r="N4" s="109"/>
      <c r="O4" s="17" t="s">
        <v>4</v>
      </c>
      <c r="P4" s="216" t="s">
        <v>129</v>
      </c>
      <c r="Q4" s="217"/>
      <c r="R4" s="217"/>
      <c r="S4" s="217"/>
      <c r="T4" s="217"/>
      <c r="U4" s="218"/>
      <c r="V4" s="18"/>
      <c r="W4" s="18"/>
      <c r="X4" s="18"/>
      <c r="Y4" s="18"/>
      <c r="Z4" s="18"/>
      <c r="AH4" s="109"/>
      <c r="AI4" s="109"/>
      <c r="AJ4" s="109"/>
      <c r="AK4" s="109"/>
      <c r="AL4" s="13"/>
      <c r="AM4" s="109"/>
      <c r="AN4" s="109"/>
      <c r="AO4" s="109"/>
      <c r="AP4" s="109"/>
      <c r="AQ4" s="109"/>
      <c r="AR4" s="109"/>
      <c r="AS4" s="109"/>
    </row>
    <row r="5" spans="2:51" x14ac:dyDescent="0.25">
      <c r="B5" s="109"/>
      <c r="C5" s="109"/>
      <c r="D5" s="109"/>
      <c r="E5" s="21"/>
      <c r="F5" s="21"/>
      <c r="G5" s="109"/>
      <c r="H5" s="109"/>
      <c r="I5" s="109"/>
      <c r="J5" s="109"/>
      <c r="K5" s="109"/>
      <c r="L5" s="109"/>
      <c r="M5" s="109"/>
      <c r="N5" s="109"/>
      <c r="O5" s="17" t="s">
        <v>5</v>
      </c>
      <c r="P5" s="216" t="s">
        <v>129</v>
      </c>
      <c r="Q5" s="217"/>
      <c r="R5" s="217"/>
      <c r="S5" s="217"/>
      <c r="T5" s="217"/>
      <c r="U5" s="218"/>
      <c r="V5" s="18"/>
      <c r="W5" s="18"/>
      <c r="X5" s="18"/>
      <c r="Y5" s="18"/>
      <c r="Z5" s="18"/>
      <c r="AH5" s="109"/>
      <c r="AI5" s="109"/>
      <c r="AJ5" s="109"/>
      <c r="AK5" s="109"/>
      <c r="AL5" s="13"/>
      <c r="AM5" s="109"/>
      <c r="AN5" s="109"/>
      <c r="AO5" s="109"/>
      <c r="AP5" s="109"/>
      <c r="AQ5" s="109"/>
      <c r="AR5" s="109"/>
      <c r="AS5" s="109"/>
    </row>
    <row r="6" spans="2:51" x14ac:dyDescent="0.25">
      <c r="B6" s="216" t="s">
        <v>6</v>
      </c>
      <c r="C6" s="218"/>
      <c r="D6" s="219" t="s">
        <v>7</v>
      </c>
      <c r="E6" s="220"/>
      <c r="F6" s="220"/>
      <c r="G6" s="220"/>
      <c r="H6" s="221"/>
      <c r="I6" s="109"/>
      <c r="J6" s="109"/>
      <c r="K6" s="166"/>
      <c r="L6" s="222">
        <v>41686</v>
      </c>
      <c r="M6" s="223"/>
      <c r="N6" s="22"/>
      <c r="O6" s="22"/>
      <c r="P6" s="23"/>
      <c r="Q6" s="23"/>
      <c r="R6" s="23"/>
      <c r="S6" s="23"/>
      <c r="T6" s="23"/>
      <c r="U6" s="23"/>
      <c r="V6" s="23"/>
      <c r="W6" s="24"/>
      <c r="X6" s="24"/>
      <c r="Y6" s="24"/>
      <c r="Z6" s="24"/>
      <c r="AA6" s="24"/>
      <c r="AB6" s="24"/>
      <c r="AC6" s="24"/>
      <c r="AD6" s="24"/>
      <c r="AE6" s="24"/>
      <c r="AJ6" s="25"/>
      <c r="AM6" s="26"/>
      <c r="AN6" s="26"/>
      <c r="AO6" s="26"/>
      <c r="AP6" s="26"/>
      <c r="AQ6" s="26"/>
      <c r="AR6" s="26"/>
      <c r="AS6" s="27"/>
    </row>
    <row r="7" spans="2:51" ht="36" x14ac:dyDescent="0.25">
      <c r="B7" s="224" t="s">
        <v>8</v>
      </c>
      <c r="C7" s="225"/>
      <c r="D7" s="224" t="s">
        <v>9</v>
      </c>
      <c r="E7" s="226"/>
      <c r="F7" s="226"/>
      <c r="G7" s="225"/>
      <c r="H7" s="169" t="s">
        <v>10</v>
      </c>
      <c r="I7" s="170" t="s">
        <v>11</v>
      </c>
      <c r="J7" s="170" t="s">
        <v>12</v>
      </c>
      <c r="K7" s="170" t="s">
        <v>13</v>
      </c>
      <c r="L7" s="13"/>
      <c r="M7" s="13"/>
      <c r="N7" s="13"/>
      <c r="O7" s="169" t="s">
        <v>14</v>
      </c>
      <c r="P7" s="224" t="s">
        <v>15</v>
      </c>
      <c r="Q7" s="226"/>
      <c r="R7" s="226"/>
      <c r="S7" s="226"/>
      <c r="T7" s="225"/>
      <c r="U7" s="265" t="s">
        <v>16</v>
      </c>
      <c r="V7" s="265"/>
      <c r="W7" s="170" t="s">
        <v>17</v>
      </c>
      <c r="X7" s="224" t="s">
        <v>18</v>
      </c>
      <c r="Y7" s="225"/>
      <c r="Z7" s="224" t="s">
        <v>19</v>
      </c>
      <c r="AA7" s="225"/>
      <c r="AB7" s="224" t="s">
        <v>20</v>
      </c>
      <c r="AC7" s="225"/>
      <c r="AD7" s="224" t="s">
        <v>21</v>
      </c>
      <c r="AE7" s="225"/>
      <c r="AF7" s="170" t="s">
        <v>22</v>
      </c>
      <c r="AG7" s="170" t="s">
        <v>23</v>
      </c>
      <c r="AH7" s="170" t="s">
        <v>24</v>
      </c>
      <c r="AI7" s="170" t="s">
        <v>25</v>
      </c>
      <c r="AJ7" s="224" t="s">
        <v>26</v>
      </c>
      <c r="AK7" s="226"/>
      <c r="AL7" s="226"/>
      <c r="AM7" s="226"/>
      <c r="AN7" s="225"/>
      <c r="AO7" s="224" t="s">
        <v>27</v>
      </c>
      <c r="AP7" s="226"/>
      <c r="AQ7" s="225"/>
      <c r="AR7" s="170" t="s">
        <v>28</v>
      </c>
      <c r="AS7" s="28"/>
      <c r="AT7" s="13"/>
      <c r="AU7" s="13"/>
      <c r="AV7" s="13"/>
      <c r="AW7" s="13"/>
      <c r="AX7" s="13"/>
      <c r="AY7" s="13"/>
    </row>
    <row r="8" spans="2:51" x14ac:dyDescent="0.25">
      <c r="B8" s="227">
        <v>42317</v>
      </c>
      <c r="C8" s="228"/>
      <c r="D8" s="229" t="s">
        <v>29</v>
      </c>
      <c r="E8" s="230"/>
      <c r="F8" s="230"/>
      <c r="G8" s="231"/>
      <c r="H8" s="29"/>
      <c r="I8" s="229" t="s">
        <v>29</v>
      </c>
      <c r="J8" s="230"/>
      <c r="K8" s="231"/>
      <c r="L8" s="30"/>
      <c r="M8" s="30"/>
      <c r="N8" s="30"/>
      <c r="O8" s="29" t="s">
        <v>30</v>
      </c>
      <c r="P8" s="29" t="s">
        <v>30</v>
      </c>
      <c r="Q8" s="29" t="s">
        <v>31</v>
      </c>
      <c r="R8" s="29" t="s">
        <v>31</v>
      </c>
      <c r="S8" s="29" t="s">
        <v>30</v>
      </c>
      <c r="T8" s="29" t="s">
        <v>32</v>
      </c>
      <c r="U8" s="266" t="s">
        <v>33</v>
      </c>
      <c r="V8" s="266"/>
      <c r="W8" s="31" t="s">
        <v>34</v>
      </c>
      <c r="X8" s="232">
        <v>0</v>
      </c>
      <c r="Y8" s="233"/>
      <c r="Z8" s="234" t="s">
        <v>35</v>
      </c>
      <c r="AA8" s="235"/>
      <c r="AB8" s="232">
        <v>1185</v>
      </c>
      <c r="AC8" s="233"/>
      <c r="AD8" s="236">
        <v>800</v>
      </c>
      <c r="AE8" s="237"/>
      <c r="AF8" s="29"/>
      <c r="AG8" s="31">
        <f>AG34-AG10</f>
        <v>26016</v>
      </c>
      <c r="AH8" s="32"/>
      <c r="AI8" s="32"/>
      <c r="AJ8" s="29" t="s">
        <v>36</v>
      </c>
      <c r="AK8" s="29" t="s">
        <v>36</v>
      </c>
      <c r="AL8" s="29" t="s">
        <v>36</v>
      </c>
      <c r="AM8" s="29" t="s">
        <v>36</v>
      </c>
      <c r="AN8" s="29" t="s">
        <v>36</v>
      </c>
      <c r="AO8" s="29" t="s">
        <v>36</v>
      </c>
      <c r="AP8" s="29" t="s">
        <v>31</v>
      </c>
      <c r="AQ8" s="29" t="s">
        <v>31</v>
      </c>
      <c r="AR8" s="29" t="s">
        <v>37</v>
      </c>
      <c r="AS8" s="28"/>
      <c r="AV8" s="33" t="s">
        <v>38</v>
      </c>
    </row>
    <row r="9" spans="2:51" ht="60" x14ac:dyDescent="0.25">
      <c r="B9" s="258" t="s">
        <v>39</v>
      </c>
      <c r="C9" s="258"/>
      <c r="D9" s="238" t="s">
        <v>40</v>
      </c>
      <c r="E9" s="239"/>
      <c r="F9" s="242" t="s">
        <v>41</v>
      </c>
      <c r="G9" s="239"/>
      <c r="H9" s="264" t="s">
        <v>42</v>
      </c>
      <c r="I9" s="258" t="s">
        <v>43</v>
      </c>
      <c r="J9" s="258"/>
      <c r="K9" s="258"/>
      <c r="L9" s="170" t="s">
        <v>44</v>
      </c>
      <c r="M9" s="265" t="s">
        <v>45</v>
      </c>
      <c r="N9" s="34" t="s">
        <v>46</v>
      </c>
      <c r="O9" s="245" t="s">
        <v>47</v>
      </c>
      <c r="P9" s="245" t="s">
        <v>48</v>
      </c>
      <c r="Q9" s="35" t="s">
        <v>49</v>
      </c>
      <c r="R9" s="252" t="s">
        <v>50</v>
      </c>
      <c r="S9" s="253"/>
      <c r="T9" s="254"/>
      <c r="U9" s="167" t="s">
        <v>51</v>
      </c>
      <c r="V9" s="167" t="s">
        <v>52</v>
      </c>
      <c r="W9" s="258" t="s">
        <v>53</v>
      </c>
      <c r="X9" s="259" t="s">
        <v>54</v>
      </c>
      <c r="Y9" s="260"/>
      <c r="Z9" s="260"/>
      <c r="AA9" s="260"/>
      <c r="AB9" s="260"/>
      <c r="AC9" s="260"/>
      <c r="AD9" s="260"/>
      <c r="AE9" s="261"/>
      <c r="AF9" s="165" t="s">
        <v>55</v>
      </c>
      <c r="AG9" s="165" t="s">
        <v>56</v>
      </c>
      <c r="AH9" s="247" t="s">
        <v>57</v>
      </c>
      <c r="AI9" s="262" t="s">
        <v>58</v>
      </c>
      <c r="AJ9" s="167" t="s">
        <v>59</v>
      </c>
      <c r="AK9" s="167" t="s">
        <v>60</v>
      </c>
      <c r="AL9" s="167" t="s">
        <v>61</v>
      </c>
      <c r="AM9" s="167" t="s">
        <v>62</v>
      </c>
      <c r="AN9" s="167" t="s">
        <v>63</v>
      </c>
      <c r="AO9" s="167" t="s">
        <v>64</v>
      </c>
      <c r="AP9" s="167" t="s">
        <v>65</v>
      </c>
      <c r="AQ9" s="245" t="s">
        <v>66</v>
      </c>
      <c r="AR9" s="167" t="s">
        <v>67</v>
      </c>
      <c r="AS9" s="247" t="s">
        <v>68</v>
      </c>
      <c r="AV9" s="36" t="s">
        <v>69</v>
      </c>
      <c r="AW9" s="36" t="s">
        <v>70</v>
      </c>
      <c r="AY9" s="37" t="s">
        <v>71</v>
      </c>
    </row>
    <row r="10" spans="2:51" x14ac:dyDescent="0.25">
      <c r="B10" s="167" t="s">
        <v>72</v>
      </c>
      <c r="C10" s="167" t="s">
        <v>73</v>
      </c>
      <c r="D10" s="167" t="s">
        <v>74</v>
      </c>
      <c r="E10" s="167" t="s">
        <v>75</v>
      </c>
      <c r="F10" s="167" t="s">
        <v>74</v>
      </c>
      <c r="G10" s="167" t="s">
        <v>75</v>
      </c>
      <c r="H10" s="264"/>
      <c r="I10" s="167" t="s">
        <v>75</v>
      </c>
      <c r="J10" s="167" t="s">
        <v>75</v>
      </c>
      <c r="K10" s="167" t="s">
        <v>75</v>
      </c>
      <c r="L10" s="29" t="s">
        <v>29</v>
      </c>
      <c r="M10" s="265"/>
      <c r="N10" s="29" t="s">
        <v>29</v>
      </c>
      <c r="O10" s="246"/>
      <c r="P10" s="246"/>
      <c r="Q10" s="2">
        <f>'NOV 8'!Q34</f>
        <v>58311264</v>
      </c>
      <c r="R10" s="255"/>
      <c r="S10" s="256"/>
      <c r="T10" s="257"/>
      <c r="U10" s="167" t="s">
        <v>75</v>
      </c>
      <c r="V10" s="167" t="s">
        <v>75</v>
      </c>
      <c r="W10" s="258"/>
      <c r="X10" s="38" t="s">
        <v>76</v>
      </c>
      <c r="Y10" s="38" t="s">
        <v>77</v>
      </c>
      <c r="Z10" s="38" t="s">
        <v>78</v>
      </c>
      <c r="AA10" s="38" t="s">
        <v>79</v>
      </c>
      <c r="AB10" s="38" t="s">
        <v>80</v>
      </c>
      <c r="AC10" s="38" t="s">
        <v>81</v>
      </c>
      <c r="AD10" s="38" t="s">
        <v>82</v>
      </c>
      <c r="AE10" s="38" t="s">
        <v>83</v>
      </c>
      <c r="AF10" s="39"/>
      <c r="AG10" s="2">
        <f>'NOV 8'!AG34:AG34</f>
        <v>41727716</v>
      </c>
      <c r="AH10" s="247"/>
      <c r="AI10" s="263"/>
      <c r="AJ10" s="167" t="s">
        <v>84</v>
      </c>
      <c r="AK10" s="167" t="s">
        <v>84</v>
      </c>
      <c r="AL10" s="167" t="s">
        <v>84</v>
      </c>
      <c r="AM10" s="167" t="s">
        <v>84</v>
      </c>
      <c r="AN10" s="167" t="s">
        <v>84</v>
      </c>
      <c r="AO10" s="167" t="s">
        <v>84</v>
      </c>
      <c r="AP10" s="2">
        <f>'NOV 8'!AP34:AP34</f>
        <v>9591218</v>
      </c>
      <c r="AQ10" s="246"/>
      <c r="AR10" s="168" t="s">
        <v>85</v>
      </c>
      <c r="AS10" s="247"/>
      <c r="AV10" s="40" t="s">
        <v>86</v>
      </c>
      <c r="AW10" s="40" t="s">
        <v>87</v>
      </c>
      <c r="AY10" s="84" t="s">
        <v>126</v>
      </c>
    </row>
    <row r="11" spans="2:51" x14ac:dyDescent="0.25">
      <c r="B11" s="41">
        <v>2</v>
      </c>
      <c r="C11" s="41">
        <v>4.1666666666666664E-2</v>
      </c>
      <c r="D11" s="123">
        <v>12</v>
      </c>
      <c r="E11" s="42">
        <f>D11/1.42</f>
        <v>8.4507042253521139</v>
      </c>
      <c r="F11" s="110">
        <v>66</v>
      </c>
      <c r="G11" s="42">
        <f>F11/1.42</f>
        <v>46.478873239436624</v>
      </c>
      <c r="H11" s="43" t="s">
        <v>88</v>
      </c>
      <c r="I11" s="43">
        <f>J11-(2/1.42)</f>
        <v>41.549295774647888</v>
      </c>
      <c r="J11" s="44">
        <f>(F11-5)/1.42</f>
        <v>42.95774647887324</v>
      </c>
      <c r="K11" s="43">
        <f>J11+(6/1.42)</f>
        <v>47.183098591549296</v>
      </c>
      <c r="L11" s="45">
        <v>14</v>
      </c>
      <c r="M11" s="46" t="s">
        <v>89</v>
      </c>
      <c r="N11" s="46">
        <v>11.4</v>
      </c>
      <c r="O11" s="124">
        <v>121</v>
      </c>
      <c r="P11" s="124">
        <v>82</v>
      </c>
      <c r="Q11" s="124">
        <v>58314724</v>
      </c>
      <c r="R11" s="47">
        <f>IF(ISBLANK(Q11),"-",Q11-Q10)</f>
        <v>3460</v>
      </c>
      <c r="S11" s="48">
        <f>R11*24/1000</f>
        <v>83.04</v>
      </c>
      <c r="T11" s="48">
        <f>R11/1000</f>
        <v>3.46</v>
      </c>
      <c r="U11" s="125">
        <v>5.9</v>
      </c>
      <c r="V11" s="125">
        <f>U11</f>
        <v>5.9</v>
      </c>
      <c r="W11" s="126" t="s">
        <v>125</v>
      </c>
      <c r="X11" s="128">
        <v>0</v>
      </c>
      <c r="Y11" s="128">
        <v>0</v>
      </c>
      <c r="Z11" s="128">
        <v>1017</v>
      </c>
      <c r="AA11" s="128">
        <v>0</v>
      </c>
      <c r="AB11" s="128">
        <v>1017</v>
      </c>
      <c r="AC11" s="49" t="s">
        <v>90</v>
      </c>
      <c r="AD11" s="49" t="s">
        <v>90</v>
      </c>
      <c r="AE11" s="49" t="s">
        <v>90</v>
      </c>
      <c r="AF11" s="127" t="s">
        <v>90</v>
      </c>
      <c r="AG11" s="127">
        <v>41728296</v>
      </c>
      <c r="AH11" s="50">
        <f>IF(ISBLANK(AG11),"-",AG11-AG10)</f>
        <v>580</v>
      </c>
      <c r="AI11" s="51">
        <f>AH11/T11</f>
        <v>167.63005780346822</v>
      </c>
      <c r="AJ11" s="108">
        <v>0</v>
      </c>
      <c r="AK11" s="108">
        <v>0</v>
      </c>
      <c r="AL11" s="108">
        <v>1</v>
      </c>
      <c r="AM11" s="108">
        <v>0</v>
      </c>
      <c r="AN11" s="108">
        <v>1</v>
      </c>
      <c r="AO11" s="108">
        <v>0.4</v>
      </c>
      <c r="AP11" s="128">
        <v>9592715</v>
      </c>
      <c r="AQ11" s="128">
        <f t="shared" ref="AQ11:AQ34" si="0">AP11-AP10</f>
        <v>1497</v>
      </c>
      <c r="AR11" s="52"/>
      <c r="AS11" s="53" t="s">
        <v>113</v>
      </c>
      <c r="AV11" s="40" t="s">
        <v>88</v>
      </c>
      <c r="AW11" s="40" t="s">
        <v>91</v>
      </c>
      <c r="AY11" s="84" t="s">
        <v>131</v>
      </c>
    </row>
    <row r="12" spans="2:51" x14ac:dyDescent="0.25">
      <c r="B12" s="41">
        <v>2.0416666666666701</v>
      </c>
      <c r="C12" s="41">
        <v>8.3333333333333329E-2</v>
      </c>
      <c r="D12" s="123">
        <v>14</v>
      </c>
      <c r="E12" s="42">
        <f t="shared" ref="E12:E34" si="1">D12/1.42</f>
        <v>9.8591549295774659</v>
      </c>
      <c r="F12" s="110">
        <v>66</v>
      </c>
      <c r="G12" s="42">
        <f t="shared" ref="G12:G34" si="2">F12/1.42</f>
        <v>46.478873239436624</v>
      </c>
      <c r="H12" s="43" t="s">
        <v>88</v>
      </c>
      <c r="I12" s="43">
        <f t="shared" ref="I12:I34" si="3">J12-(2/1.42)</f>
        <v>41.549295774647888</v>
      </c>
      <c r="J12" s="44">
        <f>(F12-5)/1.42</f>
        <v>42.95774647887324</v>
      </c>
      <c r="K12" s="43">
        <f>J12+(6/1.42)</f>
        <v>47.183098591549296</v>
      </c>
      <c r="L12" s="45">
        <v>14</v>
      </c>
      <c r="M12" s="46" t="s">
        <v>89</v>
      </c>
      <c r="N12" s="46">
        <v>11.2</v>
      </c>
      <c r="O12" s="124">
        <v>120</v>
      </c>
      <c r="P12" s="124">
        <v>83</v>
      </c>
      <c r="Q12" s="124">
        <v>58318120</v>
      </c>
      <c r="R12" s="47">
        <f t="shared" ref="R12:R34" si="4">IF(ISBLANK(Q12),"-",Q12-Q11)</f>
        <v>3396</v>
      </c>
      <c r="S12" s="48">
        <f t="shared" ref="S12:S34" si="5">R12*24/1000</f>
        <v>81.504000000000005</v>
      </c>
      <c r="T12" s="48">
        <f t="shared" ref="T12:T34" si="6">R12/1000</f>
        <v>3.3959999999999999</v>
      </c>
      <c r="U12" s="125">
        <v>7.5</v>
      </c>
      <c r="V12" s="125">
        <f t="shared" ref="V12:V34" si="7">U12</f>
        <v>7.5</v>
      </c>
      <c r="W12" s="126" t="s">
        <v>125</v>
      </c>
      <c r="X12" s="128">
        <v>0</v>
      </c>
      <c r="Y12" s="128">
        <v>0</v>
      </c>
      <c r="Z12" s="128">
        <v>1007</v>
      </c>
      <c r="AA12" s="128">
        <v>0</v>
      </c>
      <c r="AB12" s="128">
        <v>1007</v>
      </c>
      <c r="AC12" s="49" t="s">
        <v>90</v>
      </c>
      <c r="AD12" s="49" t="s">
        <v>90</v>
      </c>
      <c r="AE12" s="49" t="s">
        <v>90</v>
      </c>
      <c r="AF12" s="127" t="s">
        <v>90</v>
      </c>
      <c r="AG12" s="127">
        <v>41728856</v>
      </c>
      <c r="AH12" s="50">
        <f>IF(ISBLANK(AG12),"-",AG12-AG11)</f>
        <v>560</v>
      </c>
      <c r="AI12" s="51">
        <f t="shared" ref="AI12:AI34" si="8">AH12/T12</f>
        <v>164.89988221436985</v>
      </c>
      <c r="AJ12" s="108">
        <v>0</v>
      </c>
      <c r="AK12" s="108">
        <v>0</v>
      </c>
      <c r="AL12" s="108">
        <v>1</v>
      </c>
      <c r="AM12" s="108">
        <v>0</v>
      </c>
      <c r="AN12" s="108">
        <v>1</v>
      </c>
      <c r="AO12" s="108">
        <v>0.4</v>
      </c>
      <c r="AP12" s="128">
        <v>9594225</v>
      </c>
      <c r="AQ12" s="128">
        <f t="shared" si="0"/>
        <v>1510</v>
      </c>
      <c r="AR12" s="54">
        <v>1.1499999999999999</v>
      </c>
      <c r="AS12" s="53" t="s">
        <v>113</v>
      </c>
      <c r="AV12" s="40" t="s">
        <v>92</v>
      </c>
      <c r="AW12" s="40" t="s">
        <v>93</v>
      </c>
      <c r="AY12" s="84" t="s">
        <v>132</v>
      </c>
    </row>
    <row r="13" spans="2:51" x14ac:dyDescent="0.25">
      <c r="B13" s="41">
        <v>2.0833333333333299</v>
      </c>
      <c r="C13" s="41">
        <v>0.125</v>
      </c>
      <c r="D13" s="123">
        <v>15</v>
      </c>
      <c r="E13" s="42">
        <f t="shared" si="1"/>
        <v>10.563380281690142</v>
      </c>
      <c r="F13" s="110">
        <v>66</v>
      </c>
      <c r="G13" s="42">
        <f t="shared" si="2"/>
        <v>46.478873239436624</v>
      </c>
      <c r="H13" s="43" t="s">
        <v>88</v>
      </c>
      <c r="I13" s="43">
        <f t="shared" si="3"/>
        <v>41.549295774647888</v>
      </c>
      <c r="J13" s="44">
        <f>(F13-5)/1.42</f>
        <v>42.95774647887324</v>
      </c>
      <c r="K13" s="43">
        <f>J13+(6/1.42)</f>
        <v>47.183098591549296</v>
      </c>
      <c r="L13" s="45">
        <v>14</v>
      </c>
      <c r="M13" s="46" t="s">
        <v>89</v>
      </c>
      <c r="N13" s="46">
        <v>11.2</v>
      </c>
      <c r="O13" s="124">
        <v>122</v>
      </c>
      <c r="P13" s="124">
        <v>101</v>
      </c>
      <c r="Q13" s="124">
        <v>58321833</v>
      </c>
      <c r="R13" s="47">
        <f t="shared" si="4"/>
        <v>3713</v>
      </c>
      <c r="S13" s="48">
        <f t="shared" si="5"/>
        <v>89.111999999999995</v>
      </c>
      <c r="T13" s="48">
        <f t="shared" si="6"/>
        <v>3.7130000000000001</v>
      </c>
      <c r="U13" s="125">
        <v>8.9</v>
      </c>
      <c r="V13" s="125">
        <f t="shared" si="7"/>
        <v>8.9</v>
      </c>
      <c r="W13" s="126" t="s">
        <v>125</v>
      </c>
      <c r="X13" s="128">
        <v>0</v>
      </c>
      <c r="Y13" s="128">
        <v>0</v>
      </c>
      <c r="Z13" s="128">
        <v>1007</v>
      </c>
      <c r="AA13" s="128">
        <v>0</v>
      </c>
      <c r="AB13" s="128">
        <v>1007</v>
      </c>
      <c r="AC13" s="49" t="s">
        <v>90</v>
      </c>
      <c r="AD13" s="49" t="s">
        <v>90</v>
      </c>
      <c r="AE13" s="49" t="s">
        <v>90</v>
      </c>
      <c r="AF13" s="127" t="s">
        <v>90</v>
      </c>
      <c r="AG13" s="127">
        <v>41729436</v>
      </c>
      <c r="AH13" s="50">
        <f>IF(ISBLANK(AG13),"-",AG13-AG12)</f>
        <v>580</v>
      </c>
      <c r="AI13" s="51">
        <f t="shared" si="8"/>
        <v>156.20791812550499</v>
      </c>
      <c r="AJ13" s="108">
        <v>0</v>
      </c>
      <c r="AK13" s="108">
        <v>0</v>
      </c>
      <c r="AL13" s="108">
        <v>1</v>
      </c>
      <c r="AM13" s="108">
        <v>0</v>
      </c>
      <c r="AN13" s="108">
        <v>1</v>
      </c>
      <c r="AO13" s="108">
        <v>0.4</v>
      </c>
      <c r="AP13" s="128">
        <v>9595584</v>
      </c>
      <c r="AQ13" s="128">
        <f t="shared" si="0"/>
        <v>1359</v>
      </c>
      <c r="AR13" s="52"/>
      <c r="AS13" s="53" t="s">
        <v>113</v>
      </c>
      <c r="AV13" s="40" t="s">
        <v>94</v>
      </c>
      <c r="AW13" s="40" t="s">
        <v>95</v>
      </c>
      <c r="AY13" s="84" t="s">
        <v>129</v>
      </c>
    </row>
    <row r="14" spans="2:51" x14ac:dyDescent="0.25">
      <c r="B14" s="41">
        <v>2.125</v>
      </c>
      <c r="C14" s="41">
        <v>0.16666666666666699</v>
      </c>
      <c r="D14" s="123">
        <v>16</v>
      </c>
      <c r="E14" s="42">
        <f t="shared" si="1"/>
        <v>11.267605633802818</v>
      </c>
      <c r="F14" s="110">
        <v>66</v>
      </c>
      <c r="G14" s="42">
        <f t="shared" si="2"/>
        <v>46.478873239436624</v>
      </c>
      <c r="H14" s="43" t="s">
        <v>88</v>
      </c>
      <c r="I14" s="43">
        <f t="shared" si="3"/>
        <v>41.549295774647888</v>
      </c>
      <c r="J14" s="44">
        <f>(F14-5)/1.42</f>
        <v>42.95774647887324</v>
      </c>
      <c r="K14" s="43">
        <f>J14+(6/1.42)</f>
        <v>47.183098591549296</v>
      </c>
      <c r="L14" s="45">
        <v>14</v>
      </c>
      <c r="M14" s="46" t="s">
        <v>89</v>
      </c>
      <c r="N14" s="46">
        <v>12.8</v>
      </c>
      <c r="O14" s="124">
        <v>94</v>
      </c>
      <c r="P14" s="124">
        <v>98</v>
      </c>
      <c r="Q14" s="124">
        <v>58325536</v>
      </c>
      <c r="R14" s="47">
        <f t="shared" si="4"/>
        <v>3703</v>
      </c>
      <c r="S14" s="48">
        <f t="shared" si="5"/>
        <v>88.872</v>
      </c>
      <c r="T14" s="48">
        <f t="shared" si="6"/>
        <v>3.7029999999999998</v>
      </c>
      <c r="U14" s="125">
        <v>9.5</v>
      </c>
      <c r="V14" s="125">
        <f t="shared" si="7"/>
        <v>9.5</v>
      </c>
      <c r="W14" s="126" t="s">
        <v>125</v>
      </c>
      <c r="X14" s="128">
        <v>0</v>
      </c>
      <c r="Y14" s="128">
        <v>0</v>
      </c>
      <c r="Z14" s="128">
        <v>1008</v>
      </c>
      <c r="AA14" s="128">
        <v>0</v>
      </c>
      <c r="AB14" s="128">
        <v>1008</v>
      </c>
      <c r="AC14" s="49" t="s">
        <v>90</v>
      </c>
      <c r="AD14" s="49" t="s">
        <v>90</v>
      </c>
      <c r="AE14" s="49" t="s">
        <v>90</v>
      </c>
      <c r="AF14" s="127" t="s">
        <v>90</v>
      </c>
      <c r="AG14" s="127">
        <v>41730012</v>
      </c>
      <c r="AH14" s="50">
        <f t="shared" ref="AH14:AH34" si="9">IF(ISBLANK(AG14),"-",AG14-AG13)</f>
        <v>576</v>
      </c>
      <c r="AI14" s="51">
        <f t="shared" si="8"/>
        <v>155.54955441533892</v>
      </c>
      <c r="AJ14" s="108">
        <v>0</v>
      </c>
      <c r="AK14" s="108">
        <v>0</v>
      </c>
      <c r="AL14" s="108">
        <v>1</v>
      </c>
      <c r="AM14" s="108">
        <v>0</v>
      </c>
      <c r="AN14" s="108">
        <v>1</v>
      </c>
      <c r="AO14" s="108">
        <v>0.4</v>
      </c>
      <c r="AP14" s="128">
        <v>9596184</v>
      </c>
      <c r="AQ14" s="128">
        <f t="shared" si="0"/>
        <v>600</v>
      </c>
      <c r="AR14" s="52"/>
      <c r="AS14" s="53" t="s">
        <v>113</v>
      </c>
      <c r="AT14" s="55"/>
      <c r="AV14" s="40" t="s">
        <v>96</v>
      </c>
      <c r="AW14" s="40" t="s">
        <v>97</v>
      </c>
    </row>
    <row r="15" spans="2:51" x14ac:dyDescent="0.25">
      <c r="B15" s="41">
        <v>2.1666666666666701</v>
      </c>
      <c r="C15" s="41">
        <v>0.20833333333333301</v>
      </c>
      <c r="D15" s="123">
        <v>14</v>
      </c>
      <c r="E15" s="42">
        <f t="shared" si="1"/>
        <v>9.8591549295774659</v>
      </c>
      <c r="F15" s="110">
        <v>66</v>
      </c>
      <c r="G15" s="42">
        <f t="shared" si="2"/>
        <v>46.478873239436624</v>
      </c>
      <c r="H15" s="43" t="s">
        <v>88</v>
      </c>
      <c r="I15" s="43">
        <f t="shared" si="3"/>
        <v>41.549295774647888</v>
      </c>
      <c r="J15" s="44">
        <f>(F15-5)/1.42</f>
        <v>42.95774647887324</v>
      </c>
      <c r="K15" s="43">
        <f>J15+(6/1.42)</f>
        <v>47.183098591549296</v>
      </c>
      <c r="L15" s="45">
        <v>18</v>
      </c>
      <c r="M15" s="46" t="s">
        <v>89</v>
      </c>
      <c r="N15" s="46">
        <v>13.1</v>
      </c>
      <c r="O15" s="124">
        <v>108</v>
      </c>
      <c r="P15" s="124">
        <v>103</v>
      </c>
      <c r="Q15" s="124">
        <v>58329604</v>
      </c>
      <c r="R15" s="47">
        <f t="shared" si="4"/>
        <v>4068</v>
      </c>
      <c r="S15" s="48">
        <f t="shared" si="5"/>
        <v>97.632000000000005</v>
      </c>
      <c r="T15" s="48">
        <f t="shared" si="6"/>
        <v>4.0679999999999996</v>
      </c>
      <c r="U15" s="125">
        <v>9.5</v>
      </c>
      <c r="V15" s="125">
        <f t="shared" si="7"/>
        <v>9.5</v>
      </c>
      <c r="W15" s="126" t="s">
        <v>125</v>
      </c>
      <c r="X15" s="128">
        <v>0</v>
      </c>
      <c r="Y15" s="128">
        <v>0</v>
      </c>
      <c r="Z15" s="128">
        <v>1048</v>
      </c>
      <c r="AA15" s="128">
        <v>0</v>
      </c>
      <c r="AB15" s="128">
        <v>1048</v>
      </c>
      <c r="AC15" s="49" t="s">
        <v>90</v>
      </c>
      <c r="AD15" s="49" t="s">
        <v>90</v>
      </c>
      <c r="AE15" s="49" t="s">
        <v>90</v>
      </c>
      <c r="AF15" s="127" t="s">
        <v>90</v>
      </c>
      <c r="AG15" s="127">
        <v>41730604</v>
      </c>
      <c r="AH15" s="50">
        <f t="shared" si="9"/>
        <v>592</v>
      </c>
      <c r="AI15" s="51">
        <f t="shared" si="8"/>
        <v>145.52605703048181</v>
      </c>
      <c r="AJ15" s="108">
        <v>0</v>
      </c>
      <c r="AK15" s="108">
        <v>0</v>
      </c>
      <c r="AL15" s="108">
        <v>1</v>
      </c>
      <c r="AM15" s="108">
        <v>0</v>
      </c>
      <c r="AN15" s="108">
        <v>1</v>
      </c>
      <c r="AO15" s="108">
        <v>0</v>
      </c>
      <c r="AP15" s="128">
        <v>9596184</v>
      </c>
      <c r="AQ15" s="128">
        <f t="shared" si="0"/>
        <v>0</v>
      </c>
      <c r="AR15" s="52"/>
      <c r="AS15" s="53" t="s">
        <v>113</v>
      </c>
      <c r="AV15" s="40" t="s">
        <v>98</v>
      </c>
      <c r="AW15" s="40" t="s">
        <v>99</v>
      </c>
      <c r="AY15" s="107"/>
    </row>
    <row r="16" spans="2:51" x14ac:dyDescent="0.25">
      <c r="B16" s="41">
        <v>2.2083333333333299</v>
      </c>
      <c r="C16" s="41">
        <v>0.25</v>
      </c>
      <c r="D16" s="123">
        <v>9</v>
      </c>
      <c r="E16" s="42">
        <f t="shared" si="1"/>
        <v>6.3380281690140849</v>
      </c>
      <c r="F16" s="93">
        <v>75</v>
      </c>
      <c r="G16" s="42">
        <f t="shared" si="2"/>
        <v>52.816901408450704</v>
      </c>
      <c r="H16" s="43" t="s">
        <v>88</v>
      </c>
      <c r="I16" s="43">
        <f t="shared" si="3"/>
        <v>51.408450704225352</v>
      </c>
      <c r="J16" s="44">
        <f t="shared" ref="J16:J25" si="10">F16/1.42</f>
        <v>52.816901408450704</v>
      </c>
      <c r="K16" s="43">
        <f>J16+1.42</f>
        <v>54.236901408450706</v>
      </c>
      <c r="L16" s="45">
        <v>19</v>
      </c>
      <c r="M16" s="46" t="s">
        <v>100</v>
      </c>
      <c r="N16" s="46">
        <v>13.1</v>
      </c>
      <c r="O16" s="124">
        <v>129</v>
      </c>
      <c r="P16" s="124">
        <v>124</v>
      </c>
      <c r="Q16" s="124">
        <v>58334602</v>
      </c>
      <c r="R16" s="47">
        <f t="shared" si="4"/>
        <v>4998</v>
      </c>
      <c r="S16" s="48">
        <f t="shared" si="5"/>
        <v>119.952</v>
      </c>
      <c r="T16" s="48">
        <f t="shared" si="6"/>
        <v>4.9980000000000002</v>
      </c>
      <c r="U16" s="125">
        <v>9.5</v>
      </c>
      <c r="V16" s="125">
        <f t="shared" si="7"/>
        <v>9.5</v>
      </c>
      <c r="W16" s="126" t="s">
        <v>125</v>
      </c>
      <c r="X16" s="128">
        <v>0</v>
      </c>
      <c r="Y16" s="128">
        <v>0</v>
      </c>
      <c r="Z16" s="128">
        <v>1188</v>
      </c>
      <c r="AA16" s="128">
        <v>0</v>
      </c>
      <c r="AB16" s="128">
        <v>1188</v>
      </c>
      <c r="AC16" s="49" t="s">
        <v>90</v>
      </c>
      <c r="AD16" s="49" t="s">
        <v>90</v>
      </c>
      <c r="AE16" s="49" t="s">
        <v>90</v>
      </c>
      <c r="AF16" s="127" t="s">
        <v>90</v>
      </c>
      <c r="AG16" s="127">
        <v>41731484</v>
      </c>
      <c r="AH16" s="50">
        <f t="shared" si="9"/>
        <v>880</v>
      </c>
      <c r="AI16" s="51">
        <f t="shared" si="8"/>
        <v>176.0704281712685</v>
      </c>
      <c r="AJ16" s="108">
        <v>0</v>
      </c>
      <c r="AK16" s="108">
        <v>0</v>
      </c>
      <c r="AL16" s="108">
        <v>1</v>
      </c>
      <c r="AM16" s="108">
        <v>0</v>
      </c>
      <c r="AN16" s="108">
        <v>1</v>
      </c>
      <c r="AO16" s="108">
        <v>0</v>
      </c>
      <c r="AP16" s="128">
        <v>9596184</v>
      </c>
      <c r="AQ16" s="128">
        <f t="shared" si="0"/>
        <v>0</v>
      </c>
      <c r="AR16" s="54">
        <v>1.01</v>
      </c>
      <c r="AS16" s="53" t="s">
        <v>101</v>
      </c>
      <c r="AV16" s="40" t="s">
        <v>102</v>
      </c>
      <c r="AW16" s="40" t="s">
        <v>103</v>
      </c>
      <c r="AY16" s="107"/>
    </row>
    <row r="17" spans="1:51" x14ac:dyDescent="0.25">
      <c r="B17" s="41">
        <v>2.25</v>
      </c>
      <c r="C17" s="41">
        <v>0.29166666666666702</v>
      </c>
      <c r="D17" s="123">
        <v>5</v>
      </c>
      <c r="E17" s="42">
        <f t="shared" si="1"/>
        <v>3.5211267605633805</v>
      </c>
      <c r="F17" s="93">
        <v>83</v>
      </c>
      <c r="G17" s="42">
        <f t="shared" si="2"/>
        <v>58.450704225352112</v>
      </c>
      <c r="H17" s="43" t="s">
        <v>88</v>
      </c>
      <c r="I17" s="43">
        <f t="shared" si="3"/>
        <v>57.04225352112676</v>
      </c>
      <c r="J17" s="44">
        <f t="shared" si="10"/>
        <v>58.450704225352112</v>
      </c>
      <c r="K17" s="43">
        <f t="shared" ref="K17:K22" si="11">J17+1.42</f>
        <v>59.870704225352114</v>
      </c>
      <c r="L17" s="45">
        <v>19</v>
      </c>
      <c r="M17" s="46" t="s">
        <v>100</v>
      </c>
      <c r="N17" s="46">
        <v>16.7</v>
      </c>
      <c r="O17" s="124">
        <v>131</v>
      </c>
      <c r="P17" s="124">
        <v>151</v>
      </c>
      <c r="Q17" s="124">
        <v>58340674</v>
      </c>
      <c r="R17" s="47">
        <f t="shared" si="4"/>
        <v>6072</v>
      </c>
      <c r="S17" s="48">
        <f t="shared" si="5"/>
        <v>145.72800000000001</v>
      </c>
      <c r="T17" s="48">
        <f t="shared" si="6"/>
        <v>6.0720000000000001</v>
      </c>
      <c r="U17" s="125">
        <v>9.1</v>
      </c>
      <c r="V17" s="125">
        <f t="shared" si="7"/>
        <v>9.1</v>
      </c>
      <c r="W17" s="126" t="s">
        <v>133</v>
      </c>
      <c r="X17" s="128">
        <v>1108</v>
      </c>
      <c r="Y17" s="128">
        <v>0</v>
      </c>
      <c r="Z17" s="128">
        <v>1186</v>
      </c>
      <c r="AA17" s="128">
        <v>1185</v>
      </c>
      <c r="AB17" s="128">
        <v>1187</v>
      </c>
      <c r="AC17" s="49" t="s">
        <v>90</v>
      </c>
      <c r="AD17" s="49" t="s">
        <v>90</v>
      </c>
      <c r="AE17" s="49" t="s">
        <v>90</v>
      </c>
      <c r="AF17" s="127" t="s">
        <v>90</v>
      </c>
      <c r="AG17" s="127">
        <v>41732836</v>
      </c>
      <c r="AH17" s="50">
        <f t="shared" si="9"/>
        <v>1352</v>
      </c>
      <c r="AI17" s="51">
        <f t="shared" si="8"/>
        <v>222.66139657444006</v>
      </c>
      <c r="AJ17" s="108">
        <v>1</v>
      </c>
      <c r="AK17" s="108">
        <v>0</v>
      </c>
      <c r="AL17" s="108">
        <v>1</v>
      </c>
      <c r="AM17" s="108">
        <v>1</v>
      </c>
      <c r="AN17" s="108">
        <v>1</v>
      </c>
      <c r="AO17" s="108">
        <v>0</v>
      </c>
      <c r="AP17" s="128">
        <v>9596184</v>
      </c>
      <c r="AQ17" s="128">
        <f t="shared" si="0"/>
        <v>0</v>
      </c>
      <c r="AR17" s="52"/>
      <c r="AS17" s="53" t="s">
        <v>101</v>
      </c>
      <c r="AT17" s="55"/>
      <c r="AV17" s="40" t="s">
        <v>104</v>
      </c>
      <c r="AW17" s="40" t="s">
        <v>105</v>
      </c>
      <c r="AY17" s="111"/>
    </row>
    <row r="18" spans="1:51" x14ac:dyDescent="0.25">
      <c r="B18" s="41">
        <v>2.2916666666666701</v>
      </c>
      <c r="C18" s="41">
        <v>0.33333333333333298</v>
      </c>
      <c r="D18" s="123">
        <v>6</v>
      </c>
      <c r="E18" s="42">
        <f t="shared" si="1"/>
        <v>4.2253521126760569</v>
      </c>
      <c r="F18" s="93">
        <v>83</v>
      </c>
      <c r="G18" s="42">
        <f t="shared" si="2"/>
        <v>58.450704225352112</v>
      </c>
      <c r="H18" s="43" t="s">
        <v>88</v>
      </c>
      <c r="I18" s="43">
        <f t="shared" si="3"/>
        <v>57.04225352112676</v>
      </c>
      <c r="J18" s="44">
        <f t="shared" si="10"/>
        <v>58.450704225352112</v>
      </c>
      <c r="K18" s="43">
        <f t="shared" si="11"/>
        <v>59.870704225352114</v>
      </c>
      <c r="L18" s="45">
        <v>19</v>
      </c>
      <c r="M18" s="46" t="s">
        <v>100</v>
      </c>
      <c r="N18" s="46">
        <v>17.3</v>
      </c>
      <c r="O18" s="124">
        <v>133</v>
      </c>
      <c r="P18" s="124">
        <v>151</v>
      </c>
      <c r="Q18" s="124">
        <v>58346902</v>
      </c>
      <c r="R18" s="47">
        <f t="shared" si="4"/>
        <v>6228</v>
      </c>
      <c r="S18" s="48">
        <f t="shared" si="5"/>
        <v>149.47200000000001</v>
      </c>
      <c r="T18" s="48">
        <f t="shared" si="6"/>
        <v>6.2279999999999998</v>
      </c>
      <c r="U18" s="125">
        <v>8.4</v>
      </c>
      <c r="V18" s="125">
        <f t="shared" si="7"/>
        <v>8.4</v>
      </c>
      <c r="W18" s="126" t="s">
        <v>133</v>
      </c>
      <c r="X18" s="128">
        <v>1129</v>
      </c>
      <c r="Y18" s="128">
        <v>0</v>
      </c>
      <c r="Z18" s="128">
        <v>1189</v>
      </c>
      <c r="AA18" s="128">
        <v>1185</v>
      </c>
      <c r="AB18" s="128">
        <v>1187</v>
      </c>
      <c r="AC18" s="49" t="s">
        <v>90</v>
      </c>
      <c r="AD18" s="49" t="s">
        <v>90</v>
      </c>
      <c r="AE18" s="49" t="s">
        <v>90</v>
      </c>
      <c r="AF18" s="127" t="s">
        <v>90</v>
      </c>
      <c r="AG18" s="127">
        <v>41734236</v>
      </c>
      <c r="AH18" s="50">
        <f t="shared" si="9"/>
        <v>1400</v>
      </c>
      <c r="AI18" s="51">
        <f t="shared" si="8"/>
        <v>224.79126525369301</v>
      </c>
      <c r="AJ18" s="108">
        <v>1</v>
      </c>
      <c r="AK18" s="108">
        <v>0</v>
      </c>
      <c r="AL18" s="108">
        <v>1</v>
      </c>
      <c r="AM18" s="108">
        <v>1</v>
      </c>
      <c r="AN18" s="108">
        <v>1</v>
      </c>
      <c r="AO18" s="108">
        <v>0</v>
      </c>
      <c r="AP18" s="128">
        <v>9596184</v>
      </c>
      <c r="AQ18" s="128">
        <f t="shared" si="0"/>
        <v>0</v>
      </c>
      <c r="AR18" s="52"/>
      <c r="AS18" s="53" t="s">
        <v>101</v>
      </c>
      <c r="AV18" s="40" t="s">
        <v>106</v>
      </c>
      <c r="AW18" s="40" t="s">
        <v>107</v>
      </c>
      <c r="AY18" s="111"/>
    </row>
    <row r="19" spans="1:51" x14ac:dyDescent="0.25">
      <c r="B19" s="41">
        <v>2.3333333333333299</v>
      </c>
      <c r="C19" s="41">
        <v>0.375</v>
      </c>
      <c r="D19" s="123">
        <v>6</v>
      </c>
      <c r="E19" s="42">
        <f t="shared" si="1"/>
        <v>4.2253521126760569</v>
      </c>
      <c r="F19" s="93">
        <v>83</v>
      </c>
      <c r="G19" s="42">
        <f t="shared" si="2"/>
        <v>58.450704225352112</v>
      </c>
      <c r="H19" s="43" t="s">
        <v>88</v>
      </c>
      <c r="I19" s="43">
        <f t="shared" si="3"/>
        <v>57.04225352112676</v>
      </c>
      <c r="J19" s="44">
        <f t="shared" si="10"/>
        <v>58.450704225352112</v>
      </c>
      <c r="K19" s="43">
        <f t="shared" si="11"/>
        <v>59.870704225352114</v>
      </c>
      <c r="L19" s="45">
        <v>19</v>
      </c>
      <c r="M19" s="46" t="s">
        <v>100</v>
      </c>
      <c r="N19" s="46">
        <v>18.399999999999999</v>
      </c>
      <c r="O19" s="124">
        <v>135</v>
      </c>
      <c r="P19" s="124">
        <v>151</v>
      </c>
      <c r="Q19" s="124">
        <v>58353175</v>
      </c>
      <c r="R19" s="47">
        <f t="shared" si="4"/>
        <v>6273</v>
      </c>
      <c r="S19" s="48">
        <f t="shared" si="5"/>
        <v>150.55199999999999</v>
      </c>
      <c r="T19" s="48">
        <f t="shared" si="6"/>
        <v>6.2729999999999997</v>
      </c>
      <c r="U19" s="125">
        <v>7.6</v>
      </c>
      <c r="V19" s="125">
        <f t="shared" si="7"/>
        <v>7.6</v>
      </c>
      <c r="W19" s="126" t="s">
        <v>133</v>
      </c>
      <c r="X19" s="128">
        <v>1087</v>
      </c>
      <c r="Y19" s="128">
        <v>0</v>
      </c>
      <c r="Z19" s="128">
        <v>1188</v>
      </c>
      <c r="AA19" s="128">
        <v>1185</v>
      </c>
      <c r="AB19" s="128">
        <v>1187</v>
      </c>
      <c r="AC19" s="49" t="s">
        <v>90</v>
      </c>
      <c r="AD19" s="49" t="s">
        <v>90</v>
      </c>
      <c r="AE19" s="49" t="s">
        <v>90</v>
      </c>
      <c r="AF19" s="127" t="s">
        <v>90</v>
      </c>
      <c r="AG19" s="127">
        <v>41735652</v>
      </c>
      <c r="AH19" s="50">
        <f t="shared" si="9"/>
        <v>1416</v>
      </c>
      <c r="AI19" s="51">
        <f t="shared" si="8"/>
        <v>225.7293161166906</v>
      </c>
      <c r="AJ19" s="108">
        <v>1</v>
      </c>
      <c r="AK19" s="108">
        <v>0</v>
      </c>
      <c r="AL19" s="108">
        <v>1</v>
      </c>
      <c r="AM19" s="108">
        <v>1</v>
      </c>
      <c r="AN19" s="108">
        <v>1</v>
      </c>
      <c r="AO19" s="108">
        <v>0</v>
      </c>
      <c r="AP19" s="128">
        <v>9596184</v>
      </c>
      <c r="AQ19" s="128">
        <f t="shared" si="0"/>
        <v>0</v>
      </c>
      <c r="AR19" s="52"/>
      <c r="AS19" s="53" t="s">
        <v>101</v>
      </c>
      <c r="AV19" s="40" t="s">
        <v>108</v>
      </c>
      <c r="AW19" s="40" t="s">
        <v>109</v>
      </c>
      <c r="AY19" s="111"/>
    </row>
    <row r="20" spans="1:51" x14ac:dyDescent="0.25">
      <c r="B20" s="41">
        <v>2.375</v>
      </c>
      <c r="C20" s="41">
        <v>0.41666666666666669</v>
      </c>
      <c r="D20" s="123">
        <v>7</v>
      </c>
      <c r="E20" s="42">
        <f t="shared" si="1"/>
        <v>4.9295774647887329</v>
      </c>
      <c r="F20" s="93">
        <v>83</v>
      </c>
      <c r="G20" s="42">
        <f t="shared" si="2"/>
        <v>58.450704225352112</v>
      </c>
      <c r="H20" s="43" t="s">
        <v>88</v>
      </c>
      <c r="I20" s="43">
        <f t="shared" si="3"/>
        <v>57.04225352112676</v>
      </c>
      <c r="J20" s="44">
        <f t="shared" si="10"/>
        <v>58.450704225352112</v>
      </c>
      <c r="K20" s="43">
        <f t="shared" si="11"/>
        <v>59.870704225352114</v>
      </c>
      <c r="L20" s="45">
        <v>19</v>
      </c>
      <c r="M20" s="46" t="s">
        <v>100</v>
      </c>
      <c r="N20" s="46">
        <v>17.7</v>
      </c>
      <c r="O20" s="124">
        <v>138</v>
      </c>
      <c r="P20" s="124">
        <v>149</v>
      </c>
      <c r="Q20" s="124">
        <v>58359431</v>
      </c>
      <c r="R20" s="47">
        <f t="shared" si="4"/>
        <v>6256</v>
      </c>
      <c r="S20" s="48">
        <f t="shared" si="5"/>
        <v>150.14400000000001</v>
      </c>
      <c r="T20" s="48">
        <f t="shared" si="6"/>
        <v>6.2560000000000002</v>
      </c>
      <c r="U20" s="125">
        <v>7</v>
      </c>
      <c r="V20" s="125">
        <f t="shared" si="7"/>
        <v>7</v>
      </c>
      <c r="W20" s="126" t="s">
        <v>133</v>
      </c>
      <c r="X20" s="128">
        <v>1067</v>
      </c>
      <c r="Y20" s="128">
        <v>0</v>
      </c>
      <c r="Z20" s="128">
        <v>1186</v>
      </c>
      <c r="AA20" s="128">
        <v>1185</v>
      </c>
      <c r="AB20" s="128">
        <v>1187</v>
      </c>
      <c r="AC20" s="49" t="s">
        <v>90</v>
      </c>
      <c r="AD20" s="49" t="s">
        <v>90</v>
      </c>
      <c r="AE20" s="49" t="s">
        <v>90</v>
      </c>
      <c r="AF20" s="127" t="s">
        <v>90</v>
      </c>
      <c r="AG20" s="127">
        <v>41737044</v>
      </c>
      <c r="AH20" s="50">
        <f t="shared" si="9"/>
        <v>1392</v>
      </c>
      <c r="AI20" s="51">
        <f t="shared" si="8"/>
        <v>222.50639386189258</v>
      </c>
      <c r="AJ20" s="108">
        <v>1</v>
      </c>
      <c r="AK20" s="108">
        <v>0</v>
      </c>
      <c r="AL20" s="108">
        <v>1</v>
      </c>
      <c r="AM20" s="108">
        <v>1</v>
      </c>
      <c r="AN20" s="108">
        <v>1</v>
      </c>
      <c r="AO20" s="108">
        <v>0</v>
      </c>
      <c r="AP20" s="128">
        <v>9596184</v>
      </c>
      <c r="AQ20" s="128">
        <f t="shared" si="0"/>
        <v>0</v>
      </c>
      <c r="AR20" s="54">
        <v>1.37</v>
      </c>
      <c r="AS20" s="53" t="s">
        <v>101</v>
      </c>
      <c r="AY20" s="111"/>
    </row>
    <row r="21" spans="1:51" x14ac:dyDescent="0.25">
      <c r="B21" s="41">
        <v>2.4166666666666701</v>
      </c>
      <c r="C21" s="41">
        <v>0.45833333333333298</v>
      </c>
      <c r="D21" s="123">
        <v>7</v>
      </c>
      <c r="E21" s="42">
        <f t="shared" si="1"/>
        <v>4.9295774647887329</v>
      </c>
      <c r="F21" s="93">
        <v>83</v>
      </c>
      <c r="G21" s="42">
        <f t="shared" si="2"/>
        <v>58.450704225352112</v>
      </c>
      <c r="H21" s="43" t="s">
        <v>88</v>
      </c>
      <c r="I21" s="43">
        <f t="shared" si="3"/>
        <v>57.04225352112676</v>
      </c>
      <c r="J21" s="44">
        <f t="shared" si="10"/>
        <v>58.450704225352112</v>
      </c>
      <c r="K21" s="43">
        <f t="shared" si="11"/>
        <v>59.870704225352114</v>
      </c>
      <c r="L21" s="45">
        <v>19</v>
      </c>
      <c r="M21" s="46" t="s">
        <v>100</v>
      </c>
      <c r="N21" s="46">
        <v>17.7</v>
      </c>
      <c r="O21" s="124">
        <v>140</v>
      </c>
      <c r="P21" s="124">
        <v>149</v>
      </c>
      <c r="Q21" s="124">
        <v>58365599</v>
      </c>
      <c r="R21" s="47">
        <f t="shared" si="4"/>
        <v>6168</v>
      </c>
      <c r="S21" s="48">
        <f t="shared" si="5"/>
        <v>148.03200000000001</v>
      </c>
      <c r="T21" s="48">
        <f t="shared" si="6"/>
        <v>6.1680000000000001</v>
      </c>
      <c r="U21" s="125">
        <v>6.5</v>
      </c>
      <c r="V21" s="125">
        <f t="shared" si="7"/>
        <v>6.5</v>
      </c>
      <c r="W21" s="126" t="s">
        <v>133</v>
      </c>
      <c r="X21" s="128">
        <v>1026</v>
      </c>
      <c r="Y21" s="128">
        <v>0</v>
      </c>
      <c r="Z21" s="128">
        <v>1187</v>
      </c>
      <c r="AA21" s="128">
        <v>1185</v>
      </c>
      <c r="AB21" s="128">
        <v>1186</v>
      </c>
      <c r="AC21" s="49" t="s">
        <v>90</v>
      </c>
      <c r="AD21" s="49" t="s">
        <v>90</v>
      </c>
      <c r="AE21" s="49" t="s">
        <v>90</v>
      </c>
      <c r="AF21" s="127" t="s">
        <v>90</v>
      </c>
      <c r="AG21" s="127">
        <v>41738412</v>
      </c>
      <c r="AH21" s="50">
        <f t="shared" si="9"/>
        <v>1368</v>
      </c>
      <c r="AI21" s="51">
        <f t="shared" si="8"/>
        <v>221.7898832684825</v>
      </c>
      <c r="AJ21" s="108">
        <v>1</v>
      </c>
      <c r="AK21" s="108">
        <v>0</v>
      </c>
      <c r="AL21" s="108">
        <v>1</v>
      </c>
      <c r="AM21" s="108">
        <v>1</v>
      </c>
      <c r="AN21" s="108">
        <v>1</v>
      </c>
      <c r="AO21" s="108">
        <v>0</v>
      </c>
      <c r="AP21" s="128">
        <v>9596184</v>
      </c>
      <c r="AQ21" s="128">
        <f t="shared" si="0"/>
        <v>0</v>
      </c>
      <c r="AR21" s="52"/>
      <c r="AS21" s="53" t="s">
        <v>101</v>
      </c>
      <c r="AY21" s="111"/>
    </row>
    <row r="22" spans="1:51" x14ac:dyDescent="0.25">
      <c r="B22" s="41">
        <v>2.4583333333333299</v>
      </c>
      <c r="C22" s="41">
        <v>0.5</v>
      </c>
      <c r="D22" s="123">
        <v>8</v>
      </c>
      <c r="E22" s="42">
        <f t="shared" si="1"/>
        <v>5.6338028169014089</v>
      </c>
      <c r="F22" s="93">
        <v>83</v>
      </c>
      <c r="G22" s="42">
        <f t="shared" si="2"/>
        <v>58.450704225352112</v>
      </c>
      <c r="H22" s="43" t="s">
        <v>88</v>
      </c>
      <c r="I22" s="43">
        <f t="shared" si="3"/>
        <v>57.04225352112676</v>
      </c>
      <c r="J22" s="44">
        <f t="shared" si="10"/>
        <v>58.450704225352112</v>
      </c>
      <c r="K22" s="43">
        <f t="shared" si="11"/>
        <v>59.870704225352114</v>
      </c>
      <c r="L22" s="45">
        <v>19</v>
      </c>
      <c r="M22" s="46" t="s">
        <v>100</v>
      </c>
      <c r="N22" s="46">
        <v>17.3</v>
      </c>
      <c r="O22" s="124">
        <v>141</v>
      </c>
      <c r="P22" s="124">
        <v>146</v>
      </c>
      <c r="Q22" s="124">
        <v>58371657</v>
      </c>
      <c r="R22" s="47">
        <f t="shared" si="4"/>
        <v>6058</v>
      </c>
      <c r="S22" s="48">
        <f t="shared" si="5"/>
        <v>145.392</v>
      </c>
      <c r="T22" s="48">
        <f t="shared" si="6"/>
        <v>6.0579999999999998</v>
      </c>
      <c r="U22" s="125">
        <v>6.3</v>
      </c>
      <c r="V22" s="125">
        <f t="shared" si="7"/>
        <v>6.3</v>
      </c>
      <c r="W22" s="126" t="s">
        <v>133</v>
      </c>
      <c r="X22" s="128">
        <v>1006</v>
      </c>
      <c r="Y22" s="128">
        <v>0</v>
      </c>
      <c r="Z22" s="128">
        <v>1187</v>
      </c>
      <c r="AA22" s="128">
        <v>1185</v>
      </c>
      <c r="AB22" s="128">
        <v>1187</v>
      </c>
      <c r="AC22" s="49" t="s">
        <v>90</v>
      </c>
      <c r="AD22" s="49" t="s">
        <v>90</v>
      </c>
      <c r="AE22" s="49" t="s">
        <v>90</v>
      </c>
      <c r="AF22" s="127" t="s">
        <v>90</v>
      </c>
      <c r="AG22" s="127">
        <v>41739772</v>
      </c>
      <c r="AH22" s="50">
        <f t="shared" si="9"/>
        <v>1360</v>
      </c>
      <c r="AI22" s="51">
        <f t="shared" si="8"/>
        <v>224.49653350940906</v>
      </c>
      <c r="AJ22" s="108">
        <v>1</v>
      </c>
      <c r="AK22" s="108">
        <v>0</v>
      </c>
      <c r="AL22" s="108">
        <v>1</v>
      </c>
      <c r="AM22" s="108">
        <v>1</v>
      </c>
      <c r="AN22" s="108">
        <v>1</v>
      </c>
      <c r="AO22" s="108">
        <v>0</v>
      </c>
      <c r="AP22" s="128">
        <v>9596184</v>
      </c>
      <c r="AQ22" s="128">
        <f t="shared" si="0"/>
        <v>0</v>
      </c>
      <c r="AR22" s="52"/>
      <c r="AS22" s="53" t="s">
        <v>101</v>
      </c>
      <c r="AV22" s="56" t="s">
        <v>110</v>
      </c>
      <c r="AY22" s="111"/>
    </row>
    <row r="23" spans="1:51" x14ac:dyDescent="0.25">
      <c r="A23" s="107" t="s">
        <v>128</v>
      </c>
      <c r="B23" s="41">
        <v>2.5</v>
      </c>
      <c r="C23" s="41">
        <v>0.54166666666666696</v>
      </c>
      <c r="D23" s="123">
        <v>5</v>
      </c>
      <c r="E23" s="42">
        <v>8</v>
      </c>
      <c r="F23" s="110">
        <v>81</v>
      </c>
      <c r="G23" s="42">
        <f t="shared" si="2"/>
        <v>57.04225352112676</v>
      </c>
      <c r="H23" s="43" t="s">
        <v>88</v>
      </c>
      <c r="I23" s="43">
        <f t="shared" si="3"/>
        <v>55.633802816901408</v>
      </c>
      <c r="J23" s="44">
        <f t="shared" si="10"/>
        <v>57.04225352112676</v>
      </c>
      <c r="K23" s="43">
        <f>J23+(6/1.42)</f>
        <v>61.267605633802816</v>
      </c>
      <c r="L23" s="45">
        <v>19</v>
      </c>
      <c r="M23" s="46" t="s">
        <v>100</v>
      </c>
      <c r="N23" s="46">
        <v>17.5</v>
      </c>
      <c r="O23" s="124">
        <v>132</v>
      </c>
      <c r="P23" s="124">
        <v>136</v>
      </c>
      <c r="Q23" s="124">
        <v>58377472</v>
      </c>
      <c r="R23" s="47">
        <f t="shared" si="4"/>
        <v>5815</v>
      </c>
      <c r="S23" s="48">
        <f t="shared" si="5"/>
        <v>139.56</v>
      </c>
      <c r="T23" s="48">
        <f t="shared" si="6"/>
        <v>5.8150000000000004</v>
      </c>
      <c r="U23" s="125">
        <v>6</v>
      </c>
      <c r="V23" s="125">
        <f t="shared" si="7"/>
        <v>6</v>
      </c>
      <c r="W23" s="126" t="s">
        <v>133</v>
      </c>
      <c r="X23" s="128">
        <v>1026</v>
      </c>
      <c r="Y23" s="128">
        <v>0</v>
      </c>
      <c r="Z23" s="128">
        <v>1187</v>
      </c>
      <c r="AA23" s="128">
        <v>1185</v>
      </c>
      <c r="AB23" s="128">
        <v>1188</v>
      </c>
      <c r="AC23" s="49" t="s">
        <v>90</v>
      </c>
      <c r="AD23" s="49" t="s">
        <v>90</v>
      </c>
      <c r="AE23" s="49" t="s">
        <v>90</v>
      </c>
      <c r="AF23" s="127" t="s">
        <v>90</v>
      </c>
      <c r="AG23" s="127">
        <v>41741112</v>
      </c>
      <c r="AH23" s="50">
        <f t="shared" si="9"/>
        <v>1340</v>
      </c>
      <c r="AI23" s="51">
        <f t="shared" si="8"/>
        <v>230.43852106620807</v>
      </c>
      <c r="AJ23" s="108">
        <v>1</v>
      </c>
      <c r="AK23" s="108">
        <v>0</v>
      </c>
      <c r="AL23" s="108">
        <v>1</v>
      </c>
      <c r="AM23" s="108">
        <v>1</v>
      </c>
      <c r="AN23" s="108">
        <v>1</v>
      </c>
      <c r="AO23" s="108">
        <v>0</v>
      </c>
      <c r="AP23" s="128">
        <v>9596184</v>
      </c>
      <c r="AQ23" s="128">
        <f t="shared" si="0"/>
        <v>0</v>
      </c>
      <c r="AR23" s="52"/>
      <c r="AS23" s="53" t="s">
        <v>113</v>
      </c>
      <c r="AT23" s="55"/>
      <c r="AV23" s="57" t="s">
        <v>111</v>
      </c>
      <c r="AW23" s="58" t="s">
        <v>112</v>
      </c>
      <c r="AY23" s="111"/>
    </row>
    <row r="24" spans="1:51" x14ac:dyDescent="0.25">
      <c r="B24" s="41">
        <v>2.5416666666666701</v>
      </c>
      <c r="C24" s="41">
        <v>0.58333333333333404</v>
      </c>
      <c r="D24" s="123">
        <v>5</v>
      </c>
      <c r="E24" s="42">
        <f t="shared" si="1"/>
        <v>3.5211267605633805</v>
      </c>
      <c r="F24" s="110">
        <v>81</v>
      </c>
      <c r="G24" s="42">
        <f t="shared" si="2"/>
        <v>57.04225352112676</v>
      </c>
      <c r="H24" s="43" t="s">
        <v>88</v>
      </c>
      <c r="I24" s="43">
        <f t="shared" si="3"/>
        <v>55.633802816901408</v>
      </c>
      <c r="J24" s="44">
        <f t="shared" si="10"/>
        <v>57.04225352112676</v>
      </c>
      <c r="K24" s="43">
        <f t="shared" ref="K24:K34" si="12">J24+(6/1.42)</f>
        <v>61.267605633802816</v>
      </c>
      <c r="L24" s="45">
        <v>18</v>
      </c>
      <c r="M24" s="46" t="s">
        <v>100</v>
      </c>
      <c r="N24" s="46">
        <v>17.3</v>
      </c>
      <c r="O24" s="124">
        <v>127</v>
      </c>
      <c r="P24" s="124">
        <v>140</v>
      </c>
      <c r="Q24" s="124">
        <v>58383534</v>
      </c>
      <c r="R24" s="47">
        <f t="shared" si="4"/>
        <v>6062</v>
      </c>
      <c r="S24" s="48">
        <f t="shared" si="5"/>
        <v>145.488</v>
      </c>
      <c r="T24" s="48">
        <f t="shared" si="6"/>
        <v>6.0620000000000003</v>
      </c>
      <c r="U24" s="125">
        <v>5.6</v>
      </c>
      <c r="V24" s="125">
        <f t="shared" si="7"/>
        <v>5.6</v>
      </c>
      <c r="W24" s="126" t="s">
        <v>133</v>
      </c>
      <c r="X24" s="128">
        <v>1037</v>
      </c>
      <c r="Y24" s="128">
        <v>0</v>
      </c>
      <c r="Z24" s="128">
        <v>1187</v>
      </c>
      <c r="AA24" s="128">
        <v>1185</v>
      </c>
      <c r="AB24" s="128">
        <v>1187</v>
      </c>
      <c r="AC24" s="49" t="s">
        <v>90</v>
      </c>
      <c r="AD24" s="49" t="s">
        <v>90</v>
      </c>
      <c r="AE24" s="49" t="s">
        <v>90</v>
      </c>
      <c r="AF24" s="127" t="s">
        <v>90</v>
      </c>
      <c r="AG24" s="127">
        <v>41742516</v>
      </c>
      <c r="AH24" s="50">
        <f t="shared" si="9"/>
        <v>1404</v>
      </c>
      <c r="AI24" s="51">
        <f t="shared" si="8"/>
        <v>231.60673045199604</v>
      </c>
      <c r="AJ24" s="108">
        <v>1</v>
      </c>
      <c r="AK24" s="108">
        <v>0</v>
      </c>
      <c r="AL24" s="108">
        <v>1</v>
      </c>
      <c r="AM24" s="108">
        <v>1</v>
      </c>
      <c r="AN24" s="108">
        <v>1</v>
      </c>
      <c r="AO24" s="108">
        <v>0</v>
      </c>
      <c r="AP24" s="128">
        <v>9596184</v>
      </c>
      <c r="AQ24" s="128">
        <f t="shared" si="0"/>
        <v>0</v>
      </c>
      <c r="AR24" s="54">
        <v>1.33</v>
      </c>
      <c r="AS24" s="53" t="s">
        <v>113</v>
      </c>
      <c r="AV24" s="59" t="s">
        <v>29</v>
      </c>
      <c r="AW24" s="59">
        <v>14.7</v>
      </c>
      <c r="AY24" s="111"/>
    </row>
    <row r="25" spans="1:51" x14ac:dyDescent="0.25">
      <c r="B25" s="41">
        <v>2.5833333333333299</v>
      </c>
      <c r="C25" s="41">
        <v>0.625</v>
      </c>
      <c r="D25" s="123">
        <v>6</v>
      </c>
      <c r="E25" s="42">
        <f t="shared" si="1"/>
        <v>4.2253521126760569</v>
      </c>
      <c r="F25" s="110">
        <v>81</v>
      </c>
      <c r="G25" s="42">
        <f t="shared" si="2"/>
        <v>57.04225352112676</v>
      </c>
      <c r="H25" s="43" t="s">
        <v>88</v>
      </c>
      <c r="I25" s="43">
        <f t="shared" si="3"/>
        <v>55.633802816901408</v>
      </c>
      <c r="J25" s="44">
        <f t="shared" si="10"/>
        <v>57.04225352112676</v>
      </c>
      <c r="K25" s="43">
        <f t="shared" si="12"/>
        <v>61.267605633802816</v>
      </c>
      <c r="L25" s="45">
        <v>18</v>
      </c>
      <c r="M25" s="46" t="s">
        <v>100</v>
      </c>
      <c r="N25" s="46">
        <v>16.899999999999999</v>
      </c>
      <c r="O25" s="124">
        <v>135</v>
      </c>
      <c r="P25" s="124">
        <v>139</v>
      </c>
      <c r="Q25" s="124">
        <v>58388995</v>
      </c>
      <c r="R25" s="47">
        <f t="shared" si="4"/>
        <v>5461</v>
      </c>
      <c r="S25" s="48">
        <f t="shared" si="5"/>
        <v>131.06399999999999</v>
      </c>
      <c r="T25" s="48">
        <f t="shared" si="6"/>
        <v>5.4610000000000003</v>
      </c>
      <c r="U25" s="125">
        <v>5.3</v>
      </c>
      <c r="V25" s="125">
        <f t="shared" si="7"/>
        <v>5.3</v>
      </c>
      <c r="W25" s="126" t="s">
        <v>133</v>
      </c>
      <c r="X25" s="128">
        <v>1006</v>
      </c>
      <c r="Y25" s="128">
        <v>0</v>
      </c>
      <c r="Z25" s="128">
        <v>1186</v>
      </c>
      <c r="AA25" s="128">
        <v>1185</v>
      </c>
      <c r="AB25" s="128">
        <v>1187</v>
      </c>
      <c r="AC25" s="49" t="s">
        <v>90</v>
      </c>
      <c r="AD25" s="49" t="s">
        <v>90</v>
      </c>
      <c r="AE25" s="49" t="s">
        <v>90</v>
      </c>
      <c r="AF25" s="127" t="s">
        <v>90</v>
      </c>
      <c r="AG25" s="127">
        <v>41743780</v>
      </c>
      <c r="AH25" s="50">
        <f t="shared" si="9"/>
        <v>1264</v>
      </c>
      <c r="AI25" s="51">
        <f t="shared" si="8"/>
        <v>231.45943966306535</v>
      </c>
      <c r="AJ25" s="108">
        <v>1</v>
      </c>
      <c r="AK25" s="108">
        <v>0</v>
      </c>
      <c r="AL25" s="108">
        <v>1</v>
      </c>
      <c r="AM25" s="108">
        <v>1</v>
      </c>
      <c r="AN25" s="108">
        <v>1</v>
      </c>
      <c r="AO25" s="108">
        <v>0</v>
      </c>
      <c r="AP25" s="128">
        <v>9596184</v>
      </c>
      <c r="AQ25" s="128">
        <f t="shared" si="0"/>
        <v>0</v>
      </c>
      <c r="AR25" s="52"/>
      <c r="AS25" s="53" t="s">
        <v>113</v>
      </c>
      <c r="AV25" s="59" t="s">
        <v>74</v>
      </c>
      <c r="AW25" s="59">
        <v>10.36</v>
      </c>
      <c r="AY25" s="111"/>
    </row>
    <row r="26" spans="1:51" x14ac:dyDescent="0.25">
      <c r="B26" s="41">
        <v>2.625</v>
      </c>
      <c r="C26" s="41">
        <v>0.66666666666666696</v>
      </c>
      <c r="D26" s="123">
        <v>6</v>
      </c>
      <c r="E26" s="42">
        <f t="shared" si="1"/>
        <v>4.2253521126760569</v>
      </c>
      <c r="F26" s="110">
        <v>81</v>
      </c>
      <c r="G26" s="42">
        <f t="shared" si="2"/>
        <v>57.04225352112676</v>
      </c>
      <c r="H26" s="43" t="s">
        <v>88</v>
      </c>
      <c r="I26" s="43">
        <f t="shared" si="3"/>
        <v>53.521126760563384</v>
      </c>
      <c r="J26" s="44">
        <f>(F26-3)/1.42</f>
        <v>54.929577464788736</v>
      </c>
      <c r="K26" s="43">
        <f t="shared" si="12"/>
        <v>59.154929577464792</v>
      </c>
      <c r="L26" s="45">
        <v>18</v>
      </c>
      <c r="M26" s="46" t="s">
        <v>100</v>
      </c>
      <c r="N26" s="46">
        <v>16.7</v>
      </c>
      <c r="O26" s="124">
        <v>132</v>
      </c>
      <c r="P26" s="124">
        <v>134</v>
      </c>
      <c r="Q26" s="124">
        <v>58394782</v>
      </c>
      <c r="R26" s="47">
        <f t="shared" si="4"/>
        <v>5787</v>
      </c>
      <c r="S26" s="48">
        <f t="shared" si="5"/>
        <v>138.88800000000001</v>
      </c>
      <c r="T26" s="48">
        <f t="shared" si="6"/>
        <v>5.7869999999999999</v>
      </c>
      <c r="U26" s="125">
        <v>5.2</v>
      </c>
      <c r="V26" s="125">
        <f t="shared" si="7"/>
        <v>5.2</v>
      </c>
      <c r="W26" s="126" t="s">
        <v>133</v>
      </c>
      <c r="X26" s="128">
        <v>1005</v>
      </c>
      <c r="Y26" s="128">
        <v>0</v>
      </c>
      <c r="Z26" s="128">
        <v>1187</v>
      </c>
      <c r="AA26" s="128">
        <v>1185</v>
      </c>
      <c r="AB26" s="128">
        <v>1187</v>
      </c>
      <c r="AC26" s="49" t="s">
        <v>90</v>
      </c>
      <c r="AD26" s="49" t="s">
        <v>90</v>
      </c>
      <c r="AE26" s="49" t="s">
        <v>90</v>
      </c>
      <c r="AF26" s="127" t="s">
        <v>90</v>
      </c>
      <c r="AG26" s="127">
        <v>41745132</v>
      </c>
      <c r="AH26" s="50">
        <f t="shared" si="9"/>
        <v>1352</v>
      </c>
      <c r="AI26" s="51">
        <f t="shared" si="8"/>
        <v>233.62709521340938</v>
      </c>
      <c r="AJ26" s="108">
        <v>1</v>
      </c>
      <c r="AK26" s="108">
        <v>0</v>
      </c>
      <c r="AL26" s="108">
        <v>1</v>
      </c>
      <c r="AM26" s="108">
        <v>1</v>
      </c>
      <c r="AN26" s="108">
        <v>1</v>
      </c>
      <c r="AO26" s="108">
        <v>0</v>
      </c>
      <c r="AP26" s="128">
        <v>9596184</v>
      </c>
      <c r="AQ26" s="128">
        <f t="shared" si="0"/>
        <v>0</v>
      </c>
      <c r="AR26" s="52"/>
      <c r="AS26" s="53" t="s">
        <v>113</v>
      </c>
      <c r="AV26" s="59" t="s">
        <v>114</v>
      </c>
      <c r="AW26" s="59">
        <v>1.01325</v>
      </c>
      <c r="AY26" s="111"/>
    </row>
    <row r="27" spans="1:51" x14ac:dyDescent="0.25">
      <c r="B27" s="41">
        <v>2.6666666666666701</v>
      </c>
      <c r="C27" s="41">
        <v>0.70833333333333404</v>
      </c>
      <c r="D27" s="123">
        <v>5</v>
      </c>
      <c r="E27" s="42">
        <f t="shared" si="1"/>
        <v>3.5211267605633805</v>
      </c>
      <c r="F27" s="110">
        <v>81</v>
      </c>
      <c r="G27" s="42">
        <f t="shared" si="2"/>
        <v>57.04225352112676</v>
      </c>
      <c r="H27" s="43" t="s">
        <v>88</v>
      </c>
      <c r="I27" s="43">
        <f t="shared" si="3"/>
        <v>53.521126760563384</v>
      </c>
      <c r="J27" s="44">
        <f t="shared" ref="J27:J32" si="13">(F27-3)/1.42</f>
        <v>54.929577464788736</v>
      </c>
      <c r="K27" s="43">
        <f t="shared" si="12"/>
        <v>59.154929577464792</v>
      </c>
      <c r="L27" s="45">
        <v>18</v>
      </c>
      <c r="M27" s="46" t="s">
        <v>100</v>
      </c>
      <c r="N27" s="46">
        <v>16.7</v>
      </c>
      <c r="O27" s="124">
        <v>130</v>
      </c>
      <c r="P27" s="124">
        <v>138</v>
      </c>
      <c r="Q27" s="124">
        <v>58400416</v>
      </c>
      <c r="R27" s="47">
        <f t="shared" si="4"/>
        <v>5634</v>
      </c>
      <c r="S27" s="48">
        <f t="shared" si="5"/>
        <v>135.21600000000001</v>
      </c>
      <c r="T27" s="48">
        <f t="shared" si="6"/>
        <v>5.6340000000000003</v>
      </c>
      <c r="U27" s="125">
        <v>5</v>
      </c>
      <c r="V27" s="125">
        <f t="shared" si="7"/>
        <v>5</v>
      </c>
      <c r="W27" s="126" t="s">
        <v>133</v>
      </c>
      <c r="X27" s="128">
        <v>1047</v>
      </c>
      <c r="Y27" s="128">
        <v>0</v>
      </c>
      <c r="Z27" s="128">
        <v>1186</v>
      </c>
      <c r="AA27" s="128">
        <v>1185</v>
      </c>
      <c r="AB27" s="128">
        <v>1187</v>
      </c>
      <c r="AC27" s="49" t="s">
        <v>90</v>
      </c>
      <c r="AD27" s="49" t="s">
        <v>90</v>
      </c>
      <c r="AE27" s="49" t="s">
        <v>90</v>
      </c>
      <c r="AF27" s="127" t="s">
        <v>90</v>
      </c>
      <c r="AG27" s="127">
        <v>41746444</v>
      </c>
      <c r="AH27" s="50">
        <f t="shared" si="9"/>
        <v>1312</v>
      </c>
      <c r="AI27" s="51">
        <f t="shared" si="8"/>
        <v>232.871849485268</v>
      </c>
      <c r="AJ27" s="108">
        <v>1</v>
      </c>
      <c r="AK27" s="108">
        <v>0</v>
      </c>
      <c r="AL27" s="108">
        <v>1</v>
      </c>
      <c r="AM27" s="108">
        <v>1</v>
      </c>
      <c r="AN27" s="108">
        <v>1</v>
      </c>
      <c r="AO27" s="108">
        <v>0</v>
      </c>
      <c r="AP27" s="128">
        <v>9596184</v>
      </c>
      <c r="AQ27" s="128">
        <f t="shared" si="0"/>
        <v>0</v>
      </c>
      <c r="AR27" s="52"/>
      <c r="AS27" s="53" t="s">
        <v>113</v>
      </c>
      <c r="AV27" s="59" t="s">
        <v>115</v>
      </c>
      <c r="AW27" s="59">
        <v>1</v>
      </c>
      <c r="AY27" s="111"/>
    </row>
    <row r="28" spans="1:51" x14ac:dyDescent="0.25">
      <c r="B28" s="41">
        <v>2.7083333333333299</v>
      </c>
      <c r="C28" s="41">
        <v>0.750000000000002</v>
      </c>
      <c r="D28" s="123">
        <v>4</v>
      </c>
      <c r="E28" s="42">
        <f t="shared" si="1"/>
        <v>2.8169014084507045</v>
      </c>
      <c r="F28" s="110">
        <v>78</v>
      </c>
      <c r="G28" s="42">
        <f t="shared" si="2"/>
        <v>54.929577464788736</v>
      </c>
      <c r="H28" s="43" t="s">
        <v>88</v>
      </c>
      <c r="I28" s="43">
        <f t="shared" si="3"/>
        <v>51.408450704225352</v>
      </c>
      <c r="J28" s="44">
        <f t="shared" si="13"/>
        <v>52.816901408450704</v>
      </c>
      <c r="K28" s="43">
        <f t="shared" si="12"/>
        <v>57.04225352112676</v>
      </c>
      <c r="L28" s="45">
        <v>18</v>
      </c>
      <c r="M28" s="46" t="s">
        <v>100</v>
      </c>
      <c r="N28" s="46">
        <v>16.7</v>
      </c>
      <c r="O28" s="124">
        <v>134</v>
      </c>
      <c r="P28" s="124">
        <v>143</v>
      </c>
      <c r="Q28" s="124">
        <v>58406423</v>
      </c>
      <c r="R28" s="47">
        <f t="shared" si="4"/>
        <v>6007</v>
      </c>
      <c r="S28" s="48">
        <f t="shared" si="5"/>
        <v>144.16800000000001</v>
      </c>
      <c r="T28" s="48">
        <f t="shared" si="6"/>
        <v>6.0069999999999997</v>
      </c>
      <c r="U28" s="125">
        <v>4.8</v>
      </c>
      <c r="V28" s="125">
        <f t="shared" si="7"/>
        <v>4.8</v>
      </c>
      <c r="W28" s="126" t="s">
        <v>133</v>
      </c>
      <c r="X28" s="128">
        <v>995</v>
      </c>
      <c r="Y28" s="128">
        <v>0</v>
      </c>
      <c r="Z28" s="128">
        <v>1187</v>
      </c>
      <c r="AA28" s="128">
        <v>1185</v>
      </c>
      <c r="AB28" s="128">
        <v>1186</v>
      </c>
      <c r="AC28" s="49" t="s">
        <v>90</v>
      </c>
      <c r="AD28" s="49" t="s">
        <v>90</v>
      </c>
      <c r="AE28" s="49" t="s">
        <v>90</v>
      </c>
      <c r="AF28" s="127" t="s">
        <v>90</v>
      </c>
      <c r="AG28" s="127">
        <v>41747836</v>
      </c>
      <c r="AH28" s="50">
        <f t="shared" si="9"/>
        <v>1392</v>
      </c>
      <c r="AI28" s="51">
        <f t="shared" si="8"/>
        <v>231.72964874313303</v>
      </c>
      <c r="AJ28" s="108">
        <v>1</v>
      </c>
      <c r="AK28" s="108">
        <v>0</v>
      </c>
      <c r="AL28" s="108">
        <v>1</v>
      </c>
      <c r="AM28" s="108">
        <v>1</v>
      </c>
      <c r="AN28" s="108">
        <v>1</v>
      </c>
      <c r="AO28" s="108">
        <v>0</v>
      </c>
      <c r="AP28" s="128">
        <v>9596184</v>
      </c>
      <c r="AQ28" s="128">
        <f t="shared" si="0"/>
        <v>0</v>
      </c>
      <c r="AR28" s="54">
        <v>1.41</v>
      </c>
      <c r="AS28" s="53" t="s">
        <v>113</v>
      </c>
      <c r="AV28" s="59" t="s">
        <v>116</v>
      </c>
      <c r="AW28" s="59">
        <v>101.325</v>
      </c>
      <c r="AY28" s="111"/>
    </row>
    <row r="29" spans="1:51" x14ac:dyDescent="0.25">
      <c r="B29" s="41">
        <v>2.75</v>
      </c>
      <c r="C29" s="41">
        <v>0.79166666666666896</v>
      </c>
      <c r="D29" s="123">
        <v>4</v>
      </c>
      <c r="E29" s="42">
        <f t="shared" si="1"/>
        <v>2.8169014084507045</v>
      </c>
      <c r="F29" s="110">
        <v>78</v>
      </c>
      <c r="G29" s="42">
        <f t="shared" si="2"/>
        <v>54.929577464788736</v>
      </c>
      <c r="H29" s="43" t="s">
        <v>88</v>
      </c>
      <c r="I29" s="43">
        <f t="shared" si="3"/>
        <v>51.408450704225352</v>
      </c>
      <c r="J29" s="44">
        <f t="shared" si="13"/>
        <v>52.816901408450704</v>
      </c>
      <c r="K29" s="43">
        <f t="shared" si="12"/>
        <v>57.04225352112676</v>
      </c>
      <c r="L29" s="45">
        <v>18</v>
      </c>
      <c r="M29" s="46" t="s">
        <v>100</v>
      </c>
      <c r="N29" s="46">
        <v>16.600000000000001</v>
      </c>
      <c r="O29" s="124">
        <v>133</v>
      </c>
      <c r="P29" s="124">
        <v>135</v>
      </c>
      <c r="Q29" s="124">
        <v>58411732</v>
      </c>
      <c r="R29" s="47">
        <f t="shared" si="4"/>
        <v>5309</v>
      </c>
      <c r="S29" s="48">
        <f t="shared" si="5"/>
        <v>127.416</v>
      </c>
      <c r="T29" s="48">
        <f t="shared" si="6"/>
        <v>5.3090000000000002</v>
      </c>
      <c r="U29" s="125">
        <v>4.5999999999999996</v>
      </c>
      <c r="V29" s="125">
        <f t="shared" si="7"/>
        <v>4.5999999999999996</v>
      </c>
      <c r="W29" s="126" t="s">
        <v>133</v>
      </c>
      <c r="X29" s="128">
        <v>995</v>
      </c>
      <c r="Y29" s="128">
        <v>0</v>
      </c>
      <c r="Z29" s="128">
        <v>1187</v>
      </c>
      <c r="AA29" s="128">
        <v>1185</v>
      </c>
      <c r="AB29" s="128">
        <v>1187</v>
      </c>
      <c r="AC29" s="49" t="s">
        <v>90</v>
      </c>
      <c r="AD29" s="49" t="s">
        <v>90</v>
      </c>
      <c r="AE29" s="49" t="s">
        <v>90</v>
      </c>
      <c r="AF29" s="127" t="s">
        <v>90</v>
      </c>
      <c r="AG29" s="127">
        <v>41749084</v>
      </c>
      <c r="AH29" s="50">
        <f t="shared" si="9"/>
        <v>1248</v>
      </c>
      <c r="AI29" s="51">
        <f t="shared" si="8"/>
        <v>235.07251836504048</v>
      </c>
      <c r="AJ29" s="108">
        <v>1</v>
      </c>
      <c r="AK29" s="108">
        <v>0</v>
      </c>
      <c r="AL29" s="108">
        <v>1</v>
      </c>
      <c r="AM29" s="108">
        <v>1</v>
      </c>
      <c r="AN29" s="108">
        <v>1</v>
      </c>
      <c r="AO29" s="108">
        <v>0</v>
      </c>
      <c r="AP29" s="128">
        <v>9596184</v>
      </c>
      <c r="AQ29" s="128">
        <f t="shared" si="0"/>
        <v>0</v>
      </c>
      <c r="AR29" s="52"/>
      <c r="AS29" s="53" t="s">
        <v>113</v>
      </c>
      <c r="AY29" s="111"/>
    </row>
    <row r="30" spans="1:51" x14ac:dyDescent="0.25">
      <c r="B30" s="41">
        <v>2.7916666666666701</v>
      </c>
      <c r="C30" s="41">
        <v>0.83333333333333703</v>
      </c>
      <c r="D30" s="123">
        <v>7</v>
      </c>
      <c r="E30" s="42">
        <f t="shared" si="1"/>
        <v>4.9295774647887329</v>
      </c>
      <c r="F30" s="110">
        <v>76</v>
      </c>
      <c r="G30" s="42">
        <f t="shared" si="2"/>
        <v>53.521126760563384</v>
      </c>
      <c r="H30" s="43" t="s">
        <v>88</v>
      </c>
      <c r="I30" s="43">
        <f t="shared" si="3"/>
        <v>50</v>
      </c>
      <c r="J30" s="44">
        <f t="shared" si="13"/>
        <v>51.408450704225352</v>
      </c>
      <c r="K30" s="43">
        <f t="shared" si="12"/>
        <v>55.633802816901408</v>
      </c>
      <c r="L30" s="45">
        <v>18</v>
      </c>
      <c r="M30" s="46" t="s">
        <v>100</v>
      </c>
      <c r="N30" s="46">
        <v>16.600000000000001</v>
      </c>
      <c r="O30" s="124">
        <v>112</v>
      </c>
      <c r="P30" s="124">
        <v>130</v>
      </c>
      <c r="Q30" s="124">
        <v>58417294</v>
      </c>
      <c r="R30" s="47">
        <f t="shared" si="4"/>
        <v>5562</v>
      </c>
      <c r="S30" s="48">
        <f t="shared" si="5"/>
        <v>133.488</v>
      </c>
      <c r="T30" s="48">
        <f t="shared" si="6"/>
        <v>5.5620000000000003</v>
      </c>
      <c r="U30" s="125">
        <v>3.8</v>
      </c>
      <c r="V30" s="125">
        <f t="shared" si="7"/>
        <v>3.8</v>
      </c>
      <c r="W30" s="126" t="s">
        <v>140</v>
      </c>
      <c r="X30" s="128">
        <v>1077</v>
      </c>
      <c r="Y30" s="128">
        <v>0</v>
      </c>
      <c r="Z30" s="128">
        <v>1188</v>
      </c>
      <c r="AA30" s="128">
        <v>0</v>
      </c>
      <c r="AB30" s="128">
        <v>1188</v>
      </c>
      <c r="AC30" s="49" t="s">
        <v>90</v>
      </c>
      <c r="AD30" s="49" t="s">
        <v>90</v>
      </c>
      <c r="AE30" s="49" t="s">
        <v>90</v>
      </c>
      <c r="AF30" s="127" t="s">
        <v>90</v>
      </c>
      <c r="AG30" s="127">
        <v>41750252</v>
      </c>
      <c r="AH30" s="50">
        <f t="shared" si="9"/>
        <v>1168</v>
      </c>
      <c r="AI30" s="51">
        <f t="shared" si="8"/>
        <v>209.99640417116143</v>
      </c>
      <c r="AJ30" s="108">
        <v>1</v>
      </c>
      <c r="AK30" s="108">
        <v>0</v>
      </c>
      <c r="AL30" s="108">
        <v>1</v>
      </c>
      <c r="AM30" s="108">
        <v>0</v>
      </c>
      <c r="AN30" s="108">
        <v>1</v>
      </c>
      <c r="AO30" s="108">
        <v>0</v>
      </c>
      <c r="AP30" s="128">
        <v>9596184</v>
      </c>
      <c r="AQ30" s="128">
        <f t="shared" si="0"/>
        <v>0</v>
      </c>
      <c r="AR30" s="52"/>
      <c r="AS30" s="53" t="s">
        <v>113</v>
      </c>
      <c r="AV30" s="248" t="s">
        <v>117</v>
      </c>
      <c r="AW30" s="248"/>
      <c r="AY30" s="111"/>
    </row>
    <row r="31" spans="1:51" x14ac:dyDescent="0.25">
      <c r="B31" s="41">
        <v>2.8333333333333299</v>
      </c>
      <c r="C31" s="41">
        <v>0.875000000000004</v>
      </c>
      <c r="D31" s="123">
        <v>10</v>
      </c>
      <c r="E31" s="42">
        <f t="shared" si="1"/>
        <v>7.042253521126761</v>
      </c>
      <c r="F31" s="110">
        <v>76</v>
      </c>
      <c r="G31" s="42">
        <f t="shared" si="2"/>
        <v>53.521126760563384</v>
      </c>
      <c r="H31" s="43" t="s">
        <v>88</v>
      </c>
      <c r="I31" s="43">
        <f t="shared" si="3"/>
        <v>50</v>
      </c>
      <c r="J31" s="44">
        <f t="shared" si="13"/>
        <v>51.408450704225352</v>
      </c>
      <c r="K31" s="43">
        <f t="shared" si="12"/>
        <v>55.633802816901408</v>
      </c>
      <c r="L31" s="45">
        <v>18</v>
      </c>
      <c r="M31" s="46" t="s">
        <v>100</v>
      </c>
      <c r="N31" s="46">
        <v>16.100000000000001</v>
      </c>
      <c r="O31" s="124">
        <v>113</v>
      </c>
      <c r="P31" s="124">
        <v>128</v>
      </c>
      <c r="Q31" s="124">
        <v>58422403</v>
      </c>
      <c r="R31" s="47">
        <f t="shared" si="4"/>
        <v>5109</v>
      </c>
      <c r="S31" s="48">
        <f t="shared" si="5"/>
        <v>122.616</v>
      </c>
      <c r="T31" s="48">
        <f t="shared" si="6"/>
        <v>5.109</v>
      </c>
      <c r="U31" s="125">
        <v>3.2</v>
      </c>
      <c r="V31" s="125">
        <f t="shared" si="7"/>
        <v>3.2</v>
      </c>
      <c r="W31" s="126" t="s">
        <v>140</v>
      </c>
      <c r="X31" s="128">
        <v>1077</v>
      </c>
      <c r="Y31" s="128">
        <v>0</v>
      </c>
      <c r="Z31" s="128">
        <v>1187</v>
      </c>
      <c r="AA31" s="128">
        <v>0</v>
      </c>
      <c r="AB31" s="128">
        <v>1188</v>
      </c>
      <c r="AC31" s="49" t="s">
        <v>90</v>
      </c>
      <c r="AD31" s="49" t="s">
        <v>90</v>
      </c>
      <c r="AE31" s="49" t="s">
        <v>90</v>
      </c>
      <c r="AF31" s="127" t="s">
        <v>90</v>
      </c>
      <c r="AG31" s="127">
        <v>41751292</v>
      </c>
      <c r="AH31" s="50">
        <f t="shared" si="9"/>
        <v>1040</v>
      </c>
      <c r="AI31" s="51">
        <f t="shared" si="8"/>
        <v>203.56234096692111</v>
      </c>
      <c r="AJ31" s="108">
        <v>1</v>
      </c>
      <c r="AK31" s="108">
        <v>0</v>
      </c>
      <c r="AL31" s="108">
        <v>1</v>
      </c>
      <c r="AM31" s="108">
        <v>0</v>
      </c>
      <c r="AN31" s="108">
        <v>1</v>
      </c>
      <c r="AO31" s="108">
        <v>0</v>
      </c>
      <c r="AP31" s="128">
        <v>9596184</v>
      </c>
      <c r="AQ31" s="128">
        <f t="shared" si="0"/>
        <v>0</v>
      </c>
      <c r="AR31" s="52"/>
      <c r="AS31" s="53" t="s">
        <v>113</v>
      </c>
      <c r="AV31" s="60" t="s">
        <v>29</v>
      </c>
      <c r="AW31" s="60" t="s">
        <v>74</v>
      </c>
      <c r="AY31" s="111"/>
    </row>
    <row r="32" spans="1:51" x14ac:dyDescent="0.25">
      <c r="B32" s="41">
        <v>2.875</v>
      </c>
      <c r="C32" s="41">
        <v>0.91666666666667096</v>
      </c>
      <c r="D32" s="123">
        <v>10</v>
      </c>
      <c r="E32" s="42">
        <f t="shared" si="1"/>
        <v>7.042253521126761</v>
      </c>
      <c r="F32" s="110">
        <v>76</v>
      </c>
      <c r="G32" s="42">
        <f t="shared" si="2"/>
        <v>53.521126760563384</v>
      </c>
      <c r="H32" s="43" t="s">
        <v>88</v>
      </c>
      <c r="I32" s="43">
        <f t="shared" si="3"/>
        <v>50</v>
      </c>
      <c r="J32" s="44">
        <f t="shared" si="13"/>
        <v>51.408450704225352</v>
      </c>
      <c r="K32" s="43">
        <f t="shared" si="12"/>
        <v>55.633802816901408</v>
      </c>
      <c r="L32" s="45">
        <v>14</v>
      </c>
      <c r="M32" s="46" t="s">
        <v>118</v>
      </c>
      <c r="N32" s="46">
        <v>12.6</v>
      </c>
      <c r="O32" s="124">
        <v>112</v>
      </c>
      <c r="P32" s="124">
        <v>119</v>
      </c>
      <c r="Q32" s="124">
        <v>58427674</v>
      </c>
      <c r="R32" s="47">
        <f t="shared" si="4"/>
        <v>5271</v>
      </c>
      <c r="S32" s="48">
        <f t="shared" si="5"/>
        <v>126.504</v>
      </c>
      <c r="T32" s="48">
        <f t="shared" si="6"/>
        <v>5.2709999999999999</v>
      </c>
      <c r="U32" s="125">
        <v>2.7</v>
      </c>
      <c r="V32" s="125">
        <f t="shared" si="7"/>
        <v>2.7</v>
      </c>
      <c r="W32" s="126" t="s">
        <v>140</v>
      </c>
      <c r="X32" s="128">
        <v>996</v>
      </c>
      <c r="Y32" s="128">
        <v>0</v>
      </c>
      <c r="Z32" s="128">
        <v>1188</v>
      </c>
      <c r="AA32" s="128">
        <v>0</v>
      </c>
      <c r="AB32" s="128">
        <v>1188</v>
      </c>
      <c r="AC32" s="49" t="s">
        <v>90</v>
      </c>
      <c r="AD32" s="49" t="s">
        <v>90</v>
      </c>
      <c r="AE32" s="49" t="s">
        <v>90</v>
      </c>
      <c r="AF32" s="127" t="s">
        <v>90</v>
      </c>
      <c r="AG32" s="127">
        <v>41752372</v>
      </c>
      <c r="AH32" s="50">
        <f t="shared" si="9"/>
        <v>1080</v>
      </c>
      <c r="AI32" s="51">
        <f t="shared" si="8"/>
        <v>204.89470688673876</v>
      </c>
      <c r="AJ32" s="108">
        <v>1</v>
      </c>
      <c r="AK32" s="108">
        <v>0</v>
      </c>
      <c r="AL32" s="108">
        <v>1</v>
      </c>
      <c r="AM32" s="108">
        <v>0</v>
      </c>
      <c r="AN32" s="108">
        <v>1</v>
      </c>
      <c r="AO32" s="108">
        <v>0</v>
      </c>
      <c r="AP32" s="128">
        <v>9596184</v>
      </c>
      <c r="AQ32" s="128">
        <f t="shared" si="0"/>
        <v>0</v>
      </c>
      <c r="AR32" s="54">
        <v>1.29</v>
      </c>
      <c r="AS32" s="53" t="s">
        <v>113</v>
      </c>
      <c r="AV32" s="61">
        <v>1</v>
      </c>
      <c r="AW32" s="61">
        <f>IFERROR(AV32*VLOOKUP(AV31,AV24:AW28,2,FALSE)/VLOOKUP(AW31,AV24:AW28,2,FALSE),"Enter Unit and Value")</f>
        <v>1.4189189189189189</v>
      </c>
      <c r="AY32" s="111"/>
    </row>
    <row r="33" spans="2:51" x14ac:dyDescent="0.25">
      <c r="B33" s="41">
        <v>2.9166666666666701</v>
      </c>
      <c r="C33" s="41">
        <v>0.95833333333333803</v>
      </c>
      <c r="D33" s="123">
        <v>10</v>
      </c>
      <c r="E33" s="42">
        <f t="shared" si="1"/>
        <v>7.042253521126761</v>
      </c>
      <c r="F33" s="110">
        <v>66</v>
      </c>
      <c r="G33" s="42">
        <f t="shared" si="2"/>
        <v>46.478873239436624</v>
      </c>
      <c r="H33" s="43" t="s">
        <v>88</v>
      </c>
      <c r="I33" s="43">
        <f>J33-(2/1.42)</f>
        <v>41.549295774647888</v>
      </c>
      <c r="J33" s="44">
        <f t="shared" ref="J33:J34" si="14">(F33-5)/1.42</f>
        <v>42.95774647887324</v>
      </c>
      <c r="K33" s="43">
        <f t="shared" si="12"/>
        <v>47.183098591549296</v>
      </c>
      <c r="L33" s="45">
        <v>14</v>
      </c>
      <c r="M33" s="46" t="s">
        <v>118</v>
      </c>
      <c r="N33" s="46">
        <v>11.9</v>
      </c>
      <c r="O33" s="124">
        <v>119</v>
      </c>
      <c r="P33" s="124">
        <v>91</v>
      </c>
      <c r="Q33" s="124">
        <v>58431685</v>
      </c>
      <c r="R33" s="47">
        <f t="shared" si="4"/>
        <v>4011</v>
      </c>
      <c r="S33" s="48">
        <f t="shared" si="5"/>
        <v>96.263999999999996</v>
      </c>
      <c r="T33" s="48">
        <f t="shared" si="6"/>
        <v>4.0110000000000001</v>
      </c>
      <c r="U33" s="125">
        <v>3.5</v>
      </c>
      <c r="V33" s="125">
        <f t="shared" si="7"/>
        <v>3.5</v>
      </c>
      <c r="W33" s="126" t="s">
        <v>125</v>
      </c>
      <c r="X33" s="128">
        <v>0</v>
      </c>
      <c r="Y33" s="128">
        <v>0</v>
      </c>
      <c r="Z33" s="128">
        <v>1068</v>
      </c>
      <c r="AA33" s="128">
        <v>0</v>
      </c>
      <c r="AB33" s="128">
        <v>1047</v>
      </c>
      <c r="AC33" s="49" t="s">
        <v>90</v>
      </c>
      <c r="AD33" s="49" t="s">
        <v>90</v>
      </c>
      <c r="AE33" s="49" t="s">
        <v>90</v>
      </c>
      <c r="AF33" s="127" t="s">
        <v>90</v>
      </c>
      <c r="AG33" s="127">
        <v>41753104</v>
      </c>
      <c r="AH33" s="50">
        <f t="shared" si="9"/>
        <v>732</v>
      </c>
      <c r="AI33" s="51">
        <f t="shared" si="8"/>
        <v>182.4981301421092</v>
      </c>
      <c r="AJ33" s="108">
        <v>0</v>
      </c>
      <c r="AK33" s="108">
        <v>0</v>
      </c>
      <c r="AL33" s="108">
        <v>1</v>
      </c>
      <c r="AM33" s="108">
        <v>0</v>
      </c>
      <c r="AN33" s="108">
        <v>1</v>
      </c>
      <c r="AO33" s="108">
        <v>0.35</v>
      </c>
      <c r="AP33" s="128">
        <v>9597092</v>
      </c>
      <c r="AQ33" s="128">
        <f t="shared" si="0"/>
        <v>908</v>
      </c>
      <c r="AR33" s="52"/>
      <c r="AS33" s="53" t="s">
        <v>113</v>
      </c>
      <c r="AY33" s="111"/>
    </row>
    <row r="34" spans="2:51" x14ac:dyDescent="0.25">
      <c r="B34" s="41">
        <v>2.9583333333333299</v>
      </c>
      <c r="C34" s="41">
        <v>1</v>
      </c>
      <c r="D34" s="123">
        <v>13</v>
      </c>
      <c r="E34" s="42">
        <f t="shared" si="1"/>
        <v>9.1549295774647899</v>
      </c>
      <c r="F34" s="110">
        <v>66</v>
      </c>
      <c r="G34" s="42">
        <f t="shared" si="2"/>
        <v>46.478873239436624</v>
      </c>
      <c r="H34" s="43" t="s">
        <v>88</v>
      </c>
      <c r="I34" s="43">
        <f t="shared" si="3"/>
        <v>41.549295774647888</v>
      </c>
      <c r="J34" s="44">
        <f t="shared" si="14"/>
        <v>42.95774647887324</v>
      </c>
      <c r="K34" s="43">
        <f t="shared" si="12"/>
        <v>47.183098591549296</v>
      </c>
      <c r="L34" s="45">
        <v>14</v>
      </c>
      <c r="M34" s="46" t="s">
        <v>118</v>
      </c>
      <c r="N34" s="62">
        <v>11.5</v>
      </c>
      <c r="O34" s="124">
        <v>116</v>
      </c>
      <c r="P34" s="124">
        <v>93</v>
      </c>
      <c r="Q34" s="124">
        <v>58435446</v>
      </c>
      <c r="R34" s="47">
        <f t="shared" si="4"/>
        <v>3761</v>
      </c>
      <c r="S34" s="48">
        <f t="shared" si="5"/>
        <v>90.263999999999996</v>
      </c>
      <c r="T34" s="48">
        <f t="shared" si="6"/>
        <v>3.7610000000000001</v>
      </c>
      <c r="U34" s="125">
        <v>4.8</v>
      </c>
      <c r="V34" s="125">
        <f t="shared" si="7"/>
        <v>4.8</v>
      </c>
      <c r="W34" s="126" t="s">
        <v>125</v>
      </c>
      <c r="X34" s="128">
        <v>0</v>
      </c>
      <c r="Y34" s="128">
        <v>0</v>
      </c>
      <c r="Z34" s="128">
        <v>1028</v>
      </c>
      <c r="AA34" s="128">
        <v>0</v>
      </c>
      <c r="AB34" s="128">
        <v>1027</v>
      </c>
      <c r="AC34" s="49" t="s">
        <v>90</v>
      </c>
      <c r="AD34" s="49" t="s">
        <v>90</v>
      </c>
      <c r="AE34" s="49" t="s">
        <v>90</v>
      </c>
      <c r="AF34" s="127" t="s">
        <v>90</v>
      </c>
      <c r="AG34" s="127">
        <v>41753732</v>
      </c>
      <c r="AH34" s="50">
        <f t="shared" si="9"/>
        <v>628</v>
      </c>
      <c r="AI34" s="51">
        <f t="shared" si="8"/>
        <v>166.97686785429406</v>
      </c>
      <c r="AJ34" s="108">
        <v>0</v>
      </c>
      <c r="AK34" s="108">
        <v>0</v>
      </c>
      <c r="AL34" s="108">
        <v>1</v>
      </c>
      <c r="AM34" s="108">
        <v>0</v>
      </c>
      <c r="AN34" s="108">
        <v>1</v>
      </c>
      <c r="AO34" s="108">
        <v>0.35</v>
      </c>
      <c r="AP34" s="128">
        <v>9598192</v>
      </c>
      <c r="AQ34" s="128">
        <f t="shared" si="0"/>
        <v>1100</v>
      </c>
      <c r="AR34" s="52"/>
      <c r="AS34" s="53" t="s">
        <v>113</v>
      </c>
      <c r="AV34" s="57" t="s">
        <v>119</v>
      </c>
      <c r="AW34" s="63" t="s">
        <v>30</v>
      </c>
      <c r="AY34" s="111"/>
    </row>
    <row r="35" spans="2:51" x14ac:dyDescent="0.25">
      <c r="B35" s="102"/>
      <c r="C35" s="103"/>
      <c r="D35" s="102"/>
      <c r="E35" s="105"/>
      <c r="F35" s="105"/>
      <c r="G35" s="106"/>
      <c r="H35" s="104"/>
      <c r="I35" s="105"/>
      <c r="J35" s="105"/>
      <c r="K35" s="106"/>
      <c r="L35" s="249" t="s">
        <v>120</v>
      </c>
      <c r="M35" s="250"/>
      <c r="N35" s="251"/>
      <c r="O35" s="64"/>
      <c r="P35" s="64"/>
      <c r="Q35" s="65"/>
      <c r="R35" s="66">
        <f>SUM(R11:R34)</f>
        <v>124182</v>
      </c>
      <c r="S35" s="67">
        <f>AVERAGE(S11:S34)</f>
        <v>124.18200000000002</v>
      </c>
      <c r="T35" s="67">
        <f>SUM(T11:T34)</f>
        <v>124.18199999999999</v>
      </c>
      <c r="U35" s="104"/>
      <c r="V35" s="104"/>
      <c r="W35" s="58"/>
      <c r="X35" s="96"/>
      <c r="Y35" s="97"/>
      <c r="Z35" s="97"/>
      <c r="AA35" s="97"/>
      <c r="AB35" s="98"/>
      <c r="AC35" s="96"/>
      <c r="AD35" s="97"/>
      <c r="AE35" s="98"/>
      <c r="AF35" s="99"/>
      <c r="AG35" s="68"/>
      <c r="AH35" s="69">
        <f>SUM(AH11:AH34)</f>
        <v>26016</v>
      </c>
      <c r="AI35" s="70">
        <f>$AH$35/$T35</f>
        <v>209.49896120210661</v>
      </c>
      <c r="AJ35" s="99"/>
      <c r="AK35" s="100"/>
      <c r="AL35" s="100"/>
      <c r="AM35" s="100"/>
      <c r="AN35" s="101"/>
      <c r="AO35" s="71"/>
      <c r="AP35" s="72">
        <f>AP34-AP10</f>
        <v>6974</v>
      </c>
      <c r="AQ35" s="73">
        <f>SUM(AQ11:AQ34)</f>
        <v>6974</v>
      </c>
      <c r="AR35" s="74">
        <f>AVERAGE(AR11:AR34)</f>
        <v>1.26</v>
      </c>
      <c r="AS35" s="71"/>
      <c r="AV35" s="75" t="s">
        <v>30</v>
      </c>
      <c r="AW35" s="75">
        <v>1</v>
      </c>
      <c r="AY35" s="111"/>
    </row>
    <row r="36" spans="2:51" x14ac:dyDescent="0.25">
      <c r="B36" s="76"/>
      <c r="C36" s="76"/>
      <c r="D36" s="76"/>
      <c r="E36" s="77"/>
      <c r="F36" s="77"/>
      <c r="G36" s="77"/>
      <c r="H36" s="77"/>
      <c r="I36" s="78"/>
      <c r="J36" s="78"/>
      <c r="K36" s="78"/>
      <c r="L36" s="109"/>
      <c r="M36" s="109"/>
      <c r="N36" s="109"/>
      <c r="O36" s="109"/>
      <c r="P36" s="109"/>
      <c r="Q36" s="109"/>
      <c r="R36" s="109"/>
      <c r="S36" s="109"/>
      <c r="T36" s="109"/>
      <c r="U36" s="79"/>
      <c r="V36" s="79"/>
      <c r="W36" s="109"/>
      <c r="X36" s="109"/>
      <c r="Y36" s="109"/>
      <c r="Z36" s="112"/>
      <c r="AA36" s="109"/>
      <c r="AB36" s="109"/>
      <c r="AC36" s="109"/>
      <c r="AD36" s="109"/>
      <c r="AE36" s="109"/>
      <c r="AH36" s="80"/>
      <c r="AM36" s="109"/>
      <c r="AN36" s="109"/>
      <c r="AO36" s="109"/>
      <c r="AP36" s="109"/>
      <c r="AQ36" s="109"/>
      <c r="AR36" s="109"/>
      <c r="AV36" s="75" t="s">
        <v>121</v>
      </c>
      <c r="AW36" s="75">
        <v>41.67</v>
      </c>
      <c r="AY36" s="111"/>
    </row>
    <row r="37" spans="2:51" x14ac:dyDescent="0.25">
      <c r="B37" s="89" t="s">
        <v>122</v>
      </c>
      <c r="C37" s="89"/>
      <c r="D37" s="89"/>
      <c r="E37" s="88"/>
      <c r="F37" s="88"/>
      <c r="G37" s="88"/>
      <c r="H37" s="88"/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112"/>
      <c r="X37" s="112"/>
      <c r="Y37" s="112"/>
      <c r="Z37" s="112"/>
      <c r="AA37" s="112"/>
      <c r="AB37" s="112"/>
      <c r="AC37" s="112"/>
      <c r="AD37" s="112"/>
      <c r="AE37" s="112"/>
      <c r="AM37" s="21"/>
      <c r="AN37" s="109"/>
      <c r="AO37" s="109"/>
      <c r="AP37" s="109"/>
      <c r="AQ37" s="109"/>
      <c r="AR37" s="112"/>
      <c r="AV37" s="75" t="s">
        <v>123</v>
      </c>
      <c r="AW37" s="75">
        <v>11.574999999999999</v>
      </c>
      <c r="AY37" s="111"/>
    </row>
    <row r="38" spans="2:51" x14ac:dyDescent="0.25">
      <c r="B38" s="87" t="s">
        <v>124</v>
      </c>
      <c r="C38" s="116"/>
      <c r="D38" s="116"/>
      <c r="E38" s="116"/>
      <c r="F38" s="116"/>
      <c r="G38" s="116"/>
      <c r="H38" s="116"/>
      <c r="I38" s="117"/>
      <c r="J38" s="117"/>
      <c r="K38" s="117"/>
      <c r="L38" s="117"/>
      <c r="M38" s="117"/>
      <c r="N38" s="117"/>
      <c r="O38" s="117"/>
      <c r="P38" s="117"/>
      <c r="Q38" s="117"/>
      <c r="R38" s="117"/>
      <c r="S38" s="88"/>
      <c r="T38" s="88"/>
      <c r="U38" s="88"/>
      <c r="V38" s="88"/>
      <c r="W38" s="112"/>
      <c r="X38" s="112"/>
      <c r="Y38" s="112"/>
      <c r="Z38" s="112"/>
      <c r="AA38" s="112"/>
      <c r="AB38" s="112"/>
      <c r="AC38" s="112"/>
      <c r="AD38" s="112"/>
      <c r="AE38" s="112"/>
      <c r="AM38" s="21"/>
      <c r="AN38" s="109"/>
      <c r="AO38" s="109"/>
      <c r="AP38" s="109"/>
      <c r="AQ38" s="109"/>
      <c r="AR38" s="112"/>
      <c r="AV38" s="75"/>
      <c r="AW38" s="75"/>
      <c r="AY38" s="111"/>
    </row>
    <row r="39" spans="2:51" x14ac:dyDescent="0.25">
      <c r="B39" s="122" t="s">
        <v>127</v>
      </c>
      <c r="C39" s="116"/>
      <c r="D39" s="116"/>
      <c r="E39" s="116"/>
      <c r="F39" s="116"/>
      <c r="G39" s="116"/>
      <c r="H39" s="116"/>
      <c r="I39" s="117"/>
      <c r="J39" s="117"/>
      <c r="K39" s="117"/>
      <c r="L39" s="117"/>
      <c r="M39" s="117"/>
      <c r="N39" s="117"/>
      <c r="O39" s="117"/>
      <c r="P39" s="117"/>
      <c r="Q39" s="117"/>
      <c r="R39" s="117"/>
      <c r="S39" s="88"/>
      <c r="T39" s="88"/>
      <c r="U39" s="88"/>
      <c r="V39" s="88"/>
      <c r="W39" s="112"/>
      <c r="X39" s="112"/>
      <c r="Y39" s="112"/>
      <c r="Z39" s="112"/>
      <c r="AA39" s="112"/>
      <c r="AB39" s="112"/>
      <c r="AC39" s="112"/>
      <c r="AD39" s="112"/>
      <c r="AE39" s="112"/>
      <c r="AM39" s="21"/>
      <c r="AN39" s="109"/>
      <c r="AO39" s="109"/>
      <c r="AP39" s="109"/>
      <c r="AQ39" s="109"/>
      <c r="AR39" s="112"/>
      <c r="AV39" s="75"/>
      <c r="AW39" s="75"/>
      <c r="AY39" s="111"/>
    </row>
    <row r="40" spans="2:51" x14ac:dyDescent="0.25">
      <c r="B40" s="85" t="s">
        <v>178</v>
      </c>
      <c r="C40" s="116"/>
      <c r="D40" s="116"/>
      <c r="E40" s="116"/>
      <c r="F40" s="116"/>
      <c r="G40" s="116"/>
      <c r="H40" s="116"/>
      <c r="I40" s="117"/>
      <c r="J40" s="117"/>
      <c r="K40" s="117"/>
      <c r="L40" s="117"/>
      <c r="M40" s="117"/>
      <c r="N40" s="117"/>
      <c r="O40" s="117"/>
      <c r="P40" s="117"/>
      <c r="Q40" s="117"/>
      <c r="R40" s="117"/>
      <c r="S40" s="88"/>
      <c r="T40" s="88"/>
      <c r="U40" s="88"/>
      <c r="V40" s="88"/>
      <c r="W40" s="112"/>
      <c r="X40" s="112"/>
      <c r="Y40" s="112"/>
      <c r="Z40" s="112"/>
      <c r="AA40" s="112"/>
      <c r="AB40" s="112"/>
      <c r="AC40" s="112"/>
      <c r="AD40" s="112"/>
      <c r="AE40" s="112"/>
      <c r="AM40" s="21"/>
      <c r="AN40" s="109"/>
      <c r="AO40" s="109"/>
      <c r="AP40" s="109"/>
      <c r="AQ40" s="109"/>
      <c r="AR40" s="112"/>
      <c r="AV40" s="75"/>
      <c r="AW40" s="75"/>
      <c r="AY40" s="111"/>
    </row>
    <row r="41" spans="2:51" x14ac:dyDescent="0.25">
      <c r="B41" s="86" t="s">
        <v>179</v>
      </c>
      <c r="C41" s="116"/>
      <c r="D41" s="116"/>
      <c r="E41" s="116"/>
      <c r="F41" s="116"/>
      <c r="G41" s="116"/>
      <c r="H41" s="116"/>
      <c r="I41" s="117"/>
      <c r="J41" s="117"/>
      <c r="K41" s="117"/>
      <c r="L41" s="117"/>
      <c r="M41" s="117"/>
      <c r="N41" s="117"/>
      <c r="O41" s="117"/>
      <c r="P41" s="117"/>
      <c r="Q41" s="117"/>
      <c r="R41" s="117"/>
      <c r="S41" s="119"/>
      <c r="T41" s="119"/>
      <c r="U41" s="119"/>
      <c r="V41" s="119"/>
      <c r="W41" s="112"/>
      <c r="X41" s="112"/>
      <c r="Y41" s="112"/>
      <c r="Z41" s="112"/>
      <c r="AA41" s="112"/>
      <c r="AB41" s="112"/>
      <c r="AC41" s="112"/>
      <c r="AD41" s="112"/>
      <c r="AE41" s="112"/>
      <c r="AM41" s="113"/>
      <c r="AN41" s="113"/>
      <c r="AO41" s="113"/>
      <c r="AP41" s="113"/>
      <c r="AQ41" s="113"/>
      <c r="AR41" s="113"/>
      <c r="AS41" s="114"/>
      <c r="AV41" s="111"/>
      <c r="AW41" s="107"/>
      <c r="AX41" s="107"/>
      <c r="AY41" s="107"/>
    </row>
    <row r="42" spans="2:51" x14ac:dyDescent="0.25">
      <c r="B42" s="122" t="s">
        <v>130</v>
      </c>
      <c r="C42" s="116"/>
      <c r="D42" s="116"/>
      <c r="E42" s="121"/>
      <c r="F42" s="121"/>
      <c r="G42" s="121"/>
      <c r="H42" s="116"/>
      <c r="I42" s="117"/>
      <c r="J42" s="117"/>
      <c r="K42" s="117"/>
      <c r="L42" s="117"/>
      <c r="M42" s="117"/>
      <c r="N42" s="117"/>
      <c r="O42" s="117"/>
      <c r="P42" s="117"/>
      <c r="Q42" s="117"/>
      <c r="R42" s="117"/>
      <c r="S42" s="119"/>
      <c r="T42" s="119"/>
      <c r="U42" s="119"/>
      <c r="V42" s="119"/>
      <c r="W42" s="112"/>
      <c r="X42" s="112"/>
      <c r="Y42" s="112"/>
      <c r="Z42" s="112"/>
      <c r="AA42" s="112"/>
      <c r="AB42" s="112"/>
      <c r="AC42" s="112"/>
      <c r="AD42" s="112"/>
      <c r="AE42" s="112"/>
      <c r="AM42" s="113"/>
      <c r="AN42" s="113"/>
      <c r="AO42" s="113"/>
      <c r="AP42" s="113"/>
      <c r="AQ42" s="113"/>
      <c r="AR42" s="113"/>
      <c r="AS42" s="114"/>
      <c r="AV42" s="111"/>
      <c r="AW42" s="107"/>
      <c r="AX42" s="107"/>
      <c r="AY42" s="107"/>
    </row>
    <row r="43" spans="2:51" x14ac:dyDescent="0.25">
      <c r="B43" s="122" t="s">
        <v>134</v>
      </c>
      <c r="C43" s="116"/>
      <c r="D43" s="116"/>
      <c r="E43" s="121"/>
      <c r="F43" s="121"/>
      <c r="G43" s="121"/>
      <c r="H43" s="116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20"/>
      <c r="T43" s="119"/>
      <c r="U43" s="119"/>
      <c r="V43" s="119"/>
      <c r="W43" s="112"/>
      <c r="X43" s="112"/>
      <c r="Y43" s="112"/>
      <c r="Z43" s="112"/>
      <c r="AA43" s="112"/>
      <c r="AB43" s="112"/>
      <c r="AC43" s="112"/>
      <c r="AD43" s="112"/>
      <c r="AE43" s="112"/>
      <c r="AM43" s="113"/>
      <c r="AN43" s="113"/>
      <c r="AO43" s="113"/>
      <c r="AP43" s="113"/>
      <c r="AQ43" s="113"/>
      <c r="AR43" s="113"/>
      <c r="AS43" s="114"/>
      <c r="AV43" s="111"/>
      <c r="AW43" s="107"/>
      <c r="AX43" s="107"/>
      <c r="AY43" s="107"/>
    </row>
    <row r="44" spans="2:51" x14ac:dyDescent="0.25">
      <c r="B44" s="91" t="s">
        <v>139</v>
      </c>
      <c r="C44" s="116"/>
      <c r="D44" s="116"/>
      <c r="E44" s="116"/>
      <c r="F44" s="116"/>
      <c r="G44" s="116"/>
      <c r="H44" s="116"/>
      <c r="I44" s="117"/>
      <c r="J44" s="117"/>
      <c r="K44" s="117"/>
      <c r="L44" s="117"/>
      <c r="M44" s="117"/>
      <c r="N44" s="117"/>
      <c r="O44" s="117"/>
      <c r="P44" s="117"/>
      <c r="Q44" s="117"/>
      <c r="R44" s="117"/>
      <c r="S44" s="117"/>
      <c r="T44" s="119"/>
      <c r="U44" s="119"/>
      <c r="V44" s="119"/>
      <c r="W44" s="112"/>
      <c r="X44" s="112"/>
      <c r="Y44" s="112"/>
      <c r="Z44" s="112"/>
      <c r="AA44" s="112"/>
      <c r="AB44" s="112"/>
      <c r="AC44" s="112"/>
      <c r="AD44" s="112"/>
      <c r="AE44" s="112"/>
      <c r="AM44" s="113"/>
      <c r="AN44" s="113"/>
      <c r="AO44" s="113"/>
      <c r="AP44" s="113"/>
      <c r="AQ44" s="113"/>
      <c r="AR44" s="113"/>
      <c r="AS44" s="114"/>
      <c r="AV44" s="111"/>
      <c r="AW44" s="107"/>
      <c r="AX44" s="107"/>
      <c r="AY44" s="107"/>
    </row>
    <row r="45" spans="2:51" x14ac:dyDescent="0.25">
      <c r="B45" s="91" t="s">
        <v>162</v>
      </c>
      <c r="C45" s="116"/>
      <c r="D45" s="116"/>
      <c r="E45" s="116"/>
      <c r="F45" s="116"/>
      <c r="G45" s="116"/>
      <c r="H45" s="116"/>
      <c r="I45" s="117"/>
      <c r="J45" s="117"/>
      <c r="K45" s="117"/>
      <c r="L45" s="117"/>
      <c r="M45" s="117"/>
      <c r="N45" s="117"/>
      <c r="O45" s="117"/>
      <c r="P45" s="117"/>
      <c r="Q45" s="117"/>
      <c r="R45" s="117"/>
      <c r="S45" s="120"/>
      <c r="T45" s="119"/>
      <c r="U45" s="119"/>
      <c r="V45" s="119"/>
      <c r="W45" s="112"/>
      <c r="X45" s="112"/>
      <c r="Y45" s="112"/>
      <c r="Z45" s="112"/>
      <c r="AA45" s="112"/>
      <c r="AB45" s="112"/>
      <c r="AC45" s="112"/>
      <c r="AD45" s="112"/>
      <c r="AE45" s="112"/>
      <c r="AM45" s="113"/>
      <c r="AN45" s="113"/>
      <c r="AO45" s="113"/>
      <c r="AP45" s="113"/>
      <c r="AQ45" s="113"/>
      <c r="AR45" s="113"/>
      <c r="AS45" s="114"/>
      <c r="AV45" s="111"/>
      <c r="AW45" s="107"/>
      <c r="AX45" s="107"/>
      <c r="AY45" s="107"/>
    </row>
    <row r="46" spans="2:51" x14ac:dyDescent="0.25">
      <c r="B46" s="122" t="s">
        <v>172</v>
      </c>
      <c r="C46" s="116"/>
      <c r="D46" s="116"/>
      <c r="E46" s="116"/>
      <c r="F46" s="116"/>
      <c r="G46" s="116"/>
      <c r="H46" s="116"/>
      <c r="I46" s="117"/>
      <c r="J46" s="117"/>
      <c r="K46" s="117"/>
      <c r="L46" s="117"/>
      <c r="M46" s="117"/>
      <c r="N46" s="117"/>
      <c r="O46" s="117"/>
      <c r="P46" s="117"/>
      <c r="Q46" s="117"/>
      <c r="R46" s="117"/>
      <c r="S46" s="120"/>
      <c r="T46" s="119"/>
      <c r="U46" s="119"/>
      <c r="V46" s="119"/>
      <c r="W46" s="112"/>
      <c r="X46" s="112"/>
      <c r="Y46" s="112"/>
      <c r="Z46" s="112"/>
      <c r="AA46" s="112"/>
      <c r="AB46" s="112"/>
      <c r="AC46" s="112"/>
      <c r="AD46" s="112"/>
      <c r="AE46" s="112"/>
      <c r="AM46" s="113"/>
      <c r="AN46" s="113"/>
      <c r="AO46" s="113"/>
      <c r="AP46" s="113"/>
      <c r="AQ46" s="113"/>
      <c r="AR46" s="113"/>
      <c r="AS46" s="114"/>
      <c r="AV46" s="111"/>
      <c r="AW46" s="107"/>
      <c r="AX46" s="107"/>
      <c r="AY46" s="107"/>
    </row>
    <row r="47" spans="2:51" x14ac:dyDescent="0.25">
      <c r="B47" s="122" t="s">
        <v>135</v>
      </c>
      <c r="C47" s="116"/>
      <c r="D47" s="116"/>
      <c r="E47" s="116"/>
      <c r="F47" s="116"/>
      <c r="G47" s="116"/>
      <c r="H47" s="116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20"/>
      <c r="T47" s="119"/>
      <c r="U47" s="119"/>
      <c r="V47" s="119"/>
      <c r="W47" s="112"/>
      <c r="X47" s="112"/>
      <c r="Y47" s="112"/>
      <c r="Z47" s="112"/>
      <c r="AA47" s="112"/>
      <c r="AB47" s="112"/>
      <c r="AC47" s="112"/>
      <c r="AD47" s="112"/>
      <c r="AE47" s="112"/>
      <c r="AM47" s="113"/>
      <c r="AN47" s="113"/>
      <c r="AO47" s="113"/>
      <c r="AP47" s="113"/>
      <c r="AQ47" s="113"/>
      <c r="AR47" s="113"/>
      <c r="AS47" s="114"/>
      <c r="AV47" s="111"/>
      <c r="AW47" s="107"/>
      <c r="AX47" s="107"/>
      <c r="AY47" s="107"/>
    </row>
    <row r="48" spans="2:51" x14ac:dyDescent="0.25">
      <c r="B48" s="122" t="s">
        <v>136</v>
      </c>
      <c r="C48" s="116"/>
      <c r="D48" s="116"/>
      <c r="E48" s="116"/>
      <c r="F48" s="116"/>
      <c r="G48" s="116"/>
      <c r="H48" s="116"/>
      <c r="I48" s="117"/>
      <c r="J48" s="117"/>
      <c r="K48" s="117"/>
      <c r="L48" s="117"/>
      <c r="M48" s="117"/>
      <c r="N48" s="117"/>
      <c r="O48" s="117"/>
      <c r="P48" s="117"/>
      <c r="Q48" s="117"/>
      <c r="R48" s="117"/>
      <c r="S48" s="120"/>
      <c r="T48" s="119"/>
      <c r="U48" s="119"/>
      <c r="V48" s="119"/>
      <c r="W48" s="112"/>
      <c r="X48" s="112"/>
      <c r="Y48" s="112"/>
      <c r="Z48" s="112"/>
      <c r="AA48" s="112"/>
      <c r="AB48" s="112"/>
      <c r="AC48" s="112"/>
      <c r="AD48" s="112"/>
      <c r="AE48" s="112"/>
      <c r="AM48" s="113"/>
      <c r="AN48" s="113"/>
      <c r="AO48" s="113"/>
      <c r="AP48" s="113"/>
      <c r="AQ48" s="113"/>
      <c r="AR48" s="113"/>
      <c r="AS48" s="114"/>
      <c r="AV48" s="111"/>
      <c r="AW48" s="107"/>
      <c r="AX48" s="107"/>
      <c r="AY48" s="107"/>
    </row>
    <row r="49" spans="2:51" x14ac:dyDescent="0.25">
      <c r="B49" s="118" t="s">
        <v>153</v>
      </c>
      <c r="C49" s="116"/>
      <c r="D49" s="116"/>
      <c r="E49" s="116"/>
      <c r="F49" s="116"/>
      <c r="G49" s="117"/>
      <c r="H49" s="117"/>
      <c r="I49" s="117"/>
      <c r="J49" s="117"/>
      <c r="K49" s="117"/>
      <c r="L49" s="117"/>
      <c r="M49" s="117"/>
      <c r="N49" s="117"/>
      <c r="O49" s="117"/>
      <c r="P49" s="117"/>
      <c r="Q49" s="120"/>
      <c r="R49" s="119"/>
      <c r="S49" s="119"/>
      <c r="T49" s="131"/>
      <c r="U49" s="112"/>
      <c r="V49" s="112"/>
      <c r="W49" s="112"/>
      <c r="X49" s="112"/>
      <c r="Y49" s="112"/>
      <c r="Z49" s="112"/>
      <c r="AA49" s="112"/>
      <c r="AB49" s="112"/>
      <c r="AC49" s="112"/>
      <c r="AK49" s="113"/>
      <c r="AL49" s="113"/>
      <c r="AM49" s="113"/>
      <c r="AN49" s="113"/>
      <c r="AO49" s="113"/>
      <c r="AP49" s="113"/>
      <c r="AQ49" s="114"/>
      <c r="AR49" s="109"/>
      <c r="AS49" s="109"/>
      <c r="AT49" s="111"/>
      <c r="AU49" s="107"/>
      <c r="AV49" s="107"/>
      <c r="AW49" s="107"/>
      <c r="AX49" s="107"/>
      <c r="AY49" s="107"/>
    </row>
    <row r="50" spans="2:51" x14ac:dyDescent="0.25">
      <c r="B50" s="122" t="s">
        <v>137</v>
      </c>
      <c r="C50" s="129"/>
      <c r="D50" s="129"/>
      <c r="E50" s="129"/>
      <c r="F50" s="130"/>
      <c r="G50" s="117"/>
      <c r="H50" s="117"/>
      <c r="I50" s="117"/>
      <c r="J50" s="117"/>
      <c r="K50" s="117"/>
      <c r="L50" s="117"/>
      <c r="M50" s="117"/>
      <c r="N50" s="117"/>
      <c r="O50" s="117"/>
      <c r="P50" s="120"/>
      <c r="Q50" s="119"/>
      <c r="R50" s="119"/>
      <c r="S50" s="119"/>
      <c r="T50" s="112"/>
      <c r="U50" s="112"/>
      <c r="V50" s="112"/>
      <c r="W50" s="112"/>
      <c r="X50" s="112"/>
      <c r="Y50" s="112"/>
      <c r="Z50" s="112"/>
      <c r="AA50" s="112"/>
      <c r="AB50" s="112"/>
      <c r="AJ50" s="113"/>
      <c r="AK50" s="113"/>
      <c r="AL50" s="113"/>
      <c r="AM50" s="113"/>
      <c r="AN50" s="113"/>
      <c r="AO50" s="113"/>
      <c r="AP50" s="114"/>
      <c r="AQ50" s="109"/>
      <c r="AR50" s="109"/>
      <c r="AS50" s="111"/>
      <c r="AT50" s="107"/>
      <c r="AU50" s="107"/>
      <c r="AV50" s="107"/>
      <c r="AW50" s="107"/>
      <c r="AX50" s="107"/>
      <c r="AY50" s="107"/>
    </row>
    <row r="51" spans="2:51" x14ac:dyDescent="0.25">
      <c r="B51" s="91" t="s">
        <v>158</v>
      </c>
      <c r="C51" s="116"/>
      <c r="D51" s="116"/>
      <c r="E51" s="116"/>
      <c r="F51" s="116"/>
      <c r="G51" s="116"/>
      <c r="H51" s="116"/>
      <c r="I51" s="117"/>
      <c r="J51" s="117"/>
      <c r="K51" s="117"/>
      <c r="L51" s="117"/>
      <c r="M51" s="117"/>
      <c r="N51" s="117"/>
      <c r="O51" s="117"/>
      <c r="P51" s="120"/>
      <c r="Q51" s="119"/>
      <c r="R51" s="119"/>
      <c r="S51" s="119"/>
      <c r="T51" s="112"/>
      <c r="U51" s="112"/>
      <c r="V51" s="112"/>
      <c r="W51" s="112"/>
      <c r="X51" s="112"/>
      <c r="Y51" s="112"/>
      <c r="Z51" s="112"/>
      <c r="AA51" s="112"/>
      <c r="AB51" s="112"/>
      <c r="AJ51" s="113"/>
      <c r="AK51" s="113"/>
      <c r="AL51" s="113"/>
      <c r="AM51" s="113"/>
      <c r="AN51" s="113"/>
      <c r="AO51" s="113"/>
      <c r="AP51" s="114"/>
      <c r="AQ51" s="109"/>
      <c r="AR51" s="109"/>
      <c r="AS51" s="111"/>
      <c r="AT51" s="107"/>
      <c r="AU51" s="107"/>
      <c r="AV51" s="107"/>
      <c r="AW51" s="107"/>
      <c r="AX51" s="107"/>
      <c r="AY51" s="107"/>
    </row>
    <row r="52" spans="2:51" x14ac:dyDescent="0.25">
      <c r="B52" s="122" t="s">
        <v>138</v>
      </c>
      <c r="C52" s="116"/>
      <c r="D52" s="116"/>
      <c r="E52" s="116"/>
      <c r="F52" s="116"/>
      <c r="G52" s="116"/>
      <c r="H52" s="116"/>
      <c r="I52" s="116"/>
      <c r="J52" s="117"/>
      <c r="K52" s="117"/>
      <c r="L52" s="117"/>
      <c r="M52" s="117"/>
      <c r="N52" s="117"/>
      <c r="O52" s="117"/>
      <c r="P52" s="117"/>
      <c r="Q52" s="117"/>
      <c r="R52" s="117"/>
      <c r="S52" s="120"/>
      <c r="T52" s="119"/>
      <c r="U52" s="119"/>
      <c r="V52" s="119"/>
      <c r="W52" s="112"/>
      <c r="X52" s="112"/>
      <c r="Y52" s="112"/>
      <c r="Z52" s="112"/>
      <c r="AA52" s="112"/>
      <c r="AB52" s="112"/>
      <c r="AC52" s="112"/>
      <c r="AD52" s="112"/>
      <c r="AE52" s="112"/>
      <c r="AM52" s="113"/>
      <c r="AN52" s="113"/>
      <c r="AO52" s="113"/>
      <c r="AP52" s="113"/>
      <c r="AQ52" s="113"/>
      <c r="AR52" s="113"/>
      <c r="AS52" s="114"/>
      <c r="AV52" s="111"/>
      <c r="AW52" s="107"/>
      <c r="AX52" s="107"/>
      <c r="AY52" s="107"/>
    </row>
    <row r="53" spans="2:51" x14ac:dyDescent="0.25">
      <c r="B53" s="91" t="s">
        <v>180</v>
      </c>
      <c r="C53" s="116"/>
      <c r="D53" s="116"/>
      <c r="E53" s="116"/>
      <c r="F53" s="116"/>
      <c r="G53" s="116"/>
      <c r="H53" s="116"/>
      <c r="I53" s="117" t="s">
        <v>174</v>
      </c>
      <c r="J53" s="117"/>
      <c r="K53" s="117"/>
      <c r="L53" s="117"/>
      <c r="M53" s="117"/>
      <c r="N53" s="117"/>
      <c r="O53" s="117"/>
      <c r="P53" s="117"/>
      <c r="Q53" s="117"/>
      <c r="R53" s="117"/>
      <c r="S53" s="120"/>
      <c r="T53" s="119"/>
      <c r="U53" s="119"/>
      <c r="V53" s="119"/>
      <c r="W53" s="112"/>
      <c r="X53" s="112"/>
      <c r="Y53" s="112"/>
      <c r="Z53" s="112"/>
      <c r="AA53" s="112"/>
      <c r="AB53" s="112"/>
      <c r="AC53" s="112"/>
      <c r="AD53" s="112"/>
      <c r="AE53" s="112"/>
      <c r="AM53" s="113"/>
      <c r="AN53" s="113"/>
      <c r="AO53" s="113"/>
      <c r="AP53" s="113"/>
      <c r="AQ53" s="113"/>
      <c r="AR53" s="113"/>
      <c r="AS53" s="114"/>
      <c r="AV53" s="111"/>
      <c r="AW53" s="107"/>
      <c r="AX53" s="107"/>
      <c r="AY53" s="107"/>
    </row>
    <row r="54" spans="2:51" x14ac:dyDescent="0.25">
      <c r="B54" s="91"/>
      <c r="C54" s="122"/>
      <c r="D54" s="116"/>
      <c r="E54" s="94"/>
      <c r="F54" s="116"/>
      <c r="G54" s="116"/>
      <c r="H54" s="116"/>
      <c r="I54" s="116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9"/>
      <c r="U54" s="119"/>
      <c r="V54" s="119"/>
      <c r="W54" s="112"/>
      <c r="X54" s="112"/>
      <c r="Y54" s="112"/>
      <c r="Z54" s="112"/>
      <c r="AA54" s="112"/>
      <c r="AB54" s="112"/>
      <c r="AC54" s="112"/>
      <c r="AD54" s="112"/>
      <c r="AE54" s="112"/>
      <c r="AM54" s="113"/>
      <c r="AN54" s="113"/>
      <c r="AO54" s="113"/>
      <c r="AP54" s="113"/>
      <c r="AQ54" s="113"/>
      <c r="AR54" s="113"/>
      <c r="AS54" s="114"/>
      <c r="AV54" s="111"/>
      <c r="AW54" s="107"/>
      <c r="AX54" s="107"/>
      <c r="AY54" s="107"/>
    </row>
    <row r="55" spans="2:51" x14ac:dyDescent="0.25">
      <c r="B55" s="95"/>
      <c r="C55" s="122"/>
      <c r="D55" s="116"/>
      <c r="E55" s="94"/>
      <c r="F55" s="116"/>
      <c r="G55" s="116"/>
      <c r="H55" s="116"/>
      <c r="I55" s="116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20"/>
      <c r="U55" s="82"/>
      <c r="V55" s="82"/>
      <c r="W55" s="112"/>
      <c r="X55" s="112"/>
      <c r="Y55" s="112"/>
      <c r="Z55" s="112"/>
      <c r="AA55" s="112"/>
      <c r="AB55" s="112"/>
      <c r="AC55" s="112"/>
      <c r="AD55" s="112"/>
      <c r="AE55" s="112"/>
      <c r="AM55" s="113"/>
      <c r="AN55" s="113"/>
      <c r="AO55" s="113"/>
      <c r="AP55" s="113"/>
      <c r="AQ55" s="113"/>
      <c r="AR55" s="113"/>
      <c r="AS55" s="114"/>
      <c r="AV55" s="111"/>
      <c r="AW55" s="107"/>
      <c r="AX55" s="107"/>
      <c r="AY55" s="107"/>
    </row>
    <row r="56" spans="2:51" x14ac:dyDescent="0.25">
      <c r="B56" s="95"/>
      <c r="C56" s="118"/>
      <c r="D56" s="116"/>
      <c r="E56" s="94"/>
      <c r="F56" s="116"/>
      <c r="G56" s="116"/>
      <c r="H56" s="116"/>
      <c r="I56" s="116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20"/>
      <c r="U56" s="82"/>
      <c r="V56" s="82"/>
      <c r="W56" s="112"/>
      <c r="X56" s="112"/>
      <c r="Y56" s="112"/>
      <c r="Z56" s="92"/>
      <c r="AA56" s="112"/>
      <c r="AB56" s="112"/>
      <c r="AC56" s="112"/>
      <c r="AD56" s="112"/>
      <c r="AE56" s="112"/>
      <c r="AM56" s="113"/>
      <c r="AN56" s="113"/>
      <c r="AO56" s="113"/>
      <c r="AP56" s="113"/>
      <c r="AQ56" s="113"/>
      <c r="AR56" s="113"/>
      <c r="AS56" s="114"/>
      <c r="AV56" s="111"/>
      <c r="AW56" s="107"/>
      <c r="AX56" s="107"/>
      <c r="AY56" s="107"/>
    </row>
    <row r="57" spans="2:51" x14ac:dyDescent="0.25">
      <c r="B57" s="95"/>
      <c r="C57" s="118"/>
      <c r="D57" s="116"/>
      <c r="E57" s="116"/>
      <c r="F57" s="116"/>
      <c r="G57" s="116"/>
      <c r="H57" s="116"/>
      <c r="I57" s="94"/>
      <c r="J57" s="117"/>
      <c r="K57" s="117"/>
      <c r="L57" s="117"/>
      <c r="M57" s="117"/>
      <c r="N57" s="117"/>
      <c r="O57" s="117"/>
      <c r="P57" s="117"/>
      <c r="Q57" s="117"/>
      <c r="R57" s="117"/>
      <c r="S57" s="92"/>
      <c r="T57" s="92"/>
      <c r="U57" s="92"/>
      <c r="V57" s="92"/>
      <c r="W57" s="92"/>
      <c r="X57" s="92"/>
      <c r="Y57" s="92"/>
      <c r="Z57" s="83"/>
      <c r="AA57" s="92"/>
      <c r="AB57" s="92"/>
      <c r="AC57" s="92"/>
      <c r="AD57" s="92"/>
      <c r="AE57" s="92"/>
      <c r="AF57" s="92"/>
      <c r="AG57" s="92"/>
      <c r="AH57" s="92"/>
      <c r="AI57" s="92"/>
      <c r="AJ57" s="92"/>
      <c r="AK57" s="92"/>
      <c r="AL57" s="92"/>
      <c r="AM57" s="92"/>
      <c r="AN57" s="92"/>
      <c r="AO57" s="92"/>
      <c r="AP57" s="92"/>
      <c r="AQ57" s="92"/>
      <c r="AR57" s="92"/>
      <c r="AS57" s="92"/>
      <c r="AT57" s="92"/>
      <c r="AU57" s="92"/>
      <c r="AV57" s="111"/>
      <c r="AW57" s="107"/>
      <c r="AX57" s="107"/>
      <c r="AY57" s="107"/>
    </row>
    <row r="58" spans="2:51" x14ac:dyDescent="0.25">
      <c r="B58" s="95"/>
      <c r="C58" s="115"/>
      <c r="D58" s="116"/>
      <c r="E58" s="116"/>
      <c r="F58" s="116"/>
      <c r="G58" s="116"/>
      <c r="H58" s="116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83"/>
      <c r="X58" s="83"/>
      <c r="Y58" s="83"/>
      <c r="Z58" s="112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3"/>
      <c r="AU58" s="83"/>
      <c r="AV58" s="111"/>
      <c r="AW58" s="107"/>
      <c r="AX58" s="107"/>
      <c r="AY58" s="107"/>
    </row>
    <row r="59" spans="2:51" x14ac:dyDescent="0.25">
      <c r="B59" s="95"/>
      <c r="C59" s="115"/>
      <c r="D59" s="94"/>
      <c r="E59" s="116"/>
      <c r="F59" s="116"/>
      <c r="G59" s="116"/>
      <c r="H59" s="116"/>
      <c r="I59" s="116"/>
      <c r="J59" s="92"/>
      <c r="K59" s="92"/>
      <c r="L59" s="92"/>
      <c r="M59" s="92"/>
      <c r="N59" s="92"/>
      <c r="O59" s="92"/>
      <c r="P59" s="92"/>
      <c r="Q59" s="92"/>
      <c r="R59" s="92"/>
      <c r="S59" s="117"/>
      <c r="T59" s="120"/>
      <c r="U59" s="82"/>
      <c r="V59" s="82"/>
      <c r="W59" s="112"/>
      <c r="X59" s="112"/>
      <c r="Y59" s="112"/>
      <c r="Z59" s="112"/>
      <c r="AA59" s="112"/>
      <c r="AB59" s="112"/>
      <c r="AC59" s="112"/>
      <c r="AD59" s="112"/>
      <c r="AE59" s="112"/>
      <c r="AM59" s="113"/>
      <c r="AN59" s="113"/>
      <c r="AO59" s="113"/>
      <c r="AP59" s="113"/>
      <c r="AQ59" s="113"/>
      <c r="AR59" s="113"/>
      <c r="AS59" s="114"/>
      <c r="AV59" s="111"/>
      <c r="AW59" s="107"/>
      <c r="AX59" s="107"/>
      <c r="AY59" s="107"/>
    </row>
    <row r="60" spans="2:51" x14ac:dyDescent="0.25">
      <c r="B60" s="95"/>
      <c r="C60" s="122"/>
      <c r="D60" s="94"/>
      <c r="E60" s="116"/>
      <c r="F60" s="116"/>
      <c r="G60" s="116"/>
      <c r="H60" s="116"/>
      <c r="I60" s="116"/>
      <c r="J60" s="117"/>
      <c r="K60" s="117"/>
      <c r="L60" s="117"/>
      <c r="M60" s="117"/>
      <c r="N60" s="117"/>
      <c r="O60" s="117"/>
      <c r="P60" s="117"/>
      <c r="Q60" s="117"/>
      <c r="R60" s="117"/>
      <c r="S60" s="117"/>
      <c r="T60" s="120"/>
      <c r="U60" s="82"/>
      <c r="V60" s="82"/>
      <c r="W60" s="112"/>
      <c r="X60" s="112"/>
      <c r="Y60" s="112"/>
      <c r="Z60" s="112"/>
      <c r="AA60" s="112"/>
      <c r="AB60" s="112"/>
      <c r="AC60" s="112"/>
      <c r="AD60" s="112"/>
      <c r="AE60" s="112"/>
      <c r="AM60" s="113"/>
      <c r="AN60" s="113"/>
      <c r="AO60" s="113"/>
      <c r="AP60" s="113"/>
      <c r="AQ60" s="113"/>
      <c r="AR60" s="113"/>
      <c r="AS60" s="114"/>
      <c r="AV60" s="111"/>
      <c r="AW60" s="107"/>
      <c r="AX60" s="107"/>
      <c r="AY60" s="107"/>
    </row>
    <row r="61" spans="2:51" x14ac:dyDescent="0.25">
      <c r="B61" s="1"/>
      <c r="C61" s="122"/>
      <c r="D61" s="116"/>
      <c r="E61" s="94"/>
      <c r="F61" s="116"/>
      <c r="G61" s="94"/>
      <c r="H61" s="94"/>
      <c r="I61" s="116"/>
      <c r="J61" s="117"/>
      <c r="K61" s="117"/>
      <c r="L61" s="117"/>
      <c r="M61" s="117"/>
      <c r="N61" s="117"/>
      <c r="O61" s="117"/>
      <c r="P61" s="117"/>
      <c r="Q61" s="117"/>
      <c r="R61" s="117"/>
      <c r="S61" s="117"/>
      <c r="T61" s="120"/>
      <c r="U61" s="82"/>
      <c r="V61" s="82"/>
      <c r="W61" s="112"/>
      <c r="X61" s="112"/>
      <c r="Y61" s="112"/>
      <c r="Z61" s="112"/>
      <c r="AA61" s="112"/>
      <c r="AB61" s="112"/>
      <c r="AC61" s="112"/>
      <c r="AD61" s="112"/>
      <c r="AE61" s="112"/>
      <c r="AM61" s="113"/>
      <c r="AN61" s="113"/>
      <c r="AO61" s="113"/>
      <c r="AP61" s="113"/>
      <c r="AQ61" s="113"/>
      <c r="AR61" s="113"/>
      <c r="AS61" s="114"/>
      <c r="AV61" s="111"/>
      <c r="AW61" s="107"/>
      <c r="AX61" s="107"/>
      <c r="AY61" s="107"/>
    </row>
    <row r="62" spans="2:51" x14ac:dyDescent="0.25">
      <c r="B62" s="1"/>
      <c r="C62" s="118"/>
      <c r="D62" s="116"/>
      <c r="E62" s="94"/>
      <c r="F62" s="94"/>
      <c r="G62" s="94"/>
      <c r="H62" s="94"/>
      <c r="I62" s="116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20"/>
      <c r="U62" s="82"/>
      <c r="V62" s="82"/>
      <c r="W62" s="112"/>
      <c r="X62" s="112"/>
      <c r="Y62" s="112"/>
      <c r="Z62" s="112"/>
      <c r="AA62" s="112"/>
      <c r="AB62" s="112"/>
      <c r="AC62" s="112"/>
      <c r="AD62" s="112"/>
      <c r="AE62" s="112"/>
      <c r="AM62" s="113"/>
      <c r="AN62" s="113"/>
      <c r="AO62" s="113"/>
      <c r="AP62" s="113"/>
      <c r="AQ62" s="113"/>
      <c r="AR62" s="113"/>
      <c r="AS62" s="114"/>
      <c r="AV62" s="111"/>
      <c r="AW62" s="107"/>
      <c r="AX62" s="107"/>
      <c r="AY62" s="107"/>
    </row>
    <row r="63" spans="2:51" x14ac:dyDescent="0.25">
      <c r="B63" s="81"/>
      <c r="C63" s="118"/>
      <c r="D63" s="116"/>
      <c r="E63" s="116"/>
      <c r="F63" s="94"/>
      <c r="G63" s="116"/>
      <c r="H63" s="116"/>
      <c r="I63" s="92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20"/>
      <c r="U63" s="82"/>
      <c r="V63" s="82"/>
      <c r="W63" s="112"/>
      <c r="X63" s="112"/>
      <c r="Y63" s="112"/>
      <c r="Z63" s="112"/>
      <c r="AA63" s="112"/>
      <c r="AB63" s="112"/>
      <c r="AC63" s="112"/>
      <c r="AD63" s="112"/>
      <c r="AE63" s="112"/>
      <c r="AM63" s="113"/>
      <c r="AN63" s="113"/>
      <c r="AO63" s="113"/>
      <c r="AP63" s="113"/>
      <c r="AQ63" s="113"/>
      <c r="AR63" s="113"/>
      <c r="AS63" s="114"/>
      <c r="AV63" s="111"/>
      <c r="AW63" s="107"/>
      <c r="AX63" s="107"/>
      <c r="AY63" s="107"/>
    </row>
    <row r="64" spans="2:51" x14ac:dyDescent="0.25">
      <c r="B64" s="81"/>
      <c r="C64" s="92"/>
      <c r="D64" s="116"/>
      <c r="E64" s="116"/>
      <c r="F64" s="116"/>
      <c r="G64" s="116"/>
      <c r="H64" s="116"/>
      <c r="I64" s="92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20"/>
      <c r="U64" s="82"/>
      <c r="V64" s="82"/>
      <c r="W64" s="112"/>
      <c r="X64" s="112"/>
      <c r="Y64" s="112"/>
      <c r="Z64" s="112"/>
      <c r="AA64" s="112"/>
      <c r="AB64" s="112"/>
      <c r="AC64" s="112"/>
      <c r="AD64" s="112"/>
      <c r="AE64" s="112"/>
      <c r="AM64" s="113"/>
      <c r="AN64" s="113"/>
      <c r="AO64" s="113"/>
      <c r="AP64" s="113"/>
      <c r="AQ64" s="113"/>
      <c r="AR64" s="113"/>
      <c r="AS64" s="114"/>
      <c r="AU64" s="107"/>
      <c r="AV64" s="111"/>
      <c r="AW64" s="107"/>
      <c r="AX64" s="107"/>
      <c r="AY64" s="107"/>
    </row>
    <row r="65" spans="1:51" ht="229.5" customHeight="1" x14ac:dyDescent="0.25">
      <c r="B65" s="81"/>
      <c r="C65" s="122"/>
      <c r="D65" s="92"/>
      <c r="E65" s="116"/>
      <c r="F65" s="116"/>
      <c r="G65" s="116"/>
      <c r="H65" s="116"/>
      <c r="I65" s="116"/>
      <c r="J65" s="117"/>
      <c r="K65" s="117"/>
      <c r="L65" s="117"/>
      <c r="M65" s="117"/>
      <c r="N65" s="117"/>
      <c r="O65" s="117"/>
      <c r="P65" s="117"/>
      <c r="Q65" s="117"/>
      <c r="R65" s="117"/>
      <c r="S65" s="117"/>
      <c r="T65" s="120"/>
      <c r="U65" s="82"/>
      <c r="V65" s="82"/>
      <c r="W65" s="112"/>
      <c r="X65" s="112"/>
      <c r="Y65" s="112"/>
      <c r="Z65" s="112"/>
      <c r="AA65" s="112"/>
      <c r="AB65" s="112"/>
      <c r="AC65" s="112"/>
      <c r="AD65" s="112"/>
      <c r="AE65" s="112"/>
      <c r="AM65" s="113"/>
      <c r="AN65" s="113"/>
      <c r="AO65" s="113"/>
      <c r="AP65" s="113"/>
      <c r="AQ65" s="113"/>
      <c r="AR65" s="113"/>
      <c r="AS65" s="114"/>
      <c r="AU65" s="107"/>
      <c r="AV65" s="111"/>
      <c r="AW65" s="107"/>
      <c r="AX65" s="107"/>
      <c r="AY65" s="107"/>
    </row>
    <row r="66" spans="1:51" x14ac:dyDescent="0.25">
      <c r="A66" s="112"/>
      <c r="B66" s="81"/>
      <c r="C66" s="118"/>
      <c r="D66" s="92"/>
      <c r="E66" s="116"/>
      <c r="F66" s="116"/>
      <c r="G66" s="116"/>
      <c r="H66" s="116"/>
      <c r="I66" s="113"/>
      <c r="J66" s="113"/>
      <c r="K66" s="113"/>
      <c r="L66" s="113"/>
      <c r="M66" s="113"/>
      <c r="N66" s="113"/>
      <c r="O66" s="114"/>
      <c r="P66" s="109"/>
      <c r="R66" s="111"/>
      <c r="AS66" s="107"/>
      <c r="AT66" s="107"/>
      <c r="AU66" s="107"/>
      <c r="AV66" s="107"/>
      <c r="AW66" s="107"/>
      <c r="AX66" s="107"/>
      <c r="AY66" s="107"/>
    </row>
    <row r="67" spans="1:51" x14ac:dyDescent="0.25">
      <c r="A67" s="112"/>
      <c r="B67" s="92"/>
      <c r="C67" s="122"/>
      <c r="D67" s="116"/>
      <c r="E67" s="92"/>
      <c r="F67" s="116"/>
      <c r="G67" s="92"/>
      <c r="H67" s="92"/>
      <c r="I67" s="113"/>
      <c r="J67" s="113"/>
      <c r="K67" s="113"/>
      <c r="L67" s="113"/>
      <c r="M67" s="113"/>
      <c r="N67" s="113"/>
      <c r="O67" s="114"/>
      <c r="P67" s="109"/>
      <c r="R67" s="109"/>
      <c r="AS67" s="107"/>
      <c r="AT67" s="107"/>
      <c r="AU67" s="107"/>
      <c r="AV67" s="107"/>
      <c r="AW67" s="107"/>
      <c r="AX67" s="107"/>
      <c r="AY67" s="107"/>
    </row>
    <row r="68" spans="1:51" x14ac:dyDescent="0.25">
      <c r="A68" s="112"/>
      <c r="B68" s="92"/>
      <c r="C68" s="90"/>
      <c r="D68" s="116"/>
      <c r="E68" s="92"/>
      <c r="F68" s="92"/>
      <c r="G68" s="92"/>
      <c r="H68" s="92"/>
      <c r="I68" s="113"/>
      <c r="J68" s="113"/>
      <c r="K68" s="113"/>
      <c r="L68" s="113"/>
      <c r="M68" s="113"/>
      <c r="N68" s="113"/>
      <c r="O68" s="114"/>
      <c r="P68" s="109"/>
      <c r="R68" s="109"/>
      <c r="AS68" s="107"/>
      <c r="AT68" s="107"/>
      <c r="AU68" s="107"/>
      <c r="AV68" s="107"/>
      <c r="AW68" s="107"/>
      <c r="AX68" s="107"/>
      <c r="AY68" s="107"/>
    </row>
    <row r="69" spans="1:51" x14ac:dyDescent="0.25">
      <c r="A69" s="112"/>
      <c r="B69" s="81"/>
      <c r="I69" s="113"/>
      <c r="J69" s="113"/>
      <c r="K69" s="113"/>
      <c r="L69" s="113"/>
      <c r="M69" s="113"/>
      <c r="N69" s="113"/>
      <c r="O69" s="114"/>
      <c r="P69" s="109"/>
      <c r="R69" s="109"/>
      <c r="AS69" s="107"/>
      <c r="AT69" s="107"/>
      <c r="AU69" s="107"/>
      <c r="AV69" s="107"/>
      <c r="AW69" s="107"/>
      <c r="AX69" s="107"/>
      <c r="AY69" s="107"/>
    </row>
    <row r="70" spans="1:51" x14ac:dyDescent="0.25">
      <c r="A70" s="112"/>
      <c r="I70" s="113"/>
      <c r="J70" s="113"/>
      <c r="K70" s="113"/>
      <c r="L70" s="113"/>
      <c r="M70" s="113"/>
      <c r="N70" s="113"/>
      <c r="O70" s="114"/>
      <c r="P70" s="109"/>
      <c r="R70" s="109"/>
      <c r="AS70" s="107"/>
      <c r="AT70" s="107"/>
      <c r="AU70" s="107"/>
      <c r="AV70" s="107"/>
      <c r="AW70" s="107"/>
      <c r="AX70" s="107"/>
      <c r="AY70" s="107"/>
    </row>
    <row r="71" spans="1:51" x14ac:dyDescent="0.25">
      <c r="A71" s="112"/>
      <c r="I71" s="113"/>
      <c r="J71" s="113"/>
      <c r="K71" s="113"/>
      <c r="L71" s="113"/>
      <c r="M71" s="113"/>
      <c r="N71" s="113"/>
      <c r="O71" s="114"/>
      <c r="P71" s="109"/>
      <c r="R71" s="109"/>
      <c r="AS71" s="107"/>
      <c r="AT71" s="107"/>
      <c r="AU71" s="107"/>
      <c r="AV71" s="107"/>
      <c r="AW71" s="107"/>
      <c r="AX71" s="107"/>
      <c r="AY71" s="107"/>
    </row>
    <row r="72" spans="1:51" x14ac:dyDescent="0.25">
      <c r="A72" s="112"/>
      <c r="I72" s="113"/>
      <c r="J72" s="113"/>
      <c r="K72" s="113"/>
      <c r="L72" s="113"/>
      <c r="M72" s="113"/>
      <c r="N72" s="113"/>
      <c r="O72" s="114"/>
      <c r="P72" s="109"/>
      <c r="R72" s="83"/>
      <c r="AS72" s="107"/>
      <c r="AT72" s="107"/>
      <c r="AU72" s="107"/>
      <c r="AV72" s="107"/>
      <c r="AW72" s="107"/>
      <c r="AX72" s="107"/>
      <c r="AY72" s="107"/>
    </row>
    <row r="73" spans="1:51" x14ac:dyDescent="0.25">
      <c r="A73" s="112"/>
      <c r="I73" s="113"/>
      <c r="J73" s="113"/>
      <c r="K73" s="113"/>
      <c r="L73" s="113"/>
      <c r="M73" s="113"/>
      <c r="N73" s="113"/>
      <c r="O73" s="114"/>
      <c r="R73" s="109"/>
      <c r="AS73" s="107"/>
      <c r="AT73" s="107"/>
      <c r="AU73" s="107"/>
      <c r="AV73" s="107"/>
      <c r="AW73" s="107"/>
      <c r="AX73" s="107"/>
      <c r="AY73" s="107"/>
    </row>
    <row r="74" spans="1:51" x14ac:dyDescent="0.25">
      <c r="O74" s="114"/>
      <c r="R74" s="109"/>
      <c r="AS74" s="107"/>
      <c r="AT74" s="107"/>
      <c r="AU74" s="107"/>
      <c r="AV74" s="107"/>
      <c r="AW74" s="107"/>
      <c r="AX74" s="107"/>
      <c r="AY74" s="107"/>
    </row>
    <row r="75" spans="1:51" x14ac:dyDescent="0.25">
      <c r="O75" s="114"/>
      <c r="R75" s="109"/>
      <c r="AS75" s="107"/>
      <c r="AT75" s="107"/>
      <c r="AU75" s="107"/>
      <c r="AV75" s="107"/>
      <c r="AW75" s="107"/>
      <c r="AX75" s="107"/>
      <c r="AY75" s="107"/>
    </row>
    <row r="76" spans="1:51" x14ac:dyDescent="0.25">
      <c r="O76" s="114"/>
      <c r="R76" s="109"/>
      <c r="AS76" s="107"/>
      <c r="AT76" s="107"/>
      <c r="AU76" s="107"/>
      <c r="AV76" s="107"/>
      <c r="AW76" s="107"/>
      <c r="AX76" s="107"/>
      <c r="AY76" s="107"/>
    </row>
    <row r="77" spans="1:51" x14ac:dyDescent="0.25">
      <c r="O77" s="114"/>
      <c r="R77" s="109"/>
      <c r="AS77" s="107"/>
      <c r="AT77" s="107"/>
      <c r="AU77" s="107"/>
      <c r="AV77" s="107"/>
      <c r="AW77" s="107"/>
      <c r="AX77" s="107"/>
      <c r="AY77" s="107"/>
    </row>
    <row r="78" spans="1:51" x14ac:dyDescent="0.25">
      <c r="O78" s="114"/>
      <c r="AS78" s="107"/>
      <c r="AT78" s="107"/>
      <c r="AU78" s="107"/>
      <c r="AV78" s="107"/>
      <c r="AW78" s="107"/>
      <c r="AX78" s="107"/>
      <c r="AY78" s="107"/>
    </row>
    <row r="79" spans="1:51" x14ac:dyDescent="0.25">
      <c r="O79" s="114"/>
      <c r="AS79" s="107"/>
      <c r="AT79" s="107"/>
      <c r="AU79" s="107"/>
      <c r="AV79" s="107"/>
      <c r="AW79" s="107"/>
      <c r="AX79" s="107"/>
      <c r="AY79" s="107"/>
    </row>
    <row r="80" spans="1:51" x14ac:dyDescent="0.25">
      <c r="O80" s="114"/>
      <c r="AS80" s="107"/>
      <c r="AT80" s="107"/>
      <c r="AU80" s="107"/>
      <c r="AV80" s="107"/>
      <c r="AW80" s="107"/>
      <c r="AX80" s="107"/>
      <c r="AY80" s="107"/>
    </row>
    <row r="81" spans="15:51" x14ac:dyDescent="0.25">
      <c r="O81" s="114"/>
      <c r="AS81" s="107"/>
      <c r="AT81" s="107"/>
      <c r="AU81" s="107"/>
      <c r="AV81" s="107"/>
      <c r="AW81" s="107"/>
      <c r="AX81" s="107"/>
      <c r="AY81" s="107"/>
    </row>
    <row r="82" spans="15:51" x14ac:dyDescent="0.25">
      <c r="O82" s="114"/>
      <c r="AS82" s="107"/>
      <c r="AT82" s="107"/>
      <c r="AU82" s="107"/>
      <c r="AV82" s="107"/>
      <c r="AW82" s="107"/>
      <c r="AX82" s="107"/>
      <c r="AY82" s="107"/>
    </row>
    <row r="83" spans="15:51" x14ac:dyDescent="0.25">
      <c r="O83" s="114"/>
      <c r="AS83" s="107"/>
      <c r="AT83" s="107"/>
      <c r="AU83" s="107"/>
      <c r="AV83" s="107"/>
      <c r="AW83" s="107"/>
      <c r="AX83" s="107"/>
      <c r="AY83" s="107"/>
    </row>
    <row r="84" spans="15:51" x14ac:dyDescent="0.25">
      <c r="O84" s="114"/>
      <c r="Q84" s="109"/>
      <c r="AS84" s="107"/>
      <c r="AT84" s="107"/>
      <c r="AU84" s="107"/>
      <c r="AV84" s="107"/>
      <c r="AW84" s="107"/>
      <c r="AX84" s="107"/>
      <c r="AY84" s="107"/>
    </row>
    <row r="85" spans="15:51" x14ac:dyDescent="0.25">
      <c r="O85" s="13"/>
      <c r="P85" s="109"/>
      <c r="Q85" s="109"/>
      <c r="AS85" s="107"/>
      <c r="AT85" s="107"/>
      <c r="AU85" s="107"/>
      <c r="AV85" s="107"/>
      <c r="AW85" s="107"/>
      <c r="AX85" s="107"/>
      <c r="AY85" s="107"/>
    </row>
    <row r="86" spans="15:51" x14ac:dyDescent="0.25">
      <c r="O86" s="13"/>
      <c r="P86" s="109"/>
      <c r="Q86" s="109"/>
      <c r="AS86" s="107"/>
      <c r="AT86" s="107"/>
      <c r="AU86" s="107"/>
      <c r="AV86" s="107"/>
      <c r="AW86" s="107"/>
      <c r="AX86" s="107"/>
      <c r="AY86" s="107"/>
    </row>
    <row r="87" spans="15:51" x14ac:dyDescent="0.25">
      <c r="O87" s="13"/>
      <c r="P87" s="109"/>
      <c r="Q87" s="109"/>
      <c r="AS87" s="107"/>
      <c r="AT87" s="107"/>
      <c r="AU87" s="107"/>
      <c r="AV87" s="107"/>
      <c r="AW87" s="107"/>
      <c r="AX87" s="107"/>
      <c r="AY87" s="107"/>
    </row>
    <row r="88" spans="15:51" x14ac:dyDescent="0.25">
      <c r="O88" s="13"/>
      <c r="P88" s="109"/>
      <c r="Q88" s="109"/>
      <c r="AS88" s="107"/>
      <c r="AT88" s="107"/>
      <c r="AU88" s="107"/>
      <c r="AV88" s="107"/>
      <c r="AW88" s="107"/>
      <c r="AX88" s="107"/>
      <c r="AY88" s="107"/>
    </row>
    <row r="89" spans="15:51" x14ac:dyDescent="0.25">
      <c r="O89" s="13"/>
      <c r="P89" s="109"/>
      <c r="Q89" s="109"/>
      <c r="AS89" s="107"/>
      <c r="AT89" s="107"/>
      <c r="AU89" s="107"/>
      <c r="AV89" s="107"/>
      <c r="AW89" s="107"/>
      <c r="AX89" s="107"/>
      <c r="AY89" s="107"/>
    </row>
    <row r="90" spans="15:51" x14ac:dyDescent="0.25">
      <c r="O90" s="13"/>
      <c r="P90" s="109"/>
      <c r="Q90" s="109"/>
      <c r="AS90" s="107"/>
      <c r="AT90" s="107"/>
      <c r="AU90" s="107"/>
      <c r="AV90" s="107"/>
      <c r="AW90" s="107"/>
      <c r="AX90" s="107"/>
      <c r="AY90" s="107"/>
    </row>
    <row r="91" spans="15:51" x14ac:dyDescent="0.25">
      <c r="O91" s="13"/>
      <c r="P91" s="109"/>
      <c r="Q91" s="109"/>
      <c r="AS91" s="107"/>
      <c r="AT91" s="107"/>
      <c r="AU91" s="107"/>
      <c r="AV91" s="107"/>
      <c r="AW91" s="107"/>
      <c r="AX91" s="107"/>
      <c r="AY91" s="107"/>
    </row>
    <row r="92" spans="15:51" x14ac:dyDescent="0.25">
      <c r="O92" s="13"/>
      <c r="P92" s="109"/>
      <c r="Q92" s="109"/>
      <c r="AS92" s="107"/>
      <c r="AT92" s="107"/>
      <c r="AU92" s="107"/>
      <c r="AV92" s="107"/>
      <c r="AW92" s="107"/>
      <c r="AX92" s="107"/>
      <c r="AY92" s="107"/>
    </row>
    <row r="93" spans="15:51" x14ac:dyDescent="0.25">
      <c r="O93" s="13"/>
      <c r="P93" s="109"/>
      <c r="Q93" s="109"/>
      <c r="AS93" s="107"/>
      <c r="AT93" s="107"/>
      <c r="AU93" s="107"/>
      <c r="AV93" s="107"/>
      <c r="AW93" s="107"/>
      <c r="AX93" s="107"/>
      <c r="AY93" s="107"/>
    </row>
    <row r="94" spans="15:51" x14ac:dyDescent="0.25">
      <c r="O94" s="13"/>
      <c r="P94" s="109"/>
      <c r="Q94" s="109"/>
      <c r="R94" s="109"/>
      <c r="S94" s="109"/>
      <c r="AS94" s="107"/>
      <c r="AT94" s="107"/>
      <c r="AU94" s="107"/>
      <c r="AV94" s="107"/>
      <c r="AW94" s="107"/>
      <c r="AX94" s="107"/>
      <c r="AY94" s="107"/>
    </row>
    <row r="95" spans="15:51" x14ac:dyDescent="0.25">
      <c r="O95" s="13"/>
      <c r="P95" s="109"/>
      <c r="Q95" s="109"/>
      <c r="R95" s="109"/>
      <c r="S95" s="109"/>
      <c r="T95" s="109"/>
      <c r="AS95" s="107"/>
      <c r="AT95" s="107"/>
      <c r="AU95" s="107"/>
      <c r="AV95" s="107"/>
      <c r="AW95" s="107"/>
      <c r="AX95" s="107"/>
      <c r="AY95" s="107"/>
    </row>
    <row r="96" spans="15:51" x14ac:dyDescent="0.25">
      <c r="O96" s="13"/>
      <c r="P96" s="109"/>
      <c r="Q96" s="109"/>
      <c r="R96" s="109"/>
      <c r="S96" s="109"/>
      <c r="T96" s="109"/>
      <c r="AS96" s="107"/>
      <c r="AT96" s="107"/>
      <c r="AU96" s="107"/>
      <c r="AV96" s="107"/>
      <c r="AW96" s="107"/>
      <c r="AX96" s="107"/>
      <c r="AY96" s="107"/>
    </row>
    <row r="97" spans="15:51" x14ac:dyDescent="0.25">
      <c r="O97" s="13"/>
      <c r="P97" s="109"/>
      <c r="T97" s="109"/>
      <c r="AS97" s="107"/>
      <c r="AT97" s="107"/>
      <c r="AU97" s="107"/>
      <c r="AV97" s="107"/>
      <c r="AW97" s="107"/>
      <c r="AX97" s="107"/>
      <c r="AY97" s="107"/>
    </row>
    <row r="98" spans="15:51" x14ac:dyDescent="0.25">
      <c r="O98" s="109"/>
      <c r="Q98" s="109"/>
      <c r="R98" s="109"/>
      <c r="S98" s="109"/>
      <c r="AS98" s="107"/>
      <c r="AT98" s="107"/>
      <c r="AU98" s="107"/>
      <c r="AV98" s="107"/>
      <c r="AW98" s="107"/>
      <c r="AX98" s="107"/>
      <c r="AY98" s="107"/>
    </row>
    <row r="99" spans="15:51" x14ac:dyDescent="0.25">
      <c r="O99" s="13"/>
      <c r="P99" s="109"/>
      <c r="Q99" s="109"/>
      <c r="R99" s="109"/>
      <c r="S99" s="109"/>
      <c r="T99" s="109"/>
      <c r="AS99" s="107"/>
      <c r="AT99" s="107"/>
      <c r="AU99" s="107"/>
      <c r="AV99" s="107"/>
      <c r="AW99" s="107"/>
      <c r="AX99" s="107"/>
      <c r="AY99" s="107"/>
    </row>
    <row r="100" spans="15:51" x14ac:dyDescent="0.25">
      <c r="O100" s="13"/>
      <c r="P100" s="109"/>
      <c r="Q100" s="109"/>
      <c r="R100" s="109"/>
      <c r="S100" s="109"/>
      <c r="T100" s="109"/>
      <c r="U100" s="109"/>
      <c r="AS100" s="107"/>
      <c r="AT100" s="107"/>
      <c r="AU100" s="107"/>
      <c r="AV100" s="107"/>
      <c r="AW100" s="107"/>
      <c r="AX100" s="107"/>
      <c r="AY100" s="107"/>
    </row>
    <row r="101" spans="15:51" x14ac:dyDescent="0.25">
      <c r="O101" s="13"/>
      <c r="P101" s="109"/>
      <c r="T101" s="109"/>
      <c r="U101" s="109"/>
      <c r="AS101" s="107"/>
      <c r="AT101" s="107"/>
      <c r="AU101" s="107"/>
      <c r="AV101" s="107"/>
      <c r="AW101" s="107"/>
      <c r="AX101" s="107"/>
      <c r="AY101" s="107"/>
    </row>
    <row r="113" spans="45:51" x14ac:dyDescent="0.25">
      <c r="AS113" s="107"/>
      <c r="AT113" s="107"/>
      <c r="AU113" s="107"/>
      <c r="AV113" s="107"/>
      <c r="AW113" s="107"/>
      <c r="AX113" s="107"/>
      <c r="AY113" s="107"/>
    </row>
  </sheetData>
  <protectedRanges>
    <protectedRange sqref="N57:R57 B69 S59:T65 B61:B66 N60:R65 T42:T43 S55:T56 T54" name="Range2_12_5_1_1"/>
    <protectedRange sqref="N10 L10 L6 D6 D8 AD8 AF8 O8:U8 AJ8:AR8 AF10 AR11:AR34 L24:N31 N12:N23 N32:N34 N11:AG11 E11:E34 G11:G34 O12:V34 X34:AG34 W16:X16 W12:AG15 X17:X33 Y16:AG33" name="Range1_16_3_1_1"/>
    <protectedRange sqref="I62 J60:M65 J57:M57 I65" name="Range2_2_12_2_1_1"/>
    <protectedRange sqref="L16:M23" name="Range1_1_1_1_10_1_1_1"/>
    <protectedRange sqref="L32:M34" name="Range1_1_10_1_1_1"/>
    <protectedRange sqref="K11:L15 K16:K34 I11:I15 I16:J24 I25:I34 J25" name="Range1_1_2_1_10_2_1_1"/>
    <protectedRange sqref="M11:M15" name="Range1_2_1_2_1_10_1_1_1"/>
    <protectedRange sqref="G66:H66 F67 E66" name="Range2_2_2_9_2_1_1"/>
    <protectedRange sqref="D64 D67:D68" name="Range2_1_1_1_1_1_9_2_1_1"/>
    <protectedRange sqref="C65 C67" name="Range2_4_1_1_1"/>
    <protectedRange sqref="AS16:AS34" name="Range1_1_1_1"/>
    <protectedRange sqref="P4:U5" name="Range1_16_1_1_1_1"/>
    <protectedRange sqref="C68 C66 C63" name="Range2_1_3_1_1"/>
    <protectedRange sqref="H11:H34" name="Range1_1_1_1_1_1_1"/>
    <protectedRange sqref="B67:B68 J58:R59 D65:D66 I63:I64 Z56:Z57 S57:Y58 AA57:AU58 E67:E68 G67:H68 F68" name="Range2_2_1_10_1_1_1_2"/>
    <protectedRange sqref="C64" name="Range2_2_1_10_2_1_1_1"/>
    <protectedRange sqref="G63:H63 D61 F64 E63 N55:R56" name="Range2_12_1_6_1_1"/>
    <protectedRange sqref="D56:D57 I59:I61 I56:M56 G64:H65 G57:H59 E64:E65 F65:F66 F58:F60 E57:E59 J55:M55" name="Range2_2_12_1_7_1_1"/>
    <protectedRange sqref="D62:D63" name="Range2_1_1_1_1_11_1_2_1_1"/>
    <protectedRange sqref="E60 G60:H60 F61" name="Range2_2_2_9_1_1_1_1"/>
    <protectedRange sqref="D58" name="Range2_1_1_1_1_1_9_1_1_1_1"/>
    <protectedRange sqref="C62 C57" name="Range2_1_1_2_1_1"/>
    <protectedRange sqref="C61" name="Range2_1_2_2_1_1"/>
    <protectedRange sqref="C60" name="Range2_3_2_1_1"/>
    <protectedRange sqref="F56:F57 E56 G56:H56" name="Range2_2_12_1_1_1_1_1"/>
    <protectedRange sqref="C56" name="Range2_1_4_2_1_1_1"/>
    <protectedRange sqref="C58:C59" name="Range2_5_1_1_1"/>
    <protectedRange sqref="E61:E62 F62:F63 G61:H62 I57:I58" name="Range2_2_1_1_1_1"/>
    <protectedRange sqref="D59:D60" name="Range2_1_1_1_1_1_1_1_1"/>
    <protectedRange sqref="AS11:AS15" name="Range1_4_1_1_1_1"/>
    <protectedRange sqref="J11:J15 J26:J34" name="Range1_1_2_1_10_1_1_1_1"/>
    <protectedRange sqref="R72" name="Range2_2_1_10_1_1_1_1_1"/>
    <protectedRange sqref="T41" name="Range2_12_5_1_1_4"/>
    <protectedRange sqref="B41:B42" name="Range2_12_5_1_1_1"/>
    <protectedRange sqref="E41:H41" name="Range2_2_12_1_7_1_1_1"/>
    <protectedRange sqref="D41" name="Range2_3_2_1_3_1_1_2_10_1_1_1_1_1"/>
    <protectedRange sqref="C41" name="Range2_1_1_1_1_11_1_2_1_1_1"/>
    <protectedRange sqref="S38:S40" name="Range2_12_3_1_1_1_1"/>
    <protectedRange sqref="D38:H38 N38:R40" name="Range2_12_1_3_1_1_1_1"/>
    <protectedRange sqref="I38:M38 E39:M40" name="Range2_2_12_1_6_1_1_1_1"/>
    <protectedRange sqref="D39:D40" name="Range2_1_1_1_1_11_1_1_1_1_1_1"/>
    <protectedRange sqref="C39:C40" name="Range2_1_2_1_1_1_1_1"/>
    <protectedRange sqref="C38" name="Range2_3_1_1_1_1_1"/>
    <protectedRange sqref="S41" name="Range2_12_5_1_1_4_1"/>
    <protectedRange sqref="Q41:R41" name="Range2_12_1_5_1_1_1_1_1"/>
    <protectedRange sqref="N41:P41" name="Range2_12_1_2_2_1_1_1_1_1"/>
    <protectedRange sqref="K41:M41" name="Range2_2_12_1_4_2_1_1_1_1_1"/>
    <protectedRange sqref="G42:H43" name="Range2_2_12_1_3_1_1_1_1_1_4_1_1"/>
    <protectedRange sqref="E42:F43" name="Range2_2_12_1_7_1_1_3_1_1"/>
    <protectedRange sqref="I41:J41" name="Range2_2_12_1_4_2_1_1_1_2_1_1"/>
    <protectedRange sqref="S42:S43" name="Range2_12_5_1_1_2_3_1"/>
    <protectedRange sqref="Q42:R43" name="Range2_12_1_6_1_1_1_1_2_1"/>
    <protectedRange sqref="N42:P43" name="Range2_12_1_2_3_1_1_1_1_2_1"/>
    <protectedRange sqref="I42:M43" name="Range2_2_12_1_4_3_1_1_1_1_2_1"/>
    <protectedRange sqref="D42:D43" name="Range2_2_12_1_3_1_2_1_1_1_2_1_2_1"/>
    <protectedRange sqref="S54" name="Range2_12_2_1_1_1_2_1_1"/>
    <protectedRange sqref="T52:T53 T48" name="Range2_12_5_1_1_3"/>
    <protectedRange sqref="T46:T47" name="Range2_12_5_1_1_2_2"/>
    <protectedRange sqref="S52:S53 S46:S48" name="Range2_12_4_1_1_1_4_2_2_2"/>
    <protectedRange sqref="T45" name="Range2_12_5_1_1_2_1_1"/>
    <protectedRange sqref="T44" name="Range2_12_5_1_1_6_1_1_1_1_1_1_1"/>
    <protectedRange sqref="S44" name="Range2_12_5_1_1_5_3_1_1_1_1_1_1_1"/>
    <protectedRange sqref="S45" name="Range2_12_4_1_1_1_4_2_2_1_1"/>
    <protectedRange sqref="B58:B60" name="Range2_12_5_1_1_2"/>
    <protectedRange sqref="B57" name="Range2_12_5_1_1_2_1_4_1_1_1_2_1_1_1_1_1_1_1"/>
    <protectedRange sqref="B55:B56" name="Range2_12_5_1_1_2_1"/>
    <protectedRange sqref="I55" name="Range2_2_12_1_7_1_1_2_2_1"/>
    <protectedRange sqref="G55:H55" name="Range2_2_12_1_3_3_1_1_1_2_1_1_1_1_1_1_1_1_1_1_1_1_1_1_1"/>
    <protectedRange sqref="F55" name="Range2_2_12_1_3_1_2_1_1_1_3_1_1_1_1_1_3_1_1_1_1_1_1_1_1"/>
    <protectedRange sqref="D55:E55" name="Range2_2_12_1_3_1_2_1_1_1_3_1_1_1_1_1_1_1_2_1_1_1_1_1_1"/>
    <protectedRange sqref="Q10 AG10 AP10" name="Range1_16_3_1_1_1_1_1"/>
    <protectedRange sqref="F11:F22" name="Range1_16_3_1_1_2_1_1_1_2_1"/>
    <protectedRange sqref="Q54:R54" name="Range2_12_1_6_1_1_1_2_3_1_1_3_1_1_1_1_1_1_1"/>
    <protectedRange sqref="N54:P54" name="Range2_12_1_2_3_1_1_1_2_3_1_1_3_1_1_1_1_1_1_1"/>
    <protectedRange sqref="J54:M54" name="Range2_2_12_1_4_3_1_1_1_3_3_1_1_3_1_1_1_1_1_1_1"/>
    <protectedRange sqref="Q50:Q51 R49" name="Range2_12_5_1_1_3_1"/>
    <protectedRange sqref="P50:P51 Q49" name="Range2_12_4_1_1_1_4_2_2_2_1"/>
    <protectedRange sqref="N50:O51 O49:P49 Q52:R53 Q46:R48" name="Range2_12_1_6_1_1_1_2_3_2_1_1_3_1"/>
    <protectedRange sqref="K50:M51 L49:N49 N52:P53 N46:P48" name="Range2_12_1_2_3_1_1_1_2_3_2_1_1_3_1"/>
    <protectedRange sqref="H50:J50 I49:K49 K52:M53 K46:M48 I51:J51" name="Range2_2_12_1_4_3_1_1_1_3_3_2_1_1_3_1"/>
    <protectedRange sqref="G50 H49 J52:J53 J46:J48" name="Range2_2_12_1_4_3_1_1_1_3_2_1_2_2_1"/>
    <protectedRange sqref="D50:E50 E49:F49 G48:H48" name="Range2_2_12_1_3_1_2_1_1_1_2_1_1_1_1_1_1_2_1_1_1"/>
    <protectedRange sqref="C49 D48:E48" name="Range2_2_12_1_3_1_2_1_1_1_2_1_1_1_1_3_1_1_1_1_1"/>
    <protectedRange sqref="C50 D49 F48" name="Range2_2_12_1_3_1_2_1_1_1_3_1_1_1_1_1_3_1_1_1_1_1"/>
    <protectedRange sqref="F50 G49 I48" name="Range2_2_12_1_4_3_1_1_1_2_1_2_1_1_3_1_1_1_1_1_1_1"/>
    <protectedRange sqref="E46:H47" name="Range2_2_12_1_3_1_2_1_1_1_1_2_1_1_1_1_1_1_1"/>
    <protectedRange sqref="D46:D47" name="Range2_2_12_1_3_1_2_1_1_1_2_1_2_3_1_1_1_1_1"/>
    <protectedRange sqref="Q44:R44" name="Range2_12_1_6_1_1_1_2_3_2_1_1_2_1_1_1_1_1_1"/>
    <protectedRange sqref="N44:P44" name="Range2_12_1_2_3_1_1_1_2_3_2_1_1_2_1_1_1_1_1_1"/>
    <protectedRange sqref="J44:M44" name="Range2_2_12_1_4_3_1_1_1_3_3_2_1_1_2_1_1_1_1_1_1"/>
    <protectedRange sqref="I44" name="Range2_2_12_1_4_3_1_1_1_2_1_2_2_1_2_1_1_1_1_1_1"/>
    <protectedRange sqref="G44:H44 D44:E44" name="Range2_2_12_1_3_1_2_1_1_1_2_1_3_2_1_2_1_1_1_1_1_1"/>
    <protectedRange sqref="F44" name="Range2_2_12_1_3_1_2_1_1_1_1_1_2_2_1_2_1_1_1_1_1_1"/>
    <protectedRange sqref="Q45:R45" name="Range2_12_1_6_1_1_1_2_3_2_1_1_1_1_1"/>
    <protectedRange sqref="N45:P45" name="Range2_12_1_2_3_1_1_1_2_3_2_1_1_1_1_1"/>
    <protectedRange sqref="K45:M45" name="Range2_2_12_1_4_3_1_1_1_3_3_2_1_1_1_1_1"/>
    <protectedRange sqref="J45" name="Range2_2_12_1_4_3_1_1_1_3_2_1_2_1_1_1"/>
    <protectedRange sqref="D45:E45" name="Range2_2_12_1_3_1_2_1_1_1_2_1_2_3_2_1_1_1"/>
    <protectedRange sqref="I45" name="Range2_2_12_1_4_2_1_1_1_4_1_2_1_1_1_2_1_1_1"/>
    <protectedRange sqref="F45:H45" name="Range2_2_12_1_3_1_1_1_1_1_4_1_2_1_2_1_2_1_1_1"/>
    <protectedRange sqref="I46:I47" name="Range2_2_12_1_4_2_1_1_1_4_1_2_1_1_1_2_2_1_1"/>
    <protectedRange sqref="I52" name="Range2_2_12_1_7_1_1_2_2_2"/>
    <protectedRange sqref="I54" name="Range2_2_12_1_7_1_1_2_2_1_1"/>
    <protectedRange sqref="I53" name="Range2_2_12_1_4_3_1_1_1_3_3_1_1_3_1_1_1_1_1_1_2_1_1"/>
    <protectedRange sqref="W17:W34" name="Range1_16_3_1_1_1"/>
    <protectedRange sqref="G54:H54" name="Range2_2_12_1_3_3_1_1_1_2_1_1_1_1_1_1_1_1_1_1_1_1_1_1_1_1"/>
    <protectedRange sqref="F54" name="Range2_2_12_1_3_1_2_1_1_1_3_1_1_1_1_1_3_1_1_1_1_1_1_1_1_2"/>
    <protectedRange sqref="G51:H51" name="Range2_2_12_1_3_1_2_1_1_1_2_1_1_1_1_1_1_2_1_1_1_1_1_1_1_1"/>
    <protectedRange sqref="F51" name="Range2_2_12_1_3_1_2_1_1_1_3_1_1_1_1_1_3_1_1_1_1_1_1_1_2_1_1"/>
    <protectedRange sqref="F52:H52" name="Range2_2_12_1_3_1_2_1_1_1_1_2_1_1_1_1_1_1_2_1_1_1_1"/>
    <protectedRange sqref="G53:H53" name="Range2_2_12_1_3_1_2_1_1_1_2_1_1_1_1_1_1_2_1_1_1_1_1_2_1_1_1"/>
    <protectedRange sqref="F53" name="Range2_2_12_1_3_1_2_1_1_1_3_1_1_1_1_1_3_1_1_1_1_1_1_1_1_1_1_1"/>
    <protectedRange sqref="D54:E54" name="Range2_2_12_1_3_1_2_1_1_1_3_1_1_1_1_1_1_1_2_1_1_1_1_1_1_1_1"/>
    <protectedRange sqref="D51:E51" name="Range2_2_12_1_3_1_2_1_1_1_2_1_1_1_1_3_1_1_1_1_1_2_1_2_1"/>
    <protectedRange sqref="E52" name="Range2_2_12_1_3_1_2_1_1_1_1_2_1_1_1_1_1_1_2_1_1_1"/>
    <protectedRange sqref="D52" name="Range2_2_12_1_3_1_2_1_1_1_2_1_2_3_1_1_1_1_1_1_1_1"/>
    <protectedRange sqref="D53:E53" name="Range2_2_12_1_3_1_2_1_1_1_2_1_1_1_1_3_1_1_1_1_1_2_1_1_1_1"/>
    <protectedRange sqref="P3:U3" name="Range1_16_1_1_1_1_1_1_2_2_2_2_2"/>
    <protectedRange sqref="B43" name="Range2_12_5_1_1_1_2_1_1_1_1_1_1_1_1_1_1_1_2_1_1_1_1_1_1_1_1_1_1_1_1_1_1_1_1_1_1_1_1_1_1"/>
    <protectedRange sqref="B44" name="Range2_12_5_1_1_1_2_2_1_1_1_1_1_1_1_1_1_1_1_1_1_1_1_1_1_1_1_1_1_1_1_1_1_1_1_1_1_1_1_1_1_1_1_1_1_1_1_1_1_1_1_1_1_1_1_1_1"/>
    <protectedRange sqref="B45" name="Range2_12_5_1_1_1_2_2_1_1_1_1_1_1_1_1_1_1_1_2_1_1_1_1_1_1_1_1_1_1_1_1_1_1_1_1_1_1_1_1_1_1_1_1_1_1_1_1_1_1_1_1_1_1_1_1_1_1_1_1_1_1_1_1_1_1_1_1_1_1_1_1_1"/>
    <protectedRange sqref="B46" name="Range2_12_5_1_1_1_2_2_1_1_1_1_1_1_1_1_1_1_1_2_1_1_1_2_1_1_1_2_1_1_1_3_1_1_1_1_1_1_1_1_1_1_1_1_1_1_1_1_1_1_1_1_1_1_1_1_1_1_1_1_1_1_1_1_1_1_1_1_1_1_1_1_1_1_1_1_1_1_1_1_1_1_1_1_1_1_1_1_1_1"/>
    <protectedRange sqref="B47" name="Range2_12_5_1_1_1_2_1_1_1_1_1_1_1_1_1_1_1_2_1_2_1_1_1_1_1_1_1_1_1_2_1_1_1_1_1_1_1_1_1_1_1_1_1_1_1_1_1_1_1_1_1_1_1_1_1_1_1_1_1_1_1_1_1_1_1_1_1_1_1_1_1_1_1"/>
    <protectedRange sqref="B48" name="Range2_12_5_1_1_1_1_1_2_1_1_1_1_1_1_1_1_1_1_1_1_1_1_1_1_1_1_1_1_2_1_1_1_1_1_1_1_1_1_1_1_1_1_3_1_1_1_2_1_1_1_1_1_1_1_1_1_1_1_1_2_1_1"/>
    <protectedRange sqref="B49" name="Range2_12_5_1_1_1_2_2_1_1_1_1_1_1_1_1_1_1_1_2_1_1_1_1_1_1_1_1_1_3_1_3_1_2_1_1_1_1_1_1_1_1_1_1_1_1_1_2_1_1_1_1_1_2_1_1_1_1_1_1_1_1_2_1_1_3_1_1_1_2_1_1_1_1_1_1_1_1_1_1_1_1_1_1"/>
    <protectedRange sqref="B50" name="Range2_12_5_1_1_1_1_1_2_1_1_2_1_1_1_1_1_1_1_1_1_1_1_1_1_1_1_1_1_2_1_1_1_1_1_1_1_1_1_1_1_1_1_1_3_1_1_1_2_1_1_1_1_1_1_1_1_1_2_1_1"/>
    <protectedRange sqref="B51" name="Range2_12_5_1_1_1_2_2_1_1_1_1_1_1_1_1_1_1_1_2_1_1_1_2_1_1_1_1_1_1_1_1_1_1_1_1_1_1_1_1_2_1_1_1_1_1_1_1_1_1_2_1_1_3_1_1_1_3_1_1_1_1_1_1_1_1_1_1_1_1_1_1"/>
    <protectedRange sqref="B52" name="Range2_12_5_1_1_1_1_1_2_1_2_1_1_1_2_1_1_1_1_1_1_1_1_1_1_2_1_1_1_1_1_2_1_1_1_1_1_1_1_2_1_1_3_1_1_1_2_1_1_1_1_1_1_1_1_1_1_1_1_1_1"/>
  </protectedRanges>
  <mergeCells count="41">
    <mergeCell ref="AS9:AS10"/>
    <mergeCell ref="AV30:AW30"/>
    <mergeCell ref="L35:N35"/>
    <mergeCell ref="R9:T10"/>
    <mergeCell ref="W9:W10"/>
    <mergeCell ref="X9:AE9"/>
    <mergeCell ref="AH9:AH10"/>
    <mergeCell ref="AI9:AI10"/>
    <mergeCell ref="AQ9:AQ10"/>
    <mergeCell ref="AB8:AC8"/>
    <mergeCell ref="AD8:AE8"/>
    <mergeCell ref="B9:C9"/>
    <mergeCell ref="D9:E9"/>
    <mergeCell ref="F9:G9"/>
    <mergeCell ref="H9:H10"/>
    <mergeCell ref="I9:K9"/>
    <mergeCell ref="M9:M10"/>
    <mergeCell ref="O9:O10"/>
    <mergeCell ref="P9:P10"/>
    <mergeCell ref="AB7:AC7"/>
    <mergeCell ref="AD7:AE7"/>
    <mergeCell ref="AJ7:AN7"/>
    <mergeCell ref="AO7:AQ7"/>
    <mergeCell ref="B8:C8"/>
    <mergeCell ref="D8:G8"/>
    <mergeCell ref="I8:K8"/>
    <mergeCell ref="U8:V8"/>
    <mergeCell ref="X8:Y8"/>
    <mergeCell ref="Z8:AA8"/>
    <mergeCell ref="B7:C7"/>
    <mergeCell ref="D7:G7"/>
    <mergeCell ref="P7:T7"/>
    <mergeCell ref="U7:V7"/>
    <mergeCell ref="X7:Y7"/>
    <mergeCell ref="Z7:AA7"/>
    <mergeCell ref="P3:U3"/>
    <mergeCell ref="P4:U4"/>
    <mergeCell ref="P5:U5"/>
    <mergeCell ref="B6:C6"/>
    <mergeCell ref="D6:H6"/>
    <mergeCell ref="L6:M6"/>
  </mergeCells>
  <conditionalFormatting sqref="X11:AE34">
    <cfRule type="containsText" dxfId="505" priority="5" operator="containsText" text="N/A">
      <formula>NOT(ISERROR(SEARCH("N/A",X11)))</formula>
    </cfRule>
    <cfRule type="cellIs" dxfId="504" priority="23" operator="equal">
      <formula>0</formula>
    </cfRule>
  </conditionalFormatting>
  <conditionalFormatting sqref="X11:AE34">
    <cfRule type="cellIs" dxfId="503" priority="22" operator="greaterThanOrEqual">
      <formula>1185</formula>
    </cfRule>
  </conditionalFormatting>
  <conditionalFormatting sqref="X11:AE34">
    <cfRule type="cellIs" dxfId="502" priority="21" operator="between">
      <formula>0.1</formula>
      <formula>1184</formula>
    </cfRule>
  </conditionalFormatting>
  <conditionalFormatting sqref="X8 AJ11:AO34">
    <cfRule type="cellIs" dxfId="501" priority="20" operator="equal">
      <formula>0</formula>
    </cfRule>
  </conditionalFormatting>
  <conditionalFormatting sqref="X8 AJ11:AO34">
    <cfRule type="cellIs" dxfId="500" priority="19" operator="greaterThan">
      <formula>1179</formula>
    </cfRule>
  </conditionalFormatting>
  <conditionalFormatting sqref="X8 AJ11:AO34">
    <cfRule type="cellIs" dxfId="499" priority="18" operator="greaterThan">
      <formula>99</formula>
    </cfRule>
  </conditionalFormatting>
  <conditionalFormatting sqref="X8 AJ11:AO34">
    <cfRule type="cellIs" dxfId="498" priority="17" operator="greaterThan">
      <formula>0.99</formula>
    </cfRule>
  </conditionalFormatting>
  <conditionalFormatting sqref="AB8">
    <cfRule type="cellIs" dxfId="497" priority="16" operator="equal">
      <formula>0</formula>
    </cfRule>
  </conditionalFormatting>
  <conditionalFormatting sqref="AB8">
    <cfRule type="cellIs" dxfId="496" priority="15" operator="greaterThan">
      <formula>1179</formula>
    </cfRule>
  </conditionalFormatting>
  <conditionalFormatting sqref="AB8">
    <cfRule type="cellIs" dxfId="495" priority="14" operator="greaterThan">
      <formula>99</formula>
    </cfRule>
  </conditionalFormatting>
  <conditionalFormatting sqref="AB8">
    <cfRule type="cellIs" dxfId="494" priority="13" operator="greaterThan">
      <formula>0.99</formula>
    </cfRule>
  </conditionalFormatting>
  <conditionalFormatting sqref="AQ11:AQ34">
    <cfRule type="cellIs" dxfId="493" priority="12" operator="equal">
      <formula>0</formula>
    </cfRule>
  </conditionalFormatting>
  <conditionalFormatting sqref="AQ11:AQ34">
    <cfRule type="cellIs" dxfId="492" priority="11" operator="greaterThan">
      <formula>1179</formula>
    </cfRule>
  </conditionalFormatting>
  <conditionalFormatting sqref="AQ11:AQ34">
    <cfRule type="cellIs" dxfId="491" priority="10" operator="greaterThan">
      <formula>99</formula>
    </cfRule>
  </conditionalFormatting>
  <conditionalFormatting sqref="AQ11:AQ34">
    <cfRule type="cellIs" dxfId="490" priority="9" operator="greaterThan">
      <formula>0.99</formula>
    </cfRule>
  </conditionalFormatting>
  <conditionalFormatting sqref="AI11:AI34">
    <cfRule type="cellIs" dxfId="489" priority="8" operator="greaterThan">
      <formula>$AI$8</formula>
    </cfRule>
  </conditionalFormatting>
  <conditionalFormatting sqref="AH11:AH34">
    <cfRule type="cellIs" dxfId="488" priority="6" operator="greaterThan">
      <formula>$AH$8</formula>
    </cfRule>
    <cfRule type="cellIs" dxfId="487" priority="7" operator="greaterThan">
      <formula>$AH$8</formula>
    </cfRule>
  </conditionalFormatting>
  <conditionalFormatting sqref="AP11:AP34">
    <cfRule type="cellIs" dxfId="486" priority="4" operator="equal">
      <formula>0</formula>
    </cfRule>
  </conditionalFormatting>
  <conditionalFormatting sqref="AP11:AP34">
    <cfRule type="cellIs" dxfId="485" priority="3" operator="greaterThan">
      <formula>1179</formula>
    </cfRule>
  </conditionalFormatting>
  <conditionalFormatting sqref="AP11:AP34">
    <cfRule type="cellIs" dxfId="484" priority="2" operator="greaterThan">
      <formula>99</formula>
    </cfRule>
  </conditionalFormatting>
  <conditionalFormatting sqref="AP11:AP34">
    <cfRule type="cellIs" dxfId="483" priority="1" operator="greaterThan">
      <formula>0.99</formula>
    </cfRule>
  </conditionalFormatting>
  <dataValidations count="4">
    <dataValidation type="list" allowBlank="1" showInputMessage="1" showErrorMessage="1" sqref="AP8:AQ8 N10 L10 D8 O8:T8">
      <formula1>#REF!</formula1>
    </dataValidation>
    <dataValidation type="list" allowBlank="1" showInputMessage="1" showErrorMessage="1" sqref="H11:H34">
      <formula1>$AV$10:$AV$19</formula1>
    </dataValidation>
    <dataValidation type="list" allowBlank="1" showInputMessage="1" showErrorMessage="1" sqref="AV31:AW31">
      <formula1>$AV$24:$AV$28</formula1>
    </dataValidation>
    <dataValidation type="list" allowBlank="1" showInputMessage="1" showErrorMessage="1" sqref="P3:P5">
      <formula1>$AY$10:$AY$39</formula1>
    </dataValidation>
  </dataValidations>
  <hyperlinks>
    <hyperlink ref="H9:H10" location="'1'!AH8" display="Plant Status"/>
  </hyperlink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NOV 1</vt:lpstr>
      <vt:lpstr>NOV 2</vt:lpstr>
      <vt:lpstr>NOV 3</vt:lpstr>
      <vt:lpstr>NOV 4</vt:lpstr>
      <vt:lpstr>NOV 5</vt:lpstr>
      <vt:lpstr>NOV 6</vt:lpstr>
      <vt:lpstr>NOV 7</vt:lpstr>
      <vt:lpstr>NOV 8</vt:lpstr>
      <vt:lpstr>NOV 9</vt:lpstr>
      <vt:lpstr>NOV 10</vt:lpstr>
      <vt:lpstr>NOV 11</vt:lpstr>
      <vt:lpstr>NOV 12</vt:lpstr>
      <vt:lpstr>NOV 13</vt:lpstr>
      <vt:lpstr>NOV 14</vt:lpstr>
      <vt:lpstr>NOV 15</vt:lpstr>
      <vt:lpstr>NOV 16</vt:lpstr>
      <vt:lpstr>NOV 17</vt:lpstr>
      <vt:lpstr>NOV 18</vt:lpstr>
      <vt:lpstr>NOV 19</vt:lpstr>
      <vt:lpstr>NOV 20</vt:lpstr>
      <vt:lpstr>NOV 21</vt:lpstr>
      <vt:lpstr>NOV 22</vt:lpstr>
      <vt:lpstr>NOV 23</vt:lpstr>
      <vt:lpstr>NOV 24</vt:lpstr>
      <vt:lpstr>NOV 25</vt:lpstr>
      <vt:lpstr>NOV 26</vt:lpstr>
      <vt:lpstr>NOV 27</vt:lpstr>
      <vt:lpstr>NOV 28</vt:lpstr>
      <vt:lpstr>NOV 29</vt:lpstr>
      <vt:lpstr>NOV 30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villamorbooster</dc:creator>
  <cp:lastModifiedBy>Fidel A. Ramos</cp:lastModifiedBy>
  <dcterms:created xsi:type="dcterms:W3CDTF">2014-06-30T06:13:27Z</dcterms:created>
  <dcterms:modified xsi:type="dcterms:W3CDTF">2016-01-12T16:45:06Z</dcterms:modified>
</cp:coreProperties>
</file>